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+xml"/>
  <Override PartName="/xl/charts/chart28.xml" ContentType="application/vnd.openxmlformats-officedocument.drawingml.chart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1.xml" ContentType="application/vnd.openxmlformats-officedocument.drawing+xml"/>
  <Override PartName="/xl/charts/chart5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5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6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4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5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6.xml" ContentType="application/vnd.openxmlformats-officedocument.drawing+xml"/>
  <Override PartName="/xl/charts/chart8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18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9" documentId="8_{0A0EF6DD-DF58-4A11-A66C-43441F416E46}" xr6:coauthVersionLast="47" xr6:coauthVersionMax="47" xr10:uidLastSave="{F7BA4EA4-4526-42CF-B773-D39A49B819CA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Måned" sheetId="35" r:id="rId4"/>
    <sheet name="M" sheetId="53" r:id="rId5"/>
    <sheet name="Uke" sheetId="1" r:id="rId6"/>
    <sheet name="U" sheetId="59" r:id="rId7"/>
    <sheet name="Region" sheetId="6" r:id="rId8"/>
    <sheet name="R" sheetId="61" r:id="rId9"/>
    <sheet name="Org" sheetId="16" r:id="rId10"/>
    <sheet name="O" sheetId="54" r:id="rId11"/>
    <sheet name="Regorg" sheetId="44" r:id="rId12"/>
    <sheet name="RO" sheetId="60" r:id="rId13"/>
    <sheet name="Bedrifter" sheetId="45" r:id="rId14"/>
    <sheet name="B" sheetId="62" r:id="rId15"/>
    <sheet name="Slakteri" sheetId="46" r:id="rId16"/>
    <sheet name="S" sheetId="55" r:id="rId17"/>
    <sheet name="Slakteri per MÅNED" sheetId="70" r:id="rId18"/>
    <sheet name="SM" sheetId="71" r:id="rId19"/>
    <sheet name="Slakteri MÅNED 2" sheetId="72" r:id="rId20"/>
    <sheet name="RNR" sheetId="73" r:id="rId21"/>
    <sheet name="Klasse" sheetId="48" r:id="rId22"/>
    <sheet name="KL " sheetId="66" r:id="rId23"/>
    <sheet name="Kjøtt%" sheetId="49" r:id="rId24"/>
    <sheet name="K" sheetId="63" r:id="rId25"/>
    <sheet name="Vektgrupper" sheetId="50" r:id="rId26"/>
    <sheet name="V" sheetId="56" r:id="rId27"/>
    <sheet name="Variant" sheetId="47" r:id="rId28"/>
    <sheet name="VA" sheetId="64" r:id="rId29"/>
    <sheet name="VAK_GRUPPE" sheetId="52" r:id="rId30"/>
    <sheet name="Ark2" sheetId="75" r:id="rId31"/>
    <sheet name="VM" sheetId="57" state="hidden" r:id="rId32"/>
    <sheet name="VAK_GR2" sheetId="74" r:id="rId33"/>
    <sheet name="Fylker" sheetId="51" r:id="rId34"/>
    <sheet name="F" sheetId="65" r:id="rId35"/>
    <sheet name="K_navn" sheetId="68" state="hidden" r:id="rId36"/>
  </sheets>
  <externalReferences>
    <externalReference r:id="rId37"/>
  </externalReferences>
  <definedNames>
    <definedName name="__123Graph_ADIAGRAM1" localSheetId="13" hidden="1">Uke!#REF!</definedName>
    <definedName name="__123Graph_ADIAGRAM1" localSheetId="33" hidden="1">Uke!#REF!</definedName>
    <definedName name="__123Graph_ADIAGRAM1" localSheetId="23" hidden="1">Uke!#REF!</definedName>
    <definedName name="__123Graph_ADIAGRAM1" localSheetId="21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9" hidden="1">[1]Uke!#REF!</definedName>
    <definedName name="__123Graph_ADIAGRAM1" localSheetId="17" hidden="1">[1]Uke!#REF!</definedName>
    <definedName name="__123Graph_ADIAGRAM1" localSheetId="6" hidden="1">U!#REF!</definedName>
    <definedName name="__123Graph_ADIAGRAM1" localSheetId="26" hidden="1">Uke!#REF!</definedName>
    <definedName name="__123Graph_ADIAGRAM1" localSheetId="32" hidden="1">Uke!#REF!</definedName>
    <definedName name="__123Graph_ADIAGRAM1" localSheetId="29" hidden="1">Uke!#REF!</definedName>
    <definedName name="__123Graph_ADIAGRAM1" localSheetId="27" hidden="1">Uke!#REF!</definedName>
    <definedName name="__123Graph_ADIAGRAM1" localSheetId="25" hidden="1">Uke!#REF!</definedName>
    <definedName name="__123Graph_ADIAGRAM1" localSheetId="31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33" hidden="1">Uke!#REF!</definedName>
    <definedName name="__123Graph_ADIAGRAM2" localSheetId="23" hidden="1">Uke!#REF!</definedName>
    <definedName name="__123Graph_ADIAGRAM2" localSheetId="21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9" hidden="1">[1]Uke!#REF!</definedName>
    <definedName name="__123Graph_ADIAGRAM2" localSheetId="17" hidden="1">[1]Uke!#REF!</definedName>
    <definedName name="__123Graph_ADIAGRAM2" localSheetId="6" hidden="1">U!#REF!</definedName>
    <definedName name="__123Graph_ADIAGRAM2" localSheetId="26" hidden="1">Uke!#REF!</definedName>
    <definedName name="__123Graph_ADIAGRAM2" localSheetId="32" hidden="1">Uke!#REF!</definedName>
    <definedName name="__123Graph_ADIAGRAM2" localSheetId="29" hidden="1">Uke!#REF!</definedName>
    <definedName name="__123Graph_ADIAGRAM2" localSheetId="27" hidden="1">Uke!#REF!</definedName>
    <definedName name="__123Graph_ADIAGRAM2" localSheetId="25" hidden="1">Uke!#REF!</definedName>
    <definedName name="__123Graph_ADIAGRAM2" localSheetId="31" hidden="1">Uke!#REF!</definedName>
    <definedName name="__123Graph_ADIAGRAM2" localSheetId="2" hidden="1">Uke!#REF!</definedName>
    <definedName name="__123Graph_ADIAGRAM2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19" hidden="1">[1]Uke!#REF!</definedName>
    <definedName name="__123Graph_ADIAGRAM3" localSheetId="17" hidden="1">[1]Uke!#REF!</definedName>
    <definedName name="__123Graph_ADIAGRAM3" localSheetId="6" hidden="1">U!#REF!</definedName>
    <definedName name="__123Graph_ADIAGRAM3" localSheetId="26" hidden="1">Uke!#REF!</definedName>
    <definedName name="__123Graph_ADIAGRAM3" localSheetId="31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33" hidden="1">Uke!#REF!</definedName>
    <definedName name="__123Graph_ADIAGRAM4" localSheetId="23" hidden="1">Uke!#REF!</definedName>
    <definedName name="__123Graph_ADIAGRAM4" localSheetId="21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9" hidden="1">[1]Uke!#REF!</definedName>
    <definedName name="__123Graph_ADIAGRAM4" localSheetId="17" hidden="1">[1]Uke!#REF!</definedName>
    <definedName name="__123Graph_ADIAGRAM4" localSheetId="6" hidden="1">U!#REF!</definedName>
    <definedName name="__123Graph_ADIAGRAM4" localSheetId="26" hidden="1">Uke!#REF!</definedName>
    <definedName name="__123Graph_ADIAGRAM4" localSheetId="32" hidden="1">Uke!#REF!</definedName>
    <definedName name="__123Graph_ADIAGRAM4" localSheetId="29" hidden="1">Uke!#REF!</definedName>
    <definedName name="__123Graph_ADIAGRAM4" localSheetId="27" hidden="1">Uke!#REF!</definedName>
    <definedName name="__123Graph_ADIAGRAM4" localSheetId="25" hidden="1">Uke!#REF!</definedName>
    <definedName name="__123Graph_ADIAGRAM4" localSheetId="31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33" hidden="1">Uke!#REF!</definedName>
    <definedName name="__123Graph_ADIAGRAM5" localSheetId="23" hidden="1">Uke!#REF!</definedName>
    <definedName name="__123Graph_ADIAGRAM5" localSheetId="21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9" hidden="1">[1]Uke!#REF!</definedName>
    <definedName name="__123Graph_ADIAGRAM5" localSheetId="17" hidden="1">[1]Uke!#REF!</definedName>
    <definedName name="__123Graph_ADIAGRAM5" localSheetId="6" hidden="1">U!#REF!</definedName>
    <definedName name="__123Graph_ADIAGRAM5" localSheetId="26" hidden="1">Uke!#REF!</definedName>
    <definedName name="__123Graph_ADIAGRAM5" localSheetId="32" hidden="1">Uke!#REF!</definedName>
    <definedName name="__123Graph_ADIAGRAM5" localSheetId="29" hidden="1">Uke!#REF!</definedName>
    <definedName name="__123Graph_ADIAGRAM5" localSheetId="27" hidden="1">Uke!#REF!</definedName>
    <definedName name="__123Graph_ADIAGRAM5" localSheetId="25" hidden="1">Uke!#REF!</definedName>
    <definedName name="__123Graph_ADIAGRAM5" localSheetId="31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33" hidden="1">Uke!#REF!</definedName>
    <definedName name="__123Graph_BDIAGRAM1" localSheetId="23" hidden="1">Uke!#REF!</definedName>
    <definedName name="__123Graph_BDIAGRAM1" localSheetId="21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9" hidden="1">[1]Uke!#REF!</definedName>
    <definedName name="__123Graph_BDIAGRAM1" localSheetId="17" hidden="1">[1]Uke!#REF!</definedName>
    <definedName name="__123Graph_BDIAGRAM1" localSheetId="6" hidden="1">U!#REF!</definedName>
    <definedName name="__123Graph_BDIAGRAM1" localSheetId="26" hidden="1">Uke!#REF!</definedName>
    <definedName name="__123Graph_BDIAGRAM1" localSheetId="32" hidden="1">Uke!#REF!</definedName>
    <definedName name="__123Graph_BDIAGRAM1" localSheetId="29" hidden="1">Uke!#REF!</definedName>
    <definedName name="__123Graph_BDIAGRAM1" localSheetId="27" hidden="1">Uke!#REF!</definedName>
    <definedName name="__123Graph_BDIAGRAM1" localSheetId="25" hidden="1">Uke!#REF!</definedName>
    <definedName name="__123Graph_BDIAGRAM1" localSheetId="31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33" hidden="1">Uke!#REF!</definedName>
    <definedName name="__123Graph_BDIAGRAM2" localSheetId="23" hidden="1">Uke!#REF!</definedName>
    <definedName name="__123Graph_BDIAGRAM2" localSheetId="21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9" hidden="1">[1]Uke!#REF!</definedName>
    <definedName name="__123Graph_BDIAGRAM2" localSheetId="17" hidden="1">[1]Uke!#REF!</definedName>
    <definedName name="__123Graph_BDIAGRAM2" localSheetId="6" hidden="1">U!#REF!</definedName>
    <definedName name="__123Graph_BDIAGRAM2" localSheetId="26" hidden="1">Uke!#REF!</definedName>
    <definedName name="__123Graph_BDIAGRAM2" localSheetId="32" hidden="1">Uke!#REF!</definedName>
    <definedName name="__123Graph_BDIAGRAM2" localSheetId="29" hidden="1">Uke!#REF!</definedName>
    <definedName name="__123Graph_BDIAGRAM2" localSheetId="27" hidden="1">Uke!#REF!</definedName>
    <definedName name="__123Graph_BDIAGRAM2" localSheetId="25" hidden="1">Uke!#REF!</definedName>
    <definedName name="__123Graph_BDIAGRAM2" localSheetId="31" hidden="1">Uke!#REF!</definedName>
    <definedName name="__123Graph_BDIAGRAM2" localSheetId="2" hidden="1">Uke!#REF!</definedName>
    <definedName name="__123Graph_BDIAGRAM2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19" hidden="1">[1]Uke!#REF!</definedName>
    <definedName name="__123Graph_BDIAGRAM3" localSheetId="17" hidden="1">[1]Uke!#REF!</definedName>
    <definedName name="__123Graph_BDIAGRAM3" localSheetId="6" hidden="1">U!#REF!</definedName>
    <definedName name="__123Graph_BDIAGRAM3" localSheetId="26" hidden="1">Uke!#REF!</definedName>
    <definedName name="__123Graph_BDIAGRAM3" localSheetId="31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33" hidden="1">Uke!#REF!</definedName>
    <definedName name="__123Graph_BDIAGRAM4" localSheetId="23" hidden="1">Uke!#REF!</definedName>
    <definedName name="__123Graph_BDIAGRAM4" localSheetId="21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9" hidden="1">[1]Uke!#REF!</definedName>
    <definedName name="__123Graph_BDIAGRAM4" localSheetId="17" hidden="1">[1]Uke!#REF!</definedName>
    <definedName name="__123Graph_BDIAGRAM4" localSheetId="6" hidden="1">U!#REF!</definedName>
    <definedName name="__123Graph_BDIAGRAM4" localSheetId="26" hidden="1">Uke!#REF!</definedName>
    <definedName name="__123Graph_BDIAGRAM4" localSheetId="32" hidden="1">Uke!#REF!</definedName>
    <definedName name="__123Graph_BDIAGRAM4" localSheetId="29" hidden="1">Uke!#REF!</definedName>
    <definedName name="__123Graph_BDIAGRAM4" localSheetId="27" hidden="1">Uke!#REF!</definedName>
    <definedName name="__123Graph_BDIAGRAM4" localSheetId="25" hidden="1">Uke!#REF!</definedName>
    <definedName name="__123Graph_BDIAGRAM4" localSheetId="31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33" hidden="1">Uke!#REF!</definedName>
    <definedName name="__123Graph_CDIAGRAM5" localSheetId="23" hidden="1">Uke!#REF!</definedName>
    <definedName name="__123Graph_CDIAGRAM5" localSheetId="21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9" hidden="1">[1]Uke!#REF!</definedName>
    <definedName name="__123Graph_CDIAGRAM5" localSheetId="17" hidden="1">[1]Uke!#REF!</definedName>
    <definedName name="__123Graph_CDIAGRAM5" localSheetId="6" hidden="1">U!#REF!</definedName>
    <definedName name="__123Graph_CDIAGRAM5" localSheetId="26" hidden="1">Uke!#REF!</definedName>
    <definedName name="__123Graph_CDIAGRAM5" localSheetId="32" hidden="1">Uke!#REF!</definedName>
    <definedName name="__123Graph_CDIAGRAM5" localSheetId="29" hidden="1">Uke!#REF!</definedName>
    <definedName name="__123Graph_CDIAGRAM5" localSheetId="27" hidden="1">Uke!#REF!</definedName>
    <definedName name="__123Graph_CDIAGRAM5" localSheetId="25" hidden="1">Uke!#REF!</definedName>
    <definedName name="__123Graph_CDIAGRAM5" localSheetId="31" hidden="1">Uke!#REF!</definedName>
    <definedName name="__123Graph_CDIAGRAM5" localSheetId="2" hidden="1">Uke!#REF!</definedName>
    <definedName name="__123Graph_CDIAGRAM5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19" hidden="1">[1]Uke!#REF!</definedName>
    <definedName name="__123Graph_XDIAGRAM1" localSheetId="17" hidden="1">[1]Uke!#REF!</definedName>
    <definedName name="__123Graph_XDIAGRAM1" localSheetId="6" hidden="1">U!#REF!</definedName>
    <definedName name="__123Graph_XDIAGRAM1" localSheetId="26" hidden="1">Uke!#REF!</definedName>
    <definedName name="__123Graph_XDIAGRAM1" localSheetId="31" hidden="1">Uke!#REF!</definedName>
    <definedName name="__123Graph_XDIAGRAM1" localSheetId="2" hidden="1">Uke!#REF!</definedName>
    <definedName name="__123Graph_XDIAGRAM1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19" hidden="1">[1]Uke!#REF!</definedName>
    <definedName name="__123Graph_XDIAGRAM2" localSheetId="17" hidden="1">[1]Uke!#REF!</definedName>
    <definedName name="__123Graph_XDIAGRAM2" localSheetId="6" hidden="1">U!#REF!</definedName>
    <definedName name="__123Graph_XDIAGRAM2" localSheetId="26" hidden="1">Uke!#REF!</definedName>
    <definedName name="__123Graph_XDIAGRAM2" localSheetId="31" hidden="1">Uke!#REF!</definedName>
    <definedName name="__123Graph_XDIAGRAM2" localSheetId="2" hidden="1">Uke!#REF!</definedName>
    <definedName name="__123Graph_XDIAGRAM2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19" hidden="1">[1]Uke!#REF!</definedName>
    <definedName name="__123Graph_XDIAGRAM3" localSheetId="17" hidden="1">[1]Uke!#REF!</definedName>
    <definedName name="__123Graph_XDIAGRAM3" localSheetId="6" hidden="1">U!#REF!</definedName>
    <definedName name="__123Graph_XDIAGRAM3" localSheetId="26" hidden="1">Uke!#REF!</definedName>
    <definedName name="__123Graph_XDIAGRAM3" localSheetId="31" hidden="1">Uke!#REF!</definedName>
    <definedName name="__123Graph_XDIAGRAM3" localSheetId="2" hidden="1">Uke!#REF!</definedName>
    <definedName name="__123Graph_XDIAGRAM3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19" hidden="1">[1]Uke!#REF!</definedName>
    <definedName name="__123Graph_XDIAGRAM4" localSheetId="17" hidden="1">[1]Uke!#REF!</definedName>
    <definedName name="__123Graph_XDIAGRAM4" localSheetId="6" hidden="1">U!#REF!</definedName>
    <definedName name="__123Graph_XDIAGRAM4" localSheetId="26" hidden="1">Uke!#REF!</definedName>
    <definedName name="__123Graph_XDIAGRAM4" localSheetId="31" hidden="1">Uke!#REF!</definedName>
    <definedName name="__123Graph_XDIAGRAM4" localSheetId="2" hidden="1">Uke!#REF!</definedName>
    <definedName name="__123Graph_XDIAGRAM4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19" hidden="1">[1]Uke!#REF!</definedName>
    <definedName name="__123Graph_XDIAGRAM5" localSheetId="17" hidden="1">[1]Uke!#REF!</definedName>
    <definedName name="__123Graph_XDIAGRAM5" localSheetId="6" hidden="1">U!#REF!</definedName>
    <definedName name="__123Graph_XDIAGRAM5" localSheetId="26" hidden="1">Uke!#REF!</definedName>
    <definedName name="__123Graph_XDIAGRAM5" localSheetId="31" hidden="1">Uke!#REF!</definedName>
    <definedName name="__123Graph_XDIAGRAM5" localSheetId="2" hidden="1">Uke!#REF!</definedName>
    <definedName name="__123Graph_XDIAGRAM5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19" hidden="1">[1]Uke!#REF!</definedName>
    <definedName name="a" localSheetId="17" hidden="1">[1]Uke!#REF!</definedName>
    <definedName name="a" localSheetId="6" hidden="1">U!#REF!</definedName>
    <definedName name="a" localSheetId="26" hidden="1">Uke!#REF!</definedName>
    <definedName name="a" localSheetId="31" hidden="1">Uke!#REF!</definedName>
    <definedName name="a" localSheetId="2" hidden="1">Uke!#REF!</definedName>
    <definedName name="a" hidden="1">Uke!#REF!</definedName>
    <definedName name="Ark1">'Ark1'!$A$1:$AB$1539</definedName>
    <definedName name="BBB" localSheetId="33" hidden="1">Uke!#REF!</definedName>
    <definedName name="BBB" localSheetId="23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19" hidden="1">[1]Uke!#REF!</definedName>
    <definedName name="BBB" localSheetId="17" hidden="1">[1]Uke!#REF!</definedName>
    <definedName name="BBB" localSheetId="6" hidden="1">U!#REF!</definedName>
    <definedName name="BBB" localSheetId="26" hidden="1">Uke!#REF!</definedName>
    <definedName name="BBB" localSheetId="32" hidden="1">Uke!#REF!</definedName>
    <definedName name="BBB" localSheetId="29" hidden="1">Uke!#REF!</definedName>
    <definedName name="BBB" localSheetId="25" hidden="1">Uke!#REF!</definedName>
    <definedName name="BBB" localSheetId="31" hidden="1">Uke!#REF!</definedName>
    <definedName name="BBB" localSheetId="2" hidden="1">Uke!#REF!</definedName>
    <definedName name="BBB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19" hidden="1">[1]Uke!#REF!</definedName>
    <definedName name="BNM" localSheetId="17" hidden="1">[1]Uke!#REF!</definedName>
    <definedName name="BNM" localSheetId="6" hidden="1">U!#REF!</definedName>
    <definedName name="BNM" localSheetId="26" hidden="1">Uke!#REF!</definedName>
    <definedName name="BNM" localSheetId="32" hidden="1">Uke!#REF!</definedName>
    <definedName name="BNM" localSheetId="29" hidden="1">Uke!#REF!</definedName>
    <definedName name="BNM" localSheetId="31" hidden="1">Uke!#REF!</definedName>
    <definedName name="BNM" localSheetId="2" hidden="1">Uke!#REF!</definedName>
    <definedName name="BNM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19" hidden="1">[1]Uke!#REF!</definedName>
    <definedName name="cc" localSheetId="17" hidden="1">[1]Uke!#REF!</definedName>
    <definedName name="cc" localSheetId="6" hidden="1">U!#REF!</definedName>
    <definedName name="cc" localSheetId="26" hidden="1">Uke!#REF!</definedName>
    <definedName name="cc" localSheetId="31" hidden="1">Uke!#REF!</definedName>
    <definedName name="cc" localSheetId="2" hidden="1">Uke!#REF!</definedName>
    <definedName name="cc" hidden="1">Uke!#REF!</definedName>
    <definedName name="CFE" localSheetId="33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19" hidden="1">[1]Uke!#REF!</definedName>
    <definedName name="CFE" localSheetId="17" hidden="1">[1]Uke!#REF!</definedName>
    <definedName name="CFE" localSheetId="6" hidden="1">U!#REF!</definedName>
    <definedName name="CFE" localSheetId="26" hidden="1">Uke!#REF!</definedName>
    <definedName name="CFE" localSheetId="32" hidden="1">Uke!#REF!</definedName>
    <definedName name="CFE" localSheetId="29" hidden="1">Uke!#REF!</definedName>
    <definedName name="CFE" localSheetId="25" hidden="1">Uke!#REF!</definedName>
    <definedName name="CFE" localSheetId="31" hidden="1">Uke!#REF!</definedName>
    <definedName name="CFE" localSheetId="2" hidden="1">Uke!#REF!</definedName>
    <definedName name="CFE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19" hidden="1">[1]Uke!#REF!</definedName>
    <definedName name="d" localSheetId="17" hidden="1">[1]Uke!#REF!</definedName>
    <definedName name="d" localSheetId="6" hidden="1">U!#REF!</definedName>
    <definedName name="d" localSheetId="26" hidden="1">Uke!#REF!</definedName>
    <definedName name="d" localSheetId="31" hidden="1">Uke!#REF!</definedName>
    <definedName name="d" localSheetId="2" hidden="1">Uke!#REF!</definedName>
    <definedName name="d" hidden="1">Uke!#REF!</definedName>
    <definedName name="DDD" localSheetId="33" hidden="1">Uke!#REF!</definedName>
    <definedName name="DDD" localSheetId="23" hidden="1">Uke!#REF!</definedName>
    <definedName name="DDD" localSheetId="21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19" hidden="1">[1]Uke!#REF!</definedName>
    <definedName name="DDD" localSheetId="17" hidden="1">[1]Uke!#REF!</definedName>
    <definedName name="DDD" localSheetId="6" hidden="1">U!#REF!</definedName>
    <definedName name="DDD" localSheetId="26" hidden="1">Uke!#REF!</definedName>
    <definedName name="DDD" localSheetId="32" hidden="1">Uke!#REF!</definedName>
    <definedName name="DDD" localSheetId="29" hidden="1">Uke!#REF!</definedName>
    <definedName name="DDD" localSheetId="27" hidden="1">Uke!#REF!</definedName>
    <definedName name="DDD" localSheetId="25" hidden="1">Uke!#REF!</definedName>
    <definedName name="DDD" localSheetId="31" hidden="1">Uke!#REF!</definedName>
    <definedName name="DDD" localSheetId="2" hidden="1">Uke!#REF!</definedName>
    <definedName name="DDD" hidden="1">Uke!#REF!</definedName>
    <definedName name="EEE" localSheetId="33" hidden="1">Uke!#REF!</definedName>
    <definedName name="EEE" localSheetId="23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19" hidden="1">[1]Uke!#REF!</definedName>
    <definedName name="EEE" localSheetId="17" hidden="1">[1]Uke!#REF!</definedName>
    <definedName name="EEE" localSheetId="6" hidden="1">U!#REF!</definedName>
    <definedName name="EEE" localSheetId="26" hidden="1">Uke!#REF!</definedName>
    <definedName name="EEE" localSheetId="32" hidden="1">Uke!#REF!</definedName>
    <definedName name="EEE" localSheetId="29" hidden="1">Uke!#REF!</definedName>
    <definedName name="EEE" localSheetId="25" hidden="1">Uke!#REF!</definedName>
    <definedName name="EEE" localSheetId="31" hidden="1">Uke!#REF!</definedName>
    <definedName name="EEE" localSheetId="2" hidden="1">Uke!#REF!</definedName>
    <definedName name="EEE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19" hidden="1">[1]Uke!#REF!</definedName>
    <definedName name="f" localSheetId="17" hidden="1">[1]Uke!#REF!</definedName>
    <definedName name="f" localSheetId="6" hidden="1">U!#REF!</definedName>
    <definedName name="f" localSheetId="26" hidden="1">Uke!#REF!</definedName>
    <definedName name="f" localSheetId="31" hidden="1">Uke!#REF!</definedName>
    <definedName name="f" localSheetId="2" hidden="1">Uke!#REF!</definedName>
    <definedName name="f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19" hidden="1">[1]Uke!#REF!</definedName>
    <definedName name="FF" localSheetId="17" hidden="1">[1]Uke!#REF!</definedName>
    <definedName name="FF" localSheetId="6" hidden="1">U!#REF!</definedName>
    <definedName name="FF" localSheetId="26" hidden="1">Uke!#REF!</definedName>
    <definedName name="FF" localSheetId="31" hidden="1">Uke!#REF!</definedName>
    <definedName name="FF" localSheetId="2" hidden="1">Uke!#REF!</definedName>
    <definedName name="FF" hidden="1">Uke!#REF!</definedName>
    <definedName name="GGG" localSheetId="33" hidden="1">Uke!#REF!</definedName>
    <definedName name="GGG" localSheetId="23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19" hidden="1">[1]Uke!#REF!</definedName>
    <definedName name="GGG" localSheetId="17" hidden="1">[1]Uke!#REF!</definedName>
    <definedName name="GGG" localSheetId="6" hidden="1">U!#REF!</definedName>
    <definedName name="GGG" localSheetId="26" hidden="1">Uke!#REF!</definedName>
    <definedName name="GGG" localSheetId="32" hidden="1">Uke!#REF!</definedName>
    <definedName name="GGG" localSheetId="29" hidden="1">Uke!#REF!</definedName>
    <definedName name="GGG" localSheetId="25" hidden="1">Uke!#REF!</definedName>
    <definedName name="GGG" localSheetId="31" hidden="1">Uke!#REF!</definedName>
    <definedName name="GGG" localSheetId="2" hidden="1">Uke!#REF!</definedName>
    <definedName name="GGG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19" hidden="1">[1]Uke!#REF!</definedName>
    <definedName name="GH" localSheetId="17" hidden="1">[1]Uke!#REF!</definedName>
    <definedName name="GH" localSheetId="6" hidden="1">U!#REF!</definedName>
    <definedName name="GH" localSheetId="26" hidden="1">Uke!#REF!</definedName>
    <definedName name="GH" localSheetId="31" hidden="1">Uke!#REF!</definedName>
    <definedName name="GH" localSheetId="2" hidden="1">Uke!#REF!</definedName>
    <definedName name="GH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19" hidden="1">[1]Uke!#REF!</definedName>
    <definedName name="GI" localSheetId="17" hidden="1">[1]Uke!#REF!</definedName>
    <definedName name="GI" localSheetId="6" hidden="1">U!#REF!</definedName>
    <definedName name="GI" localSheetId="26" hidden="1">Uke!#REF!</definedName>
    <definedName name="GI" localSheetId="31" hidden="1">Uke!#REF!</definedName>
    <definedName name="GI" localSheetId="2" hidden="1">Uke!#REF!</definedName>
    <definedName name="GI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19" hidden="1">[1]Uke!#REF!</definedName>
    <definedName name="HG" localSheetId="17" hidden="1">[1]Uke!#REF!</definedName>
    <definedName name="HG" localSheetId="6" hidden="1">U!#REF!</definedName>
    <definedName name="HG" localSheetId="26" hidden="1">Uke!#REF!</definedName>
    <definedName name="HG" localSheetId="31" hidden="1">Uke!#REF!</definedName>
    <definedName name="HG" localSheetId="2" hidden="1">Uke!#REF!</definedName>
    <definedName name="HG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19" hidden="1">[1]Uke!#REF!</definedName>
    <definedName name="HT" localSheetId="17" hidden="1">[1]Uke!#REF!</definedName>
    <definedName name="HT" localSheetId="6" hidden="1">U!#REF!</definedName>
    <definedName name="HT" localSheetId="26" hidden="1">Uke!#REF!</definedName>
    <definedName name="HT" localSheetId="31" hidden="1">Uke!#REF!</definedName>
    <definedName name="HT" localSheetId="2" hidden="1">Uke!#REF!</definedName>
    <definedName name="HT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19" hidden="1">[1]Uke!#REF!</definedName>
    <definedName name="JHK" localSheetId="17" hidden="1">[1]Uke!#REF!</definedName>
    <definedName name="JHK" localSheetId="6" hidden="1">U!#REF!</definedName>
    <definedName name="JHK" localSheetId="26" hidden="1">Uke!#REF!</definedName>
    <definedName name="JHK" localSheetId="31" hidden="1">Uke!#REF!</definedName>
    <definedName name="JHK" localSheetId="2" hidden="1">Uke!#REF!</definedName>
    <definedName name="JHK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19" hidden="1">[1]Uke!#REF!</definedName>
    <definedName name="JLK" localSheetId="17" hidden="1">[1]Uke!#REF!</definedName>
    <definedName name="JLK" localSheetId="6" hidden="1">U!#REF!</definedName>
    <definedName name="JLK" localSheetId="26" hidden="1">Uke!#REF!</definedName>
    <definedName name="JLK" localSheetId="32" hidden="1">Uke!#REF!</definedName>
    <definedName name="JLK" localSheetId="29" hidden="1">Uke!#REF!</definedName>
    <definedName name="JLK" localSheetId="31" hidden="1">Uke!#REF!</definedName>
    <definedName name="JLK" localSheetId="2" hidden="1">Uke!#REF!</definedName>
    <definedName name="JLK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19" hidden="1">[1]Uke!#REF!</definedName>
    <definedName name="JLKJ" localSheetId="17" hidden="1">[1]Uke!#REF!</definedName>
    <definedName name="JLKJ" localSheetId="6" hidden="1">U!#REF!</definedName>
    <definedName name="JLKJ" localSheetId="26" hidden="1">Uke!#REF!</definedName>
    <definedName name="JLKJ" localSheetId="32" hidden="1">Uke!#REF!</definedName>
    <definedName name="JLKJ" localSheetId="29" hidden="1">Uke!#REF!</definedName>
    <definedName name="JLKJ" localSheetId="31" hidden="1">Uke!#REF!</definedName>
    <definedName name="JLKJ" localSheetId="2" hidden="1">Uke!#REF!</definedName>
    <definedName name="JLKJ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19" hidden="1">[1]Uke!#REF!</definedName>
    <definedName name="JLKJLK" localSheetId="17" hidden="1">[1]Uke!#REF!</definedName>
    <definedName name="JLKJLK" localSheetId="6" hidden="1">U!#REF!</definedName>
    <definedName name="JLKJLK" localSheetId="26" hidden="1">Uke!#REF!</definedName>
    <definedName name="JLKJLK" localSheetId="31" hidden="1">Uke!#REF!</definedName>
    <definedName name="JLKJLK" localSheetId="2" hidden="1">Uke!#REF!</definedName>
    <definedName name="JLKJLK" hidden="1">Uke!#REF!</definedName>
    <definedName name="KJH" localSheetId="33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19" hidden="1">[1]Uke!#REF!</definedName>
    <definedName name="KJH" localSheetId="17" hidden="1">[1]Uke!#REF!</definedName>
    <definedName name="KJH" localSheetId="6" hidden="1">U!#REF!</definedName>
    <definedName name="KJH" localSheetId="26" hidden="1">Uke!#REF!</definedName>
    <definedName name="KJH" localSheetId="32" hidden="1">Uke!#REF!</definedName>
    <definedName name="KJH" localSheetId="29" hidden="1">Uke!#REF!</definedName>
    <definedName name="KJH" localSheetId="25" hidden="1">Uke!#REF!</definedName>
    <definedName name="KJH" localSheetId="31" hidden="1">Uke!#REF!</definedName>
    <definedName name="KJH" localSheetId="2" hidden="1">Uke!#REF!</definedName>
    <definedName name="KJH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19" hidden="1">[1]Uke!#REF!</definedName>
    <definedName name="KJHK" localSheetId="17" hidden="1">[1]Uke!#REF!</definedName>
    <definedName name="KJHK" localSheetId="6" hidden="1">U!#REF!</definedName>
    <definedName name="KJHK" localSheetId="26" hidden="1">Uke!#REF!</definedName>
    <definedName name="KJHK" localSheetId="31" hidden="1">Uke!#REF!</definedName>
    <definedName name="KJHK" localSheetId="2" hidden="1">Uke!#REF!</definedName>
    <definedName name="KJHK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19" hidden="1">[1]Uke!#REF!</definedName>
    <definedName name="kkk" localSheetId="17" hidden="1">[1]Uke!#REF!</definedName>
    <definedName name="kkk" localSheetId="6" hidden="1">U!#REF!</definedName>
    <definedName name="kkk" localSheetId="26" hidden="1">Uke!#REF!</definedName>
    <definedName name="kkk" localSheetId="31" hidden="1">Uke!#REF!</definedName>
    <definedName name="kkk" localSheetId="2" hidden="1">Uke!#REF!</definedName>
    <definedName name="kkk" hidden="1">Uke!#REF!</definedName>
    <definedName name="LKH" localSheetId="33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19" hidden="1">[1]Uke!#REF!</definedName>
    <definedName name="LKH" localSheetId="17" hidden="1">[1]Uke!#REF!</definedName>
    <definedName name="LKH" localSheetId="6" hidden="1">U!#REF!</definedName>
    <definedName name="LKH" localSheetId="26" hidden="1">Uke!#REF!</definedName>
    <definedName name="LKH" localSheetId="32" hidden="1">Uke!#REF!</definedName>
    <definedName name="LKH" localSheetId="29" hidden="1">Uke!#REF!</definedName>
    <definedName name="LKH" localSheetId="25" hidden="1">Uke!#REF!</definedName>
    <definedName name="LKH" localSheetId="31" hidden="1">Uke!#REF!</definedName>
    <definedName name="LKH" localSheetId="2" hidden="1">Uke!#REF!</definedName>
    <definedName name="LKH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19" hidden="1">[1]Uke!#REF!</definedName>
    <definedName name="lll" localSheetId="17" hidden="1">[1]Uke!#REF!</definedName>
    <definedName name="lll" localSheetId="6" hidden="1">U!#REF!</definedName>
    <definedName name="lll" localSheetId="26" hidden="1">Uke!#REF!</definedName>
    <definedName name="lll" localSheetId="31" hidden="1">Uke!#REF!</definedName>
    <definedName name="lll" localSheetId="2" hidden="1">Uke!#REF!</definedName>
    <definedName name="lll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19" hidden="1">[1]Uke!#REF!</definedName>
    <definedName name="MM" localSheetId="17" hidden="1">[1]Uke!#REF!</definedName>
    <definedName name="MM" localSheetId="6" hidden="1">U!#REF!</definedName>
    <definedName name="MM" localSheetId="26" hidden="1">Uke!#REF!</definedName>
    <definedName name="MM" localSheetId="31" hidden="1">Uke!#REF!</definedName>
    <definedName name="MM" localSheetId="2" hidden="1">Uke!#REF!</definedName>
    <definedName name="MM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19" hidden="1">[1]Uke!#REF!</definedName>
    <definedName name="mmm" localSheetId="17" hidden="1">[1]Uke!#REF!</definedName>
    <definedName name="mmm" localSheetId="6" hidden="1">U!#REF!</definedName>
    <definedName name="mmm" localSheetId="26" hidden="1">Uke!#REF!</definedName>
    <definedName name="mmm" localSheetId="31" hidden="1">Uke!#REF!</definedName>
    <definedName name="mmm" localSheetId="2" hidden="1">Uke!#REF!</definedName>
    <definedName name="mmm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19" hidden="1">[1]Uke!#REF!</definedName>
    <definedName name="nn" localSheetId="17" hidden="1">[1]Uke!#REF!</definedName>
    <definedName name="nn" localSheetId="6" hidden="1">U!#REF!</definedName>
    <definedName name="nn" localSheetId="26" hidden="1">Uke!#REF!</definedName>
    <definedName name="nn" localSheetId="31" hidden="1">Uke!#REF!</definedName>
    <definedName name="nn" localSheetId="2" hidden="1">Uke!#REF!</definedName>
    <definedName name="nn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19" hidden="1">[1]Uke!#REF!</definedName>
    <definedName name="NVN" localSheetId="17" hidden="1">[1]Uke!#REF!</definedName>
    <definedName name="NVN" localSheetId="6" hidden="1">U!#REF!</definedName>
    <definedName name="NVN" localSheetId="26" hidden="1">Uke!#REF!</definedName>
    <definedName name="NVN" localSheetId="31" hidden="1">Uke!#REF!</definedName>
    <definedName name="NVN" localSheetId="2" hidden="1">Uke!#REF!</definedName>
    <definedName name="NVN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19" hidden="1">[1]Uke!#REF!</definedName>
    <definedName name="q" localSheetId="17" hidden="1">[1]Uke!#REF!</definedName>
    <definedName name="q" localSheetId="6" hidden="1">U!#REF!</definedName>
    <definedName name="q" localSheetId="26" hidden="1">Uke!#REF!</definedName>
    <definedName name="q" localSheetId="31" hidden="1">Uke!#REF!</definedName>
    <definedName name="q" localSheetId="2" hidden="1">Uke!#REF!</definedName>
    <definedName name="q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19" hidden="1">[1]Uke!#REF!</definedName>
    <definedName name="rr" localSheetId="17" hidden="1">[1]Uke!#REF!</definedName>
    <definedName name="rr" localSheetId="6" hidden="1">U!#REF!</definedName>
    <definedName name="rr" localSheetId="26" hidden="1">Uke!#REF!</definedName>
    <definedName name="rr" localSheetId="31" hidden="1">Uke!#REF!</definedName>
    <definedName name="rr" localSheetId="2" hidden="1">Uke!#REF!</definedName>
    <definedName name="rr" hidden="1">Uke!#REF!</definedName>
    <definedName name="SSS" localSheetId="33" hidden="1">Uke!#REF!</definedName>
    <definedName name="SSS" localSheetId="23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19" hidden="1">[1]Uke!#REF!</definedName>
    <definedName name="SSS" localSheetId="17" hidden="1">[1]Uke!#REF!</definedName>
    <definedName name="SSS" localSheetId="6" hidden="1">U!#REF!</definedName>
    <definedName name="SSS" localSheetId="26" hidden="1">Uke!#REF!</definedName>
    <definedName name="SSS" localSheetId="32" hidden="1">Uke!#REF!</definedName>
    <definedName name="SSS" localSheetId="29" hidden="1">Uke!#REF!</definedName>
    <definedName name="SSS" localSheetId="25" hidden="1">Uke!#REF!</definedName>
    <definedName name="SSS" localSheetId="31" hidden="1">Uke!#REF!</definedName>
    <definedName name="SSS" localSheetId="2" hidden="1">Uke!#REF!</definedName>
    <definedName name="SSS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19" hidden="1">[1]Uke!#REF!</definedName>
    <definedName name="SSSS" localSheetId="17" hidden="1">[1]Uke!#REF!</definedName>
    <definedName name="SSSS" localSheetId="6" hidden="1">U!#REF!</definedName>
    <definedName name="SSSS" localSheetId="26" hidden="1">Uke!#REF!</definedName>
    <definedName name="SSSS" localSheetId="31" hidden="1">Uke!#REF!</definedName>
    <definedName name="SSSS" localSheetId="2" hidden="1">Uke!#REF!</definedName>
    <definedName name="SSSS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19" hidden="1">[1]Uke!#REF!</definedName>
    <definedName name="T" localSheetId="17" hidden="1">[1]Uke!#REF!</definedName>
    <definedName name="T" localSheetId="6" hidden="1">U!#REF!</definedName>
    <definedName name="T" localSheetId="26" hidden="1">Uke!#REF!</definedName>
    <definedName name="T" localSheetId="31" hidden="1">Uke!#REF!</definedName>
    <definedName name="T" localSheetId="2" hidden="1">Uke!#REF!</definedName>
    <definedName name="T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19" hidden="1">[1]Uke!#REF!</definedName>
    <definedName name="TT" localSheetId="17" hidden="1">[1]Uke!#REF!</definedName>
    <definedName name="TT" localSheetId="6" hidden="1">U!#REF!</definedName>
    <definedName name="TT" localSheetId="26" hidden="1">Uke!#REF!</definedName>
    <definedName name="TT" localSheetId="31" hidden="1">Uke!#REF!</definedName>
    <definedName name="TT" localSheetId="2" hidden="1">Uke!#REF!</definedName>
    <definedName name="TT" hidden="1">Uke!#REF!</definedName>
    <definedName name="TTT" localSheetId="33" hidden="1">Uke!#REF!</definedName>
    <definedName name="TTT" localSheetId="23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19" hidden="1">[1]Uke!#REF!</definedName>
    <definedName name="TTT" localSheetId="17" hidden="1">[1]Uke!#REF!</definedName>
    <definedName name="TTT" localSheetId="6" hidden="1">U!#REF!</definedName>
    <definedName name="TTT" localSheetId="26" hidden="1">Uke!#REF!</definedName>
    <definedName name="TTT" localSheetId="32" hidden="1">Uke!#REF!</definedName>
    <definedName name="TTT" localSheetId="29" hidden="1">Uke!#REF!</definedName>
    <definedName name="TTT" localSheetId="25" hidden="1">Uke!#REF!</definedName>
    <definedName name="TTT" localSheetId="31" hidden="1">Uke!#REF!</definedName>
    <definedName name="TTT" localSheetId="2" hidden="1">Uke!#REF!</definedName>
    <definedName name="TTT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19" hidden="1">[1]Uke!#REF!</definedName>
    <definedName name="u" localSheetId="17" hidden="1">[1]Uke!#REF!</definedName>
    <definedName name="u" localSheetId="6" hidden="1">U!#REF!</definedName>
    <definedName name="u" localSheetId="26" hidden="1">Uke!#REF!</definedName>
    <definedName name="u" localSheetId="31" hidden="1">Uke!#REF!</definedName>
    <definedName name="u" localSheetId="2" hidden="1">Uke!#REF!</definedName>
    <definedName name="u" hidden="1">Uke!#REF!</definedName>
    <definedName name="_xlnm.Print_Area" localSheetId="2">Å!$A$4:$Q$16</definedName>
    <definedName name="_xlnm.Print_Area" localSheetId="1">År!$A$4:$W$22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19" hidden="1">[1]Uke!#REF!</definedName>
    <definedName name="v" localSheetId="17" hidden="1">[1]Uke!#REF!</definedName>
    <definedName name="v" localSheetId="6" hidden="1">U!#REF!</definedName>
    <definedName name="v" localSheetId="26" hidden="1">Uke!#REF!</definedName>
    <definedName name="v" localSheetId="31" hidden="1">Uke!#REF!</definedName>
    <definedName name="v" localSheetId="2" hidden="1">Uke!#REF!</definedName>
    <definedName name="v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19" hidden="1">[1]Uke!#REF!</definedName>
    <definedName name="vv" localSheetId="17" hidden="1">[1]Uke!#REF!</definedName>
    <definedName name="vv" localSheetId="6" hidden="1">U!#REF!</definedName>
    <definedName name="vv" localSheetId="26" hidden="1">Uke!#REF!</definedName>
    <definedName name="vv" localSheetId="31" hidden="1">Uke!#REF!</definedName>
    <definedName name="vv" localSheetId="2" hidden="1">Uke!#REF!</definedName>
    <definedName name="vv" hidden="1">Uke!#REF!</definedName>
    <definedName name="VVV" localSheetId="33" hidden="1">Uke!#REF!</definedName>
    <definedName name="VVV" localSheetId="23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19" hidden="1">[1]Uke!#REF!</definedName>
    <definedName name="VVV" localSheetId="17" hidden="1">[1]Uke!#REF!</definedName>
    <definedName name="VVV" localSheetId="6" hidden="1">U!#REF!</definedName>
    <definedName name="VVV" localSheetId="26" hidden="1">Uke!#REF!</definedName>
    <definedName name="VVV" localSheetId="32" hidden="1">Uke!#REF!</definedName>
    <definedName name="VVV" localSheetId="29" hidden="1">Uke!#REF!</definedName>
    <definedName name="VVV" localSheetId="25" hidden="1">Uke!#REF!</definedName>
    <definedName name="VVV" localSheetId="31" hidden="1">Uke!#REF!</definedName>
    <definedName name="VVV" localSheetId="2" hidden="1">Uke!#REF!</definedName>
    <definedName name="VVV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19" hidden="1">[1]Uke!#REF!</definedName>
    <definedName name="w" localSheetId="17" hidden="1">[1]Uke!#REF!</definedName>
    <definedName name="w" localSheetId="6" hidden="1">U!#REF!</definedName>
    <definedName name="w" localSheetId="26" hidden="1">Uke!#REF!</definedName>
    <definedName name="w" localSheetId="31" hidden="1">Uke!#REF!</definedName>
    <definedName name="w" localSheetId="2" hidden="1">Uke!#REF!</definedName>
    <definedName name="w" hidden="1">Uke!#REF!</definedName>
    <definedName name="XCV" localSheetId="33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19" hidden="1">[1]Uke!#REF!</definedName>
    <definedName name="XCV" localSheetId="17" hidden="1">[1]Uke!#REF!</definedName>
    <definedName name="XCV" localSheetId="6" hidden="1">U!#REF!</definedName>
    <definedName name="XCV" localSheetId="26" hidden="1">Uke!#REF!</definedName>
    <definedName name="XCV" localSheetId="32" hidden="1">Uke!#REF!</definedName>
    <definedName name="XCV" localSheetId="29" hidden="1">Uke!#REF!</definedName>
    <definedName name="XCV" localSheetId="25" hidden="1">Uke!#REF!</definedName>
    <definedName name="XCV" localSheetId="31" hidden="1">Uke!#REF!</definedName>
    <definedName name="XCV" localSheetId="2" hidden="1">Uke!#REF!</definedName>
    <definedName name="XCV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19" hidden="1">[1]Uke!#REF!</definedName>
    <definedName name="XGXGF" localSheetId="17" hidden="1">[1]Uke!#REF!</definedName>
    <definedName name="XGXGF" localSheetId="6" hidden="1">U!#REF!</definedName>
    <definedName name="XGXGF" localSheetId="26" hidden="1">Uke!#REF!</definedName>
    <definedName name="XGXGF" localSheetId="31" hidden="1">Uke!#REF!</definedName>
    <definedName name="XGXGF" localSheetId="2" hidden="1">Uke!#REF!</definedName>
    <definedName name="XGXGF" hidden="1">Uke!#REF!</definedName>
    <definedName name="XXX" localSheetId="33" hidden="1">Uke!#REF!</definedName>
    <definedName name="XXX" localSheetId="23" hidden="1">Uke!#REF!</definedName>
    <definedName name="XXX" localSheetId="21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19" hidden="1">[1]Uke!#REF!</definedName>
    <definedName name="XXX" localSheetId="17" hidden="1">[1]Uke!#REF!</definedName>
    <definedName name="XXX" localSheetId="6" hidden="1">U!#REF!</definedName>
    <definedName name="XXX" localSheetId="26" hidden="1">Uke!#REF!</definedName>
    <definedName name="XXX" localSheetId="32" hidden="1">Uke!#REF!</definedName>
    <definedName name="XXX" localSheetId="29" hidden="1">Uke!#REF!</definedName>
    <definedName name="XXX" localSheetId="27" hidden="1">Uke!#REF!</definedName>
    <definedName name="XXX" localSheetId="25" hidden="1">Uke!#REF!</definedName>
    <definedName name="XXX" localSheetId="31" hidden="1">Uke!#REF!</definedName>
    <definedName name="XXX" localSheetId="2" hidden="1">Uke!#REF!</definedName>
    <definedName name="XXX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19" hidden="1">[1]Uke!#REF!</definedName>
    <definedName name="YUT" localSheetId="17" hidden="1">[1]Uke!#REF!</definedName>
    <definedName name="YUT" localSheetId="6" hidden="1">U!#REF!</definedName>
    <definedName name="YUT" localSheetId="26" hidden="1">Uke!#REF!</definedName>
    <definedName name="YUT" localSheetId="32" hidden="1">Uke!#REF!</definedName>
    <definedName name="YUT" localSheetId="29" hidden="1">Uke!#REF!</definedName>
    <definedName name="YUT" localSheetId="31" hidden="1">Uke!#REF!</definedName>
    <definedName name="YUT" localSheetId="2" hidden="1">Uke!#REF!</definedName>
    <definedName name="YUT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19" hidden="1">[1]Uke!#REF!</definedName>
    <definedName name="YY" localSheetId="17" hidden="1">[1]Uke!#REF!</definedName>
    <definedName name="YY" localSheetId="6" hidden="1">U!#REF!</definedName>
    <definedName name="YY" localSheetId="26" hidden="1">Uke!#REF!</definedName>
    <definedName name="YY" localSheetId="31" hidden="1">Uke!#REF!</definedName>
    <definedName name="YY" localSheetId="2" hidden="1">Uke!#REF!</definedName>
    <definedName name="YY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19" hidden="1">[1]Uke!#REF!</definedName>
    <definedName name="YYY" localSheetId="17" hidden="1">[1]Uke!#REF!</definedName>
    <definedName name="YYY" localSheetId="6" hidden="1">U!#REF!</definedName>
    <definedName name="YYY" localSheetId="26" hidden="1">Uke!#REF!</definedName>
    <definedName name="YYY" localSheetId="31" hidden="1">Uke!#REF!</definedName>
    <definedName name="YYY" localSheetId="2" hidden="1">Uke!#REF!</definedName>
    <definedName name="YYY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19" hidden="1">[1]Uke!#REF!</definedName>
    <definedName name="YYYY" localSheetId="17" hidden="1">[1]Uke!#REF!</definedName>
    <definedName name="YYYY" localSheetId="6" hidden="1">U!#REF!</definedName>
    <definedName name="YYYY" localSheetId="26" hidden="1">Uke!#REF!</definedName>
    <definedName name="YYYY" localSheetId="31" hidden="1">Uke!#REF!</definedName>
    <definedName name="YYYY" localSheetId="2" hidden="1">Uke!#REF!</definedName>
    <definedName name="YYYY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19" hidden="1">[1]Uke!#REF!</definedName>
    <definedName name="zz" localSheetId="17" hidden="1">[1]Uke!#REF!</definedName>
    <definedName name="zz" localSheetId="6" hidden="1">U!#REF!</definedName>
    <definedName name="zz" localSheetId="26" hidden="1">Uke!#REF!</definedName>
    <definedName name="zz" localSheetId="31" hidden="1">Uke!#REF!</definedName>
    <definedName name="zz" localSheetId="2" hidden="1">Uke!#REF!</definedName>
    <definedName name="zz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19" hidden="1">[1]Uke!#REF!</definedName>
    <definedName name="øøø" localSheetId="17" hidden="1">[1]Uke!#REF!</definedName>
    <definedName name="øøø" localSheetId="6" hidden="1">U!#REF!</definedName>
    <definedName name="øøø" localSheetId="26" hidden="1">Uke!#REF!</definedName>
    <definedName name="øøø" localSheetId="31" hidden="1">Uke!#REF!</definedName>
    <definedName name="øøø" localSheetId="2" hidden="1">Uke!#REF!</definedName>
    <definedName name="øøø" hidden="1">Uke!#REF!</definedName>
    <definedName name="aa" localSheetId="33" hidden="1">Uke!#REF!</definedName>
    <definedName name="aa" localSheetId="23" hidden="1">Uke!#REF!</definedName>
    <definedName name="aa" localSheetId="21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19" hidden="1">[1]Uke!#REF!</definedName>
    <definedName name="aa" localSheetId="17" hidden="1">[1]Uke!#REF!</definedName>
    <definedName name="aa" localSheetId="6" hidden="1">U!#REF!</definedName>
    <definedName name="aa" localSheetId="26" hidden="1">Uke!#REF!</definedName>
    <definedName name="aa" localSheetId="32" hidden="1">Uke!#REF!</definedName>
    <definedName name="aa" localSheetId="29" hidden="1">Uke!#REF!</definedName>
    <definedName name="aa" localSheetId="27" hidden="1">Uke!#REF!</definedName>
    <definedName name="aa" localSheetId="25" hidden="1">Uke!#REF!</definedName>
    <definedName name="aa" localSheetId="31" hidden="1">Uke!#REF!</definedName>
    <definedName name="aa" localSheetId="2" hidden="1">Uke!#REF!</definedName>
    <definedName name="aa" hidden="1">Uke!#REF!</definedName>
    <definedName name="aaa" localSheetId="33" hidden="1">Uke!#REF!</definedName>
    <definedName name="aaa" localSheetId="23" hidden="1">Uke!#REF!</definedName>
    <definedName name="aaa" localSheetId="21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19" hidden="1">[1]Uke!#REF!</definedName>
    <definedName name="aaa" localSheetId="17" hidden="1">[1]Uke!#REF!</definedName>
    <definedName name="aaa" localSheetId="6" hidden="1">U!#REF!</definedName>
    <definedName name="aaa" localSheetId="26" hidden="1">Uke!#REF!</definedName>
    <definedName name="aaa" localSheetId="32" hidden="1">Uke!#REF!</definedName>
    <definedName name="aaa" localSheetId="29" hidden="1">Uke!#REF!</definedName>
    <definedName name="aaa" localSheetId="25" hidden="1">Uke!#REF!</definedName>
    <definedName name="aaa" localSheetId="31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5" i="50" l="1"/>
  <c r="C35" i="50"/>
  <c r="D35" i="50" s="1"/>
  <c r="E35" i="50"/>
  <c r="G35" i="50"/>
  <c r="I35" i="50"/>
  <c r="K35" i="50"/>
  <c r="M35" i="50"/>
  <c r="O35" i="50"/>
  <c r="Q35" i="50"/>
  <c r="R35" i="50"/>
  <c r="S35" i="50"/>
  <c r="T35" i="50"/>
  <c r="B36" i="50"/>
  <c r="C36" i="50"/>
  <c r="D36" i="50" s="1"/>
  <c r="E36" i="50"/>
  <c r="G36" i="50"/>
  <c r="I36" i="50"/>
  <c r="K36" i="50"/>
  <c r="M36" i="50"/>
  <c r="O36" i="50"/>
  <c r="Q36" i="50"/>
  <c r="R36" i="50"/>
  <c r="S36" i="50"/>
  <c r="T36" i="50"/>
  <c r="B37" i="50"/>
  <c r="C37" i="50"/>
  <c r="D37" i="50" s="1"/>
  <c r="E37" i="50"/>
  <c r="G37" i="50"/>
  <c r="I37" i="50"/>
  <c r="K37" i="50"/>
  <c r="M37" i="50"/>
  <c r="O37" i="50"/>
  <c r="Q37" i="50"/>
  <c r="R37" i="50"/>
  <c r="S37" i="50"/>
  <c r="T37" i="50"/>
  <c r="B38" i="50"/>
  <c r="C38" i="50"/>
  <c r="D38" i="50" s="1"/>
  <c r="E38" i="50"/>
  <c r="G38" i="50"/>
  <c r="I38" i="50"/>
  <c r="K38" i="50"/>
  <c r="M38" i="50"/>
  <c r="O38" i="50"/>
  <c r="Q38" i="50"/>
  <c r="R38" i="50"/>
  <c r="S38" i="50"/>
  <c r="T38" i="50"/>
  <c r="B39" i="50"/>
  <c r="C39" i="50"/>
  <c r="D39" i="50" s="1"/>
  <c r="E39" i="50"/>
  <c r="G39" i="50"/>
  <c r="I39" i="50"/>
  <c r="K39" i="50"/>
  <c r="M39" i="50"/>
  <c r="O39" i="50"/>
  <c r="Q39" i="50"/>
  <c r="R39" i="50"/>
  <c r="S39" i="50"/>
  <c r="T39" i="50"/>
  <c r="B40" i="50"/>
  <c r="C40" i="50"/>
  <c r="D40" i="50" s="1"/>
  <c r="E40" i="50"/>
  <c r="G40" i="50"/>
  <c r="I40" i="50"/>
  <c r="K40" i="50"/>
  <c r="M40" i="50"/>
  <c r="O40" i="50"/>
  <c r="Q40" i="50"/>
  <c r="R40" i="50"/>
  <c r="S40" i="50"/>
  <c r="T40" i="50"/>
  <c r="B41" i="50"/>
  <c r="C41" i="50"/>
  <c r="D41" i="50" s="1"/>
  <c r="E41" i="50"/>
  <c r="G41" i="50"/>
  <c r="I41" i="50"/>
  <c r="K41" i="50"/>
  <c r="M41" i="50"/>
  <c r="O41" i="50"/>
  <c r="Q41" i="50"/>
  <c r="R41" i="50"/>
  <c r="S41" i="50"/>
  <c r="T41" i="50"/>
  <c r="B42" i="50"/>
  <c r="C42" i="50"/>
  <c r="D42" i="50" s="1"/>
  <c r="E42" i="50"/>
  <c r="G42" i="50"/>
  <c r="I42" i="50"/>
  <c r="K42" i="50"/>
  <c r="M42" i="50"/>
  <c r="O42" i="50"/>
  <c r="Q42" i="50"/>
  <c r="R42" i="50"/>
  <c r="S42" i="50"/>
  <c r="T42" i="50"/>
  <c r="B43" i="50"/>
  <c r="C43" i="50"/>
  <c r="D43" i="50" s="1"/>
  <c r="E43" i="50"/>
  <c r="G43" i="50"/>
  <c r="I43" i="50"/>
  <c r="K43" i="50"/>
  <c r="M43" i="50"/>
  <c r="O43" i="50"/>
  <c r="Q43" i="50"/>
  <c r="R43" i="50"/>
  <c r="S43" i="50"/>
  <c r="T43" i="50"/>
  <c r="B44" i="50"/>
  <c r="C44" i="50"/>
  <c r="D44" i="50" s="1"/>
  <c r="E44" i="50"/>
  <c r="G44" i="50"/>
  <c r="I44" i="50"/>
  <c r="K44" i="50"/>
  <c r="M44" i="50"/>
  <c r="O44" i="50"/>
  <c r="Q44" i="50"/>
  <c r="R44" i="50"/>
  <c r="S44" i="50"/>
  <c r="T44" i="50"/>
  <c r="B45" i="50"/>
  <c r="C45" i="50"/>
  <c r="D45" i="50" s="1"/>
  <c r="E45" i="50"/>
  <c r="G45" i="50"/>
  <c r="I45" i="50"/>
  <c r="K45" i="50"/>
  <c r="M45" i="50"/>
  <c r="O45" i="50"/>
  <c r="Q45" i="50"/>
  <c r="R45" i="50"/>
  <c r="S45" i="50"/>
  <c r="T45" i="50"/>
  <c r="B46" i="50"/>
  <c r="C46" i="50"/>
  <c r="D46" i="50" s="1"/>
  <c r="E46" i="50"/>
  <c r="G46" i="50"/>
  <c r="I46" i="50"/>
  <c r="K46" i="50"/>
  <c r="M46" i="50"/>
  <c r="O46" i="50"/>
  <c r="Q46" i="50"/>
  <c r="R46" i="50"/>
  <c r="S46" i="50"/>
  <c r="T46" i="50"/>
  <c r="B47" i="50"/>
  <c r="C47" i="50"/>
  <c r="D47" i="50" s="1"/>
  <c r="E47" i="50"/>
  <c r="G47" i="50"/>
  <c r="I47" i="50"/>
  <c r="K47" i="50"/>
  <c r="M47" i="50"/>
  <c r="O47" i="50"/>
  <c r="Q47" i="50"/>
  <c r="R47" i="50"/>
  <c r="S47" i="50"/>
  <c r="T47" i="50"/>
  <c r="B48" i="50"/>
  <c r="C48" i="50"/>
  <c r="D48" i="50" s="1"/>
  <c r="E48" i="50"/>
  <c r="G48" i="50"/>
  <c r="I48" i="50"/>
  <c r="K48" i="50"/>
  <c r="M48" i="50"/>
  <c r="O48" i="50"/>
  <c r="Q48" i="50"/>
  <c r="R48" i="50"/>
  <c r="S48" i="50"/>
  <c r="T48" i="50"/>
  <c r="B49" i="50"/>
  <c r="C49" i="50"/>
  <c r="D49" i="50" s="1"/>
  <c r="E49" i="50"/>
  <c r="G49" i="50"/>
  <c r="I49" i="50"/>
  <c r="K49" i="50"/>
  <c r="M49" i="50"/>
  <c r="O49" i="50"/>
  <c r="Q49" i="50"/>
  <c r="R49" i="50"/>
  <c r="S49" i="50"/>
  <c r="T49" i="50"/>
  <c r="B50" i="50"/>
  <c r="C50" i="50"/>
  <c r="D50" i="50" s="1"/>
  <c r="E50" i="50"/>
  <c r="G50" i="50"/>
  <c r="I50" i="50"/>
  <c r="K50" i="50"/>
  <c r="M50" i="50"/>
  <c r="O50" i="50"/>
  <c r="Q50" i="50"/>
  <c r="R50" i="50"/>
  <c r="S50" i="50"/>
  <c r="T50" i="50"/>
  <c r="B51" i="50"/>
  <c r="C51" i="50"/>
  <c r="D51" i="50" s="1"/>
  <c r="E51" i="50"/>
  <c r="G51" i="50"/>
  <c r="I51" i="50"/>
  <c r="K51" i="50"/>
  <c r="M51" i="50"/>
  <c r="O51" i="50"/>
  <c r="Q51" i="50"/>
  <c r="R51" i="50"/>
  <c r="S51" i="50"/>
  <c r="T51" i="50"/>
  <c r="B52" i="50"/>
  <c r="C52" i="50"/>
  <c r="D52" i="50" s="1"/>
  <c r="E52" i="50"/>
  <c r="G52" i="50"/>
  <c r="I52" i="50"/>
  <c r="K52" i="50"/>
  <c r="M52" i="50"/>
  <c r="O52" i="50"/>
  <c r="Q52" i="50"/>
  <c r="R52" i="50"/>
  <c r="S52" i="50"/>
  <c r="T52" i="50"/>
  <c r="B53" i="50"/>
  <c r="C53" i="50"/>
  <c r="D53" i="50" s="1"/>
  <c r="E53" i="50"/>
  <c r="G53" i="50"/>
  <c r="I53" i="50"/>
  <c r="K53" i="50"/>
  <c r="M53" i="50"/>
  <c r="O53" i="50"/>
  <c r="Q53" i="50"/>
  <c r="R53" i="50"/>
  <c r="S53" i="50"/>
  <c r="T53" i="50"/>
  <c r="B54" i="50"/>
  <c r="C54" i="50"/>
  <c r="D54" i="50" s="1"/>
  <c r="E54" i="50"/>
  <c r="G54" i="50"/>
  <c r="I54" i="50"/>
  <c r="K54" i="50"/>
  <c r="M54" i="50"/>
  <c r="O54" i="50"/>
  <c r="Q54" i="50"/>
  <c r="R54" i="50"/>
  <c r="S54" i="50"/>
  <c r="T54" i="50"/>
  <c r="B55" i="50"/>
  <c r="C55" i="50"/>
  <c r="D55" i="50" s="1"/>
  <c r="E55" i="50"/>
  <c r="G55" i="50"/>
  <c r="I55" i="50"/>
  <c r="K55" i="50"/>
  <c r="M55" i="50"/>
  <c r="O55" i="50"/>
  <c r="Q55" i="50"/>
  <c r="R55" i="50"/>
  <c r="S55" i="50"/>
  <c r="T55" i="50"/>
  <c r="B56" i="50"/>
  <c r="C56" i="50"/>
  <c r="D56" i="50" s="1"/>
  <c r="E56" i="50"/>
  <c r="G56" i="50"/>
  <c r="I56" i="50"/>
  <c r="K56" i="50"/>
  <c r="M56" i="50"/>
  <c r="O56" i="50"/>
  <c r="Q56" i="50"/>
  <c r="R56" i="50"/>
  <c r="S56" i="50"/>
  <c r="T56" i="50"/>
  <c r="B59" i="50"/>
  <c r="C59" i="50"/>
  <c r="D59" i="50" s="1"/>
  <c r="E59" i="50"/>
  <c r="G59" i="50"/>
  <c r="I59" i="50"/>
  <c r="K59" i="50"/>
  <c r="M59" i="50"/>
  <c r="O59" i="50"/>
  <c r="Q59" i="50"/>
  <c r="R59" i="50"/>
  <c r="S59" i="50"/>
  <c r="T59" i="50"/>
  <c r="B60" i="50"/>
  <c r="C60" i="50"/>
  <c r="D60" i="50" s="1"/>
  <c r="E60" i="50"/>
  <c r="G60" i="50"/>
  <c r="I60" i="50"/>
  <c r="K60" i="50"/>
  <c r="M60" i="50"/>
  <c r="O60" i="50"/>
  <c r="Q60" i="50"/>
  <c r="R60" i="50"/>
  <c r="S60" i="50"/>
  <c r="T60" i="50"/>
  <c r="B61" i="50"/>
  <c r="C61" i="50"/>
  <c r="D61" i="50" s="1"/>
  <c r="E61" i="50"/>
  <c r="G61" i="50"/>
  <c r="I61" i="50"/>
  <c r="K61" i="50"/>
  <c r="M61" i="50"/>
  <c r="O61" i="50"/>
  <c r="Q61" i="50"/>
  <c r="R61" i="50"/>
  <c r="S61" i="50"/>
  <c r="T61" i="50"/>
  <c r="B62" i="50"/>
  <c r="C62" i="50"/>
  <c r="D62" i="50" s="1"/>
  <c r="E62" i="50"/>
  <c r="G62" i="50"/>
  <c r="I62" i="50"/>
  <c r="K62" i="50"/>
  <c r="M62" i="50"/>
  <c r="O62" i="50"/>
  <c r="Q62" i="50"/>
  <c r="R62" i="50"/>
  <c r="S62" i="50"/>
  <c r="T62" i="50"/>
  <c r="B63" i="50"/>
  <c r="C63" i="50"/>
  <c r="D63" i="50" s="1"/>
  <c r="E63" i="50"/>
  <c r="G63" i="50"/>
  <c r="I63" i="50"/>
  <c r="K63" i="50"/>
  <c r="M63" i="50"/>
  <c r="O63" i="50"/>
  <c r="Q63" i="50"/>
  <c r="R63" i="50"/>
  <c r="S63" i="50"/>
  <c r="T63" i="50"/>
  <c r="B64" i="50"/>
  <c r="C64" i="50"/>
  <c r="D64" i="50" s="1"/>
  <c r="E64" i="50"/>
  <c r="G64" i="50"/>
  <c r="I64" i="50"/>
  <c r="K64" i="50"/>
  <c r="M64" i="50"/>
  <c r="O64" i="50"/>
  <c r="Q64" i="50"/>
  <c r="R64" i="50"/>
  <c r="S64" i="50"/>
  <c r="T64" i="50"/>
  <c r="B65" i="50"/>
  <c r="C65" i="50"/>
  <c r="D65" i="50" s="1"/>
  <c r="E65" i="50"/>
  <c r="G65" i="50"/>
  <c r="I65" i="50"/>
  <c r="K65" i="50"/>
  <c r="M65" i="50"/>
  <c r="O65" i="50"/>
  <c r="Q65" i="50"/>
  <c r="R65" i="50"/>
  <c r="S65" i="50"/>
  <c r="T65" i="50"/>
  <c r="B66" i="50"/>
  <c r="C66" i="50"/>
  <c r="D66" i="50" s="1"/>
  <c r="E66" i="50"/>
  <c r="G66" i="50"/>
  <c r="I66" i="50"/>
  <c r="K66" i="50"/>
  <c r="M66" i="50"/>
  <c r="O66" i="50"/>
  <c r="Q66" i="50"/>
  <c r="R66" i="50"/>
  <c r="S66" i="50"/>
  <c r="T66" i="50"/>
  <c r="B67" i="50"/>
  <c r="C67" i="50"/>
  <c r="D67" i="50" s="1"/>
  <c r="E67" i="50"/>
  <c r="G67" i="50"/>
  <c r="I67" i="50"/>
  <c r="K67" i="50"/>
  <c r="M67" i="50"/>
  <c r="O67" i="50"/>
  <c r="Q67" i="50"/>
  <c r="R67" i="50"/>
  <c r="S67" i="50"/>
  <c r="T67" i="50"/>
  <c r="B68" i="50"/>
  <c r="C68" i="50"/>
  <c r="D68" i="50" s="1"/>
  <c r="E68" i="50"/>
  <c r="G68" i="50"/>
  <c r="I68" i="50"/>
  <c r="K68" i="50"/>
  <c r="M68" i="50"/>
  <c r="O68" i="50"/>
  <c r="Q68" i="50"/>
  <c r="R68" i="50"/>
  <c r="S68" i="50"/>
  <c r="T68" i="50"/>
  <c r="B69" i="50"/>
  <c r="C69" i="50"/>
  <c r="D69" i="50" s="1"/>
  <c r="E69" i="50"/>
  <c r="G69" i="50"/>
  <c r="I69" i="50"/>
  <c r="K69" i="50"/>
  <c r="M69" i="50"/>
  <c r="O69" i="50"/>
  <c r="Q69" i="50"/>
  <c r="R69" i="50"/>
  <c r="S69" i="50"/>
  <c r="T69" i="50"/>
  <c r="B70" i="50"/>
  <c r="C70" i="50"/>
  <c r="D70" i="50" s="1"/>
  <c r="E70" i="50"/>
  <c r="G70" i="50"/>
  <c r="I70" i="50"/>
  <c r="K70" i="50"/>
  <c r="M70" i="50"/>
  <c r="O70" i="50"/>
  <c r="Q70" i="50"/>
  <c r="R70" i="50"/>
  <c r="S70" i="50"/>
  <c r="T70" i="50"/>
  <c r="B71" i="50"/>
  <c r="C71" i="50"/>
  <c r="D71" i="50" s="1"/>
  <c r="E71" i="50"/>
  <c r="G71" i="50"/>
  <c r="I71" i="50"/>
  <c r="K71" i="50"/>
  <c r="M71" i="50"/>
  <c r="O71" i="50"/>
  <c r="Q71" i="50"/>
  <c r="R71" i="50"/>
  <c r="S71" i="50"/>
  <c r="T71" i="50"/>
  <c r="B72" i="50"/>
  <c r="C72" i="50"/>
  <c r="D72" i="50" s="1"/>
  <c r="E72" i="50"/>
  <c r="G72" i="50"/>
  <c r="I72" i="50"/>
  <c r="K72" i="50"/>
  <c r="M72" i="50"/>
  <c r="O72" i="50"/>
  <c r="Q72" i="50"/>
  <c r="R72" i="50"/>
  <c r="S72" i="50"/>
  <c r="T72" i="50"/>
  <c r="B73" i="50"/>
  <c r="C73" i="50"/>
  <c r="D73" i="50" s="1"/>
  <c r="E73" i="50"/>
  <c r="G73" i="50"/>
  <c r="I73" i="50"/>
  <c r="K73" i="50"/>
  <c r="M73" i="50"/>
  <c r="O73" i="50"/>
  <c r="Q73" i="50"/>
  <c r="R73" i="50"/>
  <c r="S73" i="50"/>
  <c r="T73" i="50"/>
  <c r="B74" i="50"/>
  <c r="C74" i="50"/>
  <c r="D74" i="50" s="1"/>
  <c r="E74" i="50"/>
  <c r="G74" i="50"/>
  <c r="I74" i="50"/>
  <c r="K74" i="50"/>
  <c r="M74" i="50"/>
  <c r="O74" i="50"/>
  <c r="Q74" i="50"/>
  <c r="R74" i="50"/>
  <c r="S74" i="50"/>
  <c r="T74" i="50"/>
  <c r="B75" i="50"/>
  <c r="C75" i="50"/>
  <c r="D75" i="50" s="1"/>
  <c r="E75" i="50"/>
  <c r="G75" i="50"/>
  <c r="I75" i="50"/>
  <c r="K75" i="50"/>
  <c r="M75" i="50"/>
  <c r="O75" i="50"/>
  <c r="Q75" i="50"/>
  <c r="R75" i="50"/>
  <c r="S75" i="50"/>
  <c r="T75" i="50"/>
  <c r="B76" i="50"/>
  <c r="C76" i="50"/>
  <c r="D76" i="50" s="1"/>
  <c r="E76" i="50"/>
  <c r="G76" i="50"/>
  <c r="I76" i="50"/>
  <c r="K76" i="50"/>
  <c r="M76" i="50"/>
  <c r="O76" i="50"/>
  <c r="Q76" i="50"/>
  <c r="R76" i="50"/>
  <c r="S76" i="50"/>
  <c r="T76" i="50"/>
  <c r="B77" i="50"/>
  <c r="C77" i="50"/>
  <c r="D77" i="50" s="1"/>
  <c r="E77" i="50"/>
  <c r="G77" i="50"/>
  <c r="I77" i="50"/>
  <c r="K77" i="50"/>
  <c r="M77" i="50"/>
  <c r="O77" i="50"/>
  <c r="Q77" i="50"/>
  <c r="R77" i="50"/>
  <c r="S77" i="50"/>
  <c r="T77" i="50"/>
  <c r="B78" i="50"/>
  <c r="C78" i="50"/>
  <c r="D78" i="50" s="1"/>
  <c r="E78" i="50"/>
  <c r="G78" i="50"/>
  <c r="I78" i="50"/>
  <c r="K78" i="50"/>
  <c r="M78" i="50"/>
  <c r="O78" i="50"/>
  <c r="Q78" i="50"/>
  <c r="R78" i="50"/>
  <c r="S78" i="50"/>
  <c r="T78" i="50"/>
  <c r="B79" i="50"/>
  <c r="C79" i="50"/>
  <c r="D79" i="50" s="1"/>
  <c r="E79" i="50"/>
  <c r="G79" i="50"/>
  <c r="I79" i="50"/>
  <c r="K79" i="50"/>
  <c r="M79" i="50"/>
  <c r="O79" i="50"/>
  <c r="Q79" i="50"/>
  <c r="R79" i="50"/>
  <c r="S79" i="50"/>
  <c r="T79" i="50"/>
  <c r="B80" i="50"/>
  <c r="C80" i="50"/>
  <c r="D80" i="50" s="1"/>
  <c r="E80" i="50"/>
  <c r="G80" i="50"/>
  <c r="I80" i="50"/>
  <c r="K80" i="50"/>
  <c r="M80" i="50"/>
  <c r="O80" i="50"/>
  <c r="Q80" i="50"/>
  <c r="R80" i="50"/>
  <c r="S80" i="50"/>
  <c r="T80" i="50"/>
  <c r="B83" i="50"/>
  <c r="C83" i="50"/>
  <c r="D83" i="50" s="1"/>
  <c r="E83" i="50"/>
  <c r="G83" i="50"/>
  <c r="I83" i="50"/>
  <c r="K83" i="50"/>
  <c r="M83" i="50"/>
  <c r="O83" i="50"/>
  <c r="Q83" i="50"/>
  <c r="R83" i="50"/>
  <c r="S83" i="50"/>
  <c r="T83" i="50"/>
  <c r="B84" i="50"/>
  <c r="C84" i="50"/>
  <c r="D84" i="50" s="1"/>
  <c r="E84" i="50"/>
  <c r="G84" i="50"/>
  <c r="I84" i="50"/>
  <c r="K84" i="50"/>
  <c r="M84" i="50"/>
  <c r="O84" i="50"/>
  <c r="Q84" i="50"/>
  <c r="R84" i="50"/>
  <c r="S84" i="50"/>
  <c r="T84" i="50"/>
  <c r="B85" i="50"/>
  <c r="C85" i="50"/>
  <c r="D85" i="50" s="1"/>
  <c r="E85" i="50"/>
  <c r="G85" i="50"/>
  <c r="I85" i="50"/>
  <c r="K85" i="50"/>
  <c r="M85" i="50"/>
  <c r="O85" i="50"/>
  <c r="Q85" i="50"/>
  <c r="R85" i="50"/>
  <c r="S85" i="50"/>
  <c r="T85" i="50"/>
  <c r="B86" i="50"/>
  <c r="C86" i="50"/>
  <c r="D86" i="50" s="1"/>
  <c r="E86" i="50"/>
  <c r="G86" i="50"/>
  <c r="I86" i="50"/>
  <c r="K86" i="50"/>
  <c r="M86" i="50"/>
  <c r="O86" i="50"/>
  <c r="Q86" i="50"/>
  <c r="R86" i="50"/>
  <c r="S86" i="50"/>
  <c r="T86" i="50"/>
  <c r="B87" i="50"/>
  <c r="C87" i="50"/>
  <c r="D87" i="50" s="1"/>
  <c r="E87" i="50"/>
  <c r="G87" i="50"/>
  <c r="I87" i="50"/>
  <c r="K87" i="50"/>
  <c r="M87" i="50"/>
  <c r="O87" i="50"/>
  <c r="Q87" i="50"/>
  <c r="R87" i="50"/>
  <c r="S87" i="50"/>
  <c r="T87" i="50"/>
  <c r="B88" i="50"/>
  <c r="C88" i="50"/>
  <c r="D88" i="50" s="1"/>
  <c r="E88" i="50"/>
  <c r="G88" i="50"/>
  <c r="I88" i="50"/>
  <c r="K88" i="50"/>
  <c r="M88" i="50"/>
  <c r="O88" i="50"/>
  <c r="Q88" i="50"/>
  <c r="R88" i="50"/>
  <c r="S88" i="50"/>
  <c r="T88" i="50"/>
  <c r="B89" i="50"/>
  <c r="C89" i="50"/>
  <c r="D89" i="50" s="1"/>
  <c r="E89" i="50"/>
  <c r="G89" i="50"/>
  <c r="I89" i="50"/>
  <c r="K89" i="50"/>
  <c r="M89" i="50"/>
  <c r="O89" i="50"/>
  <c r="Q89" i="50"/>
  <c r="R89" i="50"/>
  <c r="S89" i="50"/>
  <c r="T89" i="50"/>
  <c r="B90" i="50"/>
  <c r="C90" i="50"/>
  <c r="D90" i="50" s="1"/>
  <c r="E90" i="50"/>
  <c r="G90" i="50"/>
  <c r="I90" i="50"/>
  <c r="K90" i="50"/>
  <c r="M90" i="50"/>
  <c r="O90" i="50"/>
  <c r="Q90" i="50"/>
  <c r="R90" i="50"/>
  <c r="S90" i="50"/>
  <c r="T90" i="50"/>
  <c r="B91" i="50"/>
  <c r="C91" i="50"/>
  <c r="D91" i="50" s="1"/>
  <c r="E91" i="50"/>
  <c r="G91" i="50"/>
  <c r="I91" i="50"/>
  <c r="K91" i="50"/>
  <c r="M91" i="50"/>
  <c r="O91" i="50"/>
  <c r="Q91" i="50"/>
  <c r="R91" i="50"/>
  <c r="S91" i="50"/>
  <c r="T91" i="50"/>
  <c r="B92" i="50"/>
  <c r="C92" i="50"/>
  <c r="D92" i="50" s="1"/>
  <c r="E92" i="50"/>
  <c r="G92" i="50"/>
  <c r="I92" i="50"/>
  <c r="K92" i="50"/>
  <c r="M92" i="50"/>
  <c r="O92" i="50"/>
  <c r="Q92" i="50"/>
  <c r="R92" i="50"/>
  <c r="S92" i="50"/>
  <c r="T92" i="50"/>
  <c r="B93" i="50"/>
  <c r="C93" i="50"/>
  <c r="D93" i="50" s="1"/>
  <c r="E93" i="50"/>
  <c r="G93" i="50"/>
  <c r="I93" i="50"/>
  <c r="K93" i="50"/>
  <c r="M93" i="50"/>
  <c r="O93" i="50"/>
  <c r="Q93" i="50"/>
  <c r="R93" i="50"/>
  <c r="S93" i="50"/>
  <c r="T93" i="50"/>
  <c r="B94" i="50"/>
  <c r="C94" i="50"/>
  <c r="D94" i="50" s="1"/>
  <c r="E94" i="50"/>
  <c r="G94" i="50"/>
  <c r="I94" i="50"/>
  <c r="K94" i="50"/>
  <c r="M94" i="50"/>
  <c r="O94" i="50"/>
  <c r="Q94" i="50"/>
  <c r="R94" i="50"/>
  <c r="S94" i="50"/>
  <c r="T94" i="50"/>
  <c r="B95" i="50"/>
  <c r="C95" i="50"/>
  <c r="D95" i="50" s="1"/>
  <c r="E95" i="50"/>
  <c r="G95" i="50"/>
  <c r="I95" i="50"/>
  <c r="K95" i="50"/>
  <c r="M95" i="50"/>
  <c r="O95" i="50"/>
  <c r="Q95" i="50"/>
  <c r="R95" i="50"/>
  <c r="S95" i="50"/>
  <c r="T95" i="50"/>
  <c r="B96" i="50"/>
  <c r="C96" i="50"/>
  <c r="D96" i="50" s="1"/>
  <c r="E96" i="50"/>
  <c r="G96" i="50"/>
  <c r="I96" i="50"/>
  <c r="K96" i="50"/>
  <c r="M96" i="50"/>
  <c r="O96" i="50"/>
  <c r="Q96" i="50"/>
  <c r="R96" i="50"/>
  <c r="S96" i="50"/>
  <c r="T96" i="50"/>
  <c r="B97" i="50"/>
  <c r="C97" i="50"/>
  <c r="D97" i="50" s="1"/>
  <c r="E97" i="50"/>
  <c r="G97" i="50"/>
  <c r="I97" i="50"/>
  <c r="K97" i="50"/>
  <c r="M97" i="50"/>
  <c r="O97" i="50"/>
  <c r="Q97" i="50"/>
  <c r="R97" i="50"/>
  <c r="S97" i="50"/>
  <c r="T97" i="50"/>
  <c r="B98" i="50"/>
  <c r="C98" i="50"/>
  <c r="D98" i="50" s="1"/>
  <c r="E98" i="50"/>
  <c r="G98" i="50"/>
  <c r="I98" i="50"/>
  <c r="K98" i="50"/>
  <c r="M98" i="50"/>
  <c r="O98" i="50"/>
  <c r="Q98" i="50"/>
  <c r="R98" i="50"/>
  <c r="S98" i="50"/>
  <c r="T98" i="50"/>
  <c r="B99" i="50"/>
  <c r="C99" i="50"/>
  <c r="D99" i="50" s="1"/>
  <c r="E99" i="50"/>
  <c r="G99" i="50"/>
  <c r="I99" i="50"/>
  <c r="K99" i="50"/>
  <c r="M99" i="50"/>
  <c r="O99" i="50"/>
  <c r="Q99" i="50"/>
  <c r="R99" i="50"/>
  <c r="S99" i="50"/>
  <c r="T99" i="50"/>
  <c r="B100" i="50"/>
  <c r="C100" i="50"/>
  <c r="D100" i="50" s="1"/>
  <c r="E100" i="50"/>
  <c r="G100" i="50"/>
  <c r="I100" i="50"/>
  <c r="K100" i="50"/>
  <c r="M100" i="50"/>
  <c r="O100" i="50"/>
  <c r="Q100" i="50"/>
  <c r="R100" i="50"/>
  <c r="S100" i="50"/>
  <c r="T100" i="50"/>
  <c r="B101" i="50"/>
  <c r="C101" i="50"/>
  <c r="D101" i="50" s="1"/>
  <c r="E101" i="50"/>
  <c r="G101" i="50"/>
  <c r="I101" i="50"/>
  <c r="K101" i="50"/>
  <c r="M101" i="50"/>
  <c r="O101" i="50"/>
  <c r="Q101" i="50"/>
  <c r="R101" i="50"/>
  <c r="S101" i="50"/>
  <c r="T101" i="50"/>
  <c r="B102" i="50"/>
  <c r="C102" i="50"/>
  <c r="D102" i="50" s="1"/>
  <c r="E102" i="50"/>
  <c r="G102" i="50"/>
  <c r="I102" i="50"/>
  <c r="K102" i="50"/>
  <c r="M102" i="50"/>
  <c r="O102" i="50"/>
  <c r="Q102" i="50"/>
  <c r="R102" i="50"/>
  <c r="S102" i="50"/>
  <c r="T102" i="50"/>
  <c r="B103" i="50"/>
  <c r="C103" i="50"/>
  <c r="D103" i="50" s="1"/>
  <c r="E103" i="50"/>
  <c r="G103" i="50"/>
  <c r="I103" i="50"/>
  <c r="K103" i="50"/>
  <c r="M103" i="50"/>
  <c r="O103" i="50"/>
  <c r="Q103" i="50"/>
  <c r="R103" i="50"/>
  <c r="S103" i="50"/>
  <c r="T103" i="50"/>
  <c r="B104" i="50"/>
  <c r="C104" i="50"/>
  <c r="D104" i="50" s="1"/>
  <c r="E104" i="50"/>
  <c r="G104" i="50"/>
  <c r="I104" i="50"/>
  <c r="K104" i="50"/>
  <c r="M104" i="50"/>
  <c r="O104" i="50"/>
  <c r="Q104" i="50"/>
  <c r="R104" i="50"/>
  <c r="S104" i="50"/>
  <c r="T104" i="50"/>
  <c r="B107" i="50"/>
  <c r="C107" i="50"/>
  <c r="D107" i="50" s="1"/>
  <c r="E107" i="50"/>
  <c r="G107" i="50"/>
  <c r="I107" i="50"/>
  <c r="K107" i="50"/>
  <c r="M107" i="50"/>
  <c r="O107" i="50"/>
  <c r="Q107" i="50"/>
  <c r="R107" i="50"/>
  <c r="S107" i="50"/>
  <c r="T107" i="50"/>
  <c r="B108" i="50"/>
  <c r="C108" i="50"/>
  <c r="D108" i="50" s="1"/>
  <c r="E108" i="50"/>
  <c r="G108" i="50"/>
  <c r="I108" i="50"/>
  <c r="K108" i="50"/>
  <c r="M108" i="50"/>
  <c r="O108" i="50"/>
  <c r="Q108" i="50"/>
  <c r="R108" i="50"/>
  <c r="S108" i="50"/>
  <c r="T108" i="50"/>
  <c r="B109" i="50"/>
  <c r="C109" i="50"/>
  <c r="D109" i="50" s="1"/>
  <c r="E109" i="50"/>
  <c r="G109" i="50"/>
  <c r="I109" i="50"/>
  <c r="K109" i="50"/>
  <c r="M109" i="50"/>
  <c r="O109" i="50"/>
  <c r="Q109" i="50"/>
  <c r="R109" i="50"/>
  <c r="S109" i="50"/>
  <c r="T109" i="50"/>
  <c r="B110" i="50"/>
  <c r="C110" i="50"/>
  <c r="D110" i="50" s="1"/>
  <c r="E110" i="50"/>
  <c r="G110" i="50"/>
  <c r="I110" i="50"/>
  <c r="K110" i="50"/>
  <c r="M110" i="50"/>
  <c r="O110" i="50"/>
  <c r="Q110" i="50"/>
  <c r="R110" i="50"/>
  <c r="S110" i="50"/>
  <c r="T110" i="50"/>
  <c r="B111" i="50"/>
  <c r="C111" i="50"/>
  <c r="D111" i="50" s="1"/>
  <c r="E111" i="50"/>
  <c r="G111" i="50"/>
  <c r="I111" i="50"/>
  <c r="K111" i="50"/>
  <c r="M111" i="50"/>
  <c r="O111" i="50"/>
  <c r="Q111" i="50"/>
  <c r="R111" i="50"/>
  <c r="S111" i="50"/>
  <c r="T111" i="50"/>
  <c r="B112" i="50"/>
  <c r="C112" i="50"/>
  <c r="D112" i="50" s="1"/>
  <c r="E112" i="50"/>
  <c r="G112" i="50"/>
  <c r="I112" i="50"/>
  <c r="K112" i="50"/>
  <c r="M112" i="50"/>
  <c r="O112" i="50"/>
  <c r="Q112" i="50"/>
  <c r="R112" i="50"/>
  <c r="S112" i="50"/>
  <c r="T112" i="50"/>
  <c r="B113" i="50"/>
  <c r="C113" i="50"/>
  <c r="D113" i="50" s="1"/>
  <c r="E113" i="50"/>
  <c r="G113" i="50"/>
  <c r="I113" i="50"/>
  <c r="K113" i="50"/>
  <c r="M113" i="50"/>
  <c r="O113" i="50"/>
  <c r="Q113" i="50"/>
  <c r="R113" i="50"/>
  <c r="S113" i="50"/>
  <c r="T113" i="50"/>
  <c r="B114" i="50"/>
  <c r="C114" i="50"/>
  <c r="D114" i="50" s="1"/>
  <c r="E114" i="50"/>
  <c r="G114" i="50"/>
  <c r="I114" i="50"/>
  <c r="K114" i="50"/>
  <c r="M114" i="50"/>
  <c r="O114" i="50"/>
  <c r="Q114" i="50"/>
  <c r="R114" i="50"/>
  <c r="S114" i="50"/>
  <c r="T114" i="50"/>
  <c r="B115" i="50"/>
  <c r="C115" i="50"/>
  <c r="D115" i="50" s="1"/>
  <c r="E115" i="50"/>
  <c r="G115" i="50"/>
  <c r="I115" i="50"/>
  <c r="K115" i="50"/>
  <c r="M115" i="50"/>
  <c r="O115" i="50"/>
  <c r="Q115" i="50"/>
  <c r="R115" i="50"/>
  <c r="S115" i="50"/>
  <c r="T115" i="50"/>
  <c r="B116" i="50"/>
  <c r="C116" i="50"/>
  <c r="D116" i="50" s="1"/>
  <c r="E116" i="50"/>
  <c r="G116" i="50"/>
  <c r="I116" i="50"/>
  <c r="K116" i="50"/>
  <c r="M116" i="50"/>
  <c r="O116" i="50"/>
  <c r="Q116" i="50"/>
  <c r="R116" i="50"/>
  <c r="S116" i="50"/>
  <c r="T116" i="50"/>
  <c r="B117" i="50"/>
  <c r="C117" i="50"/>
  <c r="D117" i="50" s="1"/>
  <c r="E117" i="50"/>
  <c r="G117" i="50"/>
  <c r="I117" i="50"/>
  <c r="K117" i="50"/>
  <c r="M117" i="50"/>
  <c r="O117" i="50"/>
  <c r="Q117" i="50"/>
  <c r="R117" i="50"/>
  <c r="S117" i="50"/>
  <c r="T117" i="50"/>
  <c r="B118" i="50"/>
  <c r="C118" i="50"/>
  <c r="D118" i="50" s="1"/>
  <c r="E118" i="50"/>
  <c r="G118" i="50"/>
  <c r="I118" i="50"/>
  <c r="K118" i="50"/>
  <c r="M118" i="50"/>
  <c r="O118" i="50"/>
  <c r="Q118" i="50"/>
  <c r="R118" i="50"/>
  <c r="S118" i="50"/>
  <c r="T118" i="50"/>
  <c r="B119" i="50"/>
  <c r="C119" i="50"/>
  <c r="D119" i="50" s="1"/>
  <c r="E119" i="50"/>
  <c r="G119" i="50"/>
  <c r="I119" i="50"/>
  <c r="K119" i="50"/>
  <c r="M119" i="50"/>
  <c r="O119" i="50"/>
  <c r="Q119" i="50"/>
  <c r="R119" i="50"/>
  <c r="S119" i="50"/>
  <c r="T119" i="50"/>
  <c r="B120" i="50"/>
  <c r="C120" i="50"/>
  <c r="D120" i="50" s="1"/>
  <c r="E120" i="50"/>
  <c r="G120" i="50"/>
  <c r="I120" i="50"/>
  <c r="K120" i="50"/>
  <c r="M120" i="50"/>
  <c r="O120" i="50"/>
  <c r="Q120" i="50"/>
  <c r="R120" i="50"/>
  <c r="S120" i="50"/>
  <c r="T120" i="50"/>
  <c r="B121" i="50"/>
  <c r="C121" i="50"/>
  <c r="D121" i="50" s="1"/>
  <c r="E121" i="50"/>
  <c r="G121" i="50"/>
  <c r="I121" i="50"/>
  <c r="K121" i="50"/>
  <c r="M121" i="50"/>
  <c r="O121" i="50"/>
  <c r="Q121" i="50"/>
  <c r="R121" i="50"/>
  <c r="S121" i="50"/>
  <c r="T121" i="50"/>
  <c r="B122" i="50"/>
  <c r="C122" i="50"/>
  <c r="D122" i="50" s="1"/>
  <c r="E122" i="50"/>
  <c r="G122" i="50"/>
  <c r="I122" i="50"/>
  <c r="K122" i="50"/>
  <c r="M122" i="50"/>
  <c r="O122" i="50"/>
  <c r="Q122" i="50"/>
  <c r="R122" i="50"/>
  <c r="S122" i="50"/>
  <c r="T122" i="50"/>
  <c r="B123" i="50"/>
  <c r="C123" i="50"/>
  <c r="D123" i="50" s="1"/>
  <c r="E123" i="50"/>
  <c r="G123" i="50"/>
  <c r="I123" i="50"/>
  <c r="K123" i="50"/>
  <c r="M123" i="50"/>
  <c r="O123" i="50"/>
  <c r="Q123" i="50"/>
  <c r="R123" i="50"/>
  <c r="S123" i="50"/>
  <c r="T123" i="50"/>
  <c r="B124" i="50"/>
  <c r="C124" i="50"/>
  <c r="D124" i="50" s="1"/>
  <c r="E124" i="50"/>
  <c r="G124" i="50"/>
  <c r="I124" i="50"/>
  <c r="K124" i="50"/>
  <c r="M124" i="50"/>
  <c r="O124" i="50"/>
  <c r="Q124" i="50"/>
  <c r="R124" i="50"/>
  <c r="S124" i="50"/>
  <c r="T124" i="50"/>
  <c r="B125" i="50"/>
  <c r="C125" i="50"/>
  <c r="D125" i="50" s="1"/>
  <c r="E125" i="50"/>
  <c r="G125" i="50"/>
  <c r="I125" i="50"/>
  <c r="K125" i="50"/>
  <c r="M125" i="50"/>
  <c r="O125" i="50"/>
  <c r="Q125" i="50"/>
  <c r="R125" i="50"/>
  <c r="S125" i="50"/>
  <c r="T125" i="50"/>
  <c r="B126" i="50"/>
  <c r="C126" i="50"/>
  <c r="D126" i="50" s="1"/>
  <c r="E126" i="50"/>
  <c r="G126" i="50"/>
  <c r="I126" i="50"/>
  <c r="K126" i="50"/>
  <c r="M126" i="50"/>
  <c r="O126" i="50"/>
  <c r="Q126" i="50"/>
  <c r="R126" i="50"/>
  <c r="S126" i="50"/>
  <c r="T126" i="50"/>
  <c r="B127" i="50"/>
  <c r="C127" i="50"/>
  <c r="D127" i="50" s="1"/>
  <c r="E127" i="50"/>
  <c r="G127" i="50"/>
  <c r="I127" i="50"/>
  <c r="K127" i="50"/>
  <c r="M127" i="50"/>
  <c r="O127" i="50"/>
  <c r="Q127" i="50"/>
  <c r="R127" i="50"/>
  <c r="S127" i="50"/>
  <c r="T127" i="50"/>
  <c r="B128" i="50"/>
  <c r="C128" i="50"/>
  <c r="D128" i="50" s="1"/>
  <c r="E128" i="50"/>
  <c r="G128" i="50"/>
  <c r="I128" i="50"/>
  <c r="K128" i="50"/>
  <c r="M128" i="50"/>
  <c r="O128" i="50"/>
  <c r="Q128" i="50"/>
  <c r="R128" i="50"/>
  <c r="S128" i="50"/>
  <c r="T128" i="50"/>
  <c r="B131" i="50"/>
  <c r="C131" i="50"/>
  <c r="D131" i="50" s="1"/>
  <c r="E131" i="50"/>
  <c r="G131" i="50"/>
  <c r="I131" i="50"/>
  <c r="K131" i="50"/>
  <c r="M131" i="50"/>
  <c r="O131" i="50"/>
  <c r="Q131" i="50"/>
  <c r="R131" i="50"/>
  <c r="S131" i="50"/>
  <c r="T131" i="50"/>
  <c r="B132" i="50"/>
  <c r="C132" i="50"/>
  <c r="D132" i="50" s="1"/>
  <c r="E132" i="50"/>
  <c r="G132" i="50"/>
  <c r="I132" i="50"/>
  <c r="K132" i="50"/>
  <c r="M132" i="50"/>
  <c r="O132" i="50"/>
  <c r="Q132" i="50"/>
  <c r="R132" i="50"/>
  <c r="S132" i="50"/>
  <c r="T132" i="50"/>
  <c r="B133" i="50"/>
  <c r="C133" i="50"/>
  <c r="D133" i="50" s="1"/>
  <c r="E133" i="50"/>
  <c r="G133" i="50"/>
  <c r="I133" i="50"/>
  <c r="K133" i="50"/>
  <c r="M133" i="50"/>
  <c r="O133" i="50"/>
  <c r="Q133" i="50"/>
  <c r="R133" i="50"/>
  <c r="S133" i="50"/>
  <c r="T133" i="50"/>
  <c r="B134" i="50"/>
  <c r="C134" i="50"/>
  <c r="D134" i="50" s="1"/>
  <c r="E134" i="50"/>
  <c r="G134" i="50"/>
  <c r="I134" i="50"/>
  <c r="K134" i="50"/>
  <c r="M134" i="50"/>
  <c r="O134" i="50"/>
  <c r="Q134" i="50"/>
  <c r="R134" i="50"/>
  <c r="S134" i="50"/>
  <c r="T134" i="50"/>
  <c r="B135" i="50"/>
  <c r="C135" i="50"/>
  <c r="D135" i="50" s="1"/>
  <c r="E135" i="50"/>
  <c r="G135" i="50"/>
  <c r="I135" i="50"/>
  <c r="K135" i="50"/>
  <c r="M135" i="50"/>
  <c r="O135" i="50"/>
  <c r="Q135" i="50"/>
  <c r="R135" i="50"/>
  <c r="S135" i="50"/>
  <c r="T135" i="50"/>
  <c r="B136" i="50"/>
  <c r="C136" i="50"/>
  <c r="D136" i="50" s="1"/>
  <c r="E136" i="50"/>
  <c r="G136" i="50"/>
  <c r="I136" i="50"/>
  <c r="K136" i="50"/>
  <c r="M136" i="50"/>
  <c r="O136" i="50"/>
  <c r="Q136" i="50"/>
  <c r="R136" i="50"/>
  <c r="S136" i="50"/>
  <c r="T136" i="50"/>
  <c r="B137" i="50"/>
  <c r="C137" i="50"/>
  <c r="D137" i="50" s="1"/>
  <c r="E137" i="50"/>
  <c r="G137" i="50"/>
  <c r="I137" i="50"/>
  <c r="K137" i="50"/>
  <c r="M137" i="50"/>
  <c r="O137" i="50"/>
  <c r="Q137" i="50"/>
  <c r="R137" i="50"/>
  <c r="S137" i="50"/>
  <c r="T137" i="50"/>
  <c r="B156" i="50"/>
  <c r="C156" i="50"/>
  <c r="D156" i="50" s="1"/>
  <c r="E156" i="50"/>
  <c r="G156" i="50"/>
  <c r="I156" i="50"/>
  <c r="K156" i="50"/>
  <c r="M156" i="50"/>
  <c r="O156" i="50"/>
  <c r="Q156" i="50"/>
  <c r="R156" i="50"/>
  <c r="S156" i="50"/>
  <c r="T156" i="50"/>
  <c r="B157" i="50"/>
  <c r="C157" i="50"/>
  <c r="D157" i="50" s="1"/>
  <c r="E157" i="50"/>
  <c r="G157" i="50"/>
  <c r="I157" i="50"/>
  <c r="K157" i="50"/>
  <c r="M157" i="50"/>
  <c r="O157" i="50"/>
  <c r="Q157" i="50"/>
  <c r="R157" i="50"/>
  <c r="S157" i="50"/>
  <c r="T157" i="50"/>
  <c r="B158" i="50"/>
  <c r="C158" i="50"/>
  <c r="D158" i="50" s="1"/>
  <c r="E158" i="50"/>
  <c r="G158" i="50"/>
  <c r="I158" i="50"/>
  <c r="K158" i="50"/>
  <c r="M158" i="50"/>
  <c r="O158" i="50"/>
  <c r="Q158" i="50"/>
  <c r="R158" i="50"/>
  <c r="S158" i="50"/>
  <c r="T158" i="50"/>
  <c r="B159" i="50"/>
  <c r="C159" i="50"/>
  <c r="D159" i="50" s="1"/>
  <c r="E159" i="50"/>
  <c r="G159" i="50"/>
  <c r="I159" i="50"/>
  <c r="K159" i="50"/>
  <c r="M159" i="50"/>
  <c r="O159" i="50"/>
  <c r="Q159" i="50"/>
  <c r="R159" i="50"/>
  <c r="S159" i="50"/>
  <c r="T159" i="50"/>
  <c r="B160" i="50"/>
  <c r="C160" i="50"/>
  <c r="D160" i="50" s="1"/>
  <c r="E160" i="50"/>
  <c r="G160" i="50"/>
  <c r="I160" i="50"/>
  <c r="K160" i="50"/>
  <c r="M160" i="50"/>
  <c r="O160" i="50"/>
  <c r="Q160" i="50"/>
  <c r="R160" i="50"/>
  <c r="S160" i="50"/>
  <c r="T160" i="50"/>
  <c r="B161" i="50"/>
  <c r="C161" i="50"/>
  <c r="D161" i="50" s="1"/>
  <c r="E161" i="50"/>
  <c r="G161" i="50"/>
  <c r="I161" i="50"/>
  <c r="K161" i="50"/>
  <c r="M161" i="50"/>
  <c r="O161" i="50"/>
  <c r="Q161" i="50"/>
  <c r="R161" i="50"/>
  <c r="S161" i="50"/>
  <c r="T161" i="50"/>
  <c r="B162" i="50"/>
  <c r="C162" i="50"/>
  <c r="D162" i="50" s="1"/>
  <c r="E162" i="50"/>
  <c r="G162" i="50"/>
  <c r="I162" i="50"/>
  <c r="K162" i="50"/>
  <c r="M162" i="50"/>
  <c r="O162" i="50"/>
  <c r="Q162" i="50"/>
  <c r="R162" i="50"/>
  <c r="S162" i="50"/>
  <c r="T162" i="50"/>
  <c r="B163" i="50"/>
  <c r="C163" i="50"/>
  <c r="D163" i="50" s="1"/>
  <c r="E163" i="50"/>
  <c r="G163" i="50"/>
  <c r="I163" i="50"/>
  <c r="K163" i="50"/>
  <c r="M163" i="50"/>
  <c r="O163" i="50"/>
  <c r="Q163" i="50"/>
  <c r="R163" i="50"/>
  <c r="S163" i="50"/>
  <c r="T163" i="50"/>
  <c r="B164" i="50"/>
  <c r="C164" i="50"/>
  <c r="D164" i="50" s="1"/>
  <c r="E164" i="50"/>
  <c r="G164" i="50"/>
  <c r="I164" i="50"/>
  <c r="K164" i="50"/>
  <c r="M164" i="50"/>
  <c r="O164" i="50"/>
  <c r="Q164" i="50"/>
  <c r="R164" i="50"/>
  <c r="S164" i="50"/>
  <c r="T164" i="50"/>
  <c r="B165" i="50"/>
  <c r="C165" i="50"/>
  <c r="D165" i="50" s="1"/>
  <c r="E165" i="50"/>
  <c r="G165" i="50"/>
  <c r="I165" i="50"/>
  <c r="K165" i="50"/>
  <c r="M165" i="50"/>
  <c r="O165" i="50"/>
  <c r="Q165" i="50"/>
  <c r="R165" i="50"/>
  <c r="S165" i="50"/>
  <c r="T165" i="50"/>
  <c r="B166" i="50"/>
  <c r="C166" i="50"/>
  <c r="D166" i="50" s="1"/>
  <c r="E166" i="50"/>
  <c r="G166" i="50"/>
  <c r="I166" i="50"/>
  <c r="K166" i="50"/>
  <c r="M166" i="50"/>
  <c r="O166" i="50"/>
  <c r="Q166" i="50"/>
  <c r="R166" i="50"/>
  <c r="S166" i="50"/>
  <c r="T166" i="50"/>
  <c r="B167" i="50"/>
  <c r="C167" i="50"/>
  <c r="D167" i="50" s="1"/>
  <c r="E167" i="50"/>
  <c r="G167" i="50"/>
  <c r="I167" i="50"/>
  <c r="K167" i="50"/>
  <c r="M167" i="50"/>
  <c r="O167" i="50"/>
  <c r="Q167" i="50"/>
  <c r="R167" i="50"/>
  <c r="S167" i="50"/>
  <c r="T167" i="50"/>
  <c r="B168" i="50"/>
  <c r="C168" i="50"/>
  <c r="D168" i="50" s="1"/>
  <c r="E168" i="50"/>
  <c r="G168" i="50"/>
  <c r="I168" i="50"/>
  <c r="K168" i="50"/>
  <c r="M168" i="50"/>
  <c r="O168" i="50"/>
  <c r="Q168" i="50"/>
  <c r="R168" i="50"/>
  <c r="S168" i="50"/>
  <c r="T168" i="50"/>
  <c r="B169" i="50"/>
  <c r="C169" i="50"/>
  <c r="D169" i="50" s="1"/>
  <c r="E169" i="50"/>
  <c r="G169" i="50"/>
  <c r="I169" i="50"/>
  <c r="K169" i="50"/>
  <c r="M169" i="50"/>
  <c r="O169" i="50"/>
  <c r="Q169" i="50"/>
  <c r="R169" i="50"/>
  <c r="S169" i="50"/>
  <c r="T169" i="50"/>
  <c r="B170" i="50"/>
  <c r="C170" i="50"/>
  <c r="D170" i="50" s="1"/>
  <c r="E170" i="50"/>
  <c r="G170" i="50"/>
  <c r="I170" i="50"/>
  <c r="K170" i="50"/>
  <c r="M170" i="50"/>
  <c r="O170" i="50"/>
  <c r="Q170" i="50"/>
  <c r="R170" i="50"/>
  <c r="S170" i="50"/>
  <c r="T170" i="50"/>
  <c r="B171" i="50"/>
  <c r="C171" i="50"/>
  <c r="D171" i="50" s="1"/>
  <c r="E171" i="50"/>
  <c r="G171" i="50"/>
  <c r="I171" i="50"/>
  <c r="K171" i="50"/>
  <c r="M171" i="50"/>
  <c r="O171" i="50"/>
  <c r="Q171" i="50"/>
  <c r="R171" i="50"/>
  <c r="S171" i="50"/>
  <c r="T171" i="50"/>
  <c r="B172" i="50"/>
  <c r="C172" i="50"/>
  <c r="D172" i="50" s="1"/>
  <c r="E172" i="50"/>
  <c r="G172" i="50"/>
  <c r="I172" i="50"/>
  <c r="K172" i="50"/>
  <c r="M172" i="50"/>
  <c r="O172" i="50"/>
  <c r="Q172" i="50"/>
  <c r="R172" i="50"/>
  <c r="S172" i="50"/>
  <c r="T172" i="50"/>
  <c r="B173" i="50"/>
  <c r="C173" i="50"/>
  <c r="D173" i="50" s="1"/>
  <c r="E173" i="50"/>
  <c r="G173" i="50"/>
  <c r="I173" i="50"/>
  <c r="K173" i="50"/>
  <c r="M173" i="50"/>
  <c r="O173" i="50"/>
  <c r="Q173" i="50"/>
  <c r="R173" i="50"/>
  <c r="S173" i="50"/>
  <c r="T173" i="50"/>
  <c r="B174" i="50"/>
  <c r="C174" i="50"/>
  <c r="D174" i="50" s="1"/>
  <c r="E174" i="50"/>
  <c r="G174" i="50"/>
  <c r="I174" i="50"/>
  <c r="K174" i="50"/>
  <c r="M174" i="50"/>
  <c r="O174" i="50"/>
  <c r="Q174" i="50"/>
  <c r="R174" i="50"/>
  <c r="S174" i="50"/>
  <c r="T174" i="50"/>
  <c r="B175" i="50"/>
  <c r="C175" i="50"/>
  <c r="D175" i="50" s="1"/>
  <c r="E175" i="50"/>
  <c r="G175" i="50"/>
  <c r="I175" i="50"/>
  <c r="K175" i="50"/>
  <c r="M175" i="50"/>
  <c r="O175" i="50"/>
  <c r="Q175" i="50"/>
  <c r="R175" i="50"/>
  <c r="S175" i="50"/>
  <c r="T175" i="50"/>
  <c r="B176" i="50"/>
  <c r="C176" i="50"/>
  <c r="D176" i="50" s="1"/>
  <c r="E176" i="50"/>
  <c r="G176" i="50"/>
  <c r="I176" i="50"/>
  <c r="K176" i="50"/>
  <c r="M176" i="50"/>
  <c r="O176" i="50"/>
  <c r="Q176" i="50"/>
  <c r="R176" i="50"/>
  <c r="S176" i="50"/>
  <c r="T176" i="50"/>
  <c r="B177" i="50"/>
  <c r="C177" i="50"/>
  <c r="D177" i="50" s="1"/>
  <c r="E177" i="50"/>
  <c r="G177" i="50"/>
  <c r="I177" i="50"/>
  <c r="K177" i="50"/>
  <c r="M177" i="50"/>
  <c r="O177" i="50"/>
  <c r="Q177" i="50"/>
  <c r="R177" i="50"/>
  <c r="S177" i="50"/>
  <c r="T177" i="50"/>
  <c r="U135" i="50" l="1"/>
  <c r="U90" i="50"/>
  <c r="U74" i="50"/>
  <c r="U70" i="50"/>
  <c r="U40" i="50"/>
  <c r="U133" i="50"/>
  <c r="U89" i="50"/>
  <c r="U87" i="50"/>
  <c r="U85" i="50"/>
  <c r="U73" i="50"/>
  <c r="U71" i="50"/>
  <c r="U69" i="50"/>
  <c r="U67" i="50"/>
  <c r="U55" i="50"/>
  <c r="U47" i="50"/>
  <c r="U41" i="50"/>
  <c r="U35" i="50"/>
  <c r="U50" i="50"/>
  <c r="U59" i="50"/>
  <c r="U53" i="50"/>
  <c r="U122" i="50"/>
  <c r="U118" i="50"/>
  <c r="U116" i="50"/>
  <c r="U112" i="50"/>
  <c r="U37" i="50"/>
  <c r="U86" i="50"/>
  <c r="U75" i="50"/>
  <c r="U56" i="50"/>
  <c r="U52" i="50"/>
  <c r="U45" i="50"/>
  <c r="U132" i="50"/>
  <c r="U100" i="50"/>
  <c r="U98" i="50"/>
  <c r="U96" i="50"/>
  <c r="U48" i="50"/>
  <c r="U43" i="50"/>
  <c r="U39" i="50"/>
  <c r="U78" i="50"/>
  <c r="U51" i="50"/>
  <c r="U46" i="50"/>
  <c r="U95" i="50"/>
  <c r="U91" i="50"/>
  <c r="U126" i="50"/>
  <c r="U102" i="50"/>
  <c r="U83" i="50"/>
  <c r="U79" i="50"/>
  <c r="U66" i="50"/>
  <c r="U62" i="50"/>
  <c r="U42" i="50"/>
  <c r="U94" i="50"/>
  <c r="U54" i="50"/>
  <c r="U119" i="50"/>
  <c r="U111" i="50"/>
  <c r="U107" i="50"/>
  <c r="U65" i="50"/>
  <c r="U63" i="50"/>
  <c r="U61" i="50"/>
  <c r="U49" i="50"/>
  <c r="U38" i="50"/>
  <c r="U101" i="50"/>
  <c r="U97" i="50"/>
  <c r="U156" i="50"/>
  <c r="U44" i="50"/>
  <c r="U36" i="50"/>
  <c r="U136" i="50"/>
  <c r="U76" i="50"/>
  <c r="U60" i="50"/>
  <c r="U72" i="50"/>
  <c r="U99" i="50"/>
  <c r="U113" i="50"/>
  <c r="U137" i="50"/>
  <c r="U93" i="50"/>
  <c r="U77" i="50"/>
  <c r="U68" i="50"/>
  <c r="U108" i="50"/>
  <c r="U80" i="50"/>
  <c r="U64" i="50"/>
  <c r="U173" i="50"/>
  <c r="U134" i="50"/>
  <c r="U114" i="50"/>
  <c r="U110" i="50"/>
  <c r="U104" i="50"/>
  <c r="U84" i="50"/>
  <c r="U121" i="50"/>
  <c r="U117" i="50"/>
  <c r="U103" i="50"/>
  <c r="U92" i="50"/>
  <c r="U88" i="50"/>
  <c r="U131" i="50"/>
  <c r="U125" i="50"/>
  <c r="U123" i="50"/>
  <c r="U120" i="50"/>
  <c r="U167" i="50"/>
  <c r="U128" i="50"/>
  <c r="U161" i="50"/>
  <c r="U109" i="50"/>
  <c r="U127" i="50"/>
  <c r="U124" i="50"/>
  <c r="U166" i="50"/>
  <c r="U115" i="50"/>
  <c r="U157" i="50"/>
  <c r="U177" i="50"/>
  <c r="U162" i="50"/>
  <c r="U160" i="50"/>
  <c r="U158" i="50"/>
  <c r="U176" i="50"/>
  <c r="U172" i="50"/>
  <c r="U163" i="50"/>
  <c r="U174" i="50"/>
  <c r="U169" i="50"/>
  <c r="U170" i="50"/>
  <c r="U165" i="50"/>
  <c r="U175" i="50"/>
  <c r="U168" i="50"/>
  <c r="U159" i="50"/>
  <c r="U171" i="50"/>
  <c r="U164" i="50"/>
  <c r="B75" i="49" l="1"/>
  <c r="C75" i="49"/>
  <c r="D75" i="49"/>
  <c r="F75" i="49"/>
  <c r="H75" i="49"/>
  <c r="I75" i="49"/>
  <c r="K75" i="49"/>
  <c r="M75" i="49"/>
  <c r="O75" i="49"/>
  <c r="Q75" i="49"/>
  <c r="B53" i="49"/>
  <c r="C53" i="49"/>
  <c r="D53" i="49"/>
  <c r="F53" i="49"/>
  <c r="H53" i="49"/>
  <c r="I53" i="49"/>
  <c r="K53" i="49"/>
  <c r="M53" i="49"/>
  <c r="O53" i="49"/>
  <c r="Q53" i="49"/>
  <c r="B30" i="49"/>
  <c r="C30" i="49"/>
  <c r="D30" i="49"/>
  <c r="F30" i="49"/>
  <c r="I30" i="49" s="1"/>
  <c r="B31" i="49"/>
  <c r="C31" i="49"/>
  <c r="D31" i="49"/>
  <c r="F31" i="49"/>
  <c r="H31" i="49" s="1"/>
  <c r="G26" i="51"/>
  <c r="N26" i="51" s="1"/>
  <c r="I26" i="51"/>
  <c r="J26" i="51"/>
  <c r="L26" i="51"/>
  <c r="G27" i="51"/>
  <c r="N27" i="51" s="1"/>
  <c r="I27" i="51"/>
  <c r="J27" i="51"/>
  <c r="L27" i="51"/>
  <c r="G28" i="51"/>
  <c r="N28" i="51" s="1"/>
  <c r="I28" i="51"/>
  <c r="J28" i="51"/>
  <c r="L28" i="51"/>
  <c r="G29" i="51"/>
  <c r="I29" i="51"/>
  <c r="J29" i="51"/>
  <c r="L29" i="51"/>
  <c r="G30" i="51"/>
  <c r="I30" i="51"/>
  <c r="J30" i="51"/>
  <c r="L30" i="51"/>
  <c r="G31" i="51"/>
  <c r="N31" i="51" s="1"/>
  <c r="I31" i="51"/>
  <c r="J31" i="51"/>
  <c r="L31" i="51"/>
  <c r="G32" i="51"/>
  <c r="P32" i="51" s="1"/>
  <c r="I32" i="51"/>
  <c r="J32" i="51"/>
  <c r="L32" i="51"/>
  <c r="G33" i="51"/>
  <c r="N33" i="51" s="1"/>
  <c r="I33" i="51"/>
  <c r="J33" i="51"/>
  <c r="L33" i="51"/>
  <c r="G34" i="51"/>
  <c r="P34" i="51" s="1"/>
  <c r="I34" i="51"/>
  <c r="J34" i="51"/>
  <c r="L34" i="51"/>
  <c r="G35" i="51"/>
  <c r="N35" i="51" s="1"/>
  <c r="I35" i="51"/>
  <c r="J35" i="51"/>
  <c r="L35" i="51"/>
  <c r="G36" i="51"/>
  <c r="N36" i="51" s="1"/>
  <c r="I36" i="51"/>
  <c r="J36" i="51"/>
  <c r="L36" i="51"/>
  <c r="G37" i="51"/>
  <c r="N37" i="51" s="1"/>
  <c r="I37" i="51"/>
  <c r="J37" i="51"/>
  <c r="L37" i="51"/>
  <c r="G38" i="51"/>
  <c r="Q38" i="51" s="1"/>
  <c r="I38" i="51"/>
  <c r="J38" i="51"/>
  <c r="L38" i="51"/>
  <c r="B41" i="51"/>
  <c r="C41" i="51"/>
  <c r="D41" i="51" s="1"/>
  <c r="E41" i="51"/>
  <c r="G41" i="51"/>
  <c r="I41" i="51"/>
  <c r="J41" i="51"/>
  <c r="L41" i="51"/>
  <c r="N41" i="51"/>
  <c r="P41" i="51"/>
  <c r="R41" i="51"/>
  <c r="S41" i="51"/>
  <c r="T41" i="51"/>
  <c r="V41" i="51"/>
  <c r="W41" i="51"/>
  <c r="B42" i="51"/>
  <c r="C42" i="51"/>
  <c r="D42" i="51" s="1"/>
  <c r="E42" i="51"/>
  <c r="G42" i="51"/>
  <c r="I42" i="51"/>
  <c r="J42" i="51"/>
  <c r="L42" i="51"/>
  <c r="N42" i="51"/>
  <c r="P42" i="51"/>
  <c r="R42" i="51"/>
  <c r="S42" i="51"/>
  <c r="T42" i="51"/>
  <c r="V42" i="51"/>
  <c r="W42" i="51"/>
  <c r="B43" i="51"/>
  <c r="C43" i="51"/>
  <c r="D43" i="51" s="1"/>
  <c r="E43" i="51"/>
  <c r="G43" i="51"/>
  <c r="I43" i="51"/>
  <c r="J43" i="51"/>
  <c r="L43" i="51"/>
  <c r="N43" i="51"/>
  <c r="P43" i="51"/>
  <c r="R43" i="51"/>
  <c r="S43" i="51"/>
  <c r="T43" i="51"/>
  <c r="V43" i="51"/>
  <c r="W43" i="51"/>
  <c r="B44" i="51"/>
  <c r="C44" i="51"/>
  <c r="D44" i="51" s="1"/>
  <c r="E44" i="51"/>
  <c r="G44" i="51"/>
  <c r="I44" i="51"/>
  <c r="J44" i="51"/>
  <c r="L44" i="51"/>
  <c r="N44" i="51"/>
  <c r="P44" i="51"/>
  <c r="R44" i="51"/>
  <c r="S44" i="51"/>
  <c r="T44" i="51"/>
  <c r="V44" i="51"/>
  <c r="W44" i="51"/>
  <c r="B45" i="51"/>
  <c r="C45" i="51"/>
  <c r="D45" i="51" s="1"/>
  <c r="E45" i="51"/>
  <c r="G45" i="51"/>
  <c r="I45" i="51"/>
  <c r="J45" i="51"/>
  <c r="L45" i="51"/>
  <c r="N45" i="51"/>
  <c r="P45" i="51"/>
  <c r="R45" i="51"/>
  <c r="S45" i="51"/>
  <c r="T45" i="51"/>
  <c r="V45" i="51"/>
  <c r="W45" i="51"/>
  <c r="B46" i="51"/>
  <c r="C46" i="51"/>
  <c r="D46" i="51" s="1"/>
  <c r="E46" i="51"/>
  <c r="G46" i="51"/>
  <c r="U46" i="51" s="1"/>
  <c r="I46" i="51"/>
  <c r="J46" i="51"/>
  <c r="L46" i="51"/>
  <c r="N46" i="51"/>
  <c r="P46" i="51"/>
  <c r="R46" i="51"/>
  <c r="S46" i="51"/>
  <c r="T46" i="51"/>
  <c r="V46" i="51"/>
  <c r="W46" i="51"/>
  <c r="B47" i="51"/>
  <c r="C47" i="51"/>
  <c r="D47" i="51" s="1"/>
  <c r="E47" i="51"/>
  <c r="G47" i="51"/>
  <c r="I47" i="51"/>
  <c r="J47" i="51"/>
  <c r="L47" i="51"/>
  <c r="N47" i="51"/>
  <c r="P47" i="51"/>
  <c r="R47" i="51"/>
  <c r="S47" i="51"/>
  <c r="T47" i="51"/>
  <c r="V47" i="51"/>
  <c r="W47" i="51"/>
  <c r="B48" i="51"/>
  <c r="C48" i="51"/>
  <c r="D48" i="51" s="1"/>
  <c r="E48" i="51"/>
  <c r="G48" i="51"/>
  <c r="I48" i="51"/>
  <c r="J48" i="51"/>
  <c r="L48" i="51"/>
  <c r="N48" i="51"/>
  <c r="P48" i="51"/>
  <c r="R48" i="51"/>
  <c r="S48" i="51"/>
  <c r="T48" i="51"/>
  <c r="V48" i="51"/>
  <c r="W48" i="51"/>
  <c r="B49" i="51"/>
  <c r="C49" i="51"/>
  <c r="D49" i="51" s="1"/>
  <c r="E49" i="51"/>
  <c r="G49" i="51"/>
  <c r="I49" i="51"/>
  <c r="J49" i="51"/>
  <c r="L49" i="51"/>
  <c r="N49" i="51"/>
  <c r="P49" i="51"/>
  <c r="R49" i="51"/>
  <c r="S49" i="51"/>
  <c r="T49" i="51"/>
  <c r="V49" i="51"/>
  <c r="W49" i="51"/>
  <c r="B50" i="51"/>
  <c r="C50" i="51"/>
  <c r="D50" i="51" s="1"/>
  <c r="E50" i="51"/>
  <c r="G50" i="51"/>
  <c r="I50" i="51"/>
  <c r="J50" i="51"/>
  <c r="L50" i="51"/>
  <c r="N50" i="51"/>
  <c r="P50" i="51"/>
  <c r="R50" i="51"/>
  <c r="S50" i="51"/>
  <c r="T50" i="51"/>
  <c r="V50" i="51"/>
  <c r="W50" i="51"/>
  <c r="B51" i="51"/>
  <c r="C51" i="51"/>
  <c r="D51" i="51" s="1"/>
  <c r="E51" i="51"/>
  <c r="G51" i="51"/>
  <c r="I51" i="51"/>
  <c r="J51" i="51"/>
  <c r="L51" i="51"/>
  <c r="N51" i="51"/>
  <c r="P51" i="51"/>
  <c r="R51" i="51"/>
  <c r="S51" i="51"/>
  <c r="T51" i="51"/>
  <c r="V51" i="51"/>
  <c r="W51" i="51"/>
  <c r="B52" i="51"/>
  <c r="C52" i="51"/>
  <c r="D52" i="51" s="1"/>
  <c r="E52" i="51"/>
  <c r="G52" i="51"/>
  <c r="U52" i="51" s="1"/>
  <c r="I52" i="51"/>
  <c r="J52" i="51"/>
  <c r="L52" i="51"/>
  <c r="N52" i="51"/>
  <c r="P52" i="51"/>
  <c r="R52" i="51"/>
  <c r="S52" i="51"/>
  <c r="T52" i="51"/>
  <c r="V52" i="51"/>
  <c r="W52" i="51"/>
  <c r="B53" i="51"/>
  <c r="C53" i="51"/>
  <c r="D53" i="51" s="1"/>
  <c r="E53" i="51"/>
  <c r="G53" i="51"/>
  <c r="U53" i="51" s="1"/>
  <c r="I53" i="51"/>
  <c r="J53" i="51"/>
  <c r="L53" i="51"/>
  <c r="N53" i="51"/>
  <c r="P53" i="51"/>
  <c r="R53" i="51"/>
  <c r="S53" i="51"/>
  <c r="T53" i="51"/>
  <c r="V53" i="51"/>
  <c r="W53" i="51"/>
  <c r="G11" i="51"/>
  <c r="I11" i="51"/>
  <c r="J11" i="51"/>
  <c r="L11" i="51"/>
  <c r="G12" i="51"/>
  <c r="N12" i="51" s="1"/>
  <c r="I12" i="51"/>
  <c r="J12" i="51"/>
  <c r="L12" i="51"/>
  <c r="G13" i="51"/>
  <c r="N13" i="51" s="1"/>
  <c r="I13" i="51"/>
  <c r="J13" i="51"/>
  <c r="L13" i="51"/>
  <c r="G14" i="51"/>
  <c r="P14" i="51" s="1"/>
  <c r="I14" i="51"/>
  <c r="J14" i="51"/>
  <c r="L14" i="51"/>
  <c r="G15" i="51"/>
  <c r="R15" i="51" s="1"/>
  <c r="I15" i="51"/>
  <c r="J15" i="51"/>
  <c r="L15" i="51"/>
  <c r="G16" i="51"/>
  <c r="N16" i="51" s="1"/>
  <c r="I16" i="51"/>
  <c r="J16" i="51"/>
  <c r="L16" i="51"/>
  <c r="G17" i="51"/>
  <c r="N17" i="51" s="1"/>
  <c r="I17" i="51"/>
  <c r="J17" i="51"/>
  <c r="L17" i="51"/>
  <c r="G18" i="51"/>
  <c r="N18" i="51" s="1"/>
  <c r="I18" i="51"/>
  <c r="J18" i="51"/>
  <c r="L18" i="51"/>
  <c r="G19" i="51"/>
  <c r="N19" i="51" s="1"/>
  <c r="I19" i="51"/>
  <c r="J19" i="51"/>
  <c r="L19" i="51"/>
  <c r="G20" i="51"/>
  <c r="P20" i="51" s="1"/>
  <c r="I20" i="51"/>
  <c r="J20" i="51"/>
  <c r="L20" i="51"/>
  <c r="G21" i="51"/>
  <c r="N21" i="51" s="1"/>
  <c r="I21" i="51"/>
  <c r="J21" i="51"/>
  <c r="L21" i="51"/>
  <c r="G22" i="51"/>
  <c r="N22" i="51" s="1"/>
  <c r="I22" i="51"/>
  <c r="J22" i="51"/>
  <c r="L22" i="51"/>
  <c r="G23" i="51"/>
  <c r="N23" i="51" s="1"/>
  <c r="I23" i="51"/>
  <c r="J23" i="51"/>
  <c r="L23" i="51"/>
  <c r="B43" i="48"/>
  <c r="C43" i="48"/>
  <c r="D43" i="48" s="1"/>
  <c r="E43" i="48"/>
  <c r="G43" i="48"/>
  <c r="S43" i="48" s="1"/>
  <c r="I43" i="48"/>
  <c r="J43" i="48"/>
  <c r="L43" i="48"/>
  <c r="P43" i="48"/>
  <c r="M43" i="48"/>
  <c r="Q43" i="48"/>
  <c r="R43" i="48"/>
  <c r="T43" i="48"/>
  <c r="B44" i="48"/>
  <c r="C44" i="48"/>
  <c r="D44" i="48" s="1"/>
  <c r="E44" i="48"/>
  <c r="G44" i="48"/>
  <c r="S44" i="48" s="1"/>
  <c r="I44" i="48"/>
  <c r="J44" i="48"/>
  <c r="L44" i="48"/>
  <c r="P44" i="48"/>
  <c r="M44" i="48"/>
  <c r="Q44" i="48"/>
  <c r="R44" i="48"/>
  <c r="T44" i="48"/>
  <c r="B37" i="48"/>
  <c r="C37" i="48"/>
  <c r="D37" i="48" s="1"/>
  <c r="E37" i="48"/>
  <c r="G37" i="48"/>
  <c r="I37" i="48"/>
  <c r="J37" i="48"/>
  <c r="L37" i="48"/>
  <c r="P37" i="48"/>
  <c r="M37" i="48"/>
  <c r="Q37" i="48"/>
  <c r="R37" i="48"/>
  <c r="T37" i="48"/>
  <c r="B38" i="48"/>
  <c r="C38" i="48"/>
  <c r="D38" i="48" s="1"/>
  <c r="E38" i="48"/>
  <c r="G38" i="48"/>
  <c r="I38" i="48"/>
  <c r="J38" i="48"/>
  <c r="L38" i="48"/>
  <c r="P38" i="48"/>
  <c r="M38" i="48"/>
  <c r="Q38" i="48"/>
  <c r="R38" i="48"/>
  <c r="T38" i="48"/>
  <c r="B39" i="48"/>
  <c r="C39" i="48"/>
  <c r="D39" i="48" s="1"/>
  <c r="E39" i="48"/>
  <c r="G39" i="48"/>
  <c r="I39" i="48"/>
  <c r="J39" i="48"/>
  <c r="L39" i="48"/>
  <c r="P39" i="48"/>
  <c r="M39" i="48"/>
  <c r="Q39" i="48"/>
  <c r="R39" i="48"/>
  <c r="T39" i="48"/>
  <c r="B40" i="48"/>
  <c r="C40" i="48"/>
  <c r="D40" i="48" s="1"/>
  <c r="E40" i="48"/>
  <c r="G40" i="48"/>
  <c r="I40" i="48"/>
  <c r="J40" i="48"/>
  <c r="L40" i="48"/>
  <c r="P40" i="48"/>
  <c r="M40" i="48"/>
  <c r="Q40" i="48"/>
  <c r="R40" i="48"/>
  <c r="T40" i="48"/>
  <c r="B42" i="48"/>
  <c r="C42" i="48"/>
  <c r="D42" i="48" s="1"/>
  <c r="E42" i="48"/>
  <c r="G42" i="48"/>
  <c r="S42" i="48" s="1"/>
  <c r="I42" i="48"/>
  <c r="J42" i="48"/>
  <c r="L42" i="48"/>
  <c r="P42" i="48"/>
  <c r="M42" i="48"/>
  <c r="Q42" i="48"/>
  <c r="R42" i="48"/>
  <c r="T42" i="48"/>
  <c r="B30" i="48"/>
  <c r="C30" i="48"/>
  <c r="D30" i="48" s="1"/>
  <c r="E30" i="48"/>
  <c r="G30" i="48"/>
  <c r="S30" i="48" s="1"/>
  <c r="I30" i="48"/>
  <c r="J30" i="48"/>
  <c r="L30" i="48"/>
  <c r="P30" i="48"/>
  <c r="M30" i="48"/>
  <c r="Q30" i="48"/>
  <c r="R30" i="48"/>
  <c r="T30" i="48"/>
  <c r="B26" i="48"/>
  <c r="C26" i="48"/>
  <c r="D26" i="48" s="1"/>
  <c r="E26" i="48"/>
  <c r="G26" i="48"/>
  <c r="I26" i="48"/>
  <c r="J26" i="48"/>
  <c r="L26" i="48"/>
  <c r="P26" i="48"/>
  <c r="M26" i="48"/>
  <c r="Q26" i="48"/>
  <c r="R26" i="48"/>
  <c r="T26" i="48"/>
  <c r="B27" i="48"/>
  <c r="C27" i="48"/>
  <c r="D27" i="48" s="1"/>
  <c r="E27" i="48"/>
  <c r="G27" i="48"/>
  <c r="I27" i="48"/>
  <c r="J27" i="48"/>
  <c r="L27" i="48"/>
  <c r="P27" i="48"/>
  <c r="M27" i="48"/>
  <c r="Q27" i="48"/>
  <c r="R27" i="48"/>
  <c r="T27" i="48"/>
  <c r="B28" i="48"/>
  <c r="C28" i="48"/>
  <c r="D28" i="48" s="1"/>
  <c r="E28" i="48"/>
  <c r="G28" i="48"/>
  <c r="I28" i="48"/>
  <c r="J28" i="48"/>
  <c r="L28" i="48"/>
  <c r="P28" i="48"/>
  <c r="M28" i="48"/>
  <c r="Q28" i="48"/>
  <c r="R28" i="48"/>
  <c r="T28" i="48"/>
  <c r="B31" i="48"/>
  <c r="C31" i="48"/>
  <c r="D31" i="48" s="1"/>
  <c r="E31" i="48"/>
  <c r="G31" i="48"/>
  <c r="S31" i="48" s="1"/>
  <c r="I31" i="48"/>
  <c r="J31" i="48"/>
  <c r="L31" i="48"/>
  <c r="P31" i="48"/>
  <c r="M31" i="48"/>
  <c r="Q31" i="48"/>
  <c r="R31" i="48"/>
  <c r="T31" i="48"/>
  <c r="B32" i="48"/>
  <c r="C32" i="48"/>
  <c r="D32" i="48" s="1"/>
  <c r="E32" i="48"/>
  <c r="G32" i="48"/>
  <c r="S32" i="48" s="1"/>
  <c r="I32" i="48"/>
  <c r="J32" i="48"/>
  <c r="L32" i="48"/>
  <c r="P32" i="48"/>
  <c r="M32" i="48"/>
  <c r="Q32" i="48"/>
  <c r="R32" i="48"/>
  <c r="T32" i="48"/>
  <c r="B19" i="48"/>
  <c r="C19" i="48"/>
  <c r="D19" i="48" s="1"/>
  <c r="E19" i="48"/>
  <c r="G19" i="48"/>
  <c r="S19" i="48" s="1"/>
  <c r="I19" i="48"/>
  <c r="J19" i="48"/>
  <c r="L19" i="48"/>
  <c r="P19" i="48"/>
  <c r="M19" i="48"/>
  <c r="Q19" i="48"/>
  <c r="R19" i="48"/>
  <c r="T19" i="48"/>
  <c r="B20" i="48"/>
  <c r="C20" i="48"/>
  <c r="D20" i="48" s="1"/>
  <c r="E20" i="48"/>
  <c r="G20" i="48"/>
  <c r="S20" i="48" s="1"/>
  <c r="I20" i="48"/>
  <c r="J20" i="48"/>
  <c r="L20" i="48"/>
  <c r="P20" i="48"/>
  <c r="M20" i="48"/>
  <c r="Q20" i="48"/>
  <c r="R20" i="48"/>
  <c r="T20" i="48"/>
  <c r="B11" i="51"/>
  <c r="C11" i="51"/>
  <c r="D11" i="51" s="1"/>
  <c r="E11" i="51"/>
  <c r="B12" i="51"/>
  <c r="C12" i="51"/>
  <c r="D12" i="51" s="1"/>
  <c r="E12" i="51"/>
  <c r="B13" i="51"/>
  <c r="C13" i="51"/>
  <c r="D13" i="51" s="1"/>
  <c r="E13" i="51"/>
  <c r="B14" i="51"/>
  <c r="C14" i="51"/>
  <c r="D14" i="51" s="1"/>
  <c r="E14" i="51"/>
  <c r="B15" i="51"/>
  <c r="C15" i="51"/>
  <c r="D15" i="51" s="1"/>
  <c r="E15" i="51"/>
  <c r="B16" i="51"/>
  <c r="C16" i="51"/>
  <c r="D16" i="51" s="1"/>
  <c r="E16" i="51"/>
  <c r="B17" i="51"/>
  <c r="C17" i="51"/>
  <c r="D17" i="51" s="1"/>
  <c r="E17" i="51"/>
  <c r="B18" i="51"/>
  <c r="C18" i="51"/>
  <c r="D18" i="51" s="1"/>
  <c r="E18" i="51"/>
  <c r="B19" i="51"/>
  <c r="C19" i="51"/>
  <c r="D19" i="51" s="1"/>
  <c r="E19" i="51"/>
  <c r="B20" i="51"/>
  <c r="C20" i="51"/>
  <c r="D20" i="51" s="1"/>
  <c r="E20" i="51"/>
  <c r="B21" i="51"/>
  <c r="C21" i="51"/>
  <c r="D21" i="51" s="1"/>
  <c r="E21" i="51"/>
  <c r="B22" i="51"/>
  <c r="C22" i="51"/>
  <c r="D22" i="51" s="1"/>
  <c r="E22" i="51"/>
  <c r="B23" i="51"/>
  <c r="C23" i="51"/>
  <c r="D23" i="51" s="1"/>
  <c r="E23" i="51"/>
  <c r="B26" i="51"/>
  <c r="C26" i="51"/>
  <c r="D26" i="51" s="1"/>
  <c r="E26" i="51"/>
  <c r="B27" i="51"/>
  <c r="C27" i="51"/>
  <c r="D27" i="51" s="1"/>
  <c r="E27" i="51"/>
  <c r="B28" i="51"/>
  <c r="C28" i="51"/>
  <c r="D28" i="51" s="1"/>
  <c r="E28" i="51"/>
  <c r="B29" i="51"/>
  <c r="C29" i="51"/>
  <c r="D29" i="51" s="1"/>
  <c r="E29" i="51"/>
  <c r="B30" i="51"/>
  <c r="C30" i="51"/>
  <c r="D30" i="51" s="1"/>
  <c r="E30" i="51"/>
  <c r="B31" i="51"/>
  <c r="C31" i="51"/>
  <c r="D31" i="51" s="1"/>
  <c r="E31" i="51"/>
  <c r="B32" i="51"/>
  <c r="C32" i="51"/>
  <c r="D32" i="51" s="1"/>
  <c r="E32" i="51"/>
  <c r="B33" i="51"/>
  <c r="C33" i="51"/>
  <c r="D33" i="51" s="1"/>
  <c r="E33" i="51"/>
  <c r="B34" i="51"/>
  <c r="C34" i="51"/>
  <c r="D34" i="51" s="1"/>
  <c r="E34" i="51"/>
  <c r="B35" i="51"/>
  <c r="C35" i="51"/>
  <c r="D35" i="51" s="1"/>
  <c r="E35" i="51"/>
  <c r="B36" i="51"/>
  <c r="C36" i="51"/>
  <c r="D36" i="51" s="1"/>
  <c r="E36" i="51"/>
  <c r="B37" i="51"/>
  <c r="C37" i="51"/>
  <c r="D37" i="51" s="1"/>
  <c r="E37" i="51"/>
  <c r="B38" i="51"/>
  <c r="C38" i="51"/>
  <c r="D38" i="51" s="1"/>
  <c r="E38" i="51"/>
  <c r="P75" i="49" l="1"/>
  <c r="K32" i="51"/>
  <c r="K28" i="51"/>
  <c r="R13" i="51"/>
  <c r="K23" i="51"/>
  <c r="K21" i="51"/>
  <c r="K19" i="51"/>
  <c r="K17" i="51"/>
  <c r="K13" i="51"/>
  <c r="K11" i="51"/>
  <c r="P53" i="49"/>
  <c r="M36" i="51"/>
  <c r="P30" i="49"/>
  <c r="H30" i="49"/>
  <c r="O30" i="49"/>
  <c r="I31" i="49"/>
  <c r="O31" i="49"/>
  <c r="Q31" i="49"/>
  <c r="K31" i="49"/>
  <c r="Q30" i="49"/>
  <c r="P31" i="49"/>
  <c r="M31" i="49"/>
  <c r="M30" i="49"/>
  <c r="K30" i="49"/>
  <c r="W33" i="51"/>
  <c r="F29" i="51"/>
  <c r="M28" i="51"/>
  <c r="M17" i="51"/>
  <c r="M15" i="51"/>
  <c r="M13" i="51"/>
  <c r="M11" i="51"/>
  <c r="W18" i="51"/>
  <c r="F38" i="51"/>
  <c r="W14" i="51"/>
  <c r="R19" i="51"/>
  <c r="P16" i="51"/>
  <c r="S35" i="51"/>
  <c r="T16" i="51"/>
  <c r="R23" i="51"/>
  <c r="K31" i="51"/>
  <c r="H11" i="51"/>
  <c r="U51" i="51"/>
  <c r="K33" i="51"/>
  <c r="H28" i="51"/>
  <c r="O23" i="51"/>
  <c r="M34" i="51"/>
  <c r="F34" i="51"/>
  <c r="M23" i="51"/>
  <c r="M21" i="51"/>
  <c r="F36" i="51"/>
  <c r="F26" i="51"/>
  <c r="U49" i="51"/>
  <c r="F33" i="51"/>
  <c r="N11" i="51"/>
  <c r="O11" i="51" s="1"/>
  <c r="M32" i="51"/>
  <c r="T20" i="51"/>
  <c r="M19" i="51"/>
  <c r="K14" i="51"/>
  <c r="P12" i="51"/>
  <c r="U45" i="51"/>
  <c r="M26" i="51"/>
  <c r="M38" i="51"/>
  <c r="F35" i="51"/>
  <c r="N20" i="51"/>
  <c r="O20" i="51" s="1"/>
  <c r="U41" i="51"/>
  <c r="R31" i="51"/>
  <c r="U47" i="51"/>
  <c r="K37" i="51"/>
  <c r="F27" i="51"/>
  <c r="F16" i="51"/>
  <c r="F14" i="51"/>
  <c r="H36" i="51"/>
  <c r="K27" i="51"/>
  <c r="F20" i="51"/>
  <c r="U50" i="51"/>
  <c r="K29" i="51"/>
  <c r="U42" i="51"/>
  <c r="O36" i="51"/>
  <c r="M30" i="51"/>
  <c r="P28" i="51"/>
  <c r="Q28" i="51" s="1"/>
  <c r="H12" i="51"/>
  <c r="U44" i="51"/>
  <c r="F28" i="51"/>
  <c r="K35" i="51"/>
  <c r="H32" i="51"/>
  <c r="F37" i="51"/>
  <c r="K30" i="51"/>
  <c r="Q22" i="51"/>
  <c r="F30" i="51"/>
  <c r="K38" i="51"/>
  <c r="K26" i="51"/>
  <c r="P22" i="51"/>
  <c r="F31" i="51"/>
  <c r="K36" i="51"/>
  <c r="U48" i="51"/>
  <c r="F32" i="51"/>
  <c r="H38" i="51"/>
  <c r="K34" i="51"/>
  <c r="M27" i="51"/>
  <c r="P38" i="51"/>
  <c r="F22" i="51"/>
  <c r="F11" i="51"/>
  <c r="H22" i="51"/>
  <c r="O38" i="51"/>
  <c r="P36" i="51"/>
  <c r="Q36" i="51" s="1"/>
  <c r="M18" i="51"/>
  <c r="O31" i="51"/>
  <c r="M29" i="51"/>
  <c r="N14" i="51"/>
  <c r="Q37" i="51"/>
  <c r="M20" i="51"/>
  <c r="M31" i="51"/>
  <c r="F17" i="51"/>
  <c r="F15" i="51"/>
  <c r="F13" i="51"/>
  <c r="P18" i="51"/>
  <c r="H16" i="51"/>
  <c r="M37" i="51"/>
  <c r="P30" i="51"/>
  <c r="Q30" i="51" s="1"/>
  <c r="F21" i="51"/>
  <c r="F19" i="51"/>
  <c r="O27" i="51"/>
  <c r="H26" i="51"/>
  <c r="F23" i="51"/>
  <c r="U43" i="51"/>
  <c r="Q34" i="51"/>
  <c r="F12" i="51"/>
  <c r="O35" i="51"/>
  <c r="H34" i="51"/>
  <c r="Q32" i="51"/>
  <c r="H30" i="51"/>
  <c r="P26" i="51"/>
  <c r="Q26" i="51" s="1"/>
  <c r="S28" i="48"/>
  <c r="H23" i="51"/>
  <c r="R30" i="51"/>
  <c r="K20" i="51"/>
  <c r="H18" i="51"/>
  <c r="O12" i="51"/>
  <c r="P37" i="51"/>
  <c r="H37" i="51"/>
  <c r="P35" i="51"/>
  <c r="Q35" i="51" s="1"/>
  <c r="H35" i="51"/>
  <c r="P33" i="51"/>
  <c r="H33" i="51"/>
  <c r="P31" i="51"/>
  <c r="Q31" i="51" s="1"/>
  <c r="H31" i="51"/>
  <c r="P29" i="51"/>
  <c r="Q29" i="51" s="1"/>
  <c r="H29" i="51"/>
  <c r="P27" i="51"/>
  <c r="Q27" i="51" s="1"/>
  <c r="H27" i="51"/>
  <c r="N32" i="51"/>
  <c r="O32" i="51" s="1"/>
  <c r="N34" i="51"/>
  <c r="O34" i="51" s="1"/>
  <c r="H19" i="51"/>
  <c r="M16" i="51"/>
  <c r="O37" i="51"/>
  <c r="O33" i="51"/>
  <c r="M22" i="51"/>
  <c r="H20" i="51"/>
  <c r="N29" i="51"/>
  <c r="O26" i="51"/>
  <c r="H13" i="51"/>
  <c r="N38" i="51"/>
  <c r="N30" i="51"/>
  <c r="O30" i="51" s="1"/>
  <c r="R34" i="51"/>
  <c r="M12" i="51"/>
  <c r="R38" i="51"/>
  <c r="O18" i="51"/>
  <c r="K16" i="51"/>
  <c r="H15" i="51"/>
  <c r="K12" i="51"/>
  <c r="M35" i="51"/>
  <c r="M33" i="51"/>
  <c r="O28" i="51"/>
  <c r="O21" i="51"/>
  <c r="O13" i="51"/>
  <c r="O22" i="51"/>
  <c r="H17" i="51"/>
  <c r="K15" i="51"/>
  <c r="F18" i="51"/>
  <c r="H14" i="51"/>
  <c r="K22" i="51"/>
  <c r="O16" i="51"/>
  <c r="Q23" i="51"/>
  <c r="N15" i="51"/>
  <c r="H21" i="51"/>
  <c r="K18" i="51"/>
  <c r="M14" i="51"/>
  <c r="P23" i="51"/>
  <c r="P21" i="51"/>
  <c r="P19" i="51"/>
  <c r="Q19" i="51" s="1"/>
  <c r="P17" i="51"/>
  <c r="Q17" i="51" s="1"/>
  <c r="P15" i="51"/>
  <c r="P13" i="51"/>
  <c r="P11" i="51"/>
  <c r="S38" i="48"/>
  <c r="U13" i="51"/>
  <c r="S37" i="48"/>
  <c r="T27" i="51"/>
  <c r="V31" i="51"/>
  <c r="R27" i="51"/>
  <c r="W26" i="51"/>
  <c r="S11" i="51"/>
  <c r="S31" i="51"/>
  <c r="S26" i="51"/>
  <c r="V13" i="51"/>
  <c r="S26" i="48"/>
  <c r="S40" i="48"/>
  <c r="S39" i="48"/>
  <c r="S27" i="48"/>
  <c r="W17" i="51"/>
  <c r="W34" i="51"/>
  <c r="W13" i="51"/>
  <c r="W31" i="51"/>
  <c r="T31" i="51"/>
  <c r="W23" i="51"/>
  <c r="W20" i="51"/>
  <c r="U23" i="51"/>
  <c r="T26" i="51"/>
  <c r="S17" i="51"/>
  <c r="U12" i="51"/>
  <c r="T11" i="51"/>
  <c r="V16" i="51"/>
  <c r="W36" i="51"/>
  <c r="W27" i="51"/>
  <c r="R11" i="51"/>
  <c r="S38" i="51"/>
  <c r="S34" i="51"/>
  <c r="W32" i="51"/>
  <c r="V27" i="51"/>
  <c r="R26" i="51"/>
  <c r="T23" i="51"/>
  <c r="S13" i="51"/>
  <c r="V28" i="51"/>
  <c r="U28" i="51"/>
  <c r="U32" i="51"/>
  <c r="R22" i="51"/>
  <c r="S27" i="51"/>
  <c r="W19" i="51"/>
  <c r="W11" i="51"/>
  <c r="U11" i="51"/>
  <c r="U19" i="51"/>
  <c r="R35" i="51"/>
  <c r="S30" i="51"/>
  <c r="T32" i="51"/>
  <c r="T28" i="51"/>
  <c r="V20" i="51"/>
  <c r="T19" i="51"/>
  <c r="W35" i="51"/>
  <c r="S32" i="51"/>
  <c r="S28" i="51"/>
  <c r="W21" i="51"/>
  <c r="U20" i="51"/>
  <c r="S19" i="51"/>
  <c r="W12" i="51"/>
  <c r="S15" i="51"/>
  <c r="W37" i="51"/>
  <c r="V35" i="51"/>
  <c r="U35" i="51"/>
  <c r="T35" i="51"/>
  <c r="W29" i="51"/>
  <c r="U21" i="51"/>
  <c r="S20" i="51"/>
  <c r="W16" i="51"/>
  <c r="V12" i="51"/>
  <c r="W15" i="51"/>
  <c r="U15" i="51"/>
  <c r="S21" i="51"/>
  <c r="U36" i="51"/>
  <c r="U16" i="51"/>
  <c r="T12" i="51"/>
  <c r="T36" i="51"/>
  <c r="U31" i="51"/>
  <c r="W30" i="51"/>
  <c r="W28" i="51"/>
  <c r="U27" i="51"/>
  <c r="U26" i="51"/>
  <c r="U17" i="51"/>
  <c r="S16" i="51"/>
  <c r="T15" i="51"/>
  <c r="S12" i="51"/>
  <c r="V22" i="51"/>
  <c r="T21" i="51"/>
  <c r="R20" i="51"/>
  <c r="V18" i="51"/>
  <c r="T17" i="51"/>
  <c r="R16" i="51"/>
  <c r="V14" i="51"/>
  <c r="T13" i="51"/>
  <c r="R12" i="51"/>
  <c r="W22" i="51"/>
  <c r="U18" i="51"/>
  <c r="U14" i="51"/>
  <c r="U22" i="51"/>
  <c r="V23" i="51"/>
  <c r="T22" i="51"/>
  <c r="R21" i="51"/>
  <c r="V19" i="51"/>
  <c r="T18" i="51"/>
  <c r="R17" i="51"/>
  <c r="V15" i="51"/>
  <c r="T14" i="51"/>
  <c r="V11" i="51"/>
  <c r="S22" i="51"/>
  <c r="S18" i="51"/>
  <c r="S14" i="51"/>
  <c r="R18" i="51"/>
  <c r="R14" i="51"/>
  <c r="S23" i="51"/>
  <c r="V21" i="51"/>
  <c r="V17" i="51"/>
  <c r="U29" i="51"/>
  <c r="V29" i="51"/>
  <c r="U37" i="51"/>
  <c r="S36" i="51"/>
  <c r="U33" i="51"/>
  <c r="V38" i="51"/>
  <c r="T37" i="51"/>
  <c r="R36" i="51"/>
  <c r="V34" i="51"/>
  <c r="T33" i="51"/>
  <c r="R32" i="51"/>
  <c r="V30" i="51"/>
  <c r="T29" i="51"/>
  <c r="R28" i="51"/>
  <c r="V26" i="51"/>
  <c r="V37" i="51"/>
  <c r="W38" i="51"/>
  <c r="U38" i="51"/>
  <c r="S37" i="51"/>
  <c r="U34" i="51"/>
  <c r="S33" i="51"/>
  <c r="U30" i="51"/>
  <c r="S29" i="51"/>
  <c r="T38" i="51"/>
  <c r="R37" i="51"/>
  <c r="T34" i="51"/>
  <c r="R33" i="51"/>
  <c r="T30" i="51"/>
  <c r="R29" i="51"/>
  <c r="V33" i="51"/>
  <c r="V36" i="51"/>
  <c r="V32" i="51"/>
  <c r="Q16" i="51" l="1"/>
  <c r="Q13" i="51"/>
  <c r="Q15" i="51"/>
  <c r="Q21" i="51"/>
  <c r="O14" i="51"/>
  <c r="Q18" i="51"/>
  <c r="Q11" i="51"/>
  <c r="O29" i="51"/>
  <c r="Q33" i="51"/>
  <c r="O17" i="51"/>
  <c r="Q12" i="51"/>
  <c r="Q20" i="51"/>
  <c r="O19" i="51"/>
  <c r="O15" i="51"/>
  <c r="Q14" i="51"/>
  <c r="B16" i="48"/>
  <c r="C16" i="48"/>
  <c r="D16" i="48" s="1"/>
  <c r="E16" i="48"/>
  <c r="F16" i="48" s="1"/>
  <c r="G16" i="48"/>
  <c r="H16" i="48" s="1"/>
  <c r="I16" i="48"/>
  <c r="J16" i="48"/>
  <c r="K16" i="48" s="1"/>
  <c r="L16" i="48"/>
  <c r="P16" i="48"/>
  <c r="M16" i="48"/>
  <c r="Q16" i="48"/>
  <c r="R16" i="48"/>
  <c r="T16" i="48"/>
  <c r="B18" i="48"/>
  <c r="C18" i="48"/>
  <c r="D18" i="48" s="1"/>
  <c r="E18" i="48"/>
  <c r="F18" i="48" s="1"/>
  <c r="G18" i="48"/>
  <c r="H18" i="48" s="1"/>
  <c r="I18" i="48"/>
  <c r="J18" i="48"/>
  <c r="K18" i="48" s="1"/>
  <c r="L18" i="48"/>
  <c r="P18" i="48"/>
  <c r="M18" i="48"/>
  <c r="N18" i="48" s="1"/>
  <c r="Q18" i="48"/>
  <c r="R18" i="48"/>
  <c r="T18" i="48"/>
  <c r="B38" i="16"/>
  <c r="C38" i="16"/>
  <c r="E38" i="16"/>
  <c r="G38" i="16"/>
  <c r="I38" i="16"/>
  <c r="K38" i="16"/>
  <c r="L38" i="16"/>
  <c r="N38" i="16"/>
  <c r="O38" i="16"/>
  <c r="P38" i="16"/>
  <c r="Q38" i="16"/>
  <c r="R38" i="16"/>
  <c r="T38" i="16"/>
  <c r="U38" i="16"/>
  <c r="B39" i="16"/>
  <c r="C39" i="16"/>
  <c r="E39" i="16"/>
  <c r="G39" i="16"/>
  <c r="I39" i="16"/>
  <c r="K39" i="16"/>
  <c r="L39" i="16"/>
  <c r="N39" i="16"/>
  <c r="O39" i="16"/>
  <c r="P39" i="16"/>
  <c r="Q39" i="16"/>
  <c r="R39" i="16"/>
  <c r="T39" i="16"/>
  <c r="U39" i="16"/>
  <c r="B40" i="16"/>
  <c r="C40" i="16"/>
  <c r="E40" i="16"/>
  <c r="G40" i="16"/>
  <c r="I40" i="16"/>
  <c r="K40" i="16"/>
  <c r="L40" i="16"/>
  <c r="N40" i="16"/>
  <c r="O40" i="16"/>
  <c r="P40" i="16"/>
  <c r="Q40" i="16"/>
  <c r="R40" i="16"/>
  <c r="T40" i="16"/>
  <c r="U40" i="16"/>
  <c r="B41" i="16"/>
  <c r="C41" i="16"/>
  <c r="E41" i="16"/>
  <c r="G41" i="16"/>
  <c r="I41" i="16"/>
  <c r="K41" i="16"/>
  <c r="L41" i="16"/>
  <c r="N41" i="16"/>
  <c r="O41" i="16"/>
  <c r="P41" i="16"/>
  <c r="Q41" i="16"/>
  <c r="R41" i="16"/>
  <c r="T41" i="16"/>
  <c r="U41" i="16"/>
  <c r="B26" i="16"/>
  <c r="C26" i="16"/>
  <c r="E26" i="16"/>
  <c r="G26" i="16"/>
  <c r="I26" i="16"/>
  <c r="K26" i="16"/>
  <c r="L26" i="16"/>
  <c r="N26" i="16"/>
  <c r="O26" i="16"/>
  <c r="P26" i="16"/>
  <c r="Q26" i="16"/>
  <c r="R26" i="16"/>
  <c r="T26" i="16"/>
  <c r="U26" i="16"/>
  <c r="B27" i="16"/>
  <c r="C27" i="16"/>
  <c r="E27" i="16"/>
  <c r="G27" i="16"/>
  <c r="I27" i="16"/>
  <c r="K27" i="16"/>
  <c r="L27" i="16"/>
  <c r="N27" i="16"/>
  <c r="O27" i="16"/>
  <c r="P27" i="16"/>
  <c r="Q27" i="16"/>
  <c r="R27" i="16"/>
  <c r="T27" i="16"/>
  <c r="U27" i="16"/>
  <c r="B20" i="2"/>
  <c r="F20" i="2"/>
  <c r="I20" i="2"/>
  <c r="J20" i="2"/>
  <c r="V20" i="2"/>
  <c r="B21" i="2"/>
  <c r="L21" i="2" s="1"/>
  <c r="F21" i="2"/>
  <c r="I21" i="2"/>
  <c r="J21" i="2"/>
  <c r="V21" i="2"/>
  <c r="B220" i="70"/>
  <c r="C220" i="70"/>
  <c r="D220" i="70" s="1"/>
  <c r="E220" i="70"/>
  <c r="G220" i="70"/>
  <c r="H220" i="70"/>
  <c r="O220" i="70" s="1"/>
  <c r="B221" i="70"/>
  <c r="C221" i="70"/>
  <c r="D221" i="70" s="1"/>
  <c r="E221" i="70"/>
  <c r="G221" i="70"/>
  <c r="H221" i="70"/>
  <c r="I221" i="70" s="1"/>
  <c r="N221" i="70" s="1"/>
  <c r="B222" i="70"/>
  <c r="C222" i="70"/>
  <c r="D222" i="70" s="1"/>
  <c r="E222" i="70"/>
  <c r="G222" i="70"/>
  <c r="H222" i="70"/>
  <c r="I222" i="70" s="1"/>
  <c r="B223" i="70"/>
  <c r="C223" i="70"/>
  <c r="D223" i="70" s="1"/>
  <c r="E223" i="70"/>
  <c r="G223" i="70"/>
  <c r="H223" i="70"/>
  <c r="P223" i="70" s="1"/>
  <c r="B224" i="70"/>
  <c r="C224" i="70"/>
  <c r="D224" i="70" s="1"/>
  <c r="E224" i="70"/>
  <c r="G224" i="70"/>
  <c r="H224" i="70"/>
  <c r="M224" i="70" s="1"/>
  <c r="B225" i="70"/>
  <c r="C225" i="70"/>
  <c r="D225" i="70" s="1"/>
  <c r="E225" i="70"/>
  <c r="G225" i="70"/>
  <c r="H225" i="70"/>
  <c r="I225" i="70" s="1"/>
  <c r="N225" i="70" s="1"/>
  <c r="B226" i="70"/>
  <c r="C226" i="70"/>
  <c r="D226" i="70" s="1"/>
  <c r="E226" i="70"/>
  <c r="G226" i="70"/>
  <c r="H226" i="70"/>
  <c r="I226" i="70" s="1"/>
  <c r="B227" i="70"/>
  <c r="C227" i="70"/>
  <c r="D227" i="70" s="1"/>
  <c r="E227" i="70"/>
  <c r="G227" i="70"/>
  <c r="H227" i="70"/>
  <c r="P227" i="70" s="1"/>
  <c r="B228" i="70"/>
  <c r="C228" i="70"/>
  <c r="D228" i="70" s="1"/>
  <c r="E228" i="70"/>
  <c r="G228" i="70"/>
  <c r="K228" i="70" s="1"/>
  <c r="H228" i="70"/>
  <c r="M228" i="70" s="1"/>
  <c r="B229" i="70"/>
  <c r="C229" i="70"/>
  <c r="D229" i="70" s="1"/>
  <c r="E229" i="70"/>
  <c r="G229" i="70"/>
  <c r="K229" i="70" s="1"/>
  <c r="H229" i="70"/>
  <c r="I229" i="70" s="1"/>
  <c r="N229" i="70" s="1"/>
  <c r="B230" i="70"/>
  <c r="C230" i="70"/>
  <c r="D230" i="70" s="1"/>
  <c r="E230" i="70"/>
  <c r="G230" i="70"/>
  <c r="K230" i="70" s="1"/>
  <c r="H230" i="70"/>
  <c r="S230" i="70" s="1"/>
  <c r="B231" i="70"/>
  <c r="C231" i="70"/>
  <c r="D231" i="70" s="1"/>
  <c r="E231" i="70"/>
  <c r="G231" i="70"/>
  <c r="K231" i="70" s="1"/>
  <c r="H231" i="70"/>
  <c r="P231" i="70" s="1"/>
  <c r="S34" i="74"/>
  <c r="P34" i="74"/>
  <c r="O34" i="74"/>
  <c r="N34" i="74"/>
  <c r="M34" i="74"/>
  <c r="L34" i="74"/>
  <c r="K34" i="74"/>
  <c r="J34" i="74"/>
  <c r="H34" i="74"/>
  <c r="G34" i="74"/>
  <c r="T34" i="74" s="1"/>
  <c r="F34" i="74"/>
  <c r="C34" i="74"/>
  <c r="D34" i="74" s="1"/>
  <c r="B34" i="74"/>
  <c r="S22" i="74"/>
  <c r="P22" i="74"/>
  <c r="O22" i="74"/>
  <c r="N22" i="74"/>
  <c r="M22" i="74"/>
  <c r="L22" i="74"/>
  <c r="K22" i="74"/>
  <c r="J22" i="74"/>
  <c r="H22" i="74"/>
  <c r="G22" i="74"/>
  <c r="T22" i="74" s="1"/>
  <c r="F22" i="74"/>
  <c r="C22" i="74"/>
  <c r="D22" i="74" s="1"/>
  <c r="B22" i="74"/>
  <c r="S10" i="74"/>
  <c r="P10" i="74"/>
  <c r="O10" i="74"/>
  <c r="N10" i="74"/>
  <c r="M10" i="74"/>
  <c r="L10" i="74"/>
  <c r="K10" i="74"/>
  <c r="J10" i="74"/>
  <c r="H10" i="74"/>
  <c r="G10" i="74"/>
  <c r="T10" i="74" s="1"/>
  <c r="F10" i="74"/>
  <c r="C10" i="74"/>
  <c r="D10" i="74" s="1"/>
  <c r="B10" i="74"/>
  <c r="S35" i="74"/>
  <c r="P35" i="74"/>
  <c r="O35" i="74"/>
  <c r="N35" i="74"/>
  <c r="M35" i="74"/>
  <c r="L35" i="74"/>
  <c r="K35" i="74"/>
  <c r="J35" i="74"/>
  <c r="H35" i="74"/>
  <c r="G35" i="74"/>
  <c r="T35" i="74" s="1"/>
  <c r="F35" i="74"/>
  <c r="C35" i="74"/>
  <c r="D35" i="74" s="1"/>
  <c r="B35" i="74"/>
  <c r="S23" i="74"/>
  <c r="P23" i="74"/>
  <c r="O23" i="74"/>
  <c r="N23" i="74"/>
  <c r="M23" i="74"/>
  <c r="L23" i="74"/>
  <c r="K23" i="74"/>
  <c r="J23" i="74"/>
  <c r="H23" i="74"/>
  <c r="G23" i="74"/>
  <c r="T23" i="74" s="1"/>
  <c r="F23" i="74"/>
  <c r="C23" i="74"/>
  <c r="D23" i="74" s="1"/>
  <c r="B23" i="74"/>
  <c r="S11" i="74"/>
  <c r="P11" i="74"/>
  <c r="O11" i="74"/>
  <c r="N11" i="74"/>
  <c r="M11" i="74"/>
  <c r="L11" i="74"/>
  <c r="K11" i="74"/>
  <c r="J11" i="74"/>
  <c r="H11" i="74"/>
  <c r="G11" i="74"/>
  <c r="T11" i="74" s="1"/>
  <c r="F11" i="74"/>
  <c r="C11" i="74"/>
  <c r="D11" i="74" s="1"/>
  <c r="B11" i="74"/>
  <c r="S36" i="74"/>
  <c r="P36" i="74"/>
  <c r="O36" i="74"/>
  <c r="N36" i="74"/>
  <c r="M36" i="74"/>
  <c r="L36" i="74"/>
  <c r="K36" i="74"/>
  <c r="J36" i="74"/>
  <c r="H36" i="74"/>
  <c r="G36" i="74"/>
  <c r="T36" i="74" s="1"/>
  <c r="F36" i="74"/>
  <c r="C36" i="74"/>
  <c r="D36" i="74" s="1"/>
  <c r="B36" i="74"/>
  <c r="S24" i="74"/>
  <c r="P24" i="74"/>
  <c r="O24" i="74"/>
  <c r="N24" i="74"/>
  <c r="M24" i="74"/>
  <c r="L24" i="74"/>
  <c r="K24" i="74"/>
  <c r="J24" i="74"/>
  <c r="H24" i="74"/>
  <c r="G24" i="74"/>
  <c r="T24" i="74" s="1"/>
  <c r="F24" i="74"/>
  <c r="C24" i="74"/>
  <c r="D24" i="74" s="1"/>
  <c r="B24" i="74"/>
  <c r="S12" i="74"/>
  <c r="P12" i="74"/>
  <c r="O12" i="74"/>
  <c r="N12" i="74"/>
  <c r="M12" i="74"/>
  <c r="L12" i="74"/>
  <c r="K12" i="74"/>
  <c r="J12" i="74"/>
  <c r="H12" i="74"/>
  <c r="G12" i="74"/>
  <c r="T12" i="74" s="1"/>
  <c r="F12" i="74"/>
  <c r="C12" i="74"/>
  <c r="D12" i="74" s="1"/>
  <c r="B12" i="74"/>
  <c r="S37" i="74"/>
  <c r="P37" i="74"/>
  <c r="O37" i="74"/>
  <c r="N37" i="74"/>
  <c r="M37" i="74"/>
  <c r="L37" i="74"/>
  <c r="K37" i="74"/>
  <c r="J37" i="74"/>
  <c r="H37" i="74"/>
  <c r="G37" i="74"/>
  <c r="T37" i="74" s="1"/>
  <c r="F37" i="74"/>
  <c r="C37" i="74"/>
  <c r="D37" i="74" s="1"/>
  <c r="B37" i="74"/>
  <c r="S25" i="74"/>
  <c r="P25" i="74"/>
  <c r="O25" i="74"/>
  <c r="N25" i="74"/>
  <c r="M25" i="74"/>
  <c r="L25" i="74"/>
  <c r="K25" i="74"/>
  <c r="J25" i="74"/>
  <c r="H25" i="74"/>
  <c r="G25" i="74"/>
  <c r="T25" i="74" s="1"/>
  <c r="F25" i="74"/>
  <c r="C25" i="74"/>
  <c r="D25" i="74" s="1"/>
  <c r="B25" i="74"/>
  <c r="S13" i="74"/>
  <c r="P13" i="74"/>
  <c r="O13" i="74"/>
  <c r="N13" i="74"/>
  <c r="M13" i="74"/>
  <c r="L13" i="74"/>
  <c r="K13" i="74"/>
  <c r="J13" i="74"/>
  <c r="H13" i="74"/>
  <c r="G13" i="74"/>
  <c r="T13" i="74" s="1"/>
  <c r="F13" i="74"/>
  <c r="C13" i="74"/>
  <c r="D13" i="74" s="1"/>
  <c r="B13" i="74"/>
  <c r="S38" i="74"/>
  <c r="P38" i="74"/>
  <c r="O38" i="74"/>
  <c r="N38" i="74"/>
  <c r="M38" i="74"/>
  <c r="L38" i="74"/>
  <c r="K38" i="74"/>
  <c r="J38" i="74"/>
  <c r="H38" i="74"/>
  <c r="G38" i="74"/>
  <c r="T38" i="74" s="1"/>
  <c r="F38" i="74"/>
  <c r="C38" i="74"/>
  <c r="D38" i="74" s="1"/>
  <c r="B38" i="74"/>
  <c r="S26" i="74"/>
  <c r="P26" i="74"/>
  <c r="O26" i="74"/>
  <c r="N26" i="74"/>
  <c r="M26" i="74"/>
  <c r="L26" i="74"/>
  <c r="K26" i="74"/>
  <c r="J26" i="74"/>
  <c r="H26" i="74"/>
  <c r="G26" i="74"/>
  <c r="T26" i="74" s="1"/>
  <c r="F26" i="74"/>
  <c r="C26" i="74"/>
  <c r="D26" i="74" s="1"/>
  <c r="B26" i="74"/>
  <c r="S14" i="74"/>
  <c r="P14" i="74"/>
  <c r="O14" i="74"/>
  <c r="N14" i="74"/>
  <c r="M14" i="74"/>
  <c r="L14" i="74"/>
  <c r="K14" i="74"/>
  <c r="J14" i="74"/>
  <c r="H14" i="74"/>
  <c r="G14" i="74"/>
  <c r="T14" i="74" s="1"/>
  <c r="F14" i="74"/>
  <c r="C14" i="74"/>
  <c r="D14" i="74" s="1"/>
  <c r="B14" i="74"/>
  <c r="S39" i="74"/>
  <c r="P39" i="74"/>
  <c r="O39" i="74"/>
  <c r="N39" i="74"/>
  <c r="M39" i="74"/>
  <c r="L39" i="74"/>
  <c r="K39" i="74"/>
  <c r="J39" i="74"/>
  <c r="H39" i="74"/>
  <c r="G39" i="74"/>
  <c r="T39" i="74" s="1"/>
  <c r="F39" i="74"/>
  <c r="C39" i="74"/>
  <c r="D39" i="74" s="1"/>
  <c r="B39" i="74"/>
  <c r="S27" i="74"/>
  <c r="P27" i="74"/>
  <c r="O27" i="74"/>
  <c r="N27" i="74"/>
  <c r="M27" i="74"/>
  <c r="L27" i="74"/>
  <c r="K27" i="74"/>
  <c r="J27" i="74"/>
  <c r="H27" i="74"/>
  <c r="G27" i="74"/>
  <c r="T27" i="74" s="1"/>
  <c r="F27" i="74"/>
  <c r="C27" i="74"/>
  <c r="D27" i="74" s="1"/>
  <c r="B27" i="74"/>
  <c r="S15" i="74"/>
  <c r="P15" i="74"/>
  <c r="O15" i="74"/>
  <c r="N15" i="74"/>
  <c r="M15" i="74"/>
  <c r="L15" i="74"/>
  <c r="K15" i="74"/>
  <c r="J15" i="74"/>
  <c r="H15" i="74"/>
  <c r="G15" i="74"/>
  <c r="T15" i="74" s="1"/>
  <c r="F15" i="74"/>
  <c r="C15" i="74"/>
  <c r="D15" i="74" s="1"/>
  <c r="B15" i="74"/>
  <c r="S40" i="74"/>
  <c r="P40" i="74"/>
  <c r="O40" i="74"/>
  <c r="N40" i="74"/>
  <c r="M40" i="74"/>
  <c r="L40" i="74"/>
  <c r="K40" i="74"/>
  <c r="J40" i="74"/>
  <c r="H40" i="74"/>
  <c r="G40" i="74"/>
  <c r="T40" i="74" s="1"/>
  <c r="F40" i="74"/>
  <c r="C40" i="74"/>
  <c r="D40" i="74" s="1"/>
  <c r="B40" i="74"/>
  <c r="S28" i="74"/>
  <c r="P28" i="74"/>
  <c r="O28" i="74"/>
  <c r="N28" i="74"/>
  <c r="M28" i="74"/>
  <c r="L28" i="74"/>
  <c r="K28" i="74"/>
  <c r="J28" i="74"/>
  <c r="H28" i="74"/>
  <c r="G28" i="74"/>
  <c r="T28" i="74" s="1"/>
  <c r="F28" i="74"/>
  <c r="C28" i="74"/>
  <c r="D28" i="74" s="1"/>
  <c r="B28" i="74"/>
  <c r="S16" i="74"/>
  <c r="P16" i="74"/>
  <c r="O16" i="74"/>
  <c r="N16" i="74"/>
  <c r="M16" i="74"/>
  <c r="L16" i="74"/>
  <c r="K16" i="74"/>
  <c r="J16" i="74"/>
  <c r="H16" i="74"/>
  <c r="G16" i="74"/>
  <c r="T16" i="74" s="1"/>
  <c r="F16" i="74"/>
  <c r="C16" i="74"/>
  <c r="D16" i="74" s="1"/>
  <c r="B16" i="74"/>
  <c r="S41" i="74"/>
  <c r="P41" i="74"/>
  <c r="O41" i="74"/>
  <c r="N41" i="74"/>
  <c r="M41" i="74"/>
  <c r="L41" i="74"/>
  <c r="K41" i="74"/>
  <c r="J41" i="74"/>
  <c r="H41" i="74"/>
  <c r="G41" i="74"/>
  <c r="T41" i="74" s="1"/>
  <c r="F41" i="74"/>
  <c r="C41" i="74"/>
  <c r="D41" i="74" s="1"/>
  <c r="B41" i="74"/>
  <c r="S29" i="74"/>
  <c r="P29" i="74"/>
  <c r="O29" i="74"/>
  <c r="N29" i="74"/>
  <c r="M29" i="74"/>
  <c r="L29" i="74"/>
  <c r="K29" i="74"/>
  <c r="J29" i="74"/>
  <c r="H29" i="74"/>
  <c r="G29" i="74"/>
  <c r="T29" i="74" s="1"/>
  <c r="F29" i="74"/>
  <c r="C29" i="74"/>
  <c r="D29" i="74" s="1"/>
  <c r="B29" i="74"/>
  <c r="S17" i="74"/>
  <c r="P17" i="74"/>
  <c r="O17" i="74"/>
  <c r="N17" i="74"/>
  <c r="M17" i="74"/>
  <c r="L17" i="74"/>
  <c r="K17" i="74"/>
  <c r="J17" i="74"/>
  <c r="H17" i="74"/>
  <c r="G17" i="74"/>
  <c r="T17" i="74" s="1"/>
  <c r="F17" i="74"/>
  <c r="C17" i="74"/>
  <c r="D17" i="74" s="1"/>
  <c r="B17" i="74"/>
  <c r="S42" i="74"/>
  <c r="P42" i="74"/>
  <c r="O42" i="74"/>
  <c r="N42" i="74"/>
  <c r="M42" i="74"/>
  <c r="L42" i="74"/>
  <c r="K42" i="74"/>
  <c r="J42" i="74"/>
  <c r="H42" i="74"/>
  <c r="G42" i="74"/>
  <c r="T42" i="74" s="1"/>
  <c r="F42" i="74"/>
  <c r="C42" i="74"/>
  <c r="D42" i="74" s="1"/>
  <c r="B42" i="74"/>
  <c r="S30" i="74"/>
  <c r="P30" i="74"/>
  <c r="O30" i="74"/>
  <c r="N30" i="74"/>
  <c r="M30" i="74"/>
  <c r="L30" i="74"/>
  <c r="K30" i="74"/>
  <c r="J30" i="74"/>
  <c r="H30" i="74"/>
  <c r="G30" i="74"/>
  <c r="T30" i="74" s="1"/>
  <c r="F30" i="74"/>
  <c r="C30" i="74"/>
  <c r="D30" i="74" s="1"/>
  <c r="B30" i="74"/>
  <c r="S18" i="74"/>
  <c r="P18" i="74"/>
  <c r="O18" i="74"/>
  <c r="N18" i="74"/>
  <c r="M18" i="74"/>
  <c r="L18" i="74"/>
  <c r="K18" i="74"/>
  <c r="J18" i="74"/>
  <c r="H18" i="74"/>
  <c r="G18" i="74"/>
  <c r="T18" i="74" s="1"/>
  <c r="F18" i="74"/>
  <c r="C18" i="74"/>
  <c r="D18" i="74" s="1"/>
  <c r="B18" i="74"/>
  <c r="S43" i="74"/>
  <c r="P43" i="74"/>
  <c r="O43" i="74"/>
  <c r="N43" i="74"/>
  <c r="M43" i="74"/>
  <c r="L43" i="74"/>
  <c r="K43" i="74"/>
  <c r="J43" i="74"/>
  <c r="H43" i="74"/>
  <c r="G43" i="74"/>
  <c r="T43" i="74" s="1"/>
  <c r="F43" i="74"/>
  <c r="C43" i="74"/>
  <c r="D43" i="74" s="1"/>
  <c r="B43" i="74"/>
  <c r="S31" i="74"/>
  <c r="P31" i="74"/>
  <c r="O31" i="74"/>
  <c r="N31" i="74"/>
  <c r="M31" i="74"/>
  <c r="L31" i="74"/>
  <c r="K31" i="74"/>
  <c r="J31" i="74"/>
  <c r="H31" i="74"/>
  <c r="G31" i="74"/>
  <c r="T31" i="74" s="1"/>
  <c r="F31" i="74"/>
  <c r="C31" i="74"/>
  <c r="D31" i="74" s="1"/>
  <c r="B31" i="74"/>
  <c r="S19" i="74"/>
  <c r="P19" i="74"/>
  <c r="O19" i="74"/>
  <c r="N19" i="74"/>
  <c r="M19" i="74"/>
  <c r="L19" i="74"/>
  <c r="K19" i="74"/>
  <c r="J19" i="74"/>
  <c r="H19" i="74"/>
  <c r="G19" i="74"/>
  <c r="T19" i="74" s="1"/>
  <c r="F19" i="74"/>
  <c r="C19" i="74"/>
  <c r="D19" i="74" s="1"/>
  <c r="B19" i="74"/>
  <c r="S44" i="74"/>
  <c r="P44" i="74"/>
  <c r="O44" i="74"/>
  <c r="N44" i="74"/>
  <c r="M44" i="74"/>
  <c r="L44" i="74"/>
  <c r="K44" i="74"/>
  <c r="J44" i="74"/>
  <c r="H44" i="74"/>
  <c r="G44" i="74"/>
  <c r="T44" i="74" s="1"/>
  <c r="F44" i="74"/>
  <c r="C44" i="74"/>
  <c r="D44" i="74" s="1"/>
  <c r="B44" i="74"/>
  <c r="S32" i="74"/>
  <c r="P32" i="74"/>
  <c r="O32" i="74"/>
  <c r="N32" i="74"/>
  <c r="M32" i="74"/>
  <c r="L32" i="74"/>
  <c r="K32" i="74"/>
  <c r="J32" i="74"/>
  <c r="H32" i="74"/>
  <c r="G32" i="74"/>
  <c r="T32" i="74" s="1"/>
  <c r="F32" i="74"/>
  <c r="C32" i="74"/>
  <c r="D32" i="74" s="1"/>
  <c r="B32" i="74"/>
  <c r="S20" i="74"/>
  <c r="P20" i="74"/>
  <c r="O20" i="74"/>
  <c r="N20" i="74"/>
  <c r="M20" i="74"/>
  <c r="L20" i="74"/>
  <c r="K20" i="74"/>
  <c r="J20" i="74"/>
  <c r="H20" i="74"/>
  <c r="G20" i="74"/>
  <c r="F20" i="74"/>
  <c r="C20" i="74"/>
  <c r="D20" i="74" s="1"/>
  <c r="B20" i="74"/>
  <c r="H4" i="74"/>
  <c r="O2" i="74"/>
  <c r="B14" i="52"/>
  <c r="C14" i="52"/>
  <c r="D14" i="52" s="1"/>
  <c r="F14" i="52"/>
  <c r="G14" i="52"/>
  <c r="T14" i="52" s="1"/>
  <c r="H14" i="52"/>
  <c r="I14" i="52"/>
  <c r="J14" i="52"/>
  <c r="L14" i="52"/>
  <c r="M14" i="52"/>
  <c r="N14" i="52"/>
  <c r="O14" i="52"/>
  <c r="P14" i="52"/>
  <c r="S14" i="52"/>
  <c r="B15" i="52"/>
  <c r="C15" i="52"/>
  <c r="D15" i="52" s="1"/>
  <c r="F15" i="52"/>
  <c r="G15" i="52"/>
  <c r="T15" i="52" s="1"/>
  <c r="H15" i="52"/>
  <c r="I15" i="52"/>
  <c r="J15" i="52"/>
  <c r="L15" i="52"/>
  <c r="M15" i="52"/>
  <c r="N15" i="52"/>
  <c r="O15" i="52"/>
  <c r="P15" i="52"/>
  <c r="S15" i="52"/>
  <c r="B16" i="52"/>
  <c r="C16" i="52"/>
  <c r="D16" i="52" s="1"/>
  <c r="F16" i="52"/>
  <c r="G16" i="52"/>
  <c r="T16" i="52" s="1"/>
  <c r="H16" i="52"/>
  <c r="I16" i="52"/>
  <c r="J16" i="52"/>
  <c r="L16" i="52"/>
  <c r="M16" i="52"/>
  <c r="N16" i="52"/>
  <c r="O16" i="52"/>
  <c r="P16" i="52"/>
  <c r="S16" i="52"/>
  <c r="B18" i="52"/>
  <c r="C18" i="52"/>
  <c r="D18" i="52" s="1"/>
  <c r="F18" i="52"/>
  <c r="G18" i="52"/>
  <c r="T18" i="52" s="1"/>
  <c r="H18" i="52"/>
  <c r="I18" i="52"/>
  <c r="J18" i="52"/>
  <c r="L18" i="52"/>
  <c r="M18" i="52"/>
  <c r="N18" i="52"/>
  <c r="O18" i="52"/>
  <c r="P18" i="52"/>
  <c r="S18" i="52"/>
  <c r="B19" i="52"/>
  <c r="C19" i="52"/>
  <c r="D19" i="52" s="1"/>
  <c r="F19" i="52"/>
  <c r="G19" i="52"/>
  <c r="T19" i="52" s="1"/>
  <c r="H19" i="52"/>
  <c r="I19" i="52"/>
  <c r="J19" i="52"/>
  <c r="L19" i="52"/>
  <c r="M19" i="52"/>
  <c r="N19" i="52"/>
  <c r="O19" i="52"/>
  <c r="P19" i="52"/>
  <c r="S19" i="52"/>
  <c r="B20" i="52"/>
  <c r="C20" i="52"/>
  <c r="D20" i="52" s="1"/>
  <c r="F20" i="52"/>
  <c r="G20" i="52"/>
  <c r="T20" i="52" s="1"/>
  <c r="H20" i="52"/>
  <c r="I20" i="52"/>
  <c r="J20" i="52"/>
  <c r="L20" i="52"/>
  <c r="M20" i="52"/>
  <c r="N20" i="52"/>
  <c r="O20" i="52"/>
  <c r="P20" i="52"/>
  <c r="S20" i="52"/>
  <c r="B22" i="52"/>
  <c r="C22" i="52"/>
  <c r="D22" i="52" s="1"/>
  <c r="F22" i="52"/>
  <c r="G22" i="52"/>
  <c r="T22" i="52" s="1"/>
  <c r="H22" i="52"/>
  <c r="I22" i="52"/>
  <c r="J22" i="52"/>
  <c r="L22" i="52"/>
  <c r="M22" i="52"/>
  <c r="N22" i="52"/>
  <c r="O22" i="52"/>
  <c r="P22" i="52"/>
  <c r="S22" i="52"/>
  <c r="B23" i="52"/>
  <c r="C23" i="52"/>
  <c r="D23" i="52" s="1"/>
  <c r="F23" i="52"/>
  <c r="G23" i="52"/>
  <c r="T23" i="52" s="1"/>
  <c r="H23" i="52"/>
  <c r="I23" i="52"/>
  <c r="J23" i="52"/>
  <c r="L23" i="52"/>
  <c r="M23" i="52"/>
  <c r="N23" i="52"/>
  <c r="O23" i="52"/>
  <c r="P23" i="52"/>
  <c r="S23" i="52"/>
  <c r="B24" i="52"/>
  <c r="C24" i="52"/>
  <c r="D24" i="52" s="1"/>
  <c r="F24" i="52"/>
  <c r="G24" i="52"/>
  <c r="T24" i="52" s="1"/>
  <c r="H24" i="52"/>
  <c r="I24" i="52"/>
  <c r="J24" i="52"/>
  <c r="L24" i="52"/>
  <c r="M24" i="52"/>
  <c r="N24" i="52"/>
  <c r="O24" i="52"/>
  <c r="P24" i="52"/>
  <c r="S24" i="52"/>
  <c r="B26" i="52"/>
  <c r="C26" i="52"/>
  <c r="D26" i="52" s="1"/>
  <c r="F26" i="52"/>
  <c r="G26" i="52"/>
  <c r="T26" i="52" s="1"/>
  <c r="H26" i="52"/>
  <c r="I26" i="52"/>
  <c r="J26" i="52"/>
  <c r="L26" i="52"/>
  <c r="M26" i="52"/>
  <c r="N26" i="52"/>
  <c r="O26" i="52"/>
  <c r="P26" i="52"/>
  <c r="S26" i="52"/>
  <c r="B27" i="52"/>
  <c r="C27" i="52"/>
  <c r="D27" i="52" s="1"/>
  <c r="F27" i="52"/>
  <c r="G27" i="52"/>
  <c r="T27" i="52" s="1"/>
  <c r="H27" i="52"/>
  <c r="I27" i="52"/>
  <c r="J27" i="52"/>
  <c r="L27" i="52"/>
  <c r="M27" i="52"/>
  <c r="N27" i="52"/>
  <c r="O27" i="52"/>
  <c r="P27" i="52"/>
  <c r="S27" i="52"/>
  <c r="B28" i="52"/>
  <c r="C28" i="52"/>
  <c r="D28" i="52" s="1"/>
  <c r="F28" i="52"/>
  <c r="G28" i="52"/>
  <c r="T28" i="52" s="1"/>
  <c r="H28" i="52"/>
  <c r="I28" i="52"/>
  <c r="J28" i="52"/>
  <c r="L28" i="52"/>
  <c r="M28" i="52"/>
  <c r="N28" i="52"/>
  <c r="O28" i="52"/>
  <c r="P28" i="52"/>
  <c r="S28" i="52"/>
  <c r="B30" i="52"/>
  <c r="C30" i="52"/>
  <c r="D30" i="52" s="1"/>
  <c r="F30" i="52"/>
  <c r="G30" i="52"/>
  <c r="T30" i="52" s="1"/>
  <c r="H30" i="52"/>
  <c r="I30" i="52"/>
  <c r="J30" i="52"/>
  <c r="L30" i="52"/>
  <c r="M30" i="52"/>
  <c r="N30" i="52"/>
  <c r="O30" i="52"/>
  <c r="P30" i="52"/>
  <c r="S30" i="52"/>
  <c r="B31" i="52"/>
  <c r="C31" i="52"/>
  <c r="D31" i="52" s="1"/>
  <c r="F31" i="52"/>
  <c r="G31" i="52"/>
  <c r="T31" i="52" s="1"/>
  <c r="H31" i="52"/>
  <c r="I31" i="52"/>
  <c r="J31" i="52"/>
  <c r="L31" i="52"/>
  <c r="M31" i="52"/>
  <c r="N31" i="52"/>
  <c r="O31" i="52"/>
  <c r="P31" i="52"/>
  <c r="S31" i="52"/>
  <c r="B32" i="52"/>
  <c r="C32" i="52"/>
  <c r="D32" i="52" s="1"/>
  <c r="F32" i="52"/>
  <c r="G32" i="52"/>
  <c r="T32" i="52" s="1"/>
  <c r="H32" i="52"/>
  <c r="I32" i="52"/>
  <c r="J32" i="52"/>
  <c r="L32" i="52"/>
  <c r="M32" i="52"/>
  <c r="N32" i="52"/>
  <c r="O32" i="52"/>
  <c r="P32" i="52"/>
  <c r="S32" i="52"/>
  <c r="B34" i="52"/>
  <c r="C34" i="52"/>
  <c r="D34" i="52" s="1"/>
  <c r="F34" i="52"/>
  <c r="G34" i="52"/>
  <c r="T34" i="52" s="1"/>
  <c r="H34" i="52"/>
  <c r="I34" i="52"/>
  <c r="J34" i="52"/>
  <c r="L34" i="52"/>
  <c r="M34" i="52"/>
  <c r="N34" i="52"/>
  <c r="O34" i="52"/>
  <c r="P34" i="52"/>
  <c r="S34" i="52"/>
  <c r="B35" i="52"/>
  <c r="C35" i="52"/>
  <c r="D35" i="52" s="1"/>
  <c r="F35" i="52"/>
  <c r="G35" i="52"/>
  <c r="T35" i="52" s="1"/>
  <c r="H35" i="52"/>
  <c r="I35" i="52"/>
  <c r="J35" i="52"/>
  <c r="L35" i="52"/>
  <c r="M35" i="52"/>
  <c r="N35" i="52"/>
  <c r="O35" i="52"/>
  <c r="P35" i="52"/>
  <c r="S35" i="52"/>
  <c r="B36" i="52"/>
  <c r="C36" i="52"/>
  <c r="D36" i="52" s="1"/>
  <c r="F36" i="52"/>
  <c r="G36" i="52"/>
  <c r="T36" i="52" s="1"/>
  <c r="H36" i="52"/>
  <c r="I36" i="52"/>
  <c r="J36" i="52"/>
  <c r="L36" i="52"/>
  <c r="M36" i="52"/>
  <c r="N36" i="52"/>
  <c r="O36" i="52"/>
  <c r="P36" i="52"/>
  <c r="S36" i="52"/>
  <c r="B38" i="52"/>
  <c r="C38" i="52"/>
  <c r="D38" i="52" s="1"/>
  <c r="F38" i="52"/>
  <c r="G38" i="52"/>
  <c r="T38" i="52" s="1"/>
  <c r="H38" i="52"/>
  <c r="I38" i="52"/>
  <c r="J38" i="52"/>
  <c r="L38" i="52"/>
  <c r="M38" i="52"/>
  <c r="N38" i="52"/>
  <c r="O38" i="52"/>
  <c r="P38" i="52"/>
  <c r="S38" i="52"/>
  <c r="B39" i="52"/>
  <c r="C39" i="52"/>
  <c r="D39" i="52" s="1"/>
  <c r="F39" i="52"/>
  <c r="G39" i="52"/>
  <c r="T39" i="52" s="1"/>
  <c r="H39" i="52"/>
  <c r="I39" i="52"/>
  <c r="J39" i="52"/>
  <c r="L39" i="52"/>
  <c r="M39" i="52"/>
  <c r="N39" i="52"/>
  <c r="O39" i="52"/>
  <c r="P39" i="52"/>
  <c r="S39" i="52"/>
  <c r="B40" i="52"/>
  <c r="C40" i="52"/>
  <c r="D40" i="52" s="1"/>
  <c r="F40" i="52"/>
  <c r="G40" i="52"/>
  <c r="T40" i="52" s="1"/>
  <c r="H40" i="52"/>
  <c r="I40" i="52"/>
  <c r="J40" i="52"/>
  <c r="L40" i="52"/>
  <c r="M40" i="52"/>
  <c r="N40" i="52"/>
  <c r="O40" i="52"/>
  <c r="P40" i="52"/>
  <c r="S40" i="52"/>
  <c r="B42" i="52"/>
  <c r="C42" i="52"/>
  <c r="D42" i="52" s="1"/>
  <c r="F42" i="52"/>
  <c r="G42" i="52"/>
  <c r="T42" i="52" s="1"/>
  <c r="H42" i="52"/>
  <c r="I42" i="52"/>
  <c r="J42" i="52"/>
  <c r="L42" i="52"/>
  <c r="M42" i="52"/>
  <c r="N42" i="52"/>
  <c r="O42" i="52"/>
  <c r="P42" i="52"/>
  <c r="S42" i="52"/>
  <c r="B43" i="52"/>
  <c r="C43" i="52"/>
  <c r="D43" i="52" s="1"/>
  <c r="F43" i="52"/>
  <c r="G43" i="52"/>
  <c r="T43" i="52" s="1"/>
  <c r="H43" i="52"/>
  <c r="I43" i="52"/>
  <c r="J43" i="52"/>
  <c r="L43" i="52"/>
  <c r="M43" i="52"/>
  <c r="N43" i="52"/>
  <c r="O43" i="52"/>
  <c r="P43" i="52"/>
  <c r="S43" i="52"/>
  <c r="B44" i="52"/>
  <c r="C44" i="52"/>
  <c r="D44" i="52" s="1"/>
  <c r="F44" i="52"/>
  <c r="G44" i="52"/>
  <c r="T44" i="52" s="1"/>
  <c r="H44" i="52"/>
  <c r="I44" i="52"/>
  <c r="J44" i="52"/>
  <c r="L44" i="52"/>
  <c r="M44" i="52"/>
  <c r="N44" i="52"/>
  <c r="O44" i="52"/>
  <c r="P44" i="52"/>
  <c r="S44" i="52"/>
  <c r="B46" i="52"/>
  <c r="C46" i="52"/>
  <c r="D46" i="52" s="1"/>
  <c r="F46" i="52"/>
  <c r="G46" i="52"/>
  <c r="T46" i="52" s="1"/>
  <c r="H46" i="52"/>
  <c r="I46" i="52"/>
  <c r="J46" i="52"/>
  <c r="L46" i="52"/>
  <c r="M46" i="52"/>
  <c r="N46" i="52"/>
  <c r="O46" i="52"/>
  <c r="P46" i="52"/>
  <c r="S46" i="52"/>
  <c r="B47" i="52"/>
  <c r="C47" i="52"/>
  <c r="D47" i="52" s="1"/>
  <c r="F47" i="52"/>
  <c r="G47" i="52"/>
  <c r="T47" i="52" s="1"/>
  <c r="H47" i="52"/>
  <c r="I47" i="52"/>
  <c r="J47" i="52"/>
  <c r="L47" i="52"/>
  <c r="M47" i="52"/>
  <c r="N47" i="52"/>
  <c r="O47" i="52"/>
  <c r="P47" i="52"/>
  <c r="S47" i="52"/>
  <c r="B48" i="52"/>
  <c r="C48" i="52"/>
  <c r="D48" i="52" s="1"/>
  <c r="F48" i="52"/>
  <c r="G48" i="52"/>
  <c r="T48" i="52" s="1"/>
  <c r="H48" i="52"/>
  <c r="I48" i="52"/>
  <c r="J48" i="52"/>
  <c r="L48" i="52"/>
  <c r="M48" i="52"/>
  <c r="N48" i="52"/>
  <c r="O48" i="52"/>
  <c r="P48" i="52"/>
  <c r="S48" i="52"/>
  <c r="B50" i="52"/>
  <c r="C50" i="52"/>
  <c r="D50" i="52" s="1"/>
  <c r="F50" i="52"/>
  <c r="G50" i="52"/>
  <c r="T50" i="52" s="1"/>
  <c r="H50" i="52"/>
  <c r="I50" i="52"/>
  <c r="J50" i="52"/>
  <c r="L50" i="52"/>
  <c r="M50" i="52"/>
  <c r="N50" i="52"/>
  <c r="O50" i="52"/>
  <c r="P50" i="52"/>
  <c r="S50" i="52"/>
  <c r="B51" i="52"/>
  <c r="C51" i="52"/>
  <c r="D51" i="52" s="1"/>
  <c r="F51" i="52"/>
  <c r="G51" i="52"/>
  <c r="T51" i="52" s="1"/>
  <c r="H51" i="52"/>
  <c r="I51" i="52"/>
  <c r="J51" i="52"/>
  <c r="L51" i="52"/>
  <c r="M51" i="52"/>
  <c r="N51" i="52"/>
  <c r="O51" i="52"/>
  <c r="P51" i="52"/>
  <c r="S51" i="52"/>
  <c r="B52" i="52"/>
  <c r="C52" i="52"/>
  <c r="D52" i="52" s="1"/>
  <c r="F52" i="52"/>
  <c r="G52" i="52"/>
  <c r="T52" i="52" s="1"/>
  <c r="H52" i="52"/>
  <c r="I52" i="52"/>
  <c r="J52" i="52"/>
  <c r="L52" i="52"/>
  <c r="M52" i="52"/>
  <c r="N52" i="52"/>
  <c r="O52" i="52"/>
  <c r="P52" i="52"/>
  <c r="S52" i="52"/>
  <c r="C12" i="52"/>
  <c r="D12" i="52" s="1"/>
  <c r="C11" i="52"/>
  <c r="D11" i="52" s="1"/>
  <c r="C10" i="52"/>
  <c r="D10" i="52" s="1"/>
  <c r="S26" i="16" l="1"/>
  <c r="S16" i="48"/>
  <c r="S18" i="48"/>
  <c r="S27" i="16"/>
  <c r="K21" i="2"/>
  <c r="S39" i="16"/>
  <c r="S41" i="16"/>
  <c r="S38" i="16"/>
  <c r="G21" i="2"/>
  <c r="S21" i="2" s="1"/>
  <c r="S40" i="16"/>
  <c r="U21" i="2"/>
  <c r="M21" i="2"/>
  <c r="N21" i="2"/>
  <c r="E21" i="2"/>
  <c r="G20" i="2"/>
  <c r="N20" i="2"/>
  <c r="M20" i="2"/>
  <c r="C21" i="2"/>
  <c r="P21" i="2" s="1"/>
  <c r="U20" i="2"/>
  <c r="L20" i="2"/>
  <c r="R228" i="70"/>
  <c r="W223" i="70"/>
  <c r="X220" i="70"/>
  <c r="P230" i="70"/>
  <c r="M230" i="70"/>
  <c r="V231" i="70"/>
  <c r="T231" i="70"/>
  <c r="W227" i="70"/>
  <c r="I228" i="70"/>
  <c r="N228" i="70" s="1"/>
  <c r="S227" i="70"/>
  <c r="M227" i="70"/>
  <c r="I227" i="70"/>
  <c r="N227" i="70" s="1"/>
  <c r="W222" i="70"/>
  <c r="X227" i="70"/>
  <c r="S222" i="70"/>
  <c r="O230" i="70"/>
  <c r="O228" i="70"/>
  <c r="X230" i="70"/>
  <c r="R222" i="70"/>
  <c r="S220" i="70"/>
  <c r="V230" i="70"/>
  <c r="V228" i="70"/>
  <c r="T224" i="70"/>
  <c r="P222" i="70"/>
  <c r="S221" i="70"/>
  <c r="M220" i="70"/>
  <c r="T230" i="70"/>
  <c r="T228" i="70"/>
  <c r="S224" i="70"/>
  <c r="O222" i="70"/>
  <c r="I220" i="70"/>
  <c r="N220" i="70" s="1"/>
  <c r="R230" i="70"/>
  <c r="S228" i="70"/>
  <c r="M222" i="70"/>
  <c r="O231" i="70"/>
  <c r="W230" i="70"/>
  <c r="I230" i="70"/>
  <c r="N230" i="70" s="1"/>
  <c r="W220" i="70"/>
  <c r="M231" i="70"/>
  <c r="T227" i="70"/>
  <c r="T220" i="70"/>
  <c r="O227" i="70"/>
  <c r="R220" i="70"/>
  <c r="X231" i="70"/>
  <c r="X222" i="70"/>
  <c r="P220" i="70"/>
  <c r="R231" i="70"/>
  <c r="W231" i="70"/>
  <c r="I231" i="70"/>
  <c r="N231" i="70" s="1"/>
  <c r="X226" i="70"/>
  <c r="I224" i="70"/>
  <c r="N224" i="70" s="1"/>
  <c r="T223" i="70"/>
  <c r="W226" i="70"/>
  <c r="S223" i="70"/>
  <c r="S226" i="70"/>
  <c r="O223" i="70"/>
  <c r="S231" i="70"/>
  <c r="R226" i="70"/>
  <c r="V224" i="70"/>
  <c r="P226" i="70"/>
  <c r="M223" i="70"/>
  <c r="O226" i="70"/>
  <c r="M226" i="70"/>
  <c r="R224" i="70"/>
  <c r="X223" i="70"/>
  <c r="I223" i="70"/>
  <c r="V226" i="70"/>
  <c r="N226" i="70"/>
  <c r="V222" i="70"/>
  <c r="N222" i="70"/>
  <c r="S229" i="70"/>
  <c r="P229" i="70"/>
  <c r="P225" i="70"/>
  <c r="P221" i="70"/>
  <c r="O229" i="70"/>
  <c r="O225" i="70"/>
  <c r="O221" i="70"/>
  <c r="S225" i="70"/>
  <c r="R229" i="70"/>
  <c r="X229" i="70"/>
  <c r="P228" i="70"/>
  <c r="X225" i="70"/>
  <c r="P224" i="70"/>
  <c r="X221" i="70"/>
  <c r="W229" i="70"/>
  <c r="M229" i="70"/>
  <c r="R227" i="70"/>
  <c r="T226" i="70"/>
  <c r="W225" i="70"/>
  <c r="M225" i="70"/>
  <c r="O224" i="70"/>
  <c r="R223" i="70"/>
  <c r="T222" i="70"/>
  <c r="W221" i="70"/>
  <c r="M221" i="70"/>
  <c r="R225" i="70"/>
  <c r="R221" i="70"/>
  <c r="V229" i="70"/>
  <c r="X228" i="70"/>
  <c r="V225" i="70"/>
  <c r="X224" i="70"/>
  <c r="V221" i="70"/>
  <c r="T229" i="70"/>
  <c r="W228" i="70"/>
  <c r="T225" i="70"/>
  <c r="W224" i="70"/>
  <c r="T221" i="70"/>
  <c r="Q40" i="74"/>
  <c r="T20" i="74"/>
  <c r="P4" i="74"/>
  <c r="Q18" i="52"/>
  <c r="Q34" i="74"/>
  <c r="Q35" i="74"/>
  <c r="Q44" i="74"/>
  <c r="Q29" i="74"/>
  <c r="Q14" i="74"/>
  <c r="Q36" i="74"/>
  <c r="Q25" i="74"/>
  <c r="Q17" i="74"/>
  <c r="Q24" i="74"/>
  <c r="Q12" i="74"/>
  <c r="Q30" i="74"/>
  <c r="Q15" i="74"/>
  <c r="Q37" i="74"/>
  <c r="Q32" i="74"/>
  <c r="Q39" i="74"/>
  <c r="Q18" i="74"/>
  <c r="Q19" i="74"/>
  <c r="Q41" i="74"/>
  <c r="Q26" i="74"/>
  <c r="Q43" i="74"/>
  <c r="Q28" i="74"/>
  <c r="Q13" i="74"/>
  <c r="Q22" i="74"/>
  <c r="Q31" i="74"/>
  <c r="Q16" i="74"/>
  <c r="Q38" i="74"/>
  <c r="Q23" i="74"/>
  <c r="Q10" i="74"/>
  <c r="Q11" i="74"/>
  <c r="Q20" i="74"/>
  <c r="Q42" i="74"/>
  <c r="Q27" i="74"/>
  <c r="Q32" i="52"/>
  <c r="Q22" i="52"/>
  <c r="Q27" i="52"/>
  <c r="Q51" i="52"/>
  <c r="Q40" i="52"/>
  <c r="Q28" i="52"/>
  <c r="Q35" i="52"/>
  <c r="Q24" i="52"/>
  <c r="Q26" i="52"/>
  <c r="Q47" i="52"/>
  <c r="Q31" i="52"/>
  <c r="Q52" i="52"/>
  <c r="Q48" i="52"/>
  <c r="Q50" i="52"/>
  <c r="Q36" i="52"/>
  <c r="Q30" i="52"/>
  <c r="Q42" i="52"/>
  <c r="Q34" i="52"/>
  <c r="Q19" i="52"/>
  <c r="Q14" i="52"/>
  <c r="Q43" i="52"/>
  <c r="Q20" i="52"/>
  <c r="Q15" i="52"/>
  <c r="Q44" i="52"/>
  <c r="Q46" i="52"/>
  <c r="Q38" i="52"/>
  <c r="Q39" i="52"/>
  <c r="Q16" i="52"/>
  <c r="Q23" i="52"/>
  <c r="B11" i="72"/>
  <c r="C11" i="72"/>
  <c r="D11" i="72" s="1"/>
  <c r="E11" i="72"/>
  <c r="G11" i="72"/>
  <c r="H11" i="72"/>
  <c r="I11" i="72" s="1"/>
  <c r="N11" i="72" s="1"/>
  <c r="B63" i="46"/>
  <c r="C63" i="46"/>
  <c r="D63" i="46" s="1"/>
  <c r="E63" i="46"/>
  <c r="F63" i="46" s="1"/>
  <c r="G63" i="46"/>
  <c r="I63" i="46"/>
  <c r="L63" i="46"/>
  <c r="O63" i="46"/>
  <c r="R63" i="46"/>
  <c r="T63" i="46"/>
  <c r="V63" i="46"/>
  <c r="W63" i="46"/>
  <c r="X63" i="46"/>
  <c r="Z63" i="46"/>
  <c r="AA63" i="46"/>
  <c r="B48" i="46"/>
  <c r="C48" i="46"/>
  <c r="D48" i="46" s="1"/>
  <c r="E48" i="46"/>
  <c r="F48" i="46" s="1"/>
  <c r="G48" i="46"/>
  <c r="I48" i="46"/>
  <c r="L48" i="46"/>
  <c r="O48" i="46"/>
  <c r="R48" i="46"/>
  <c r="T48" i="46"/>
  <c r="V48" i="46"/>
  <c r="W48" i="46"/>
  <c r="X48" i="46"/>
  <c r="Z48" i="46"/>
  <c r="AA48" i="46"/>
  <c r="B49" i="46"/>
  <c r="C49" i="46"/>
  <c r="D49" i="46" s="1"/>
  <c r="E49" i="46"/>
  <c r="F49" i="46" s="1"/>
  <c r="G49" i="46"/>
  <c r="I49" i="46"/>
  <c r="L49" i="46"/>
  <c r="O49" i="46"/>
  <c r="R49" i="46"/>
  <c r="T49" i="46"/>
  <c r="V49" i="46"/>
  <c r="W49" i="46"/>
  <c r="X49" i="46"/>
  <c r="Z49" i="46"/>
  <c r="AA49" i="46"/>
  <c r="B50" i="46"/>
  <c r="C50" i="46"/>
  <c r="D50" i="46" s="1"/>
  <c r="E50" i="46"/>
  <c r="F50" i="46" s="1"/>
  <c r="G50" i="46"/>
  <c r="I50" i="46"/>
  <c r="L50" i="46"/>
  <c r="O50" i="46"/>
  <c r="R50" i="46"/>
  <c r="T50" i="46"/>
  <c r="V50" i="46"/>
  <c r="W50" i="46"/>
  <c r="X50" i="46"/>
  <c r="Z50" i="46"/>
  <c r="AA50" i="46"/>
  <c r="B51" i="46"/>
  <c r="C51" i="46"/>
  <c r="D51" i="46" s="1"/>
  <c r="E51" i="46"/>
  <c r="F51" i="46" s="1"/>
  <c r="G51" i="46"/>
  <c r="I51" i="46"/>
  <c r="L51" i="46"/>
  <c r="O51" i="46"/>
  <c r="R51" i="46"/>
  <c r="T51" i="46"/>
  <c r="V51" i="46"/>
  <c r="W51" i="46"/>
  <c r="X51" i="46"/>
  <c r="Z51" i="46"/>
  <c r="AA51" i="46"/>
  <c r="B52" i="46"/>
  <c r="C52" i="46"/>
  <c r="D52" i="46" s="1"/>
  <c r="E52" i="46"/>
  <c r="F52" i="46" s="1"/>
  <c r="G52" i="46"/>
  <c r="I52" i="46"/>
  <c r="L52" i="46"/>
  <c r="O52" i="46"/>
  <c r="R52" i="46"/>
  <c r="T52" i="46"/>
  <c r="V52" i="46"/>
  <c r="W52" i="46"/>
  <c r="X52" i="46"/>
  <c r="Z52" i="46"/>
  <c r="AA52" i="46"/>
  <c r="B53" i="46"/>
  <c r="C53" i="46"/>
  <c r="D53" i="46" s="1"/>
  <c r="E53" i="46"/>
  <c r="F53" i="46" s="1"/>
  <c r="G53" i="46"/>
  <c r="I53" i="46"/>
  <c r="L53" i="46"/>
  <c r="O53" i="46"/>
  <c r="R53" i="46"/>
  <c r="T53" i="46"/>
  <c r="V53" i="46"/>
  <c r="W53" i="46"/>
  <c r="X53" i="46"/>
  <c r="Z53" i="46"/>
  <c r="AA53" i="46"/>
  <c r="B54" i="46"/>
  <c r="C54" i="46"/>
  <c r="D54" i="46" s="1"/>
  <c r="E54" i="46"/>
  <c r="F54" i="46" s="1"/>
  <c r="G54" i="46"/>
  <c r="I54" i="46"/>
  <c r="L54" i="46"/>
  <c r="O54" i="46"/>
  <c r="R54" i="46"/>
  <c r="T54" i="46"/>
  <c r="V54" i="46"/>
  <c r="W54" i="46"/>
  <c r="X54" i="46"/>
  <c r="Z54" i="46"/>
  <c r="AA54" i="46"/>
  <c r="B55" i="46"/>
  <c r="C55" i="46"/>
  <c r="D55" i="46" s="1"/>
  <c r="E55" i="46"/>
  <c r="F55" i="46" s="1"/>
  <c r="G55" i="46"/>
  <c r="I55" i="46"/>
  <c r="Y55" i="46" s="1"/>
  <c r="L55" i="46"/>
  <c r="O55" i="46"/>
  <c r="R55" i="46"/>
  <c r="T55" i="46"/>
  <c r="V55" i="46"/>
  <c r="W55" i="46"/>
  <c r="X55" i="46"/>
  <c r="Z55" i="46"/>
  <c r="AA55" i="46"/>
  <c r="B56" i="46"/>
  <c r="C56" i="46"/>
  <c r="D56" i="46" s="1"/>
  <c r="E56" i="46"/>
  <c r="F56" i="46" s="1"/>
  <c r="G56" i="46"/>
  <c r="I56" i="46"/>
  <c r="Y56" i="46" s="1"/>
  <c r="L56" i="46"/>
  <c r="O56" i="46"/>
  <c r="R56" i="46"/>
  <c r="T56" i="46"/>
  <c r="V56" i="46"/>
  <c r="W56" i="46"/>
  <c r="X56" i="46"/>
  <c r="Z56" i="46"/>
  <c r="AA56" i="46"/>
  <c r="B57" i="46"/>
  <c r="C57" i="46"/>
  <c r="D57" i="46" s="1"/>
  <c r="E57" i="46"/>
  <c r="F57" i="46" s="1"/>
  <c r="G57" i="46"/>
  <c r="I57" i="46"/>
  <c r="L57" i="46"/>
  <c r="O57" i="46"/>
  <c r="R57" i="46"/>
  <c r="T57" i="46"/>
  <c r="V57" i="46"/>
  <c r="W57" i="46"/>
  <c r="X57" i="46"/>
  <c r="Z57" i="46"/>
  <c r="AA57" i="46"/>
  <c r="B58" i="46"/>
  <c r="C58" i="46"/>
  <c r="D58" i="46" s="1"/>
  <c r="E58" i="46"/>
  <c r="F58" i="46" s="1"/>
  <c r="G58" i="46"/>
  <c r="I58" i="46"/>
  <c r="Y58" i="46" s="1"/>
  <c r="L58" i="46"/>
  <c r="O58" i="46"/>
  <c r="R58" i="46"/>
  <c r="T58" i="46"/>
  <c r="V58" i="46"/>
  <c r="W58" i="46"/>
  <c r="X58" i="46"/>
  <c r="Z58" i="46"/>
  <c r="AA58" i="46"/>
  <c r="B59" i="46"/>
  <c r="C59" i="46"/>
  <c r="D59" i="46" s="1"/>
  <c r="E59" i="46"/>
  <c r="F59" i="46" s="1"/>
  <c r="G59" i="46"/>
  <c r="I59" i="46"/>
  <c r="L59" i="46"/>
  <c r="O59" i="46"/>
  <c r="R59" i="46"/>
  <c r="T59" i="46"/>
  <c r="V59" i="46"/>
  <c r="W59" i="46"/>
  <c r="X59" i="46"/>
  <c r="Z59" i="46"/>
  <c r="AA59" i="46"/>
  <c r="B60" i="46"/>
  <c r="C60" i="46"/>
  <c r="D60" i="46" s="1"/>
  <c r="E60" i="46"/>
  <c r="F60" i="46" s="1"/>
  <c r="G60" i="46"/>
  <c r="I60" i="46"/>
  <c r="L60" i="46"/>
  <c r="O60" i="46"/>
  <c r="R60" i="46"/>
  <c r="T60" i="46"/>
  <c r="V60" i="46"/>
  <c r="W60" i="46"/>
  <c r="X60" i="46"/>
  <c r="Z60" i="46"/>
  <c r="AA60" i="46"/>
  <c r="B61" i="46"/>
  <c r="C61" i="46"/>
  <c r="D61" i="46" s="1"/>
  <c r="E61" i="46"/>
  <c r="F61" i="46" s="1"/>
  <c r="G61" i="46"/>
  <c r="I61" i="46"/>
  <c r="Y61" i="46" s="1"/>
  <c r="L61" i="46"/>
  <c r="O61" i="46"/>
  <c r="R61" i="46"/>
  <c r="T61" i="46"/>
  <c r="V61" i="46"/>
  <c r="W61" i="46"/>
  <c r="X61" i="46"/>
  <c r="Z61" i="46"/>
  <c r="AA61" i="46"/>
  <c r="B62" i="46"/>
  <c r="C62" i="46"/>
  <c r="D62" i="46" s="1"/>
  <c r="E62" i="46"/>
  <c r="F62" i="46" s="1"/>
  <c r="G62" i="46"/>
  <c r="I62" i="46"/>
  <c r="Y62" i="46" s="1"/>
  <c r="L62" i="46"/>
  <c r="O62" i="46"/>
  <c r="R62" i="46"/>
  <c r="T62" i="46"/>
  <c r="V62" i="46"/>
  <c r="W62" i="46"/>
  <c r="X62" i="46"/>
  <c r="Z62" i="46"/>
  <c r="AA62" i="46"/>
  <c r="B29" i="46"/>
  <c r="C29" i="46"/>
  <c r="D29" i="46" s="1"/>
  <c r="E29" i="46"/>
  <c r="F29" i="46" s="1"/>
  <c r="G29" i="46"/>
  <c r="I29" i="46"/>
  <c r="L29" i="46"/>
  <c r="O29" i="46"/>
  <c r="R29" i="46"/>
  <c r="T29" i="46"/>
  <c r="V29" i="46"/>
  <c r="W29" i="46"/>
  <c r="X29" i="46"/>
  <c r="Z29" i="46"/>
  <c r="AA29" i="46"/>
  <c r="B30" i="46"/>
  <c r="C30" i="46"/>
  <c r="D30" i="46" s="1"/>
  <c r="E30" i="46"/>
  <c r="F30" i="46" s="1"/>
  <c r="G30" i="46"/>
  <c r="I30" i="46"/>
  <c r="L30" i="46"/>
  <c r="O30" i="46"/>
  <c r="R30" i="46"/>
  <c r="T30" i="46"/>
  <c r="V30" i="46"/>
  <c r="W30" i="46"/>
  <c r="X30" i="46"/>
  <c r="Z30" i="46"/>
  <c r="AA30" i="46"/>
  <c r="B36" i="16"/>
  <c r="C36" i="16"/>
  <c r="E36" i="16"/>
  <c r="G36" i="16"/>
  <c r="I36" i="16"/>
  <c r="K36" i="16"/>
  <c r="L36" i="16"/>
  <c r="N36" i="16"/>
  <c r="O36" i="16"/>
  <c r="P36" i="16"/>
  <c r="Q36" i="16"/>
  <c r="R36" i="16"/>
  <c r="T36" i="16"/>
  <c r="U36" i="16"/>
  <c r="B37" i="16"/>
  <c r="C37" i="16"/>
  <c r="E37" i="16"/>
  <c r="G37" i="16"/>
  <c r="I37" i="16"/>
  <c r="K37" i="16"/>
  <c r="L37" i="16"/>
  <c r="N37" i="16"/>
  <c r="O37" i="16"/>
  <c r="P37" i="16"/>
  <c r="Q37" i="16"/>
  <c r="R37" i="16"/>
  <c r="T37" i="16"/>
  <c r="U37" i="16"/>
  <c r="B25" i="16"/>
  <c r="C25" i="16"/>
  <c r="E25" i="16"/>
  <c r="G25" i="16"/>
  <c r="I25" i="16"/>
  <c r="K25" i="16"/>
  <c r="L25" i="16"/>
  <c r="N25" i="16"/>
  <c r="O25" i="16"/>
  <c r="P25" i="16"/>
  <c r="Q25" i="16"/>
  <c r="R25" i="16"/>
  <c r="T25" i="16"/>
  <c r="U25" i="16"/>
  <c r="B19" i="2"/>
  <c r="N19" i="2" s="1"/>
  <c r="F19" i="2"/>
  <c r="I19" i="2"/>
  <c r="J19" i="2"/>
  <c r="K20" i="2" s="1"/>
  <c r="V19" i="2"/>
  <c r="R21" i="2" l="1"/>
  <c r="E20" i="2"/>
  <c r="C20" i="2"/>
  <c r="P20" i="2" s="1"/>
  <c r="Q21" i="2" s="1"/>
  <c r="H21" i="2"/>
  <c r="S20" i="2"/>
  <c r="V227" i="70"/>
  <c r="V220" i="70"/>
  <c r="V223" i="70"/>
  <c r="N223" i="70"/>
  <c r="Y53" i="46"/>
  <c r="Y52" i="46"/>
  <c r="Y57" i="46"/>
  <c r="Y29" i="46"/>
  <c r="S36" i="16"/>
  <c r="Y54" i="46"/>
  <c r="Y60" i="46"/>
  <c r="Y63" i="46"/>
  <c r="S37" i="16"/>
  <c r="Y30" i="46"/>
  <c r="Y48" i="46"/>
  <c r="Y51" i="46"/>
  <c r="S11" i="72"/>
  <c r="Y49" i="46"/>
  <c r="S25" i="16"/>
  <c r="Y50" i="46"/>
  <c r="Y59" i="46"/>
  <c r="R11" i="72"/>
  <c r="P11" i="72"/>
  <c r="X11" i="72"/>
  <c r="W11" i="72"/>
  <c r="M11" i="72"/>
  <c r="O11" i="72"/>
  <c r="V11" i="72"/>
  <c r="T11" i="72"/>
  <c r="G19" i="2"/>
  <c r="H20" i="2" s="1"/>
  <c r="M19" i="2"/>
  <c r="U19" i="2"/>
  <c r="L19" i="2"/>
  <c r="H225" i="72"/>
  <c r="W225" i="72" s="1"/>
  <c r="G225" i="72"/>
  <c r="E225" i="72"/>
  <c r="C225" i="72"/>
  <c r="D225" i="72" s="1"/>
  <c r="B225" i="72"/>
  <c r="H207" i="72"/>
  <c r="G207" i="72"/>
  <c r="E207" i="72"/>
  <c r="C207" i="72"/>
  <c r="D207" i="72" s="1"/>
  <c r="B207" i="72"/>
  <c r="H189" i="72"/>
  <c r="G189" i="72"/>
  <c r="E189" i="72"/>
  <c r="C189" i="72"/>
  <c r="D189" i="72" s="1"/>
  <c r="B189" i="72"/>
  <c r="H171" i="72"/>
  <c r="G171" i="72"/>
  <c r="E171" i="72"/>
  <c r="C171" i="72"/>
  <c r="D171" i="72" s="1"/>
  <c r="B171" i="72"/>
  <c r="H153" i="72"/>
  <c r="T153" i="72" s="1"/>
  <c r="G153" i="72"/>
  <c r="E153" i="72"/>
  <c r="C153" i="72"/>
  <c r="D153" i="72" s="1"/>
  <c r="B153" i="72"/>
  <c r="H135" i="72"/>
  <c r="S135" i="72" s="1"/>
  <c r="G135" i="72"/>
  <c r="E135" i="72"/>
  <c r="C135" i="72"/>
  <c r="D135" i="72" s="1"/>
  <c r="B135" i="72"/>
  <c r="H117" i="72"/>
  <c r="S117" i="72" s="1"/>
  <c r="G117" i="72"/>
  <c r="E117" i="72"/>
  <c r="C117" i="72"/>
  <c r="D117" i="72" s="1"/>
  <c r="B117" i="72"/>
  <c r="H99" i="72"/>
  <c r="G99" i="72"/>
  <c r="E99" i="72"/>
  <c r="C99" i="72"/>
  <c r="D99" i="72" s="1"/>
  <c r="B99" i="72"/>
  <c r="H81" i="72"/>
  <c r="W81" i="72" s="1"/>
  <c r="G81" i="72"/>
  <c r="E81" i="72"/>
  <c r="C81" i="72"/>
  <c r="D81" i="72" s="1"/>
  <c r="B81" i="72"/>
  <c r="H63" i="72"/>
  <c r="X63" i="72" s="1"/>
  <c r="G63" i="72"/>
  <c r="E63" i="72"/>
  <c r="C63" i="72"/>
  <c r="D63" i="72" s="1"/>
  <c r="B63" i="72"/>
  <c r="H45" i="72"/>
  <c r="O45" i="72" s="1"/>
  <c r="G45" i="72"/>
  <c r="E45" i="72"/>
  <c r="C45" i="72"/>
  <c r="D45" i="72" s="1"/>
  <c r="B45" i="72"/>
  <c r="H27" i="72"/>
  <c r="G27" i="72"/>
  <c r="E27" i="72"/>
  <c r="C27" i="72"/>
  <c r="D27" i="72" s="1"/>
  <c r="B27" i="72"/>
  <c r="H224" i="72"/>
  <c r="G224" i="72"/>
  <c r="K224" i="72" s="1"/>
  <c r="E224" i="72"/>
  <c r="C224" i="72"/>
  <c r="D224" i="72" s="1"/>
  <c r="B224" i="72"/>
  <c r="H206" i="72"/>
  <c r="S206" i="72" s="1"/>
  <c r="G206" i="72"/>
  <c r="K206" i="72" s="1"/>
  <c r="E206" i="72"/>
  <c r="C206" i="72"/>
  <c r="D206" i="72" s="1"/>
  <c r="B206" i="72"/>
  <c r="H188" i="72"/>
  <c r="T188" i="72" s="1"/>
  <c r="G188" i="72"/>
  <c r="K188" i="72" s="1"/>
  <c r="E188" i="72"/>
  <c r="C188" i="72"/>
  <c r="D188" i="72" s="1"/>
  <c r="B188" i="72"/>
  <c r="H170" i="72"/>
  <c r="V170" i="72" s="1"/>
  <c r="G170" i="72"/>
  <c r="K170" i="72" s="1"/>
  <c r="E170" i="72"/>
  <c r="C170" i="72"/>
  <c r="D170" i="72" s="1"/>
  <c r="B170" i="72"/>
  <c r="H152" i="72"/>
  <c r="W152" i="72" s="1"/>
  <c r="G152" i="72"/>
  <c r="K152" i="72" s="1"/>
  <c r="E152" i="72"/>
  <c r="C152" i="72"/>
  <c r="D152" i="72" s="1"/>
  <c r="B152" i="72"/>
  <c r="H134" i="72"/>
  <c r="V134" i="72" s="1"/>
  <c r="G134" i="72"/>
  <c r="K134" i="72" s="1"/>
  <c r="E134" i="72"/>
  <c r="C134" i="72"/>
  <c r="D134" i="72" s="1"/>
  <c r="B134" i="72"/>
  <c r="H116" i="72"/>
  <c r="G116" i="72"/>
  <c r="K116" i="72" s="1"/>
  <c r="E116" i="72"/>
  <c r="C116" i="72"/>
  <c r="D116" i="72" s="1"/>
  <c r="B116" i="72"/>
  <c r="H98" i="72"/>
  <c r="G98" i="72"/>
  <c r="K98" i="72" s="1"/>
  <c r="E98" i="72"/>
  <c r="C98" i="72"/>
  <c r="D98" i="72" s="1"/>
  <c r="B98" i="72"/>
  <c r="H80" i="72"/>
  <c r="G80" i="72"/>
  <c r="K80" i="72" s="1"/>
  <c r="E80" i="72"/>
  <c r="C80" i="72"/>
  <c r="D80" i="72" s="1"/>
  <c r="B80" i="72"/>
  <c r="H62" i="72"/>
  <c r="S62" i="72" s="1"/>
  <c r="G62" i="72"/>
  <c r="K62" i="72" s="1"/>
  <c r="E62" i="72"/>
  <c r="C62" i="72"/>
  <c r="D62" i="72" s="1"/>
  <c r="B62" i="72"/>
  <c r="H44" i="72"/>
  <c r="T44" i="72" s="1"/>
  <c r="G44" i="72"/>
  <c r="K44" i="72" s="1"/>
  <c r="E44" i="72"/>
  <c r="C44" i="72"/>
  <c r="D44" i="72" s="1"/>
  <c r="B44" i="72"/>
  <c r="H26" i="72"/>
  <c r="G26" i="72"/>
  <c r="K26" i="72" s="1"/>
  <c r="E26" i="72"/>
  <c r="C26" i="72"/>
  <c r="D26" i="72" s="1"/>
  <c r="B26" i="72"/>
  <c r="H223" i="72"/>
  <c r="W223" i="72" s="1"/>
  <c r="G223" i="72"/>
  <c r="K223" i="72" s="1"/>
  <c r="E223" i="72"/>
  <c r="C223" i="72"/>
  <c r="D223" i="72" s="1"/>
  <c r="B223" i="72"/>
  <c r="H205" i="72"/>
  <c r="X205" i="72" s="1"/>
  <c r="G205" i="72"/>
  <c r="K205" i="72" s="1"/>
  <c r="E205" i="72"/>
  <c r="C205" i="72"/>
  <c r="D205" i="72" s="1"/>
  <c r="B205" i="72"/>
  <c r="H187" i="72"/>
  <c r="W187" i="72" s="1"/>
  <c r="G187" i="72"/>
  <c r="K187" i="72" s="1"/>
  <c r="E187" i="72"/>
  <c r="C187" i="72"/>
  <c r="D187" i="72" s="1"/>
  <c r="B187" i="72"/>
  <c r="H169" i="72"/>
  <c r="G169" i="72"/>
  <c r="K169" i="72" s="1"/>
  <c r="E169" i="72"/>
  <c r="C169" i="72"/>
  <c r="D169" i="72" s="1"/>
  <c r="B169" i="72"/>
  <c r="H151" i="72"/>
  <c r="V151" i="72" s="1"/>
  <c r="G151" i="72"/>
  <c r="K151" i="72" s="1"/>
  <c r="E151" i="72"/>
  <c r="C151" i="72"/>
  <c r="D151" i="72" s="1"/>
  <c r="B151" i="72"/>
  <c r="H133" i="72"/>
  <c r="T133" i="72" s="1"/>
  <c r="G133" i="72"/>
  <c r="K133" i="72" s="1"/>
  <c r="E133" i="72"/>
  <c r="C133" i="72"/>
  <c r="D133" i="72" s="1"/>
  <c r="B133" i="72"/>
  <c r="H115" i="72"/>
  <c r="T115" i="72" s="1"/>
  <c r="G115" i="72"/>
  <c r="K115" i="72" s="1"/>
  <c r="E115" i="72"/>
  <c r="C115" i="72"/>
  <c r="D115" i="72" s="1"/>
  <c r="B115" i="72"/>
  <c r="H97" i="72"/>
  <c r="W97" i="72" s="1"/>
  <c r="G97" i="72"/>
  <c r="K97" i="72" s="1"/>
  <c r="E97" i="72"/>
  <c r="C97" i="72"/>
  <c r="D97" i="72" s="1"/>
  <c r="B97" i="72"/>
  <c r="H79" i="72"/>
  <c r="W79" i="72" s="1"/>
  <c r="G79" i="72"/>
  <c r="K79" i="72" s="1"/>
  <c r="E79" i="72"/>
  <c r="C79" i="72"/>
  <c r="D79" i="72" s="1"/>
  <c r="B79" i="72"/>
  <c r="H61" i="72"/>
  <c r="G61" i="72"/>
  <c r="K61" i="72" s="1"/>
  <c r="E61" i="72"/>
  <c r="C61" i="72"/>
  <c r="D61" i="72" s="1"/>
  <c r="B61" i="72"/>
  <c r="H43" i="72"/>
  <c r="W43" i="72" s="1"/>
  <c r="G43" i="72"/>
  <c r="K43" i="72" s="1"/>
  <c r="E43" i="72"/>
  <c r="C43" i="72"/>
  <c r="D43" i="72" s="1"/>
  <c r="B43" i="72"/>
  <c r="H25" i="72"/>
  <c r="S25" i="72" s="1"/>
  <c r="G25" i="72"/>
  <c r="K25" i="72" s="1"/>
  <c r="E25" i="72"/>
  <c r="C25" i="72"/>
  <c r="D25" i="72" s="1"/>
  <c r="B25" i="72"/>
  <c r="H222" i="72"/>
  <c r="G222" i="72"/>
  <c r="E222" i="72"/>
  <c r="C222" i="72"/>
  <c r="D222" i="72" s="1"/>
  <c r="B222" i="72"/>
  <c r="H204" i="72"/>
  <c r="S204" i="72" s="1"/>
  <c r="G204" i="72"/>
  <c r="E204" i="72"/>
  <c r="C204" i="72"/>
  <c r="D204" i="72" s="1"/>
  <c r="B204" i="72"/>
  <c r="H186" i="72"/>
  <c r="R186" i="72" s="1"/>
  <c r="G186" i="72"/>
  <c r="E186" i="72"/>
  <c r="C186" i="72"/>
  <c r="D186" i="72" s="1"/>
  <c r="B186" i="72"/>
  <c r="H168" i="72"/>
  <c r="W168" i="72" s="1"/>
  <c r="G168" i="72"/>
  <c r="E168" i="72"/>
  <c r="C168" i="72"/>
  <c r="D168" i="72" s="1"/>
  <c r="B168" i="72"/>
  <c r="H150" i="72"/>
  <c r="S150" i="72" s="1"/>
  <c r="G150" i="72"/>
  <c r="E150" i="72"/>
  <c r="C150" i="72"/>
  <c r="D150" i="72" s="1"/>
  <c r="B150" i="72"/>
  <c r="H132" i="72"/>
  <c r="G132" i="72"/>
  <c r="E132" i="72"/>
  <c r="C132" i="72"/>
  <c r="D132" i="72" s="1"/>
  <c r="B132" i="72"/>
  <c r="H114" i="72"/>
  <c r="S114" i="72" s="1"/>
  <c r="G114" i="72"/>
  <c r="E114" i="72"/>
  <c r="C114" i="72"/>
  <c r="D114" i="72" s="1"/>
  <c r="B114" i="72"/>
  <c r="H96" i="72"/>
  <c r="T96" i="72" s="1"/>
  <c r="G96" i="72"/>
  <c r="E96" i="72"/>
  <c r="C96" i="72"/>
  <c r="D96" i="72" s="1"/>
  <c r="B96" i="72"/>
  <c r="H78" i="72"/>
  <c r="X78" i="72" s="1"/>
  <c r="G78" i="72"/>
  <c r="E78" i="72"/>
  <c r="C78" i="72"/>
  <c r="D78" i="72" s="1"/>
  <c r="B78" i="72"/>
  <c r="H60" i="72"/>
  <c r="I60" i="72" s="1"/>
  <c r="N60" i="72" s="1"/>
  <c r="G60" i="72"/>
  <c r="E60" i="72"/>
  <c r="C60" i="72"/>
  <c r="D60" i="72" s="1"/>
  <c r="B60" i="72"/>
  <c r="H42" i="72"/>
  <c r="G42" i="72"/>
  <c r="E42" i="72"/>
  <c r="C42" i="72"/>
  <c r="D42" i="72" s="1"/>
  <c r="B42" i="72"/>
  <c r="H24" i="72"/>
  <c r="T24" i="72" s="1"/>
  <c r="G24" i="72"/>
  <c r="E24" i="72"/>
  <c r="C24" i="72"/>
  <c r="D24" i="72" s="1"/>
  <c r="B24" i="72"/>
  <c r="H221" i="72"/>
  <c r="P221" i="72" s="1"/>
  <c r="G221" i="72"/>
  <c r="E221" i="72"/>
  <c r="C221" i="72"/>
  <c r="D221" i="72" s="1"/>
  <c r="B221" i="72"/>
  <c r="H203" i="72"/>
  <c r="S203" i="72" s="1"/>
  <c r="G203" i="72"/>
  <c r="E203" i="72"/>
  <c r="C203" i="72"/>
  <c r="D203" i="72" s="1"/>
  <c r="B203" i="72"/>
  <c r="H185" i="72"/>
  <c r="S185" i="72" s="1"/>
  <c r="G185" i="72"/>
  <c r="E185" i="72"/>
  <c r="C185" i="72"/>
  <c r="D185" i="72" s="1"/>
  <c r="B185" i="72"/>
  <c r="H167" i="72"/>
  <c r="T167" i="72" s="1"/>
  <c r="G167" i="72"/>
  <c r="E167" i="72"/>
  <c r="C167" i="72"/>
  <c r="D167" i="72" s="1"/>
  <c r="B167" i="72"/>
  <c r="H149" i="72"/>
  <c r="G149" i="72"/>
  <c r="E149" i="72"/>
  <c r="C149" i="72"/>
  <c r="D149" i="72" s="1"/>
  <c r="B149" i="72"/>
  <c r="H131" i="72"/>
  <c r="W131" i="72" s="1"/>
  <c r="G131" i="72"/>
  <c r="E131" i="72"/>
  <c r="C131" i="72"/>
  <c r="D131" i="72" s="1"/>
  <c r="B131" i="72"/>
  <c r="H113" i="72"/>
  <c r="X113" i="72" s="1"/>
  <c r="G113" i="72"/>
  <c r="E113" i="72"/>
  <c r="C113" i="72"/>
  <c r="D113" i="72" s="1"/>
  <c r="B113" i="72"/>
  <c r="H95" i="72"/>
  <c r="T95" i="72" s="1"/>
  <c r="G95" i="72"/>
  <c r="E95" i="72"/>
  <c r="C95" i="72"/>
  <c r="D95" i="72" s="1"/>
  <c r="B95" i="72"/>
  <c r="H77" i="72"/>
  <c r="S77" i="72" s="1"/>
  <c r="G77" i="72"/>
  <c r="E77" i="72"/>
  <c r="C77" i="72"/>
  <c r="D77" i="72" s="1"/>
  <c r="B77" i="72"/>
  <c r="H59" i="72"/>
  <c r="S59" i="72" s="1"/>
  <c r="G59" i="72"/>
  <c r="E59" i="72"/>
  <c r="C59" i="72"/>
  <c r="D59" i="72" s="1"/>
  <c r="B59" i="72"/>
  <c r="H41" i="72"/>
  <c r="G41" i="72"/>
  <c r="E41" i="72"/>
  <c r="C41" i="72"/>
  <c r="D41" i="72" s="1"/>
  <c r="B41" i="72"/>
  <c r="H23" i="72"/>
  <c r="S23" i="72" s="1"/>
  <c r="G23" i="72"/>
  <c r="E23" i="72"/>
  <c r="C23" i="72"/>
  <c r="D23" i="72" s="1"/>
  <c r="B23" i="72"/>
  <c r="H220" i="72"/>
  <c r="M220" i="72" s="1"/>
  <c r="G220" i="72"/>
  <c r="K220" i="72" s="1"/>
  <c r="E220" i="72"/>
  <c r="C220" i="72"/>
  <c r="D220" i="72" s="1"/>
  <c r="B220" i="72"/>
  <c r="H202" i="72"/>
  <c r="W202" i="72" s="1"/>
  <c r="G202" i="72"/>
  <c r="K202" i="72" s="1"/>
  <c r="E202" i="72"/>
  <c r="C202" i="72"/>
  <c r="D202" i="72" s="1"/>
  <c r="B202" i="72"/>
  <c r="H184" i="72"/>
  <c r="S184" i="72" s="1"/>
  <c r="G184" i="72"/>
  <c r="K184" i="72" s="1"/>
  <c r="E184" i="72"/>
  <c r="C184" i="72"/>
  <c r="D184" i="72" s="1"/>
  <c r="B184" i="72"/>
  <c r="H166" i="72"/>
  <c r="V166" i="72" s="1"/>
  <c r="G166" i="72"/>
  <c r="K166" i="72" s="1"/>
  <c r="E166" i="72"/>
  <c r="C166" i="72"/>
  <c r="D166" i="72" s="1"/>
  <c r="B166" i="72"/>
  <c r="H148" i="72"/>
  <c r="G148" i="72"/>
  <c r="K148" i="72" s="1"/>
  <c r="E148" i="72"/>
  <c r="C148" i="72"/>
  <c r="D148" i="72" s="1"/>
  <c r="B148" i="72"/>
  <c r="H130" i="72"/>
  <c r="G130" i="72"/>
  <c r="K130" i="72" s="1"/>
  <c r="E130" i="72"/>
  <c r="C130" i="72"/>
  <c r="D130" i="72" s="1"/>
  <c r="B130" i="72"/>
  <c r="H112" i="72"/>
  <c r="G112" i="72"/>
  <c r="K112" i="72" s="1"/>
  <c r="E112" i="72"/>
  <c r="C112" i="72"/>
  <c r="D112" i="72" s="1"/>
  <c r="B112" i="72"/>
  <c r="H94" i="72"/>
  <c r="P94" i="72" s="1"/>
  <c r="G94" i="72"/>
  <c r="K94" i="72" s="1"/>
  <c r="E94" i="72"/>
  <c r="C94" i="72"/>
  <c r="D94" i="72" s="1"/>
  <c r="B94" i="72"/>
  <c r="H76" i="72"/>
  <c r="V76" i="72" s="1"/>
  <c r="G76" i="72"/>
  <c r="K76" i="72" s="1"/>
  <c r="E76" i="72"/>
  <c r="C76" i="72"/>
  <c r="D76" i="72" s="1"/>
  <c r="B76" i="72"/>
  <c r="H58" i="72"/>
  <c r="O58" i="72" s="1"/>
  <c r="G58" i="72"/>
  <c r="K58" i="72" s="1"/>
  <c r="E58" i="72"/>
  <c r="C58" i="72"/>
  <c r="D58" i="72" s="1"/>
  <c r="B58" i="72"/>
  <c r="H40" i="72"/>
  <c r="S40" i="72" s="1"/>
  <c r="G40" i="72"/>
  <c r="K40" i="72" s="1"/>
  <c r="E40" i="72"/>
  <c r="C40" i="72"/>
  <c r="D40" i="72" s="1"/>
  <c r="B40" i="72"/>
  <c r="H22" i="72"/>
  <c r="G22" i="72"/>
  <c r="K22" i="72" s="1"/>
  <c r="E22" i="72"/>
  <c r="C22" i="72"/>
  <c r="D22" i="72" s="1"/>
  <c r="B22" i="72"/>
  <c r="H219" i="72"/>
  <c r="W219" i="72" s="1"/>
  <c r="G219" i="72"/>
  <c r="E219" i="72"/>
  <c r="C219" i="72"/>
  <c r="D219" i="72" s="1"/>
  <c r="B219" i="72"/>
  <c r="H201" i="72"/>
  <c r="S201" i="72" s="1"/>
  <c r="G201" i="72"/>
  <c r="E201" i="72"/>
  <c r="C201" i="72"/>
  <c r="D201" i="72" s="1"/>
  <c r="B201" i="72"/>
  <c r="H183" i="72"/>
  <c r="G183" i="72"/>
  <c r="E183" i="72"/>
  <c r="C183" i="72"/>
  <c r="D183" i="72" s="1"/>
  <c r="B183" i="72"/>
  <c r="H165" i="72"/>
  <c r="W165" i="72" s="1"/>
  <c r="G165" i="72"/>
  <c r="E165" i="72"/>
  <c r="C165" i="72"/>
  <c r="D165" i="72" s="1"/>
  <c r="B165" i="72"/>
  <c r="H147" i="72"/>
  <c r="G147" i="72"/>
  <c r="E147" i="72"/>
  <c r="C147" i="72"/>
  <c r="D147" i="72" s="1"/>
  <c r="B147" i="72"/>
  <c r="H129" i="72"/>
  <c r="X129" i="72" s="1"/>
  <c r="G129" i="72"/>
  <c r="E129" i="72"/>
  <c r="C129" i="72"/>
  <c r="D129" i="72" s="1"/>
  <c r="B129" i="72"/>
  <c r="H111" i="72"/>
  <c r="G111" i="72"/>
  <c r="E111" i="72"/>
  <c r="C111" i="72"/>
  <c r="D111" i="72" s="1"/>
  <c r="B111" i="72"/>
  <c r="H93" i="72"/>
  <c r="O93" i="72" s="1"/>
  <c r="G93" i="72"/>
  <c r="E93" i="72"/>
  <c r="C93" i="72"/>
  <c r="D93" i="72" s="1"/>
  <c r="B93" i="72"/>
  <c r="H75" i="72"/>
  <c r="R75" i="72" s="1"/>
  <c r="G75" i="72"/>
  <c r="E75" i="72"/>
  <c r="C75" i="72"/>
  <c r="D75" i="72" s="1"/>
  <c r="B75" i="72"/>
  <c r="H57" i="72"/>
  <c r="O57" i="72" s="1"/>
  <c r="G57" i="72"/>
  <c r="E57" i="72"/>
  <c r="C57" i="72"/>
  <c r="D57" i="72" s="1"/>
  <c r="B57" i="72"/>
  <c r="H39" i="72"/>
  <c r="S39" i="72" s="1"/>
  <c r="G39" i="72"/>
  <c r="E39" i="72"/>
  <c r="C39" i="72"/>
  <c r="D39" i="72" s="1"/>
  <c r="B39" i="72"/>
  <c r="H21" i="72"/>
  <c r="W21" i="72" s="1"/>
  <c r="G21" i="72"/>
  <c r="E21" i="72"/>
  <c r="C21" i="72"/>
  <c r="D21" i="72" s="1"/>
  <c r="B21" i="72"/>
  <c r="H218" i="72"/>
  <c r="W218" i="72" s="1"/>
  <c r="G218" i="72"/>
  <c r="K218" i="72" s="1"/>
  <c r="E218" i="72"/>
  <c r="C218" i="72"/>
  <c r="D218" i="72" s="1"/>
  <c r="B218" i="72"/>
  <c r="H200" i="72"/>
  <c r="V200" i="72" s="1"/>
  <c r="G200" i="72"/>
  <c r="K200" i="72" s="1"/>
  <c r="E200" i="72"/>
  <c r="C200" i="72"/>
  <c r="D200" i="72" s="1"/>
  <c r="B200" i="72"/>
  <c r="H182" i="72"/>
  <c r="X182" i="72" s="1"/>
  <c r="G182" i="72"/>
  <c r="K182" i="72" s="1"/>
  <c r="E182" i="72"/>
  <c r="C182" i="72"/>
  <c r="D182" i="72" s="1"/>
  <c r="B182" i="72"/>
  <c r="H164" i="72"/>
  <c r="X164" i="72" s="1"/>
  <c r="G164" i="72"/>
  <c r="K164" i="72" s="1"/>
  <c r="E164" i="72"/>
  <c r="C164" i="72"/>
  <c r="D164" i="72" s="1"/>
  <c r="B164" i="72"/>
  <c r="H146" i="72"/>
  <c r="O146" i="72" s="1"/>
  <c r="G146" i="72"/>
  <c r="K146" i="72" s="1"/>
  <c r="E146" i="72"/>
  <c r="C146" i="72"/>
  <c r="D146" i="72" s="1"/>
  <c r="B146" i="72"/>
  <c r="H128" i="72"/>
  <c r="X128" i="72" s="1"/>
  <c r="G128" i="72"/>
  <c r="K128" i="72" s="1"/>
  <c r="E128" i="72"/>
  <c r="C128" i="72"/>
  <c r="D128" i="72" s="1"/>
  <c r="B128" i="72"/>
  <c r="H110" i="72"/>
  <c r="W110" i="72" s="1"/>
  <c r="G110" i="72"/>
  <c r="K110" i="72" s="1"/>
  <c r="E110" i="72"/>
  <c r="C110" i="72"/>
  <c r="D110" i="72" s="1"/>
  <c r="B110" i="72"/>
  <c r="H92" i="72"/>
  <c r="M92" i="72" s="1"/>
  <c r="G92" i="72"/>
  <c r="K92" i="72" s="1"/>
  <c r="E92" i="72"/>
  <c r="C92" i="72"/>
  <c r="D92" i="72" s="1"/>
  <c r="B92" i="72"/>
  <c r="H74" i="72"/>
  <c r="W74" i="72" s="1"/>
  <c r="G74" i="72"/>
  <c r="K74" i="72" s="1"/>
  <c r="E74" i="72"/>
  <c r="C74" i="72"/>
  <c r="D74" i="72" s="1"/>
  <c r="B74" i="72"/>
  <c r="H56" i="72"/>
  <c r="S56" i="72" s="1"/>
  <c r="G56" i="72"/>
  <c r="K56" i="72" s="1"/>
  <c r="E56" i="72"/>
  <c r="C56" i="72"/>
  <c r="D56" i="72" s="1"/>
  <c r="B56" i="72"/>
  <c r="H38" i="72"/>
  <c r="V38" i="72" s="1"/>
  <c r="G38" i="72"/>
  <c r="K38" i="72" s="1"/>
  <c r="E38" i="72"/>
  <c r="C38" i="72"/>
  <c r="D38" i="72" s="1"/>
  <c r="B38" i="72"/>
  <c r="H20" i="72"/>
  <c r="G20" i="72"/>
  <c r="K20" i="72" s="1"/>
  <c r="E20" i="72"/>
  <c r="C20" i="72"/>
  <c r="D20" i="72" s="1"/>
  <c r="B20" i="72"/>
  <c r="H217" i="72"/>
  <c r="V217" i="72" s="1"/>
  <c r="G217" i="72"/>
  <c r="K217" i="72" s="1"/>
  <c r="E217" i="72"/>
  <c r="C217" i="72"/>
  <c r="D217" i="72" s="1"/>
  <c r="B217" i="72"/>
  <c r="H199" i="72"/>
  <c r="S199" i="72" s="1"/>
  <c r="G199" i="72"/>
  <c r="K199" i="72" s="1"/>
  <c r="E199" i="72"/>
  <c r="C199" i="72"/>
  <c r="D199" i="72" s="1"/>
  <c r="B199" i="72"/>
  <c r="H181" i="72"/>
  <c r="M181" i="72" s="1"/>
  <c r="G181" i="72"/>
  <c r="K181" i="72" s="1"/>
  <c r="E181" i="72"/>
  <c r="C181" i="72"/>
  <c r="D181" i="72" s="1"/>
  <c r="B181" i="72"/>
  <c r="H163" i="72"/>
  <c r="T163" i="72" s="1"/>
  <c r="G163" i="72"/>
  <c r="K163" i="72" s="1"/>
  <c r="E163" i="72"/>
  <c r="C163" i="72"/>
  <c r="D163" i="72" s="1"/>
  <c r="B163" i="72"/>
  <c r="H145" i="72"/>
  <c r="X145" i="72" s="1"/>
  <c r="G145" i="72"/>
  <c r="K145" i="72" s="1"/>
  <c r="E145" i="72"/>
  <c r="C145" i="72"/>
  <c r="D145" i="72" s="1"/>
  <c r="B145" i="72"/>
  <c r="H127" i="72"/>
  <c r="X127" i="72" s="1"/>
  <c r="G127" i="72"/>
  <c r="E127" i="72"/>
  <c r="C127" i="72"/>
  <c r="D127" i="72" s="1"/>
  <c r="B127" i="72"/>
  <c r="H109" i="72"/>
  <c r="M109" i="72" s="1"/>
  <c r="G109" i="72"/>
  <c r="K109" i="72" s="1"/>
  <c r="E109" i="72"/>
  <c r="C109" i="72"/>
  <c r="D109" i="72" s="1"/>
  <c r="B109" i="72"/>
  <c r="H91" i="72"/>
  <c r="X91" i="72" s="1"/>
  <c r="G91" i="72"/>
  <c r="K91" i="72" s="1"/>
  <c r="E91" i="72"/>
  <c r="C91" i="72"/>
  <c r="D91" i="72" s="1"/>
  <c r="B91" i="72"/>
  <c r="H73" i="72"/>
  <c r="S73" i="72" s="1"/>
  <c r="G73" i="72"/>
  <c r="K73" i="72" s="1"/>
  <c r="E73" i="72"/>
  <c r="C73" i="72"/>
  <c r="D73" i="72" s="1"/>
  <c r="B73" i="72"/>
  <c r="H55" i="72"/>
  <c r="G55" i="72"/>
  <c r="K55" i="72" s="1"/>
  <c r="E55" i="72"/>
  <c r="C55" i="72"/>
  <c r="D55" i="72" s="1"/>
  <c r="B55" i="72"/>
  <c r="H37" i="72"/>
  <c r="G37" i="72"/>
  <c r="K37" i="72" s="1"/>
  <c r="E37" i="72"/>
  <c r="C37" i="72"/>
  <c r="D37" i="72" s="1"/>
  <c r="B37" i="72"/>
  <c r="H19" i="72"/>
  <c r="X19" i="72" s="1"/>
  <c r="G19" i="72"/>
  <c r="K19" i="72" s="1"/>
  <c r="E19" i="72"/>
  <c r="C19" i="72"/>
  <c r="D19" i="72" s="1"/>
  <c r="B19" i="72"/>
  <c r="H216" i="72"/>
  <c r="X216" i="72" s="1"/>
  <c r="G216" i="72"/>
  <c r="E216" i="72"/>
  <c r="C216" i="72"/>
  <c r="D216" i="72" s="1"/>
  <c r="B216" i="72"/>
  <c r="H198" i="72"/>
  <c r="G198" i="72"/>
  <c r="E198" i="72"/>
  <c r="C198" i="72"/>
  <c r="D198" i="72" s="1"/>
  <c r="B198" i="72"/>
  <c r="H180" i="72"/>
  <c r="M180" i="72" s="1"/>
  <c r="G180" i="72"/>
  <c r="E180" i="72"/>
  <c r="C180" i="72"/>
  <c r="D180" i="72" s="1"/>
  <c r="B180" i="72"/>
  <c r="H162" i="72"/>
  <c r="G162" i="72"/>
  <c r="E162" i="72"/>
  <c r="C162" i="72"/>
  <c r="D162" i="72" s="1"/>
  <c r="B162" i="72"/>
  <c r="H144" i="72"/>
  <c r="G144" i="72"/>
  <c r="E144" i="72"/>
  <c r="C144" i="72"/>
  <c r="D144" i="72" s="1"/>
  <c r="B144" i="72"/>
  <c r="H126" i="72"/>
  <c r="O126" i="72" s="1"/>
  <c r="G126" i="72"/>
  <c r="E126" i="72"/>
  <c r="C126" i="72"/>
  <c r="D126" i="72" s="1"/>
  <c r="B126" i="72"/>
  <c r="H108" i="72"/>
  <c r="M108" i="72" s="1"/>
  <c r="G108" i="72"/>
  <c r="E108" i="72"/>
  <c r="C108" i="72"/>
  <c r="D108" i="72" s="1"/>
  <c r="B108" i="72"/>
  <c r="H90" i="72"/>
  <c r="G90" i="72"/>
  <c r="E90" i="72"/>
  <c r="C90" i="72"/>
  <c r="D90" i="72" s="1"/>
  <c r="B90" i="72"/>
  <c r="H72" i="72"/>
  <c r="G72" i="72"/>
  <c r="E72" i="72"/>
  <c r="C72" i="72"/>
  <c r="D72" i="72" s="1"/>
  <c r="B72" i="72"/>
  <c r="H54" i="72"/>
  <c r="O54" i="72" s="1"/>
  <c r="G54" i="72"/>
  <c r="E54" i="72"/>
  <c r="C54" i="72"/>
  <c r="D54" i="72" s="1"/>
  <c r="B54" i="72"/>
  <c r="H36" i="72"/>
  <c r="G36" i="72"/>
  <c r="E36" i="72"/>
  <c r="C36" i="72"/>
  <c r="D36" i="72" s="1"/>
  <c r="B36" i="72"/>
  <c r="H18" i="72"/>
  <c r="G18" i="72"/>
  <c r="E18" i="72"/>
  <c r="C18" i="72"/>
  <c r="D18" i="72" s="1"/>
  <c r="B18" i="72"/>
  <c r="H215" i="72"/>
  <c r="S215" i="72" s="1"/>
  <c r="G215" i="72"/>
  <c r="E215" i="72"/>
  <c r="C215" i="72"/>
  <c r="D215" i="72" s="1"/>
  <c r="B215" i="72"/>
  <c r="H197" i="72"/>
  <c r="S197" i="72" s="1"/>
  <c r="G197" i="72"/>
  <c r="E197" i="72"/>
  <c r="C197" i="72"/>
  <c r="D197" i="72" s="1"/>
  <c r="B197" i="72"/>
  <c r="H179" i="72"/>
  <c r="M179" i="72" s="1"/>
  <c r="G179" i="72"/>
  <c r="E179" i="72"/>
  <c r="C179" i="72"/>
  <c r="D179" i="72" s="1"/>
  <c r="B179" i="72"/>
  <c r="H161" i="72"/>
  <c r="T161" i="72" s="1"/>
  <c r="G161" i="72"/>
  <c r="E161" i="72"/>
  <c r="C161" i="72"/>
  <c r="D161" i="72" s="1"/>
  <c r="B161" i="72"/>
  <c r="H143" i="72"/>
  <c r="X143" i="72" s="1"/>
  <c r="G143" i="72"/>
  <c r="E143" i="72"/>
  <c r="C143" i="72"/>
  <c r="D143" i="72" s="1"/>
  <c r="B143" i="72"/>
  <c r="H125" i="72"/>
  <c r="X125" i="72" s="1"/>
  <c r="G125" i="72"/>
  <c r="E125" i="72"/>
  <c r="C125" i="72"/>
  <c r="D125" i="72" s="1"/>
  <c r="B125" i="72"/>
  <c r="H107" i="72"/>
  <c r="X107" i="72" s="1"/>
  <c r="G107" i="72"/>
  <c r="E107" i="72"/>
  <c r="C107" i="72"/>
  <c r="D107" i="72" s="1"/>
  <c r="B107" i="72"/>
  <c r="H89" i="72"/>
  <c r="I89" i="72" s="1"/>
  <c r="N89" i="72" s="1"/>
  <c r="G89" i="72"/>
  <c r="E89" i="72"/>
  <c r="C89" i="72"/>
  <c r="D89" i="72" s="1"/>
  <c r="B89" i="72"/>
  <c r="H71" i="72"/>
  <c r="S71" i="72" s="1"/>
  <c r="G71" i="72"/>
  <c r="E71" i="72"/>
  <c r="C71" i="72"/>
  <c r="D71" i="72" s="1"/>
  <c r="B71" i="72"/>
  <c r="H53" i="72"/>
  <c r="S53" i="72" s="1"/>
  <c r="G53" i="72"/>
  <c r="E53" i="72"/>
  <c r="C53" i="72"/>
  <c r="D53" i="72" s="1"/>
  <c r="B53" i="72"/>
  <c r="H35" i="72"/>
  <c r="X35" i="72" s="1"/>
  <c r="G35" i="72"/>
  <c r="E35" i="72"/>
  <c r="C35" i="72"/>
  <c r="D35" i="72" s="1"/>
  <c r="B35" i="72"/>
  <c r="H17" i="72"/>
  <c r="X17" i="72" s="1"/>
  <c r="G17" i="72"/>
  <c r="E17" i="72"/>
  <c r="C17" i="72"/>
  <c r="D17" i="72" s="1"/>
  <c r="B17" i="72"/>
  <c r="H214" i="72"/>
  <c r="I214" i="72" s="1"/>
  <c r="N214" i="72" s="1"/>
  <c r="G214" i="72"/>
  <c r="E214" i="72"/>
  <c r="C214" i="72"/>
  <c r="D214" i="72" s="1"/>
  <c r="B214" i="72"/>
  <c r="H196" i="72"/>
  <c r="X196" i="72" s="1"/>
  <c r="G196" i="72"/>
  <c r="E196" i="72"/>
  <c r="C196" i="72"/>
  <c r="D196" i="72" s="1"/>
  <c r="B196" i="72"/>
  <c r="H178" i="72"/>
  <c r="S178" i="72" s="1"/>
  <c r="G178" i="72"/>
  <c r="E178" i="72"/>
  <c r="C178" i="72"/>
  <c r="D178" i="72" s="1"/>
  <c r="B178" i="72"/>
  <c r="H160" i="72"/>
  <c r="G160" i="72"/>
  <c r="E160" i="72"/>
  <c r="C160" i="72"/>
  <c r="D160" i="72" s="1"/>
  <c r="B160" i="72"/>
  <c r="H142" i="72"/>
  <c r="T142" i="72" s="1"/>
  <c r="G142" i="72"/>
  <c r="E142" i="72"/>
  <c r="C142" i="72"/>
  <c r="D142" i="72" s="1"/>
  <c r="B142" i="72"/>
  <c r="H124" i="72"/>
  <c r="S124" i="72" s="1"/>
  <c r="G124" i="72"/>
  <c r="E124" i="72"/>
  <c r="C124" i="72"/>
  <c r="D124" i="72" s="1"/>
  <c r="B124" i="72"/>
  <c r="H106" i="72"/>
  <c r="G106" i="72"/>
  <c r="E106" i="72"/>
  <c r="C106" i="72"/>
  <c r="D106" i="72" s="1"/>
  <c r="B106" i="72"/>
  <c r="H88" i="72"/>
  <c r="S88" i="72" s="1"/>
  <c r="G88" i="72"/>
  <c r="E88" i="72"/>
  <c r="C88" i="72"/>
  <c r="D88" i="72" s="1"/>
  <c r="B88" i="72"/>
  <c r="H70" i="72"/>
  <c r="O70" i="72" s="1"/>
  <c r="G70" i="72"/>
  <c r="E70" i="72"/>
  <c r="C70" i="72"/>
  <c r="D70" i="72" s="1"/>
  <c r="B70" i="72"/>
  <c r="H52" i="72"/>
  <c r="X52" i="72" s="1"/>
  <c r="G52" i="72"/>
  <c r="E52" i="72"/>
  <c r="C52" i="72"/>
  <c r="D52" i="72" s="1"/>
  <c r="B52" i="72"/>
  <c r="H34" i="72"/>
  <c r="G34" i="72"/>
  <c r="E34" i="72"/>
  <c r="C34" i="72"/>
  <c r="D34" i="72" s="1"/>
  <c r="B34" i="72"/>
  <c r="H16" i="72"/>
  <c r="W16" i="72" s="1"/>
  <c r="G16" i="72"/>
  <c r="E16" i="72"/>
  <c r="C16" i="72"/>
  <c r="D16" i="72" s="1"/>
  <c r="B16" i="72"/>
  <c r="H213" i="72"/>
  <c r="X213" i="72" s="1"/>
  <c r="G213" i="72"/>
  <c r="E213" i="72"/>
  <c r="C213" i="72"/>
  <c r="D213" i="72" s="1"/>
  <c r="B213" i="72"/>
  <c r="H195" i="72"/>
  <c r="G195" i="72"/>
  <c r="E195" i="72"/>
  <c r="C195" i="72"/>
  <c r="D195" i="72" s="1"/>
  <c r="B195" i="72"/>
  <c r="H177" i="72"/>
  <c r="P177" i="72" s="1"/>
  <c r="G177" i="72"/>
  <c r="E177" i="72"/>
  <c r="C177" i="72"/>
  <c r="D177" i="72" s="1"/>
  <c r="B177" i="72"/>
  <c r="H159" i="72"/>
  <c r="R159" i="72" s="1"/>
  <c r="G159" i="72"/>
  <c r="E159" i="72"/>
  <c r="C159" i="72"/>
  <c r="D159" i="72" s="1"/>
  <c r="B159" i="72"/>
  <c r="H141" i="72"/>
  <c r="G141" i="72"/>
  <c r="E141" i="72"/>
  <c r="C141" i="72"/>
  <c r="D141" i="72" s="1"/>
  <c r="B141" i="72"/>
  <c r="H123" i="72"/>
  <c r="T123" i="72" s="1"/>
  <c r="G123" i="72"/>
  <c r="E123" i="72"/>
  <c r="C123" i="72"/>
  <c r="D123" i="72" s="1"/>
  <c r="B123" i="72"/>
  <c r="H105" i="72"/>
  <c r="G105" i="72"/>
  <c r="E105" i="72"/>
  <c r="C105" i="72"/>
  <c r="D105" i="72" s="1"/>
  <c r="B105" i="72"/>
  <c r="H87" i="72"/>
  <c r="G87" i="72"/>
  <c r="E87" i="72"/>
  <c r="C87" i="72"/>
  <c r="D87" i="72" s="1"/>
  <c r="B87" i="72"/>
  <c r="H69" i="72"/>
  <c r="X69" i="72" s="1"/>
  <c r="G69" i="72"/>
  <c r="E69" i="72"/>
  <c r="C69" i="72"/>
  <c r="D69" i="72" s="1"/>
  <c r="B69" i="72"/>
  <c r="H51" i="72"/>
  <c r="O51" i="72" s="1"/>
  <c r="G51" i="72"/>
  <c r="E51" i="72"/>
  <c r="C51" i="72"/>
  <c r="D51" i="72" s="1"/>
  <c r="B51" i="72"/>
  <c r="H33" i="72"/>
  <c r="G33" i="72"/>
  <c r="E33" i="72"/>
  <c r="C33" i="72"/>
  <c r="D33" i="72" s="1"/>
  <c r="B33" i="72"/>
  <c r="H15" i="72"/>
  <c r="R15" i="72" s="1"/>
  <c r="G15" i="72"/>
  <c r="E15" i="72"/>
  <c r="C15" i="72"/>
  <c r="D15" i="72" s="1"/>
  <c r="B15" i="72"/>
  <c r="H212" i="72"/>
  <c r="S212" i="72" s="1"/>
  <c r="G212" i="72"/>
  <c r="E212" i="72"/>
  <c r="C212" i="72"/>
  <c r="D212" i="72" s="1"/>
  <c r="B212" i="72"/>
  <c r="H194" i="72"/>
  <c r="T194" i="72" s="1"/>
  <c r="G194" i="72"/>
  <c r="E194" i="72"/>
  <c r="C194" i="72"/>
  <c r="D194" i="72" s="1"/>
  <c r="B194" i="72"/>
  <c r="H176" i="72"/>
  <c r="G176" i="72"/>
  <c r="E176" i="72"/>
  <c r="C176" i="72"/>
  <c r="D176" i="72" s="1"/>
  <c r="B176" i="72"/>
  <c r="H158" i="72"/>
  <c r="W158" i="72" s="1"/>
  <c r="G158" i="72"/>
  <c r="E158" i="72"/>
  <c r="C158" i="72"/>
  <c r="D158" i="72" s="1"/>
  <c r="B158" i="72"/>
  <c r="H140" i="72"/>
  <c r="X140" i="72" s="1"/>
  <c r="G140" i="72"/>
  <c r="E140" i="72"/>
  <c r="C140" i="72"/>
  <c r="D140" i="72" s="1"/>
  <c r="B140" i="72"/>
  <c r="H122" i="72"/>
  <c r="O122" i="72" s="1"/>
  <c r="G122" i="72"/>
  <c r="E122" i="72"/>
  <c r="C122" i="72"/>
  <c r="D122" i="72" s="1"/>
  <c r="B122" i="72"/>
  <c r="H104" i="72"/>
  <c r="P104" i="72" s="1"/>
  <c r="G104" i="72"/>
  <c r="E104" i="72"/>
  <c r="C104" i="72"/>
  <c r="D104" i="72" s="1"/>
  <c r="B104" i="72"/>
  <c r="H86" i="72"/>
  <c r="R86" i="72" s="1"/>
  <c r="G86" i="72"/>
  <c r="E86" i="72"/>
  <c r="C86" i="72"/>
  <c r="D86" i="72" s="1"/>
  <c r="B86" i="72"/>
  <c r="H68" i="72"/>
  <c r="S68" i="72" s="1"/>
  <c r="G68" i="72"/>
  <c r="E68" i="72"/>
  <c r="C68" i="72"/>
  <c r="D68" i="72" s="1"/>
  <c r="B68" i="72"/>
  <c r="H50" i="72"/>
  <c r="T50" i="72" s="1"/>
  <c r="G50" i="72"/>
  <c r="E50" i="72"/>
  <c r="C50" i="72"/>
  <c r="D50" i="72" s="1"/>
  <c r="B50" i="72"/>
  <c r="H32" i="72"/>
  <c r="R32" i="72" s="1"/>
  <c r="G32" i="72"/>
  <c r="E32" i="72"/>
  <c r="C32" i="72"/>
  <c r="D32" i="72" s="1"/>
  <c r="B32" i="72"/>
  <c r="H14" i="72"/>
  <c r="W14" i="72" s="1"/>
  <c r="G14" i="72"/>
  <c r="E14" i="72"/>
  <c r="C14" i="72"/>
  <c r="D14" i="72" s="1"/>
  <c r="B14" i="72"/>
  <c r="H211" i="72"/>
  <c r="X211" i="72" s="1"/>
  <c r="G211" i="72"/>
  <c r="E211" i="72"/>
  <c r="C211" i="72"/>
  <c r="D211" i="72" s="1"/>
  <c r="B211" i="72"/>
  <c r="H193" i="72"/>
  <c r="O193" i="72" s="1"/>
  <c r="G193" i="72"/>
  <c r="E193" i="72"/>
  <c r="C193" i="72"/>
  <c r="D193" i="72" s="1"/>
  <c r="B193" i="72"/>
  <c r="H175" i="72"/>
  <c r="P175" i="72" s="1"/>
  <c r="G175" i="72"/>
  <c r="E175" i="72"/>
  <c r="C175" i="72"/>
  <c r="D175" i="72" s="1"/>
  <c r="B175" i="72"/>
  <c r="H157" i="72"/>
  <c r="R157" i="72" s="1"/>
  <c r="G157" i="72"/>
  <c r="E157" i="72"/>
  <c r="C157" i="72"/>
  <c r="D157" i="72" s="1"/>
  <c r="B157" i="72"/>
  <c r="H139" i="72"/>
  <c r="S139" i="72" s="1"/>
  <c r="G139" i="72"/>
  <c r="E139" i="72"/>
  <c r="C139" i="72"/>
  <c r="D139" i="72" s="1"/>
  <c r="B139" i="72"/>
  <c r="H121" i="72"/>
  <c r="T121" i="72" s="1"/>
  <c r="G121" i="72"/>
  <c r="E121" i="72"/>
  <c r="C121" i="72"/>
  <c r="D121" i="72" s="1"/>
  <c r="B121" i="72"/>
  <c r="H103" i="72"/>
  <c r="G103" i="72"/>
  <c r="E103" i="72"/>
  <c r="C103" i="72"/>
  <c r="D103" i="72" s="1"/>
  <c r="B103" i="72"/>
  <c r="H85" i="72"/>
  <c r="W85" i="72" s="1"/>
  <c r="G85" i="72"/>
  <c r="E85" i="72"/>
  <c r="C85" i="72"/>
  <c r="D85" i="72" s="1"/>
  <c r="B85" i="72"/>
  <c r="H67" i="72"/>
  <c r="X67" i="72" s="1"/>
  <c r="G67" i="72"/>
  <c r="E67" i="72"/>
  <c r="C67" i="72"/>
  <c r="D67" i="72" s="1"/>
  <c r="B67" i="72"/>
  <c r="H49" i="72"/>
  <c r="O49" i="72" s="1"/>
  <c r="G49" i="72"/>
  <c r="E49" i="72"/>
  <c r="C49" i="72"/>
  <c r="D49" i="72" s="1"/>
  <c r="B49" i="72"/>
  <c r="H31" i="72"/>
  <c r="P31" i="72" s="1"/>
  <c r="G31" i="72"/>
  <c r="E31" i="72"/>
  <c r="C31" i="72"/>
  <c r="D31" i="72" s="1"/>
  <c r="B31" i="72"/>
  <c r="H13" i="72"/>
  <c r="R13" i="72" s="1"/>
  <c r="G13" i="72"/>
  <c r="E13" i="72"/>
  <c r="C13" i="72"/>
  <c r="D13" i="72" s="1"/>
  <c r="B13" i="72"/>
  <c r="H210" i="72"/>
  <c r="S210" i="72" s="1"/>
  <c r="G210" i="72"/>
  <c r="E210" i="72"/>
  <c r="C210" i="72"/>
  <c r="D210" i="72" s="1"/>
  <c r="B210" i="72"/>
  <c r="H192" i="72"/>
  <c r="T192" i="72" s="1"/>
  <c r="G192" i="72"/>
  <c r="E192" i="72"/>
  <c r="C192" i="72"/>
  <c r="D192" i="72" s="1"/>
  <c r="B192" i="72"/>
  <c r="H174" i="72"/>
  <c r="G174" i="72"/>
  <c r="E174" i="72"/>
  <c r="C174" i="72"/>
  <c r="D174" i="72" s="1"/>
  <c r="B174" i="72"/>
  <c r="H156" i="72"/>
  <c r="W156" i="72" s="1"/>
  <c r="G156" i="72"/>
  <c r="E156" i="72"/>
  <c r="C156" i="72"/>
  <c r="D156" i="72" s="1"/>
  <c r="B156" i="72"/>
  <c r="H138" i="72"/>
  <c r="X138" i="72" s="1"/>
  <c r="G138" i="72"/>
  <c r="E138" i="72"/>
  <c r="C138" i="72"/>
  <c r="D138" i="72" s="1"/>
  <c r="B138" i="72"/>
  <c r="H120" i="72"/>
  <c r="O120" i="72" s="1"/>
  <c r="G120" i="72"/>
  <c r="E120" i="72"/>
  <c r="C120" i="72"/>
  <c r="D120" i="72" s="1"/>
  <c r="B120" i="72"/>
  <c r="H102" i="72"/>
  <c r="P102" i="72" s="1"/>
  <c r="G102" i="72"/>
  <c r="E102" i="72"/>
  <c r="C102" i="72"/>
  <c r="D102" i="72" s="1"/>
  <c r="B102" i="72"/>
  <c r="H84" i="72"/>
  <c r="R84" i="72" s="1"/>
  <c r="G84" i="72"/>
  <c r="E84" i="72"/>
  <c r="C84" i="72"/>
  <c r="D84" i="72" s="1"/>
  <c r="B84" i="72"/>
  <c r="H66" i="72"/>
  <c r="S66" i="72" s="1"/>
  <c r="G66" i="72"/>
  <c r="E66" i="72"/>
  <c r="C66" i="72"/>
  <c r="D66" i="72" s="1"/>
  <c r="B66" i="72"/>
  <c r="H48" i="72"/>
  <c r="T48" i="72" s="1"/>
  <c r="G48" i="72"/>
  <c r="E48" i="72"/>
  <c r="C48" i="72"/>
  <c r="D48" i="72" s="1"/>
  <c r="B48" i="72"/>
  <c r="H30" i="72"/>
  <c r="W30" i="72" s="1"/>
  <c r="G30" i="72"/>
  <c r="E30" i="72"/>
  <c r="C30" i="72"/>
  <c r="D30" i="72" s="1"/>
  <c r="B30" i="72"/>
  <c r="H12" i="72"/>
  <c r="W12" i="72" s="1"/>
  <c r="G12" i="72"/>
  <c r="E12" i="72"/>
  <c r="C12" i="72"/>
  <c r="D12" i="72" s="1"/>
  <c r="B12" i="72"/>
  <c r="H209" i="72"/>
  <c r="X209" i="72" s="1"/>
  <c r="G209" i="72"/>
  <c r="K209" i="72" s="1"/>
  <c r="E209" i="72"/>
  <c r="C209" i="72"/>
  <c r="D209" i="72" s="1"/>
  <c r="B209" i="72"/>
  <c r="H191" i="72"/>
  <c r="O191" i="72" s="1"/>
  <c r="G191" i="72"/>
  <c r="K191" i="72" s="1"/>
  <c r="E191" i="72"/>
  <c r="C191" i="72"/>
  <c r="D191" i="72" s="1"/>
  <c r="B191" i="72"/>
  <c r="H173" i="72"/>
  <c r="P173" i="72" s="1"/>
  <c r="G173" i="72"/>
  <c r="K173" i="72" s="1"/>
  <c r="E173" i="72"/>
  <c r="C173" i="72"/>
  <c r="D173" i="72" s="1"/>
  <c r="B173" i="72"/>
  <c r="H155" i="72"/>
  <c r="R155" i="72" s="1"/>
  <c r="G155" i="72"/>
  <c r="K155" i="72" s="1"/>
  <c r="E155" i="72"/>
  <c r="C155" i="72"/>
  <c r="D155" i="72" s="1"/>
  <c r="B155" i="72"/>
  <c r="H137" i="72"/>
  <c r="S137" i="72" s="1"/>
  <c r="G137" i="72"/>
  <c r="E137" i="72"/>
  <c r="C137" i="72"/>
  <c r="D137" i="72" s="1"/>
  <c r="B137" i="72"/>
  <c r="H119" i="72"/>
  <c r="T119" i="72" s="1"/>
  <c r="G119" i="72"/>
  <c r="E119" i="72"/>
  <c r="C119" i="72"/>
  <c r="D119" i="72" s="1"/>
  <c r="B119" i="72"/>
  <c r="H101" i="72"/>
  <c r="M101" i="72" s="1"/>
  <c r="G101" i="72"/>
  <c r="E101" i="72"/>
  <c r="C101" i="72"/>
  <c r="D101" i="72" s="1"/>
  <c r="B101" i="72"/>
  <c r="H83" i="72"/>
  <c r="W83" i="72" s="1"/>
  <c r="G83" i="72"/>
  <c r="E83" i="72"/>
  <c r="C83" i="72"/>
  <c r="D83" i="72" s="1"/>
  <c r="B83" i="72"/>
  <c r="H65" i="72"/>
  <c r="X65" i="72" s="1"/>
  <c r="G65" i="72"/>
  <c r="E65" i="72"/>
  <c r="C65" i="72"/>
  <c r="D65" i="72" s="1"/>
  <c r="B65" i="72"/>
  <c r="H47" i="72"/>
  <c r="O47" i="72" s="1"/>
  <c r="G47" i="72"/>
  <c r="E47" i="72"/>
  <c r="C47" i="72"/>
  <c r="D47" i="72" s="1"/>
  <c r="B47" i="72"/>
  <c r="H29" i="72"/>
  <c r="P29" i="72" s="1"/>
  <c r="G29" i="72"/>
  <c r="E29" i="72"/>
  <c r="C29" i="72"/>
  <c r="D29" i="72" s="1"/>
  <c r="B29" i="72"/>
  <c r="H5" i="72"/>
  <c r="S2" i="72"/>
  <c r="R20" i="2" l="1"/>
  <c r="T21" i="2"/>
  <c r="S19" i="2"/>
  <c r="T20" i="2" s="1"/>
  <c r="X95" i="72"/>
  <c r="X83" i="72"/>
  <c r="X71" i="72"/>
  <c r="T49" i="72"/>
  <c r="T197" i="72"/>
  <c r="R205" i="72"/>
  <c r="O12" i="72"/>
  <c r="I53" i="72"/>
  <c r="N53" i="72" s="1"/>
  <c r="O79" i="72"/>
  <c r="P56" i="72"/>
  <c r="I39" i="72"/>
  <c r="N39" i="72" s="1"/>
  <c r="X50" i="72"/>
  <c r="X149" i="72"/>
  <c r="T59" i="72"/>
  <c r="O91" i="72"/>
  <c r="X131" i="72"/>
  <c r="O48" i="72"/>
  <c r="X156" i="72"/>
  <c r="T15" i="72"/>
  <c r="R123" i="72"/>
  <c r="P125" i="72"/>
  <c r="P197" i="72"/>
  <c r="T223" i="72"/>
  <c r="M68" i="72"/>
  <c r="O89" i="72"/>
  <c r="I110" i="72"/>
  <c r="N110" i="72" s="1"/>
  <c r="P114" i="72"/>
  <c r="T225" i="72"/>
  <c r="S29" i="72"/>
  <c r="I84" i="72"/>
  <c r="N84" i="72" s="1"/>
  <c r="S89" i="72"/>
  <c r="T216" i="72"/>
  <c r="T128" i="72"/>
  <c r="W167" i="72"/>
  <c r="M44" i="72"/>
  <c r="M62" i="72"/>
  <c r="T63" i="72"/>
  <c r="P117" i="72"/>
  <c r="S161" i="72"/>
  <c r="M96" i="72"/>
  <c r="P44" i="72"/>
  <c r="P62" i="72"/>
  <c r="W75" i="72"/>
  <c r="X44" i="72"/>
  <c r="O206" i="72"/>
  <c r="P53" i="72"/>
  <c r="M125" i="72"/>
  <c r="T143" i="72"/>
  <c r="V206" i="72"/>
  <c r="I209" i="72"/>
  <c r="N209" i="72" s="1"/>
  <c r="M123" i="72"/>
  <c r="O125" i="72"/>
  <c r="O197" i="72"/>
  <c r="P48" i="72"/>
  <c r="M32" i="72"/>
  <c r="I124" i="72"/>
  <c r="N124" i="72" s="1"/>
  <c r="O196" i="72"/>
  <c r="X161" i="72"/>
  <c r="I127" i="72"/>
  <c r="N127" i="72" s="1"/>
  <c r="M21" i="72"/>
  <c r="I76" i="72"/>
  <c r="N76" i="72" s="1"/>
  <c r="O185" i="72"/>
  <c r="T78" i="72"/>
  <c r="O97" i="72"/>
  <c r="T152" i="72"/>
  <c r="O135" i="72"/>
  <c r="X48" i="72"/>
  <c r="M174" i="72"/>
  <c r="P124" i="72"/>
  <c r="M127" i="72"/>
  <c r="M182" i="72"/>
  <c r="S21" i="72"/>
  <c r="M39" i="72"/>
  <c r="M76" i="72"/>
  <c r="I184" i="72"/>
  <c r="N184" i="72" s="1"/>
  <c r="P95" i="72"/>
  <c r="O223" i="72"/>
  <c r="I63" i="72"/>
  <c r="N63" i="72" s="1"/>
  <c r="O174" i="72"/>
  <c r="R124" i="72"/>
  <c r="R125" i="72"/>
  <c r="O127" i="72"/>
  <c r="M199" i="72"/>
  <c r="O74" i="72"/>
  <c r="O182" i="72"/>
  <c r="O200" i="72"/>
  <c r="T39" i="72"/>
  <c r="V58" i="72"/>
  <c r="T76" i="72"/>
  <c r="T25" i="72"/>
  <c r="P174" i="72"/>
  <c r="I159" i="72"/>
  <c r="N159" i="72" s="1"/>
  <c r="T124" i="72"/>
  <c r="I197" i="72"/>
  <c r="N197" i="72" s="1"/>
  <c r="T127" i="72"/>
  <c r="P182" i="72"/>
  <c r="X200" i="72"/>
  <c r="O184" i="72"/>
  <c r="P45" i="72"/>
  <c r="X174" i="72"/>
  <c r="I73" i="72"/>
  <c r="N73" i="72" s="1"/>
  <c r="S181" i="72"/>
  <c r="I38" i="72"/>
  <c r="N38" i="72" s="1"/>
  <c r="T182" i="72"/>
  <c r="M147" i="72"/>
  <c r="O40" i="72"/>
  <c r="V133" i="72"/>
  <c r="P187" i="72"/>
  <c r="R188" i="72"/>
  <c r="P101" i="72"/>
  <c r="T84" i="72"/>
  <c r="O138" i="72"/>
  <c r="R51" i="72"/>
  <c r="W105" i="72"/>
  <c r="O123" i="72"/>
  <c r="R34" i="72"/>
  <c r="X88" i="72"/>
  <c r="I216" i="72"/>
  <c r="N216" i="72" s="1"/>
  <c r="O73" i="72"/>
  <c r="P38" i="72"/>
  <c r="M75" i="72"/>
  <c r="R147" i="72"/>
  <c r="R101" i="72"/>
  <c r="R49" i="72"/>
  <c r="X105" i="72"/>
  <c r="P123" i="72"/>
  <c r="O53" i="72"/>
  <c r="R197" i="72"/>
  <c r="X215" i="72"/>
  <c r="T73" i="72"/>
  <c r="S163" i="72"/>
  <c r="T38" i="72"/>
  <c r="R115" i="72"/>
  <c r="P65" i="72"/>
  <c r="R193" i="72"/>
  <c r="T218" i="72"/>
  <c r="S218" i="72"/>
  <c r="M218" i="72"/>
  <c r="I218" i="72"/>
  <c r="N218" i="72" s="1"/>
  <c r="I210" i="72"/>
  <c r="N210" i="72" s="1"/>
  <c r="O103" i="72"/>
  <c r="M121" i="72"/>
  <c r="I86" i="72"/>
  <c r="N86" i="72" s="1"/>
  <c r="O140" i="72"/>
  <c r="P106" i="72"/>
  <c r="S106" i="72"/>
  <c r="T90" i="72"/>
  <c r="I90" i="72"/>
  <c r="N90" i="72" s="1"/>
  <c r="S90" i="72"/>
  <c r="X162" i="72"/>
  <c r="S162" i="72"/>
  <c r="O65" i="72"/>
  <c r="R47" i="72"/>
  <c r="O192" i="72"/>
  <c r="M210" i="72"/>
  <c r="W103" i="72"/>
  <c r="O121" i="72"/>
  <c r="P140" i="72"/>
  <c r="S141" i="72"/>
  <c r="R141" i="72"/>
  <c r="X141" i="72"/>
  <c r="X18" i="72"/>
  <c r="T18" i="72"/>
  <c r="X90" i="72"/>
  <c r="T47" i="72"/>
  <c r="R48" i="72"/>
  <c r="I120" i="72"/>
  <c r="N120" i="72" s="1"/>
  <c r="W174" i="72"/>
  <c r="P192" i="72"/>
  <c r="P210" i="72"/>
  <c r="O85" i="72"/>
  <c r="X103" i="72"/>
  <c r="R121" i="72"/>
  <c r="O139" i="72"/>
  <c r="O14" i="72"/>
  <c r="O32" i="72"/>
  <c r="O68" i="72"/>
  <c r="M194" i="72"/>
  <c r="X72" i="72"/>
  <c r="I72" i="72"/>
  <c r="N72" i="72" s="1"/>
  <c r="S144" i="72"/>
  <c r="I144" i="72"/>
  <c r="N144" i="72" s="1"/>
  <c r="X198" i="72"/>
  <c r="S55" i="72"/>
  <c r="I55" i="72"/>
  <c r="N55" i="72" s="1"/>
  <c r="V55" i="72"/>
  <c r="T55" i="72"/>
  <c r="R55" i="72"/>
  <c r="P55" i="72"/>
  <c r="M55" i="72"/>
  <c r="X61" i="72"/>
  <c r="W61" i="72"/>
  <c r="T61" i="72"/>
  <c r="P61" i="72"/>
  <c r="O61" i="72"/>
  <c r="I61" i="72"/>
  <c r="N61" i="72" s="1"/>
  <c r="W99" i="72"/>
  <c r="X99" i="72"/>
  <c r="P120" i="72"/>
  <c r="T210" i="72"/>
  <c r="W121" i="72"/>
  <c r="P139" i="72"/>
  <c r="X14" i="72"/>
  <c r="P32" i="72"/>
  <c r="R194" i="72"/>
  <c r="P141" i="72"/>
  <c r="O195" i="72"/>
  <c r="P195" i="72"/>
  <c r="I195" i="72"/>
  <c r="N195" i="72" s="1"/>
  <c r="S160" i="72"/>
  <c r="X160" i="72"/>
  <c r="X54" i="72"/>
  <c r="R54" i="72"/>
  <c r="I54" i="72"/>
  <c r="N54" i="72" s="1"/>
  <c r="T54" i="72"/>
  <c r="P72" i="72"/>
  <c r="S126" i="72"/>
  <c r="R126" i="72"/>
  <c r="I126" i="72"/>
  <c r="N126" i="72" s="1"/>
  <c r="T126" i="72"/>
  <c r="O55" i="72"/>
  <c r="M137" i="72"/>
  <c r="O209" i="72"/>
  <c r="X12" i="72"/>
  <c r="R120" i="72"/>
  <c r="T139" i="72"/>
  <c r="I193" i="72"/>
  <c r="N193" i="72" s="1"/>
  <c r="W32" i="72"/>
  <c r="P33" i="72"/>
  <c r="S33" i="72"/>
  <c r="W87" i="72"/>
  <c r="O87" i="72"/>
  <c r="W37" i="72"/>
  <c r="M37" i="72"/>
  <c r="S37" i="72"/>
  <c r="X55" i="72"/>
  <c r="S169" i="72"/>
  <c r="T169" i="72"/>
  <c r="I169" i="72"/>
  <c r="N169" i="72" s="1"/>
  <c r="X119" i="72"/>
  <c r="O137" i="72"/>
  <c r="P209" i="72"/>
  <c r="X210" i="72"/>
  <c r="I49" i="72"/>
  <c r="N49" i="72" s="1"/>
  <c r="P193" i="72"/>
  <c r="X32" i="72"/>
  <c r="X37" i="72"/>
  <c r="S183" i="72"/>
  <c r="T183" i="72"/>
  <c r="R183" i="72"/>
  <c r="P183" i="72"/>
  <c r="O183" i="72"/>
  <c r="I183" i="72"/>
  <c r="N183" i="72" s="1"/>
  <c r="S113" i="72"/>
  <c r="T113" i="72"/>
  <c r="R113" i="72"/>
  <c r="O113" i="72"/>
  <c r="M113" i="72"/>
  <c r="I113" i="72"/>
  <c r="N113" i="72" s="1"/>
  <c r="W113" i="72"/>
  <c r="O189" i="72"/>
  <c r="W189" i="72"/>
  <c r="R189" i="72"/>
  <c r="P189" i="72"/>
  <c r="M189" i="72"/>
  <c r="I51" i="72"/>
  <c r="N51" i="72" s="1"/>
  <c r="T53" i="72"/>
  <c r="I125" i="72"/>
  <c r="N125" i="72" s="1"/>
  <c r="X73" i="72"/>
  <c r="T91" i="72"/>
  <c r="R127" i="72"/>
  <c r="X163" i="72"/>
  <c r="X199" i="72"/>
  <c r="P217" i="72"/>
  <c r="W38" i="72"/>
  <c r="X56" i="72"/>
  <c r="R39" i="72"/>
  <c r="S75" i="72"/>
  <c r="R93" i="72"/>
  <c r="M40" i="72"/>
  <c r="O95" i="72"/>
  <c r="T131" i="72"/>
  <c r="W149" i="72"/>
  <c r="I78" i="72"/>
  <c r="N78" i="72" s="1"/>
  <c r="X186" i="72"/>
  <c r="R204" i="72"/>
  <c r="I205" i="72"/>
  <c r="N205" i="72" s="1"/>
  <c r="P152" i="72"/>
  <c r="W170" i="72"/>
  <c r="P188" i="72"/>
  <c r="P206" i="72"/>
  <c r="M117" i="72"/>
  <c r="M135" i="72"/>
  <c r="P225" i="72"/>
  <c r="T51" i="72"/>
  <c r="M124" i="72"/>
  <c r="O216" i="72"/>
  <c r="W39" i="72"/>
  <c r="W93" i="72"/>
  <c r="X40" i="72"/>
  <c r="X58" i="72"/>
  <c r="R95" i="72"/>
  <c r="R185" i="72"/>
  <c r="W78" i="72"/>
  <c r="R187" i="72"/>
  <c r="M205" i="72"/>
  <c r="R45" i="72"/>
  <c r="X117" i="72"/>
  <c r="T135" i="72"/>
  <c r="I15" i="72"/>
  <c r="N15" i="72" s="1"/>
  <c r="O105" i="72"/>
  <c r="P34" i="72"/>
  <c r="O124" i="72"/>
  <c r="O161" i="72"/>
  <c r="P216" i="72"/>
  <c r="R76" i="72"/>
  <c r="W95" i="72"/>
  <c r="P43" i="72"/>
  <c r="O205" i="72"/>
  <c r="R44" i="72"/>
  <c r="W45" i="72"/>
  <c r="O63" i="72"/>
  <c r="I81" i="72"/>
  <c r="N81" i="72" s="1"/>
  <c r="I25" i="72"/>
  <c r="N25" i="72" s="1"/>
  <c r="R43" i="72"/>
  <c r="I79" i="72"/>
  <c r="N79" i="72" s="1"/>
  <c r="P115" i="72"/>
  <c r="S151" i="72"/>
  <c r="P205" i="72"/>
  <c r="W44" i="72"/>
  <c r="R63" i="72"/>
  <c r="X81" i="72"/>
  <c r="I163" i="72"/>
  <c r="N163" i="72" s="1"/>
  <c r="I199" i="72"/>
  <c r="N199" i="72" s="1"/>
  <c r="O128" i="72"/>
  <c r="P201" i="72"/>
  <c r="O202" i="72"/>
  <c r="O24" i="72"/>
  <c r="T147" i="72"/>
  <c r="I40" i="72"/>
  <c r="N40" i="72" s="1"/>
  <c r="V202" i="72"/>
  <c r="P24" i="72"/>
  <c r="M204" i="72"/>
  <c r="T79" i="72"/>
  <c r="X97" i="72"/>
  <c r="W115" i="72"/>
  <c r="T205" i="72"/>
  <c r="W123" i="72"/>
  <c r="T159" i="72"/>
  <c r="P196" i="72"/>
  <c r="R53" i="72"/>
  <c r="V73" i="72"/>
  <c r="S91" i="72"/>
  <c r="P127" i="72"/>
  <c r="W181" i="72"/>
  <c r="T199" i="72"/>
  <c r="O217" i="72"/>
  <c r="T74" i="72"/>
  <c r="O39" i="72"/>
  <c r="O75" i="72"/>
  <c r="P93" i="72"/>
  <c r="X147" i="72"/>
  <c r="X184" i="72"/>
  <c r="M95" i="72"/>
  <c r="I149" i="72"/>
  <c r="N149" i="72" s="1"/>
  <c r="I185" i="72"/>
  <c r="N185" i="72" s="1"/>
  <c r="R221" i="72"/>
  <c r="W24" i="72"/>
  <c r="I114" i="72"/>
  <c r="N114" i="72" s="1"/>
  <c r="O204" i="72"/>
  <c r="X79" i="72"/>
  <c r="W205" i="72"/>
  <c r="M170" i="72"/>
  <c r="M188" i="72"/>
  <c r="T22" i="72"/>
  <c r="R22" i="72"/>
  <c r="P22" i="72"/>
  <c r="O22" i="72"/>
  <c r="M22" i="72"/>
  <c r="X22" i="72"/>
  <c r="X207" i="72"/>
  <c r="T207" i="72"/>
  <c r="R207" i="72"/>
  <c r="P207" i="72"/>
  <c r="O207" i="72"/>
  <c r="R119" i="72"/>
  <c r="R30" i="72"/>
  <c r="P66" i="72"/>
  <c r="X192" i="72"/>
  <c r="P212" i="72"/>
  <c r="P47" i="72"/>
  <c r="R83" i="72"/>
  <c r="O101" i="72"/>
  <c r="W119" i="72"/>
  <c r="X30" i="72"/>
  <c r="M192" i="72"/>
  <c r="P67" i="72"/>
  <c r="R103" i="72"/>
  <c r="W50" i="72"/>
  <c r="X68" i="72"/>
  <c r="P194" i="72"/>
  <c r="T212" i="72"/>
  <c r="P69" i="72"/>
  <c r="R105" i="72"/>
  <c r="O141" i="72"/>
  <c r="W52" i="72"/>
  <c r="T88" i="72"/>
  <c r="R106" i="72"/>
  <c r="T160" i="72"/>
  <c r="R178" i="72"/>
  <c r="M196" i="72"/>
  <c r="P143" i="72"/>
  <c r="S18" i="72"/>
  <c r="T198" i="72"/>
  <c r="V145" i="72"/>
  <c r="R181" i="72"/>
  <c r="W199" i="72"/>
  <c r="W92" i="72"/>
  <c r="V92" i="72"/>
  <c r="S110" i="72"/>
  <c r="R110" i="72"/>
  <c r="O110" i="72"/>
  <c r="M110" i="72"/>
  <c r="X26" i="72"/>
  <c r="W26" i="72"/>
  <c r="S26" i="72"/>
  <c r="M26" i="72"/>
  <c r="V20" i="72"/>
  <c r="X20" i="72"/>
  <c r="O116" i="72"/>
  <c r="W116" i="72"/>
  <c r="R116" i="72"/>
  <c r="P116" i="72"/>
  <c r="O211" i="72"/>
  <c r="I122" i="72"/>
  <c r="N122" i="72" s="1"/>
  <c r="O16" i="72"/>
  <c r="I52" i="72"/>
  <c r="N52" i="72" s="1"/>
  <c r="W198" i="72"/>
  <c r="X111" i="72"/>
  <c r="T111" i="72"/>
  <c r="P111" i="72"/>
  <c r="O111" i="72"/>
  <c r="M111" i="72"/>
  <c r="V22" i="72"/>
  <c r="S112" i="72"/>
  <c r="V112" i="72"/>
  <c r="T112" i="72"/>
  <c r="R112" i="72"/>
  <c r="O112" i="72"/>
  <c r="M116" i="72"/>
  <c r="I207" i="72"/>
  <c r="N207" i="72" s="1"/>
  <c r="X130" i="72"/>
  <c r="T130" i="72"/>
  <c r="S130" i="72"/>
  <c r="I130" i="72"/>
  <c r="N130" i="72" s="1"/>
  <c r="X66" i="72"/>
  <c r="W101" i="72"/>
  <c r="M119" i="72"/>
  <c r="P137" i="72"/>
  <c r="P191" i="72"/>
  <c r="M30" i="72"/>
  <c r="W48" i="72"/>
  <c r="R192" i="72"/>
  <c r="W210" i="72"/>
  <c r="T13" i="72"/>
  <c r="P121" i="72"/>
  <c r="I157" i="72"/>
  <c r="N157" i="72" s="1"/>
  <c r="T193" i="72"/>
  <c r="P211" i="72"/>
  <c r="P68" i="72"/>
  <c r="P122" i="72"/>
  <c r="O158" i="72"/>
  <c r="O176" i="72"/>
  <c r="W194" i="72"/>
  <c r="X212" i="72"/>
  <c r="T141" i="72"/>
  <c r="R195" i="72"/>
  <c r="O213" i="72"/>
  <c r="X16" i="72"/>
  <c r="S34" i="72"/>
  <c r="M52" i="72"/>
  <c r="I88" i="72"/>
  <c r="N88" i="72" s="1"/>
  <c r="I160" i="72"/>
  <c r="N160" i="72" s="1"/>
  <c r="R196" i="72"/>
  <c r="R17" i="72"/>
  <c r="I71" i="72"/>
  <c r="N71" i="72" s="1"/>
  <c r="T89" i="72"/>
  <c r="I215" i="72"/>
  <c r="N215" i="72" s="1"/>
  <c r="W54" i="72"/>
  <c r="O72" i="72"/>
  <c r="W126" i="72"/>
  <c r="O144" i="72"/>
  <c r="I198" i="72"/>
  <c r="N198" i="72" s="1"/>
  <c r="I19" i="72"/>
  <c r="N19" i="72" s="1"/>
  <c r="I145" i="72"/>
  <c r="N145" i="72" s="1"/>
  <c r="X181" i="72"/>
  <c r="O199" i="72"/>
  <c r="T217" i="72"/>
  <c r="M20" i="72"/>
  <c r="X38" i="72"/>
  <c r="O38" i="72"/>
  <c r="S92" i="72"/>
  <c r="P110" i="72"/>
  <c r="I111" i="72"/>
  <c r="N111" i="72" s="1"/>
  <c r="W22" i="72"/>
  <c r="I112" i="72"/>
  <c r="N112" i="72" s="1"/>
  <c r="T166" i="72"/>
  <c r="R166" i="72"/>
  <c r="P166" i="72"/>
  <c r="O166" i="72"/>
  <c r="M166" i="72"/>
  <c r="X166" i="72"/>
  <c r="V220" i="72"/>
  <c r="X220" i="72"/>
  <c r="W220" i="72"/>
  <c r="T220" i="72"/>
  <c r="I220" i="72"/>
  <c r="N220" i="72" s="1"/>
  <c r="I66" i="72"/>
  <c r="N66" i="72" s="1"/>
  <c r="I13" i="72"/>
  <c r="N13" i="72" s="1"/>
  <c r="I212" i="72"/>
  <c r="N212" i="72" s="1"/>
  <c r="W212" i="72"/>
  <c r="O119" i="72"/>
  <c r="T137" i="72"/>
  <c r="O30" i="72"/>
  <c r="M66" i="72"/>
  <c r="W139" i="72"/>
  <c r="M50" i="72"/>
  <c r="R68" i="72"/>
  <c r="R122" i="72"/>
  <c r="X158" i="72"/>
  <c r="P176" i="72"/>
  <c r="X194" i="72"/>
  <c r="M212" i="72"/>
  <c r="T195" i="72"/>
  <c r="P213" i="72"/>
  <c r="O52" i="72"/>
  <c r="M88" i="72"/>
  <c r="M160" i="72"/>
  <c r="T196" i="72"/>
  <c r="X89" i="72"/>
  <c r="P144" i="72"/>
  <c r="M198" i="72"/>
  <c r="S19" i="72"/>
  <c r="P199" i="72"/>
  <c r="W217" i="72"/>
  <c r="P20" i="72"/>
  <c r="T110" i="72"/>
  <c r="X146" i="72"/>
  <c r="W146" i="72"/>
  <c r="S146" i="72"/>
  <c r="O164" i="72"/>
  <c r="V164" i="72"/>
  <c r="R164" i="72"/>
  <c r="P164" i="72"/>
  <c r="M164" i="72"/>
  <c r="P112" i="72"/>
  <c r="X98" i="72"/>
  <c r="R98" i="72"/>
  <c r="I191" i="72"/>
  <c r="N191" i="72" s="1"/>
  <c r="M176" i="72"/>
  <c r="O17" i="72"/>
  <c r="X101" i="72"/>
  <c r="R191" i="72"/>
  <c r="P119" i="72"/>
  <c r="I155" i="72"/>
  <c r="N155" i="72" s="1"/>
  <c r="T191" i="72"/>
  <c r="P30" i="72"/>
  <c r="O66" i="72"/>
  <c r="O156" i="72"/>
  <c r="W192" i="72"/>
  <c r="M103" i="72"/>
  <c r="I139" i="72"/>
  <c r="N139" i="72" s="1"/>
  <c r="X139" i="72"/>
  <c r="T157" i="72"/>
  <c r="O50" i="72"/>
  <c r="T68" i="72"/>
  <c r="T122" i="72"/>
  <c r="R176" i="72"/>
  <c r="O212" i="72"/>
  <c r="M105" i="72"/>
  <c r="I141" i="72"/>
  <c r="N141" i="72" s="1"/>
  <c r="W141" i="72"/>
  <c r="P52" i="72"/>
  <c r="O88" i="72"/>
  <c r="O160" i="72"/>
  <c r="W53" i="72"/>
  <c r="O71" i="72"/>
  <c r="T125" i="72"/>
  <c r="I143" i="72"/>
  <c r="N143" i="72" s="1"/>
  <c r="W197" i="72"/>
  <c r="O215" i="72"/>
  <c r="M54" i="72"/>
  <c r="T72" i="72"/>
  <c r="O90" i="72"/>
  <c r="M126" i="72"/>
  <c r="T144" i="72"/>
  <c r="O162" i="72"/>
  <c r="O198" i="72"/>
  <c r="T19" i="72"/>
  <c r="R37" i="72"/>
  <c r="W55" i="72"/>
  <c r="W127" i="72"/>
  <c r="O145" i="72"/>
  <c r="R199" i="72"/>
  <c r="R20" i="72"/>
  <c r="M38" i="72"/>
  <c r="V110" i="72"/>
  <c r="M146" i="72"/>
  <c r="W164" i="72"/>
  <c r="W166" i="72"/>
  <c r="W60" i="72"/>
  <c r="X60" i="72"/>
  <c r="V60" i="72"/>
  <c r="T60" i="72"/>
  <c r="O60" i="72"/>
  <c r="R88" i="72"/>
  <c r="R160" i="72"/>
  <c r="W196" i="72"/>
  <c r="P71" i="72"/>
  <c r="P215" i="72"/>
  <c r="P198" i="72"/>
  <c r="P145" i="72"/>
  <c r="S20" i="72"/>
  <c r="W111" i="72"/>
  <c r="W148" i="72"/>
  <c r="O148" i="72"/>
  <c r="M148" i="72"/>
  <c r="S41" i="72"/>
  <c r="R41" i="72"/>
  <c r="P41" i="72"/>
  <c r="O41" i="72"/>
  <c r="I41" i="72"/>
  <c r="N41" i="72" s="1"/>
  <c r="S42" i="72"/>
  <c r="R42" i="72"/>
  <c r="P42" i="72"/>
  <c r="O42" i="72"/>
  <c r="M42" i="72"/>
  <c r="X42" i="72"/>
  <c r="W42" i="72"/>
  <c r="I42" i="72"/>
  <c r="N42" i="72" s="1"/>
  <c r="W66" i="72"/>
  <c r="W137" i="72"/>
  <c r="V191" i="72"/>
  <c r="P50" i="72"/>
  <c r="W176" i="72"/>
  <c r="R52" i="72"/>
  <c r="I47" i="72"/>
  <c r="N47" i="72" s="1"/>
  <c r="O83" i="72"/>
  <c r="I137" i="72"/>
  <c r="N137" i="72" s="1"/>
  <c r="X137" i="72"/>
  <c r="T155" i="72"/>
  <c r="M48" i="72"/>
  <c r="T66" i="72"/>
  <c r="T120" i="72"/>
  <c r="P138" i="72"/>
  <c r="R174" i="72"/>
  <c r="O210" i="72"/>
  <c r="P49" i="72"/>
  <c r="O67" i="72"/>
  <c r="X85" i="72"/>
  <c r="P103" i="72"/>
  <c r="X121" i="72"/>
  <c r="M139" i="72"/>
  <c r="R50" i="72"/>
  <c r="I68" i="72"/>
  <c r="N68" i="72" s="1"/>
  <c r="W68" i="72"/>
  <c r="T86" i="72"/>
  <c r="X176" i="72"/>
  <c r="O194" i="72"/>
  <c r="R212" i="72"/>
  <c r="P51" i="72"/>
  <c r="O69" i="72"/>
  <c r="X87" i="72"/>
  <c r="P105" i="72"/>
  <c r="X123" i="72"/>
  <c r="M141" i="72"/>
  <c r="T52" i="72"/>
  <c r="W124" i="72"/>
  <c r="P178" i="72"/>
  <c r="I196" i="72"/>
  <c r="N196" i="72" s="1"/>
  <c r="M53" i="72"/>
  <c r="T71" i="72"/>
  <c r="W125" i="72"/>
  <c r="O143" i="72"/>
  <c r="M197" i="72"/>
  <c r="T215" i="72"/>
  <c r="O18" i="72"/>
  <c r="P54" i="72"/>
  <c r="P126" i="72"/>
  <c r="X144" i="72"/>
  <c r="T162" i="72"/>
  <c r="R198" i="72"/>
  <c r="P73" i="72"/>
  <c r="T145" i="72"/>
  <c r="V199" i="72"/>
  <c r="I217" i="72"/>
  <c r="N217" i="72" s="1"/>
  <c r="R38" i="72"/>
  <c r="T56" i="72"/>
  <c r="I56" i="72"/>
  <c r="N56" i="72" s="1"/>
  <c r="R146" i="72"/>
  <c r="T41" i="72"/>
  <c r="T42" i="72"/>
  <c r="S133" i="72"/>
  <c r="R133" i="72"/>
  <c r="P133" i="72"/>
  <c r="O133" i="72"/>
  <c r="M133" i="72"/>
  <c r="W133" i="72"/>
  <c r="I133" i="72"/>
  <c r="N133" i="72" s="1"/>
  <c r="X134" i="72"/>
  <c r="T134" i="72"/>
  <c r="R134" i="72"/>
  <c r="P134" i="72"/>
  <c r="O134" i="72"/>
  <c r="I134" i="72"/>
  <c r="N134" i="72" s="1"/>
  <c r="M184" i="72"/>
  <c r="T202" i="72"/>
  <c r="O131" i="72"/>
  <c r="P185" i="72"/>
  <c r="R24" i="72"/>
  <c r="W96" i="72"/>
  <c r="O114" i="72"/>
  <c r="P204" i="72"/>
  <c r="R61" i="72"/>
  <c r="V115" i="72"/>
  <c r="T151" i="72"/>
  <c r="X169" i="72"/>
  <c r="P223" i="72"/>
  <c r="O62" i="72"/>
  <c r="X152" i="72"/>
  <c r="X170" i="72"/>
  <c r="O188" i="72"/>
  <c r="T206" i="72"/>
  <c r="P63" i="72"/>
  <c r="O117" i="72"/>
  <c r="P135" i="72"/>
  <c r="X225" i="72"/>
  <c r="R182" i="72"/>
  <c r="P39" i="72"/>
  <c r="X93" i="72"/>
  <c r="W147" i="72"/>
  <c r="M165" i="72"/>
  <c r="P40" i="72"/>
  <c r="W76" i="72"/>
  <c r="P184" i="72"/>
  <c r="X202" i="72"/>
  <c r="P113" i="72"/>
  <c r="M149" i="72"/>
  <c r="T185" i="72"/>
  <c r="X24" i="72"/>
  <c r="T114" i="72"/>
  <c r="M186" i="72"/>
  <c r="T204" i="72"/>
  <c r="V61" i="72"/>
  <c r="X115" i="72"/>
  <c r="X223" i="72"/>
  <c r="T62" i="72"/>
  <c r="W206" i="72"/>
  <c r="R117" i="72"/>
  <c r="I153" i="72"/>
  <c r="N153" i="72" s="1"/>
  <c r="P165" i="72"/>
  <c r="T40" i="72"/>
  <c r="X76" i="72"/>
  <c r="T184" i="72"/>
  <c r="P186" i="72"/>
  <c r="S222" i="72"/>
  <c r="V62" i="72"/>
  <c r="V188" i="72"/>
  <c r="I206" i="72"/>
  <c r="N206" i="72" s="1"/>
  <c r="X206" i="72"/>
  <c r="O81" i="72"/>
  <c r="T117" i="72"/>
  <c r="W135" i="72"/>
  <c r="I225" i="72"/>
  <c r="N225" i="72" s="1"/>
  <c r="V182" i="72"/>
  <c r="V40" i="72"/>
  <c r="V184" i="72"/>
  <c r="I202" i="72"/>
  <c r="N202" i="72" s="1"/>
  <c r="W23" i="72"/>
  <c r="I59" i="72"/>
  <c r="N59" i="72" s="1"/>
  <c r="R77" i="72"/>
  <c r="T149" i="72"/>
  <c r="M78" i="72"/>
  <c r="S186" i="72"/>
  <c r="I204" i="72"/>
  <c r="N204" i="72" s="1"/>
  <c r="W204" i="72"/>
  <c r="T222" i="72"/>
  <c r="I223" i="72"/>
  <c r="N223" i="72" s="1"/>
  <c r="W62" i="72"/>
  <c r="I152" i="72"/>
  <c r="N152" i="72" s="1"/>
  <c r="W188" i="72"/>
  <c r="M45" i="72"/>
  <c r="P81" i="72"/>
  <c r="M99" i="72"/>
  <c r="I117" i="72"/>
  <c r="N117" i="72" s="1"/>
  <c r="I135" i="72"/>
  <c r="N135" i="72" s="1"/>
  <c r="X135" i="72"/>
  <c r="I182" i="72"/>
  <c r="N182" i="72" s="1"/>
  <c r="W182" i="72"/>
  <c r="M93" i="72"/>
  <c r="I147" i="72"/>
  <c r="N147" i="72" s="1"/>
  <c r="W40" i="72"/>
  <c r="W184" i="72"/>
  <c r="I131" i="72"/>
  <c r="N131" i="72" s="1"/>
  <c r="M167" i="72"/>
  <c r="M24" i="72"/>
  <c r="X25" i="72"/>
  <c r="M61" i="72"/>
  <c r="P79" i="72"/>
  <c r="M97" i="72"/>
  <c r="M115" i="72"/>
  <c r="V205" i="72"/>
  <c r="V44" i="72"/>
  <c r="I62" i="72"/>
  <c r="N62" i="72" s="1"/>
  <c r="O152" i="72"/>
  <c r="X188" i="72"/>
  <c r="M206" i="72"/>
  <c r="T81" i="72"/>
  <c r="W117" i="72"/>
  <c r="O225" i="72"/>
  <c r="R29" i="72"/>
  <c r="S155" i="72"/>
  <c r="R173" i="72"/>
  <c r="S84" i="72"/>
  <c r="R102" i="72"/>
  <c r="S13" i="72"/>
  <c r="R31" i="72"/>
  <c r="S157" i="72"/>
  <c r="R175" i="72"/>
  <c r="S86" i="72"/>
  <c r="R104" i="72"/>
  <c r="S15" i="72"/>
  <c r="R33" i="72"/>
  <c r="S159" i="72"/>
  <c r="R177" i="72"/>
  <c r="T70" i="72"/>
  <c r="V214" i="72"/>
  <c r="T108" i="72"/>
  <c r="I108" i="72"/>
  <c r="N108" i="72" s="1"/>
  <c r="P108" i="72"/>
  <c r="O108" i="72"/>
  <c r="P180" i="72"/>
  <c r="O180" i="72"/>
  <c r="T180" i="72"/>
  <c r="I180" i="72"/>
  <c r="N180" i="72" s="1"/>
  <c r="P109" i="72"/>
  <c r="O109" i="72"/>
  <c r="V109" i="72"/>
  <c r="T109" i="72"/>
  <c r="I109" i="72"/>
  <c r="N109" i="72" s="1"/>
  <c r="S31" i="72"/>
  <c r="R142" i="72"/>
  <c r="W142" i="72"/>
  <c r="M142" i="72"/>
  <c r="T35" i="72"/>
  <c r="I35" i="72"/>
  <c r="N35" i="72" s="1"/>
  <c r="O35" i="72"/>
  <c r="P36" i="72"/>
  <c r="O36" i="72"/>
  <c r="T36" i="72"/>
  <c r="I36" i="72"/>
  <c r="N36" i="72" s="1"/>
  <c r="I29" i="72"/>
  <c r="N29" i="72" s="1"/>
  <c r="T29" i="72"/>
  <c r="S47" i="72"/>
  <c r="R65" i="72"/>
  <c r="P83" i="72"/>
  <c r="V155" i="72"/>
  <c r="I173" i="72"/>
  <c r="N173" i="72" s="1"/>
  <c r="T173" i="72"/>
  <c r="S191" i="72"/>
  <c r="R209" i="72"/>
  <c r="P12" i="72"/>
  <c r="I102" i="72"/>
  <c r="N102" i="72" s="1"/>
  <c r="T102" i="72"/>
  <c r="S120" i="72"/>
  <c r="R138" i="72"/>
  <c r="P156" i="72"/>
  <c r="I31" i="72"/>
  <c r="N31" i="72" s="1"/>
  <c r="T31" i="72"/>
  <c r="S49" i="72"/>
  <c r="R67" i="72"/>
  <c r="P85" i="72"/>
  <c r="I175" i="72"/>
  <c r="N175" i="72" s="1"/>
  <c r="T175" i="72"/>
  <c r="S193" i="72"/>
  <c r="R211" i="72"/>
  <c r="P14" i="72"/>
  <c r="I104" i="72"/>
  <c r="N104" i="72" s="1"/>
  <c r="T104" i="72"/>
  <c r="S122" i="72"/>
  <c r="R140" i="72"/>
  <c r="P158" i="72"/>
  <c r="I33" i="72"/>
  <c r="N33" i="72" s="1"/>
  <c r="T33" i="72"/>
  <c r="S51" i="72"/>
  <c r="R69" i="72"/>
  <c r="P87" i="72"/>
  <c r="I177" i="72"/>
  <c r="N177" i="72" s="1"/>
  <c r="T177" i="72"/>
  <c r="S195" i="72"/>
  <c r="R213" i="72"/>
  <c r="P16" i="72"/>
  <c r="I70" i="72"/>
  <c r="N70" i="72" s="1"/>
  <c r="X70" i="72"/>
  <c r="I142" i="72"/>
  <c r="N142" i="72" s="1"/>
  <c r="X142" i="72"/>
  <c r="S17" i="72"/>
  <c r="M35" i="72"/>
  <c r="P107" i="72"/>
  <c r="O107" i="72"/>
  <c r="T107" i="72"/>
  <c r="I107" i="72"/>
  <c r="N107" i="72" s="1"/>
  <c r="M36" i="72"/>
  <c r="R57" i="72"/>
  <c r="W57" i="72"/>
  <c r="M57" i="72"/>
  <c r="S57" i="72"/>
  <c r="P57" i="72"/>
  <c r="I57" i="72"/>
  <c r="N57" i="72" s="1"/>
  <c r="R201" i="72"/>
  <c r="O201" i="72"/>
  <c r="W201" i="72"/>
  <c r="M201" i="72"/>
  <c r="X201" i="72"/>
  <c r="T201" i="72"/>
  <c r="I201" i="72"/>
  <c r="N201" i="72" s="1"/>
  <c r="M219" i="72"/>
  <c r="X214" i="72"/>
  <c r="W214" i="72"/>
  <c r="M214" i="72"/>
  <c r="R214" i="72"/>
  <c r="M155" i="72"/>
  <c r="W155" i="72"/>
  <c r="V173" i="72"/>
  <c r="S209" i="72"/>
  <c r="R12" i="72"/>
  <c r="M84" i="72"/>
  <c r="W84" i="72"/>
  <c r="S138" i="72"/>
  <c r="R156" i="72"/>
  <c r="M13" i="72"/>
  <c r="W13" i="72"/>
  <c r="S67" i="72"/>
  <c r="R85" i="72"/>
  <c r="M157" i="72"/>
  <c r="W157" i="72"/>
  <c r="S211" i="72"/>
  <c r="R14" i="72"/>
  <c r="M86" i="72"/>
  <c r="W86" i="72"/>
  <c r="S140" i="72"/>
  <c r="R158" i="72"/>
  <c r="M15" i="72"/>
  <c r="W15" i="72"/>
  <c r="S69" i="72"/>
  <c r="R87" i="72"/>
  <c r="M159" i="72"/>
  <c r="W159" i="72"/>
  <c r="S213" i="72"/>
  <c r="R16" i="72"/>
  <c r="T17" i="72"/>
  <c r="M107" i="72"/>
  <c r="R108" i="72"/>
  <c r="R180" i="72"/>
  <c r="R109" i="72"/>
  <c r="T179" i="72"/>
  <c r="I179" i="72"/>
  <c r="N179" i="72" s="1"/>
  <c r="P179" i="72"/>
  <c r="O179" i="72"/>
  <c r="P219" i="72"/>
  <c r="X219" i="72"/>
  <c r="T219" i="72"/>
  <c r="I219" i="72"/>
  <c r="N219" i="72" s="1"/>
  <c r="S219" i="72"/>
  <c r="R219" i="72"/>
  <c r="O219" i="72"/>
  <c r="T94" i="72"/>
  <c r="I94" i="72"/>
  <c r="N94" i="72" s="1"/>
  <c r="R94" i="72"/>
  <c r="O94" i="72"/>
  <c r="X94" i="72"/>
  <c r="W94" i="72"/>
  <c r="V94" i="72"/>
  <c r="M94" i="72"/>
  <c r="S65" i="72"/>
  <c r="X155" i="72"/>
  <c r="W173" i="72"/>
  <c r="T209" i="72"/>
  <c r="X84" i="72"/>
  <c r="M102" i="72"/>
  <c r="W102" i="72"/>
  <c r="I138" i="72"/>
  <c r="N138" i="72" s="1"/>
  <c r="T138" i="72"/>
  <c r="S156" i="72"/>
  <c r="X13" i="72"/>
  <c r="M31" i="72"/>
  <c r="W31" i="72"/>
  <c r="I67" i="72"/>
  <c r="N67" i="72" s="1"/>
  <c r="T67" i="72"/>
  <c r="S85" i="72"/>
  <c r="X157" i="72"/>
  <c r="M175" i="72"/>
  <c r="W175" i="72"/>
  <c r="I211" i="72"/>
  <c r="N211" i="72" s="1"/>
  <c r="T211" i="72"/>
  <c r="S14" i="72"/>
  <c r="X86" i="72"/>
  <c r="M104" i="72"/>
  <c r="W104" i="72"/>
  <c r="I140" i="72"/>
  <c r="N140" i="72" s="1"/>
  <c r="T140" i="72"/>
  <c r="S158" i="72"/>
  <c r="X15" i="72"/>
  <c r="M33" i="72"/>
  <c r="W33" i="72"/>
  <c r="I69" i="72"/>
  <c r="N69" i="72" s="1"/>
  <c r="T69" i="72"/>
  <c r="S87" i="72"/>
  <c r="X159" i="72"/>
  <c r="M177" i="72"/>
  <c r="W177" i="72"/>
  <c r="I213" i="72"/>
  <c r="N213" i="72" s="1"/>
  <c r="T213" i="72"/>
  <c r="S16" i="72"/>
  <c r="O214" i="72"/>
  <c r="P35" i="72"/>
  <c r="R179" i="72"/>
  <c r="R36" i="72"/>
  <c r="S108" i="72"/>
  <c r="S180" i="72"/>
  <c r="W19" i="72"/>
  <c r="M19" i="72"/>
  <c r="V19" i="72"/>
  <c r="R19" i="72"/>
  <c r="P19" i="72"/>
  <c r="S109" i="72"/>
  <c r="W163" i="72"/>
  <c r="M163" i="72"/>
  <c r="V163" i="72"/>
  <c r="R163" i="72"/>
  <c r="P163" i="72"/>
  <c r="S94" i="72"/>
  <c r="S177" i="72"/>
  <c r="T5" i="72"/>
  <c r="M47" i="72"/>
  <c r="T83" i="72"/>
  <c r="S101" i="72"/>
  <c r="O155" i="72"/>
  <c r="X173" i="72"/>
  <c r="M191" i="72"/>
  <c r="W191" i="72"/>
  <c r="V209" i="72"/>
  <c r="I12" i="72"/>
  <c r="N12" i="72" s="1"/>
  <c r="T12" i="72"/>
  <c r="S30" i="72"/>
  <c r="O84" i="72"/>
  <c r="X102" i="72"/>
  <c r="M120" i="72"/>
  <c r="W120" i="72"/>
  <c r="I156" i="72"/>
  <c r="N156" i="72" s="1"/>
  <c r="T156" i="72"/>
  <c r="S174" i="72"/>
  <c r="O13" i="72"/>
  <c r="X31" i="72"/>
  <c r="M49" i="72"/>
  <c r="W49" i="72"/>
  <c r="I85" i="72"/>
  <c r="N85" i="72" s="1"/>
  <c r="T85" i="72"/>
  <c r="S103" i="72"/>
  <c r="O157" i="72"/>
  <c r="X175" i="72"/>
  <c r="M193" i="72"/>
  <c r="W193" i="72"/>
  <c r="I14" i="72"/>
  <c r="N14" i="72" s="1"/>
  <c r="T14" i="72"/>
  <c r="S32" i="72"/>
  <c r="O86" i="72"/>
  <c r="X104" i="72"/>
  <c r="M122" i="72"/>
  <c r="W122" i="72"/>
  <c r="I158" i="72"/>
  <c r="N158" i="72" s="1"/>
  <c r="T158" i="72"/>
  <c r="S176" i="72"/>
  <c r="O15" i="72"/>
  <c r="X33" i="72"/>
  <c r="M51" i="72"/>
  <c r="W51" i="72"/>
  <c r="I87" i="72"/>
  <c r="N87" i="72" s="1"/>
  <c r="T87" i="72"/>
  <c r="S105" i="72"/>
  <c r="O159" i="72"/>
  <c r="X177" i="72"/>
  <c r="M195" i="72"/>
  <c r="W195" i="72"/>
  <c r="I16" i="72"/>
  <c r="N16" i="72" s="1"/>
  <c r="T16" i="72"/>
  <c r="O34" i="72"/>
  <c r="T34" i="72"/>
  <c r="I34" i="72"/>
  <c r="N34" i="72" s="1"/>
  <c r="W34" i="72"/>
  <c r="T106" i="72"/>
  <c r="I106" i="72"/>
  <c r="N106" i="72" s="1"/>
  <c r="O106" i="72"/>
  <c r="W106" i="72"/>
  <c r="O142" i="72"/>
  <c r="O178" i="72"/>
  <c r="T178" i="72"/>
  <c r="I178" i="72"/>
  <c r="N178" i="72" s="1"/>
  <c r="W178" i="72"/>
  <c r="P214" i="72"/>
  <c r="W17" i="72"/>
  <c r="M17" i="72"/>
  <c r="P17" i="72"/>
  <c r="R35" i="72"/>
  <c r="R107" i="72"/>
  <c r="S179" i="72"/>
  <c r="S36" i="72"/>
  <c r="W90" i="72"/>
  <c r="M90" i="72"/>
  <c r="R90" i="72"/>
  <c r="P90" i="72"/>
  <c r="W108" i="72"/>
  <c r="R162" i="72"/>
  <c r="P162" i="72"/>
  <c r="W162" i="72"/>
  <c r="M162" i="72"/>
  <c r="W180" i="72"/>
  <c r="R91" i="72"/>
  <c r="P91" i="72"/>
  <c r="W91" i="72"/>
  <c r="M91" i="72"/>
  <c r="V91" i="72"/>
  <c r="W109" i="72"/>
  <c r="S102" i="72"/>
  <c r="S175" i="72"/>
  <c r="W70" i="72"/>
  <c r="M70" i="72"/>
  <c r="R70" i="72"/>
  <c r="M29" i="72"/>
  <c r="I65" i="72"/>
  <c r="N65" i="72" s="1"/>
  <c r="T65" i="72"/>
  <c r="S12" i="72"/>
  <c r="W47" i="72"/>
  <c r="O29" i="72"/>
  <c r="X47" i="72"/>
  <c r="M65" i="72"/>
  <c r="W65" i="72"/>
  <c r="I101" i="72"/>
  <c r="N101" i="72" s="1"/>
  <c r="T101" i="72"/>
  <c r="S119" i="72"/>
  <c r="R137" i="72"/>
  <c r="P155" i="72"/>
  <c r="O173" i="72"/>
  <c r="X191" i="72"/>
  <c r="M209" i="72"/>
  <c r="W209" i="72"/>
  <c r="I30" i="72"/>
  <c r="N30" i="72" s="1"/>
  <c r="T30" i="72"/>
  <c r="S48" i="72"/>
  <c r="R66" i="72"/>
  <c r="P84" i="72"/>
  <c r="O102" i="72"/>
  <c r="X120" i="72"/>
  <c r="M138" i="72"/>
  <c r="W138" i="72"/>
  <c r="I174" i="72"/>
  <c r="N174" i="72" s="1"/>
  <c r="T174" i="72"/>
  <c r="S192" i="72"/>
  <c r="R210" i="72"/>
  <c r="P13" i="72"/>
  <c r="O31" i="72"/>
  <c r="X49" i="72"/>
  <c r="M67" i="72"/>
  <c r="W67" i="72"/>
  <c r="I103" i="72"/>
  <c r="N103" i="72" s="1"/>
  <c r="T103" i="72"/>
  <c r="S121" i="72"/>
  <c r="R139" i="72"/>
  <c r="P157" i="72"/>
  <c r="O175" i="72"/>
  <c r="X193" i="72"/>
  <c r="M211" i="72"/>
  <c r="W211" i="72"/>
  <c r="I32" i="72"/>
  <c r="N32" i="72" s="1"/>
  <c r="T32" i="72"/>
  <c r="S50" i="72"/>
  <c r="P86" i="72"/>
  <c r="O104" i="72"/>
  <c r="X122" i="72"/>
  <c r="M140" i="72"/>
  <c r="W140" i="72"/>
  <c r="I176" i="72"/>
  <c r="N176" i="72" s="1"/>
  <c r="T176" i="72"/>
  <c r="S194" i="72"/>
  <c r="P15" i="72"/>
  <c r="O33" i="72"/>
  <c r="X51" i="72"/>
  <c r="M69" i="72"/>
  <c r="W69" i="72"/>
  <c r="I105" i="72"/>
  <c r="N105" i="72" s="1"/>
  <c r="T105" i="72"/>
  <c r="S123" i="72"/>
  <c r="P159" i="72"/>
  <c r="O177" i="72"/>
  <c r="X195" i="72"/>
  <c r="M213" i="72"/>
  <c r="W213" i="72"/>
  <c r="X34" i="72"/>
  <c r="P70" i="72"/>
  <c r="X106" i="72"/>
  <c r="P142" i="72"/>
  <c r="X178" i="72"/>
  <c r="S214" i="72"/>
  <c r="I17" i="72"/>
  <c r="N17" i="72" s="1"/>
  <c r="S35" i="72"/>
  <c r="S107" i="72"/>
  <c r="W161" i="72"/>
  <c r="M161" i="72"/>
  <c r="R161" i="72"/>
  <c r="P161" i="72"/>
  <c r="W179" i="72"/>
  <c r="R18" i="72"/>
  <c r="P18" i="72"/>
  <c r="W18" i="72"/>
  <c r="M18" i="72"/>
  <c r="W36" i="72"/>
  <c r="X108" i="72"/>
  <c r="I162" i="72"/>
  <c r="N162" i="72" s="1"/>
  <c r="X180" i="72"/>
  <c r="I91" i="72"/>
  <c r="N91" i="72" s="1"/>
  <c r="X109" i="72"/>
  <c r="V74" i="72"/>
  <c r="P74" i="72"/>
  <c r="S74" i="72"/>
  <c r="R74" i="72"/>
  <c r="M74" i="72"/>
  <c r="X74" i="72"/>
  <c r="I74" i="72"/>
  <c r="N74" i="72" s="1"/>
  <c r="R128" i="72"/>
  <c r="W128" i="72"/>
  <c r="M128" i="72"/>
  <c r="V128" i="72"/>
  <c r="S128" i="72"/>
  <c r="P128" i="72"/>
  <c r="I128" i="72"/>
  <c r="N128" i="72" s="1"/>
  <c r="W200" i="72"/>
  <c r="M200" i="72"/>
  <c r="R200" i="72"/>
  <c r="P200" i="72"/>
  <c r="I200" i="72"/>
  <c r="N200" i="72" s="1"/>
  <c r="T200" i="72"/>
  <c r="S200" i="72"/>
  <c r="T57" i="72"/>
  <c r="R132" i="72"/>
  <c r="P132" i="72"/>
  <c r="O132" i="72"/>
  <c r="X132" i="72"/>
  <c r="W132" i="72"/>
  <c r="M132" i="72"/>
  <c r="T132" i="72"/>
  <c r="I132" i="72"/>
  <c r="N132" i="72" s="1"/>
  <c r="S132" i="72"/>
  <c r="S173" i="72"/>
  <c r="S104" i="72"/>
  <c r="W29" i="72"/>
  <c r="S83" i="72"/>
  <c r="M173" i="72"/>
  <c r="X29" i="72"/>
  <c r="I83" i="72"/>
  <c r="N83" i="72" s="1"/>
  <c r="M83" i="72"/>
  <c r="I119" i="72"/>
  <c r="N119" i="72" s="1"/>
  <c r="M12" i="72"/>
  <c r="I48" i="72"/>
  <c r="M156" i="72"/>
  <c r="I192" i="72"/>
  <c r="N192" i="72" s="1"/>
  <c r="M85" i="72"/>
  <c r="I121" i="72"/>
  <c r="N121" i="72" s="1"/>
  <c r="M14" i="72"/>
  <c r="I50" i="72"/>
  <c r="M158" i="72"/>
  <c r="I194" i="72"/>
  <c r="N194" i="72" s="1"/>
  <c r="M87" i="72"/>
  <c r="I123" i="72"/>
  <c r="N123" i="72" s="1"/>
  <c r="M16" i="72"/>
  <c r="M34" i="72"/>
  <c r="S70" i="72"/>
  <c r="P88" i="72"/>
  <c r="W88" i="72"/>
  <c r="M106" i="72"/>
  <c r="S142" i="72"/>
  <c r="P160" i="72"/>
  <c r="W160" i="72"/>
  <c r="M178" i="72"/>
  <c r="T214" i="72"/>
  <c r="W35" i="72"/>
  <c r="R89" i="72"/>
  <c r="P89" i="72"/>
  <c r="W89" i="72"/>
  <c r="M89" i="72"/>
  <c r="V89" i="72"/>
  <c r="W107" i="72"/>
  <c r="I161" i="72"/>
  <c r="N161" i="72" s="1"/>
  <c r="X179" i="72"/>
  <c r="I18" i="72"/>
  <c r="N18" i="72" s="1"/>
  <c r="X36" i="72"/>
  <c r="O19" i="72"/>
  <c r="V37" i="72"/>
  <c r="T37" i="72"/>
  <c r="I37" i="72"/>
  <c r="N37" i="72" s="1"/>
  <c r="P37" i="72"/>
  <c r="O37" i="72"/>
  <c r="O163" i="72"/>
  <c r="V181" i="72"/>
  <c r="T181" i="72"/>
  <c r="I181" i="72"/>
  <c r="N181" i="72" s="1"/>
  <c r="P181" i="72"/>
  <c r="O181" i="72"/>
  <c r="X57" i="72"/>
  <c r="S52" i="72"/>
  <c r="X124" i="72"/>
  <c r="S196" i="72"/>
  <c r="X53" i="72"/>
  <c r="M71" i="72"/>
  <c r="W71" i="72"/>
  <c r="S125" i="72"/>
  <c r="R143" i="72"/>
  <c r="X197" i="72"/>
  <c r="M215" i="72"/>
  <c r="W215" i="72"/>
  <c r="S54" i="72"/>
  <c r="R72" i="72"/>
  <c r="X126" i="72"/>
  <c r="M144" i="72"/>
  <c r="W144" i="72"/>
  <c r="S198" i="72"/>
  <c r="R216" i="72"/>
  <c r="M73" i="72"/>
  <c r="W73" i="72"/>
  <c r="S127" i="72"/>
  <c r="R145" i="72"/>
  <c r="M217" i="72"/>
  <c r="X217" i="72"/>
  <c r="P92" i="72"/>
  <c r="V218" i="72"/>
  <c r="P218" i="72"/>
  <c r="O218" i="72"/>
  <c r="X218" i="72"/>
  <c r="P21" i="72"/>
  <c r="T165" i="72"/>
  <c r="I165" i="72"/>
  <c r="N165" i="72" s="1"/>
  <c r="R165" i="72"/>
  <c r="O165" i="72"/>
  <c r="X165" i="72"/>
  <c r="W58" i="72"/>
  <c r="M58" i="72"/>
  <c r="T58" i="72"/>
  <c r="I58" i="72"/>
  <c r="N58" i="72" s="1"/>
  <c r="R58" i="72"/>
  <c r="P58" i="72"/>
  <c r="M23" i="72"/>
  <c r="S143" i="72"/>
  <c r="S72" i="72"/>
  <c r="S216" i="72"/>
  <c r="S145" i="72"/>
  <c r="W56" i="72"/>
  <c r="M56" i="72"/>
  <c r="R56" i="72"/>
  <c r="V56" i="72"/>
  <c r="R92" i="72"/>
  <c r="R21" i="72"/>
  <c r="W129" i="72"/>
  <c r="M129" i="72"/>
  <c r="T129" i="72"/>
  <c r="I129" i="72"/>
  <c r="N129" i="72" s="1"/>
  <c r="R129" i="72"/>
  <c r="P129" i="72"/>
  <c r="P130" i="72"/>
  <c r="P148" i="72"/>
  <c r="X148" i="72"/>
  <c r="V148" i="72"/>
  <c r="T148" i="72"/>
  <c r="I148" i="72"/>
  <c r="N148" i="72" s="1"/>
  <c r="R203" i="72"/>
  <c r="P203" i="72"/>
  <c r="O203" i="72"/>
  <c r="X203" i="72"/>
  <c r="W203" i="72"/>
  <c r="M203" i="72"/>
  <c r="T203" i="72"/>
  <c r="I203" i="72"/>
  <c r="N203" i="72" s="1"/>
  <c r="R71" i="72"/>
  <c r="M143" i="72"/>
  <c r="W143" i="72"/>
  <c r="R215" i="72"/>
  <c r="M72" i="72"/>
  <c r="W72" i="72"/>
  <c r="R144" i="72"/>
  <c r="M216" i="72"/>
  <c r="W216" i="72"/>
  <c r="R73" i="72"/>
  <c r="M145" i="72"/>
  <c r="W145" i="72"/>
  <c r="R217" i="72"/>
  <c r="P146" i="72"/>
  <c r="V146" i="72"/>
  <c r="T146" i="72"/>
  <c r="I146" i="72"/>
  <c r="N146" i="72" s="1"/>
  <c r="R218" i="72"/>
  <c r="P75" i="72"/>
  <c r="X75" i="72"/>
  <c r="T75" i="72"/>
  <c r="I75" i="72"/>
  <c r="N75" i="72" s="1"/>
  <c r="O129" i="72"/>
  <c r="S165" i="72"/>
  <c r="S58" i="72"/>
  <c r="R148" i="72"/>
  <c r="R59" i="72"/>
  <c r="P59" i="72"/>
  <c r="O59" i="72"/>
  <c r="X59" i="72"/>
  <c r="W59" i="72"/>
  <c r="M59" i="72"/>
  <c r="P77" i="72"/>
  <c r="O77" i="72"/>
  <c r="X77" i="72"/>
  <c r="W77" i="72"/>
  <c r="M77" i="72"/>
  <c r="T77" i="72"/>
  <c r="I77" i="72"/>
  <c r="N77" i="72" s="1"/>
  <c r="S217" i="72"/>
  <c r="O20" i="72"/>
  <c r="T20" i="72"/>
  <c r="I20" i="72"/>
  <c r="N20" i="72" s="1"/>
  <c r="W20" i="72"/>
  <c r="O56" i="72"/>
  <c r="T92" i="72"/>
  <c r="I92" i="72"/>
  <c r="N92" i="72" s="1"/>
  <c r="O92" i="72"/>
  <c r="X92" i="72"/>
  <c r="T21" i="72"/>
  <c r="I21" i="72"/>
  <c r="O21" i="72"/>
  <c r="X21" i="72"/>
  <c r="S129" i="72"/>
  <c r="S148" i="72"/>
  <c r="R224" i="72"/>
  <c r="P224" i="72"/>
  <c r="O224" i="72"/>
  <c r="X224" i="72"/>
  <c r="W224" i="72"/>
  <c r="M224" i="72"/>
  <c r="V224" i="72"/>
  <c r="T224" i="72"/>
  <c r="S224" i="72"/>
  <c r="I224" i="72"/>
  <c r="N224" i="72" s="1"/>
  <c r="P171" i="72"/>
  <c r="O171" i="72"/>
  <c r="X171" i="72"/>
  <c r="W171" i="72"/>
  <c r="M171" i="72"/>
  <c r="T171" i="72"/>
  <c r="I171" i="72"/>
  <c r="N171" i="72" s="1"/>
  <c r="S171" i="72"/>
  <c r="R171" i="72"/>
  <c r="R130" i="72"/>
  <c r="O130" i="72"/>
  <c r="W130" i="72"/>
  <c r="M130" i="72"/>
  <c r="V130" i="72"/>
  <c r="T23" i="72"/>
  <c r="I23" i="72"/>
  <c r="R23" i="72"/>
  <c r="P23" i="72"/>
  <c r="O23" i="72"/>
  <c r="X23" i="72"/>
  <c r="P168" i="72"/>
  <c r="T168" i="72"/>
  <c r="S168" i="72"/>
  <c r="R168" i="72"/>
  <c r="O168" i="72"/>
  <c r="M168" i="72"/>
  <c r="X168" i="72"/>
  <c r="I168" i="72"/>
  <c r="N168" i="72" s="1"/>
  <c r="S221" i="72"/>
  <c r="W150" i="72"/>
  <c r="R150" i="72"/>
  <c r="T150" i="72"/>
  <c r="R80" i="72"/>
  <c r="P80" i="72"/>
  <c r="X80" i="72"/>
  <c r="W80" i="72"/>
  <c r="M80" i="72"/>
  <c r="V80" i="72"/>
  <c r="P27" i="72"/>
  <c r="O27" i="72"/>
  <c r="X27" i="72"/>
  <c r="W27" i="72"/>
  <c r="M27" i="72"/>
  <c r="T27" i="72"/>
  <c r="I27" i="72"/>
  <c r="N27" i="72" s="1"/>
  <c r="S164" i="72"/>
  <c r="S93" i="72"/>
  <c r="R111" i="72"/>
  <c r="O147" i="72"/>
  <c r="M183" i="72"/>
  <c r="W183" i="72"/>
  <c r="S22" i="72"/>
  <c r="R40" i="72"/>
  <c r="O76" i="72"/>
  <c r="M112" i="72"/>
  <c r="W112" i="72"/>
  <c r="S166" i="72"/>
  <c r="R184" i="72"/>
  <c r="P202" i="72"/>
  <c r="O220" i="72"/>
  <c r="M41" i="72"/>
  <c r="W41" i="72"/>
  <c r="S95" i="72"/>
  <c r="P131" i="72"/>
  <c r="O149" i="72"/>
  <c r="X167" i="72"/>
  <c r="M185" i="72"/>
  <c r="W185" i="72"/>
  <c r="I221" i="72"/>
  <c r="N221" i="72" s="1"/>
  <c r="T221" i="72"/>
  <c r="S24" i="72"/>
  <c r="P60" i="72"/>
  <c r="O78" i="72"/>
  <c r="X96" i="72"/>
  <c r="M114" i="72"/>
  <c r="W114" i="72"/>
  <c r="I150" i="72"/>
  <c r="N150" i="72" s="1"/>
  <c r="R222" i="72"/>
  <c r="P222" i="72"/>
  <c r="W222" i="72"/>
  <c r="M222" i="72"/>
  <c r="X222" i="72"/>
  <c r="R25" i="72"/>
  <c r="O43" i="72"/>
  <c r="X43" i="72"/>
  <c r="V43" i="72"/>
  <c r="T43" i="72"/>
  <c r="I43" i="72"/>
  <c r="N43" i="72" s="1"/>
  <c r="S97" i="72"/>
  <c r="R169" i="72"/>
  <c r="O187" i="72"/>
  <c r="X187" i="72"/>
  <c r="V187" i="72"/>
  <c r="T187" i="72"/>
  <c r="I187" i="72"/>
  <c r="N187" i="72" s="1"/>
  <c r="I80" i="72"/>
  <c r="N80" i="72" s="1"/>
  <c r="R27" i="72"/>
  <c r="S153" i="72"/>
  <c r="S38" i="72"/>
  <c r="X110" i="72"/>
  <c r="I164" i="72"/>
  <c r="N164" i="72" s="1"/>
  <c r="T164" i="72"/>
  <c r="S182" i="72"/>
  <c r="X39" i="72"/>
  <c r="I93" i="72"/>
  <c r="N93" i="72" s="1"/>
  <c r="T93" i="72"/>
  <c r="S111" i="72"/>
  <c r="P147" i="72"/>
  <c r="X183" i="72"/>
  <c r="I22" i="72"/>
  <c r="N22" i="72" s="1"/>
  <c r="P76" i="72"/>
  <c r="X112" i="72"/>
  <c r="I166" i="72"/>
  <c r="N166" i="72" s="1"/>
  <c r="R202" i="72"/>
  <c r="P220" i="72"/>
  <c r="X41" i="72"/>
  <c r="I95" i="72"/>
  <c r="R131" i="72"/>
  <c r="P149" i="72"/>
  <c r="O167" i="72"/>
  <c r="X185" i="72"/>
  <c r="I24" i="72"/>
  <c r="R60" i="72"/>
  <c r="P78" i="72"/>
  <c r="O96" i="72"/>
  <c r="X114" i="72"/>
  <c r="X150" i="72"/>
  <c r="I222" i="72"/>
  <c r="N222" i="72" s="1"/>
  <c r="M43" i="72"/>
  <c r="M187" i="72"/>
  <c r="P98" i="72"/>
  <c r="O98" i="72"/>
  <c r="W98" i="72"/>
  <c r="M98" i="72"/>
  <c r="V98" i="72"/>
  <c r="T98" i="72"/>
  <c r="I98" i="72"/>
  <c r="N98" i="72" s="1"/>
  <c r="S27" i="72"/>
  <c r="S202" i="72"/>
  <c r="R220" i="72"/>
  <c r="S131" i="72"/>
  <c r="R149" i="72"/>
  <c r="P167" i="72"/>
  <c r="M221" i="72"/>
  <c r="W221" i="72"/>
  <c r="S60" i="72"/>
  <c r="R78" i="72"/>
  <c r="P96" i="72"/>
  <c r="M150" i="72"/>
  <c r="R151" i="72"/>
  <c r="P151" i="72"/>
  <c r="X151" i="72"/>
  <c r="W151" i="72"/>
  <c r="M151" i="72"/>
  <c r="O80" i="72"/>
  <c r="S147" i="72"/>
  <c r="S76" i="72"/>
  <c r="S220" i="72"/>
  <c r="S149" i="72"/>
  <c r="R167" i="72"/>
  <c r="X221" i="72"/>
  <c r="S78" i="72"/>
  <c r="R96" i="72"/>
  <c r="I151" i="72"/>
  <c r="N151" i="72" s="1"/>
  <c r="S80" i="72"/>
  <c r="S167" i="72"/>
  <c r="O221" i="72"/>
  <c r="S96" i="72"/>
  <c r="R114" i="72"/>
  <c r="O150" i="72"/>
  <c r="T186" i="72"/>
  <c r="I186" i="72"/>
  <c r="N186" i="72" s="1"/>
  <c r="O186" i="72"/>
  <c r="W186" i="72"/>
  <c r="O222" i="72"/>
  <c r="S43" i="72"/>
  <c r="V97" i="72"/>
  <c r="T97" i="72"/>
  <c r="I97" i="72"/>
  <c r="N97" i="72" s="1"/>
  <c r="R97" i="72"/>
  <c r="P97" i="72"/>
  <c r="S187" i="72"/>
  <c r="V26" i="72"/>
  <c r="T26" i="72"/>
  <c r="I26" i="72"/>
  <c r="N26" i="72" s="1"/>
  <c r="R26" i="72"/>
  <c r="P26" i="72"/>
  <c r="O26" i="72"/>
  <c r="T80" i="72"/>
  <c r="S98" i="72"/>
  <c r="M202" i="72"/>
  <c r="M131" i="72"/>
  <c r="I167" i="72"/>
  <c r="N167" i="72" s="1"/>
  <c r="M60" i="72"/>
  <c r="I96" i="72"/>
  <c r="P150" i="72"/>
  <c r="P25" i="72"/>
  <c r="O25" i="72"/>
  <c r="W25" i="72"/>
  <c r="M25" i="72"/>
  <c r="V25" i="72"/>
  <c r="O151" i="72"/>
  <c r="P169" i="72"/>
  <c r="O169" i="72"/>
  <c r="W169" i="72"/>
  <c r="M169" i="72"/>
  <c r="V169" i="72"/>
  <c r="R153" i="72"/>
  <c r="P153" i="72"/>
  <c r="O153" i="72"/>
  <c r="X153" i="72"/>
  <c r="W153" i="72"/>
  <c r="M153" i="72"/>
  <c r="S116" i="72"/>
  <c r="O170" i="72"/>
  <c r="S45" i="72"/>
  <c r="O99" i="72"/>
  <c r="S189" i="72"/>
  <c r="X204" i="72"/>
  <c r="S61" i="72"/>
  <c r="R79" i="72"/>
  <c r="O115" i="72"/>
  <c r="X133" i="72"/>
  <c r="S205" i="72"/>
  <c r="R223" i="72"/>
  <c r="O44" i="72"/>
  <c r="X62" i="72"/>
  <c r="I116" i="72"/>
  <c r="N116" i="72" s="1"/>
  <c r="T116" i="72"/>
  <c r="S134" i="72"/>
  <c r="R152" i="72"/>
  <c r="P170" i="72"/>
  <c r="I45" i="72"/>
  <c r="N45" i="72" s="1"/>
  <c r="T45" i="72"/>
  <c r="S63" i="72"/>
  <c r="R81" i="72"/>
  <c r="P99" i="72"/>
  <c r="I189" i="72"/>
  <c r="N189" i="72" s="1"/>
  <c r="T189" i="72"/>
  <c r="S207" i="72"/>
  <c r="R225" i="72"/>
  <c r="S79" i="72"/>
  <c r="S223" i="72"/>
  <c r="V116" i="72"/>
  <c r="S152" i="72"/>
  <c r="R170" i="72"/>
  <c r="S81" i="72"/>
  <c r="R99" i="72"/>
  <c r="S225" i="72"/>
  <c r="S170" i="72"/>
  <c r="S99" i="72"/>
  <c r="V79" i="72"/>
  <c r="S115" i="72"/>
  <c r="V223" i="72"/>
  <c r="S44" i="72"/>
  <c r="R62" i="72"/>
  <c r="X116" i="72"/>
  <c r="M134" i="72"/>
  <c r="W134" i="72"/>
  <c r="V152" i="72"/>
  <c r="I170" i="72"/>
  <c r="N170" i="72" s="1"/>
  <c r="T170" i="72"/>
  <c r="S188" i="72"/>
  <c r="R206" i="72"/>
  <c r="X45" i="72"/>
  <c r="M63" i="72"/>
  <c r="W63" i="72"/>
  <c r="I99" i="72"/>
  <c r="N99" i="72" s="1"/>
  <c r="T99" i="72"/>
  <c r="R135" i="72"/>
  <c r="X189" i="72"/>
  <c r="M207" i="72"/>
  <c r="W207" i="72"/>
  <c r="M79" i="72"/>
  <c r="I115" i="72"/>
  <c r="N115" i="72" s="1"/>
  <c r="M223" i="72"/>
  <c r="I44" i="72"/>
  <c r="N44" i="72" s="1"/>
  <c r="M152" i="72"/>
  <c r="I188" i="72"/>
  <c r="N188" i="72" s="1"/>
  <c r="M81" i="72"/>
  <c r="M225" i="72"/>
  <c r="B34" i="16"/>
  <c r="C34" i="16"/>
  <c r="E34" i="16"/>
  <c r="G34" i="16"/>
  <c r="I34" i="16"/>
  <c r="K34" i="16"/>
  <c r="L34" i="16"/>
  <c r="N34" i="16"/>
  <c r="O34" i="16"/>
  <c r="P34" i="16"/>
  <c r="Q34" i="16"/>
  <c r="R34" i="16"/>
  <c r="T34" i="16"/>
  <c r="U34" i="16"/>
  <c r="B35" i="16"/>
  <c r="C35" i="16"/>
  <c r="E35" i="16"/>
  <c r="G35" i="16"/>
  <c r="I35" i="16"/>
  <c r="K35" i="16"/>
  <c r="L35" i="16"/>
  <c r="N35" i="16"/>
  <c r="O35" i="16"/>
  <c r="P35" i="16"/>
  <c r="Q35" i="16"/>
  <c r="R35" i="16"/>
  <c r="T35" i="16"/>
  <c r="U35" i="16"/>
  <c r="B24" i="16"/>
  <c r="C24" i="16"/>
  <c r="E24" i="16"/>
  <c r="G24" i="16"/>
  <c r="I24" i="16"/>
  <c r="K24" i="16"/>
  <c r="L24" i="16"/>
  <c r="N24" i="16"/>
  <c r="O24" i="16"/>
  <c r="P24" i="16"/>
  <c r="Q24" i="16"/>
  <c r="R24" i="16"/>
  <c r="T24" i="16"/>
  <c r="U24" i="16"/>
  <c r="B18" i="2"/>
  <c r="F18" i="2"/>
  <c r="I18" i="2"/>
  <c r="J18" i="2"/>
  <c r="K19" i="2" s="1"/>
  <c r="V18" i="2"/>
  <c r="V127" i="72" l="1"/>
  <c r="V18" i="72"/>
  <c r="V183" i="72"/>
  <c r="V144" i="72"/>
  <c r="V147" i="72"/>
  <c r="V123" i="72"/>
  <c r="V121" i="72"/>
  <c r="V85" i="72"/>
  <c r="V105" i="72"/>
  <c r="V103" i="72"/>
  <c r="V39" i="72"/>
  <c r="V108" i="72"/>
  <c r="V93" i="72"/>
  <c r="V57" i="72"/>
  <c r="V54" i="72"/>
  <c r="L18" i="2"/>
  <c r="E19" i="2"/>
  <c r="C19" i="2"/>
  <c r="P19" i="2" s="1"/>
  <c r="Q20" i="2" s="1"/>
  <c r="V34" i="72"/>
  <c r="V225" i="72"/>
  <c r="V219" i="72"/>
  <c r="V213" i="72"/>
  <c r="V216" i="72"/>
  <c r="V210" i="72"/>
  <c r="V211" i="72"/>
  <c r="V221" i="72"/>
  <c r="V195" i="72"/>
  <c r="V222" i="72"/>
  <c r="V212" i="72"/>
  <c r="V215" i="72"/>
  <c r="V177" i="72"/>
  <c r="V198" i="72"/>
  <c r="V196" i="72"/>
  <c r="V204" i="72"/>
  <c r="V120" i="72"/>
  <c r="V201" i="72"/>
  <c r="V193" i="72"/>
  <c r="V192" i="72"/>
  <c r="V203" i="72"/>
  <c r="V197" i="72"/>
  <c r="V194" i="72"/>
  <c r="V207" i="72"/>
  <c r="V180" i="72"/>
  <c r="V178" i="72"/>
  <c r="V175" i="72"/>
  <c r="V186" i="72"/>
  <c r="V156" i="72"/>
  <c r="V176" i="72"/>
  <c r="V160" i="72"/>
  <c r="V189" i="72"/>
  <c r="V179" i="72"/>
  <c r="V185" i="72"/>
  <c r="V159" i="72"/>
  <c r="V157" i="72"/>
  <c r="V174" i="72"/>
  <c r="V168" i="72"/>
  <c r="V171" i="72"/>
  <c r="V162" i="72"/>
  <c r="V165" i="72"/>
  <c r="V158" i="72"/>
  <c r="V161" i="72"/>
  <c r="V150" i="72"/>
  <c r="V167" i="72"/>
  <c r="V139" i="72"/>
  <c r="V142" i="72"/>
  <c r="V137" i="72"/>
  <c r="V141" i="72"/>
  <c r="V138" i="72"/>
  <c r="V140" i="72"/>
  <c r="V153" i="72"/>
  <c r="V81" i="72"/>
  <c r="V149" i="72"/>
  <c r="V124" i="72"/>
  <c r="V143" i="72"/>
  <c r="V131" i="72"/>
  <c r="V129" i="72"/>
  <c r="V132" i="72"/>
  <c r="V125" i="72"/>
  <c r="V135" i="72"/>
  <c r="V122" i="72"/>
  <c r="V126" i="72"/>
  <c r="V119" i="72"/>
  <c r="V111" i="72"/>
  <c r="V106" i="72"/>
  <c r="V114" i="72"/>
  <c r="V113" i="72"/>
  <c r="V63" i="72"/>
  <c r="V88" i="72"/>
  <c r="V52" i="72"/>
  <c r="V15" i="72"/>
  <c r="V51" i="72"/>
  <c r="V90" i="72"/>
  <c r="V84" i="72"/>
  <c r="V41" i="72"/>
  <c r="V70" i="72"/>
  <c r="V53" i="72"/>
  <c r="V59" i="72"/>
  <c r="V45" i="72"/>
  <c r="V49" i="72"/>
  <c r="V72" i="72"/>
  <c r="V69" i="72"/>
  <c r="V67" i="72"/>
  <c r="V16" i="72"/>
  <c r="V12" i="72"/>
  <c r="V14" i="72"/>
  <c r="V47" i="72"/>
  <c r="V86" i="72"/>
  <c r="V87" i="72"/>
  <c r="V77" i="72"/>
  <c r="V104" i="72"/>
  <c r="V66" i="72"/>
  <c r="V42" i="72"/>
  <c r="V78" i="72"/>
  <c r="V13" i="72"/>
  <c r="V33" i="72"/>
  <c r="V68" i="72"/>
  <c r="V29" i="72"/>
  <c r="V36" i="72"/>
  <c r="V117" i="72"/>
  <c r="V71" i="72"/>
  <c r="V102" i="72"/>
  <c r="V31" i="72"/>
  <c r="N24" i="72"/>
  <c r="V24" i="72"/>
  <c r="V17" i="72"/>
  <c r="N96" i="72"/>
  <c r="V96" i="72"/>
  <c r="N21" i="72"/>
  <c r="V21" i="72"/>
  <c r="N23" i="72"/>
  <c r="V23" i="72"/>
  <c r="V75" i="72"/>
  <c r="V99" i="72"/>
  <c r="N48" i="72"/>
  <c r="V48" i="72"/>
  <c r="V65" i="72"/>
  <c r="V35" i="72"/>
  <c r="V101" i="72"/>
  <c r="V27" i="72"/>
  <c r="V30" i="72"/>
  <c r="N95" i="72"/>
  <c r="V95" i="72"/>
  <c r="N50" i="72"/>
  <c r="V50" i="72"/>
  <c r="V83" i="72"/>
  <c r="V107" i="72"/>
  <c r="V32" i="72"/>
  <c r="S34" i="16"/>
  <c r="S35" i="16"/>
  <c r="U18" i="2"/>
  <c r="S24" i="16"/>
  <c r="G18" i="2"/>
  <c r="H19" i="2" s="1"/>
  <c r="N18" i="2"/>
  <c r="M18" i="2"/>
  <c r="R19" i="2" l="1"/>
  <c r="S18" i="2"/>
  <c r="T19" i="2" s="1"/>
  <c r="B429" i="70" l="1"/>
  <c r="C429" i="70"/>
  <c r="D429" i="70" s="1"/>
  <c r="E429" i="70"/>
  <c r="G429" i="70"/>
  <c r="H429" i="70"/>
  <c r="B430" i="70"/>
  <c r="C430" i="70"/>
  <c r="D430" i="70" s="1"/>
  <c r="E430" i="70"/>
  <c r="G430" i="70"/>
  <c r="H430" i="70"/>
  <c r="M430" i="70" s="1"/>
  <c r="B431" i="70"/>
  <c r="C431" i="70"/>
  <c r="D431" i="70" s="1"/>
  <c r="E431" i="70"/>
  <c r="G431" i="70"/>
  <c r="H431" i="70"/>
  <c r="P431" i="70" s="1"/>
  <c r="B432" i="70"/>
  <c r="C432" i="70"/>
  <c r="D432" i="70" s="1"/>
  <c r="E432" i="70"/>
  <c r="G432" i="70"/>
  <c r="H432" i="70"/>
  <c r="I432" i="70" s="1"/>
  <c r="N432" i="70" s="1"/>
  <c r="B433" i="70"/>
  <c r="C433" i="70"/>
  <c r="D433" i="70" s="1"/>
  <c r="E433" i="70"/>
  <c r="G433" i="70"/>
  <c r="H433" i="70"/>
  <c r="M433" i="70" s="1"/>
  <c r="B434" i="70"/>
  <c r="C434" i="70"/>
  <c r="D434" i="70" s="1"/>
  <c r="E434" i="70"/>
  <c r="G434" i="70"/>
  <c r="H434" i="70"/>
  <c r="R434" i="70" s="1"/>
  <c r="B435" i="70"/>
  <c r="C435" i="70"/>
  <c r="D435" i="70" s="1"/>
  <c r="E435" i="70"/>
  <c r="G435" i="70"/>
  <c r="H435" i="70"/>
  <c r="P435" i="70" s="1"/>
  <c r="B436" i="70"/>
  <c r="C436" i="70"/>
  <c r="D436" i="70" s="1"/>
  <c r="E436" i="70"/>
  <c r="G436" i="70"/>
  <c r="H436" i="70"/>
  <c r="M436" i="70" s="1"/>
  <c r="B437" i="70"/>
  <c r="C437" i="70"/>
  <c r="D437" i="70" s="1"/>
  <c r="E437" i="70"/>
  <c r="G437" i="70"/>
  <c r="H437" i="70"/>
  <c r="R437" i="70" s="1"/>
  <c r="B438" i="70"/>
  <c r="C438" i="70"/>
  <c r="D438" i="70" s="1"/>
  <c r="E438" i="70"/>
  <c r="G438" i="70"/>
  <c r="H438" i="70"/>
  <c r="M438" i="70" s="1"/>
  <c r="B439" i="70"/>
  <c r="C439" i="70"/>
  <c r="D439" i="70" s="1"/>
  <c r="E439" i="70"/>
  <c r="G439" i="70"/>
  <c r="H439" i="70"/>
  <c r="S439" i="70" s="1"/>
  <c r="B416" i="70"/>
  <c r="C416" i="70"/>
  <c r="D416" i="70" s="1"/>
  <c r="E416" i="70"/>
  <c r="G416" i="70"/>
  <c r="K416" i="70" s="1"/>
  <c r="H416" i="70"/>
  <c r="I416" i="70" s="1"/>
  <c r="N416" i="70" s="1"/>
  <c r="B417" i="70"/>
  <c r="C417" i="70"/>
  <c r="D417" i="70" s="1"/>
  <c r="E417" i="70"/>
  <c r="G417" i="70"/>
  <c r="K417" i="70" s="1"/>
  <c r="H417" i="70"/>
  <c r="I417" i="70" s="1"/>
  <c r="N417" i="70" s="1"/>
  <c r="B418" i="70"/>
  <c r="C418" i="70"/>
  <c r="D418" i="70" s="1"/>
  <c r="E418" i="70"/>
  <c r="G418" i="70"/>
  <c r="K418" i="70" s="1"/>
  <c r="H418" i="70"/>
  <c r="P418" i="70" s="1"/>
  <c r="B419" i="70"/>
  <c r="C419" i="70"/>
  <c r="D419" i="70" s="1"/>
  <c r="E419" i="70"/>
  <c r="G419" i="70"/>
  <c r="K419" i="70" s="1"/>
  <c r="H419" i="70"/>
  <c r="I419" i="70" s="1"/>
  <c r="N419" i="70" s="1"/>
  <c r="B420" i="70"/>
  <c r="C420" i="70"/>
  <c r="D420" i="70" s="1"/>
  <c r="E420" i="70"/>
  <c r="G420" i="70"/>
  <c r="K420" i="70" s="1"/>
  <c r="H420" i="70"/>
  <c r="O420" i="70" s="1"/>
  <c r="B421" i="70"/>
  <c r="C421" i="70"/>
  <c r="D421" i="70" s="1"/>
  <c r="E421" i="70"/>
  <c r="G421" i="70"/>
  <c r="K421" i="70" s="1"/>
  <c r="H421" i="70"/>
  <c r="R421" i="70" s="1"/>
  <c r="B422" i="70"/>
  <c r="C422" i="70"/>
  <c r="D422" i="70" s="1"/>
  <c r="E422" i="70"/>
  <c r="G422" i="70"/>
  <c r="K422" i="70" s="1"/>
  <c r="H422" i="70"/>
  <c r="P422" i="70" s="1"/>
  <c r="B423" i="70"/>
  <c r="C423" i="70"/>
  <c r="D423" i="70" s="1"/>
  <c r="E423" i="70"/>
  <c r="G423" i="70"/>
  <c r="K423" i="70" s="1"/>
  <c r="H423" i="70"/>
  <c r="O423" i="70" s="1"/>
  <c r="B424" i="70"/>
  <c r="C424" i="70"/>
  <c r="D424" i="70" s="1"/>
  <c r="E424" i="70"/>
  <c r="G424" i="70"/>
  <c r="K424" i="70" s="1"/>
  <c r="H424" i="70"/>
  <c r="X424" i="70" s="1"/>
  <c r="B425" i="70"/>
  <c r="C425" i="70"/>
  <c r="D425" i="70" s="1"/>
  <c r="E425" i="70"/>
  <c r="G425" i="70"/>
  <c r="K425" i="70" s="1"/>
  <c r="H425" i="70"/>
  <c r="M425" i="70" s="1"/>
  <c r="B426" i="70"/>
  <c r="C426" i="70"/>
  <c r="D426" i="70" s="1"/>
  <c r="E426" i="70"/>
  <c r="G426" i="70"/>
  <c r="K426" i="70" s="1"/>
  <c r="H426" i="70"/>
  <c r="P426" i="70" s="1"/>
  <c r="B428" i="70"/>
  <c r="C428" i="70"/>
  <c r="D428" i="70" s="1"/>
  <c r="E428" i="70"/>
  <c r="G428" i="70"/>
  <c r="H428" i="70"/>
  <c r="I428" i="70" s="1"/>
  <c r="N428" i="70" s="1"/>
  <c r="B403" i="70"/>
  <c r="C403" i="70"/>
  <c r="D403" i="70" s="1"/>
  <c r="E403" i="70"/>
  <c r="G403" i="70"/>
  <c r="H403" i="70"/>
  <c r="X403" i="70" s="1"/>
  <c r="B404" i="70"/>
  <c r="C404" i="70"/>
  <c r="D404" i="70" s="1"/>
  <c r="E404" i="70"/>
  <c r="G404" i="70"/>
  <c r="H404" i="70"/>
  <c r="M404" i="70" s="1"/>
  <c r="B405" i="70"/>
  <c r="C405" i="70"/>
  <c r="D405" i="70" s="1"/>
  <c r="E405" i="70"/>
  <c r="G405" i="70"/>
  <c r="H405" i="70"/>
  <c r="O405" i="70" s="1"/>
  <c r="B406" i="70"/>
  <c r="C406" i="70"/>
  <c r="D406" i="70" s="1"/>
  <c r="E406" i="70"/>
  <c r="G406" i="70"/>
  <c r="H406" i="70"/>
  <c r="I406" i="70" s="1"/>
  <c r="N406" i="70" s="1"/>
  <c r="B407" i="70"/>
  <c r="C407" i="70"/>
  <c r="D407" i="70" s="1"/>
  <c r="E407" i="70"/>
  <c r="G407" i="70"/>
  <c r="H407" i="70"/>
  <c r="O407" i="70" s="1"/>
  <c r="B408" i="70"/>
  <c r="C408" i="70"/>
  <c r="D408" i="70" s="1"/>
  <c r="E408" i="70"/>
  <c r="G408" i="70"/>
  <c r="H408" i="70"/>
  <c r="R408" i="70" s="1"/>
  <c r="B409" i="70"/>
  <c r="C409" i="70"/>
  <c r="D409" i="70" s="1"/>
  <c r="E409" i="70"/>
  <c r="G409" i="70"/>
  <c r="H409" i="70"/>
  <c r="R409" i="70" s="1"/>
  <c r="B410" i="70"/>
  <c r="C410" i="70"/>
  <c r="D410" i="70" s="1"/>
  <c r="E410" i="70"/>
  <c r="G410" i="70"/>
  <c r="H410" i="70"/>
  <c r="O410" i="70" s="1"/>
  <c r="B411" i="70"/>
  <c r="C411" i="70"/>
  <c r="D411" i="70" s="1"/>
  <c r="E411" i="70"/>
  <c r="G411" i="70"/>
  <c r="H411" i="70"/>
  <c r="X411" i="70" s="1"/>
  <c r="B412" i="70"/>
  <c r="C412" i="70"/>
  <c r="D412" i="70" s="1"/>
  <c r="E412" i="70"/>
  <c r="G412" i="70"/>
  <c r="H412" i="70"/>
  <c r="M412" i="70" s="1"/>
  <c r="B413" i="70"/>
  <c r="C413" i="70"/>
  <c r="D413" i="70" s="1"/>
  <c r="E413" i="70"/>
  <c r="G413" i="70"/>
  <c r="H413" i="70"/>
  <c r="B415" i="70"/>
  <c r="C415" i="70"/>
  <c r="D415" i="70" s="1"/>
  <c r="E415" i="70"/>
  <c r="G415" i="70"/>
  <c r="K415" i="70" s="1"/>
  <c r="H415" i="70"/>
  <c r="I415" i="70" s="1"/>
  <c r="N415" i="70" s="1"/>
  <c r="B390" i="70"/>
  <c r="C390" i="70"/>
  <c r="D390" i="70" s="1"/>
  <c r="E390" i="70"/>
  <c r="G390" i="70"/>
  <c r="H390" i="70"/>
  <c r="I390" i="70" s="1"/>
  <c r="N390" i="70" s="1"/>
  <c r="B391" i="70"/>
  <c r="C391" i="70"/>
  <c r="D391" i="70" s="1"/>
  <c r="E391" i="70"/>
  <c r="G391" i="70"/>
  <c r="H391" i="70"/>
  <c r="I391" i="70" s="1"/>
  <c r="B392" i="70"/>
  <c r="C392" i="70"/>
  <c r="D392" i="70" s="1"/>
  <c r="E392" i="70"/>
  <c r="G392" i="70"/>
  <c r="H392" i="70"/>
  <c r="M392" i="70" s="1"/>
  <c r="B393" i="70"/>
  <c r="C393" i="70"/>
  <c r="D393" i="70" s="1"/>
  <c r="E393" i="70"/>
  <c r="G393" i="70"/>
  <c r="H393" i="70"/>
  <c r="I393" i="70" s="1"/>
  <c r="N393" i="70" s="1"/>
  <c r="B394" i="70"/>
  <c r="C394" i="70"/>
  <c r="D394" i="70" s="1"/>
  <c r="E394" i="70"/>
  <c r="G394" i="70"/>
  <c r="H394" i="70"/>
  <c r="M394" i="70" s="1"/>
  <c r="B395" i="70"/>
  <c r="C395" i="70"/>
  <c r="D395" i="70" s="1"/>
  <c r="E395" i="70"/>
  <c r="G395" i="70"/>
  <c r="H395" i="70"/>
  <c r="R395" i="70" s="1"/>
  <c r="B396" i="70"/>
  <c r="C396" i="70"/>
  <c r="D396" i="70" s="1"/>
  <c r="E396" i="70"/>
  <c r="G396" i="70"/>
  <c r="H396" i="70"/>
  <c r="P396" i="70" s="1"/>
  <c r="B397" i="70"/>
  <c r="C397" i="70"/>
  <c r="D397" i="70" s="1"/>
  <c r="E397" i="70"/>
  <c r="G397" i="70"/>
  <c r="H397" i="70"/>
  <c r="I397" i="70" s="1"/>
  <c r="N397" i="70" s="1"/>
  <c r="B398" i="70"/>
  <c r="C398" i="70"/>
  <c r="D398" i="70" s="1"/>
  <c r="E398" i="70"/>
  <c r="G398" i="70"/>
  <c r="H398" i="70"/>
  <c r="O398" i="70" s="1"/>
  <c r="B399" i="70"/>
  <c r="C399" i="70"/>
  <c r="D399" i="70" s="1"/>
  <c r="E399" i="70"/>
  <c r="G399" i="70"/>
  <c r="H399" i="70"/>
  <c r="R399" i="70" s="1"/>
  <c r="B400" i="70"/>
  <c r="C400" i="70"/>
  <c r="D400" i="70" s="1"/>
  <c r="E400" i="70"/>
  <c r="G400" i="70"/>
  <c r="H400" i="70"/>
  <c r="S400" i="70" s="1"/>
  <c r="B402" i="70"/>
  <c r="C402" i="70"/>
  <c r="D402" i="70" s="1"/>
  <c r="E402" i="70"/>
  <c r="G402" i="70"/>
  <c r="H402" i="70"/>
  <c r="I402" i="70" s="1"/>
  <c r="N402" i="70" s="1"/>
  <c r="B377" i="70"/>
  <c r="C377" i="70"/>
  <c r="D377" i="70" s="1"/>
  <c r="E377" i="70"/>
  <c r="G377" i="70"/>
  <c r="H377" i="70"/>
  <c r="R377" i="70" s="1"/>
  <c r="B378" i="70"/>
  <c r="C378" i="70"/>
  <c r="D378" i="70" s="1"/>
  <c r="E378" i="70"/>
  <c r="G378" i="70"/>
  <c r="H378" i="70"/>
  <c r="M378" i="70" s="1"/>
  <c r="B379" i="70"/>
  <c r="C379" i="70"/>
  <c r="D379" i="70" s="1"/>
  <c r="E379" i="70"/>
  <c r="G379" i="70"/>
  <c r="H379" i="70"/>
  <c r="O379" i="70" s="1"/>
  <c r="B380" i="70"/>
  <c r="C380" i="70"/>
  <c r="D380" i="70" s="1"/>
  <c r="E380" i="70"/>
  <c r="G380" i="70"/>
  <c r="H380" i="70"/>
  <c r="I380" i="70" s="1"/>
  <c r="N380" i="70" s="1"/>
  <c r="B381" i="70"/>
  <c r="C381" i="70"/>
  <c r="D381" i="70" s="1"/>
  <c r="E381" i="70"/>
  <c r="G381" i="70"/>
  <c r="H381" i="70"/>
  <c r="M381" i="70" s="1"/>
  <c r="B382" i="70"/>
  <c r="C382" i="70"/>
  <c r="D382" i="70" s="1"/>
  <c r="E382" i="70"/>
  <c r="G382" i="70"/>
  <c r="H382" i="70"/>
  <c r="R382" i="70" s="1"/>
  <c r="B383" i="70"/>
  <c r="C383" i="70"/>
  <c r="D383" i="70" s="1"/>
  <c r="E383" i="70"/>
  <c r="G383" i="70"/>
  <c r="H383" i="70"/>
  <c r="P383" i="70" s="1"/>
  <c r="B384" i="70"/>
  <c r="C384" i="70"/>
  <c r="D384" i="70" s="1"/>
  <c r="E384" i="70"/>
  <c r="G384" i="70"/>
  <c r="H384" i="70"/>
  <c r="O384" i="70" s="1"/>
  <c r="B385" i="70"/>
  <c r="C385" i="70"/>
  <c r="D385" i="70" s="1"/>
  <c r="E385" i="70"/>
  <c r="G385" i="70"/>
  <c r="H385" i="70"/>
  <c r="X385" i="70" s="1"/>
  <c r="B386" i="70"/>
  <c r="C386" i="70"/>
  <c r="D386" i="70" s="1"/>
  <c r="E386" i="70"/>
  <c r="G386" i="70"/>
  <c r="H386" i="70"/>
  <c r="M386" i="70" s="1"/>
  <c r="B387" i="70"/>
  <c r="C387" i="70"/>
  <c r="D387" i="70" s="1"/>
  <c r="E387" i="70"/>
  <c r="G387" i="70"/>
  <c r="H387" i="70"/>
  <c r="B389" i="70"/>
  <c r="C389" i="70"/>
  <c r="D389" i="70" s="1"/>
  <c r="E389" i="70"/>
  <c r="G389" i="70"/>
  <c r="H389" i="70"/>
  <c r="I389" i="70" s="1"/>
  <c r="N389" i="70" s="1"/>
  <c r="B364" i="70"/>
  <c r="C364" i="70"/>
  <c r="D364" i="70" s="1"/>
  <c r="E364" i="70"/>
  <c r="G364" i="70"/>
  <c r="H364" i="70"/>
  <c r="O364" i="70" s="1"/>
  <c r="B365" i="70"/>
  <c r="C365" i="70"/>
  <c r="D365" i="70" s="1"/>
  <c r="E365" i="70"/>
  <c r="G365" i="70"/>
  <c r="H365" i="70"/>
  <c r="M365" i="70" s="1"/>
  <c r="B366" i="70"/>
  <c r="C366" i="70"/>
  <c r="D366" i="70" s="1"/>
  <c r="E366" i="70"/>
  <c r="G366" i="70"/>
  <c r="H366" i="70"/>
  <c r="I366" i="70" s="1"/>
  <c r="N366" i="70" s="1"/>
  <c r="B367" i="70"/>
  <c r="C367" i="70"/>
  <c r="D367" i="70" s="1"/>
  <c r="E367" i="70"/>
  <c r="G367" i="70"/>
  <c r="H367" i="70"/>
  <c r="I367" i="70" s="1"/>
  <c r="N367" i="70" s="1"/>
  <c r="B368" i="70"/>
  <c r="C368" i="70"/>
  <c r="D368" i="70" s="1"/>
  <c r="E368" i="70"/>
  <c r="G368" i="70"/>
  <c r="H368" i="70"/>
  <c r="I368" i="70" s="1"/>
  <c r="N368" i="70" s="1"/>
  <c r="B369" i="70"/>
  <c r="C369" i="70"/>
  <c r="D369" i="70" s="1"/>
  <c r="E369" i="70"/>
  <c r="G369" i="70"/>
  <c r="H369" i="70"/>
  <c r="R369" i="70" s="1"/>
  <c r="B370" i="70"/>
  <c r="C370" i="70"/>
  <c r="D370" i="70" s="1"/>
  <c r="E370" i="70"/>
  <c r="G370" i="70"/>
  <c r="H370" i="70"/>
  <c r="P370" i="70" s="1"/>
  <c r="B371" i="70"/>
  <c r="C371" i="70"/>
  <c r="D371" i="70" s="1"/>
  <c r="E371" i="70"/>
  <c r="G371" i="70"/>
  <c r="H371" i="70"/>
  <c r="S371" i="70" s="1"/>
  <c r="B372" i="70"/>
  <c r="C372" i="70"/>
  <c r="D372" i="70" s="1"/>
  <c r="E372" i="70"/>
  <c r="G372" i="70"/>
  <c r="H372" i="70"/>
  <c r="O372" i="70" s="1"/>
  <c r="B373" i="70"/>
  <c r="C373" i="70"/>
  <c r="D373" i="70" s="1"/>
  <c r="E373" i="70"/>
  <c r="G373" i="70"/>
  <c r="H373" i="70"/>
  <c r="M373" i="70" s="1"/>
  <c r="B374" i="70"/>
  <c r="C374" i="70"/>
  <c r="D374" i="70" s="1"/>
  <c r="E374" i="70"/>
  <c r="G374" i="70"/>
  <c r="H374" i="70"/>
  <c r="S374" i="70" s="1"/>
  <c r="B376" i="70"/>
  <c r="C376" i="70"/>
  <c r="D376" i="70" s="1"/>
  <c r="E376" i="70"/>
  <c r="G376" i="70"/>
  <c r="H376" i="70"/>
  <c r="I376" i="70" s="1"/>
  <c r="N376" i="70" s="1"/>
  <c r="B351" i="70"/>
  <c r="C351" i="70"/>
  <c r="D351" i="70" s="1"/>
  <c r="E351" i="70"/>
  <c r="G351" i="70"/>
  <c r="H351" i="70"/>
  <c r="S351" i="70" s="1"/>
  <c r="B352" i="70"/>
  <c r="C352" i="70"/>
  <c r="D352" i="70" s="1"/>
  <c r="E352" i="70"/>
  <c r="G352" i="70"/>
  <c r="H352" i="70"/>
  <c r="M352" i="70" s="1"/>
  <c r="B353" i="70"/>
  <c r="C353" i="70"/>
  <c r="D353" i="70" s="1"/>
  <c r="E353" i="70"/>
  <c r="G353" i="70"/>
  <c r="H353" i="70"/>
  <c r="R353" i="70" s="1"/>
  <c r="B354" i="70"/>
  <c r="C354" i="70"/>
  <c r="D354" i="70" s="1"/>
  <c r="E354" i="70"/>
  <c r="G354" i="70"/>
  <c r="H354" i="70"/>
  <c r="I354" i="70" s="1"/>
  <c r="N354" i="70" s="1"/>
  <c r="B355" i="70"/>
  <c r="C355" i="70"/>
  <c r="D355" i="70" s="1"/>
  <c r="E355" i="70"/>
  <c r="G355" i="70"/>
  <c r="H355" i="70"/>
  <c r="I355" i="70" s="1"/>
  <c r="N355" i="70" s="1"/>
  <c r="B356" i="70"/>
  <c r="C356" i="70"/>
  <c r="D356" i="70" s="1"/>
  <c r="E356" i="70"/>
  <c r="G356" i="70"/>
  <c r="H356" i="70"/>
  <c r="I356" i="70" s="1"/>
  <c r="N356" i="70" s="1"/>
  <c r="B357" i="70"/>
  <c r="C357" i="70"/>
  <c r="D357" i="70" s="1"/>
  <c r="E357" i="70"/>
  <c r="G357" i="70"/>
  <c r="H357" i="70"/>
  <c r="M357" i="70" s="1"/>
  <c r="B358" i="70"/>
  <c r="C358" i="70"/>
  <c r="D358" i="70" s="1"/>
  <c r="E358" i="70"/>
  <c r="G358" i="70"/>
  <c r="H358" i="70"/>
  <c r="P358" i="70" s="1"/>
  <c r="B359" i="70"/>
  <c r="C359" i="70"/>
  <c r="D359" i="70" s="1"/>
  <c r="E359" i="70"/>
  <c r="G359" i="70"/>
  <c r="H359" i="70"/>
  <c r="B360" i="70"/>
  <c r="C360" i="70"/>
  <c r="D360" i="70" s="1"/>
  <c r="E360" i="70"/>
  <c r="G360" i="70"/>
  <c r="H360" i="70"/>
  <c r="M360" i="70" s="1"/>
  <c r="B361" i="70"/>
  <c r="C361" i="70"/>
  <c r="D361" i="70" s="1"/>
  <c r="E361" i="70"/>
  <c r="G361" i="70"/>
  <c r="H361" i="70"/>
  <c r="S361" i="70" s="1"/>
  <c r="B363" i="70"/>
  <c r="C363" i="70"/>
  <c r="D363" i="70" s="1"/>
  <c r="E363" i="70"/>
  <c r="G363" i="70"/>
  <c r="H363" i="70"/>
  <c r="I363" i="70" s="1"/>
  <c r="N363" i="70" s="1"/>
  <c r="B338" i="70"/>
  <c r="C338" i="70"/>
  <c r="D338" i="70" s="1"/>
  <c r="E338" i="70"/>
  <c r="G338" i="70"/>
  <c r="K338" i="70" s="1"/>
  <c r="H338" i="70"/>
  <c r="I338" i="70" s="1"/>
  <c r="N338" i="70" s="1"/>
  <c r="B339" i="70"/>
  <c r="C339" i="70"/>
  <c r="D339" i="70" s="1"/>
  <c r="E339" i="70"/>
  <c r="G339" i="70"/>
  <c r="K339" i="70" s="1"/>
  <c r="H339" i="70"/>
  <c r="I339" i="70" s="1"/>
  <c r="N339" i="70" s="1"/>
  <c r="B340" i="70"/>
  <c r="C340" i="70"/>
  <c r="D340" i="70" s="1"/>
  <c r="E340" i="70"/>
  <c r="G340" i="70"/>
  <c r="H340" i="70"/>
  <c r="I340" i="70" s="1"/>
  <c r="B341" i="70"/>
  <c r="C341" i="70"/>
  <c r="D341" i="70" s="1"/>
  <c r="E341" i="70"/>
  <c r="G341" i="70"/>
  <c r="H341" i="70"/>
  <c r="I341" i="70" s="1"/>
  <c r="N341" i="70" s="1"/>
  <c r="B342" i="70"/>
  <c r="C342" i="70"/>
  <c r="D342" i="70" s="1"/>
  <c r="E342" i="70"/>
  <c r="G342" i="70"/>
  <c r="H342" i="70"/>
  <c r="I342" i="70" s="1"/>
  <c r="N342" i="70" s="1"/>
  <c r="B343" i="70"/>
  <c r="C343" i="70"/>
  <c r="D343" i="70" s="1"/>
  <c r="E343" i="70"/>
  <c r="G343" i="70"/>
  <c r="H343" i="70"/>
  <c r="R343" i="70" s="1"/>
  <c r="B344" i="70"/>
  <c r="C344" i="70"/>
  <c r="D344" i="70" s="1"/>
  <c r="E344" i="70"/>
  <c r="G344" i="70"/>
  <c r="H344" i="70"/>
  <c r="M344" i="70" s="1"/>
  <c r="B345" i="70"/>
  <c r="C345" i="70"/>
  <c r="D345" i="70" s="1"/>
  <c r="E345" i="70"/>
  <c r="G345" i="70"/>
  <c r="H345" i="70"/>
  <c r="O345" i="70" s="1"/>
  <c r="B346" i="70"/>
  <c r="C346" i="70"/>
  <c r="D346" i="70" s="1"/>
  <c r="E346" i="70"/>
  <c r="G346" i="70"/>
  <c r="H346" i="70"/>
  <c r="I346" i="70" s="1"/>
  <c r="N346" i="70" s="1"/>
  <c r="B347" i="70"/>
  <c r="C347" i="70"/>
  <c r="D347" i="70" s="1"/>
  <c r="E347" i="70"/>
  <c r="G347" i="70"/>
  <c r="K347" i="70" s="1"/>
  <c r="H347" i="70"/>
  <c r="I347" i="70" s="1"/>
  <c r="N347" i="70" s="1"/>
  <c r="B348" i="70"/>
  <c r="C348" i="70"/>
  <c r="D348" i="70" s="1"/>
  <c r="E348" i="70"/>
  <c r="G348" i="70"/>
  <c r="K348" i="70" s="1"/>
  <c r="H348" i="70"/>
  <c r="R348" i="70" s="1"/>
  <c r="B350" i="70"/>
  <c r="C350" i="70"/>
  <c r="D350" i="70" s="1"/>
  <c r="E350" i="70"/>
  <c r="G350" i="70"/>
  <c r="H350" i="70"/>
  <c r="I350" i="70" s="1"/>
  <c r="N350" i="70" s="1"/>
  <c r="B325" i="70"/>
  <c r="C325" i="70"/>
  <c r="D325" i="70" s="1"/>
  <c r="E325" i="70"/>
  <c r="G325" i="70"/>
  <c r="H325" i="70"/>
  <c r="P325" i="70" s="1"/>
  <c r="B326" i="70"/>
  <c r="C326" i="70"/>
  <c r="D326" i="70" s="1"/>
  <c r="E326" i="70"/>
  <c r="G326" i="70"/>
  <c r="H326" i="70"/>
  <c r="M326" i="70" s="1"/>
  <c r="B327" i="70"/>
  <c r="C327" i="70"/>
  <c r="D327" i="70" s="1"/>
  <c r="E327" i="70"/>
  <c r="G327" i="70"/>
  <c r="H327" i="70"/>
  <c r="I327" i="70" s="1"/>
  <c r="N327" i="70" s="1"/>
  <c r="B328" i="70"/>
  <c r="C328" i="70"/>
  <c r="D328" i="70" s="1"/>
  <c r="E328" i="70"/>
  <c r="G328" i="70"/>
  <c r="H328" i="70"/>
  <c r="I328" i="70" s="1"/>
  <c r="N328" i="70" s="1"/>
  <c r="B329" i="70"/>
  <c r="C329" i="70"/>
  <c r="D329" i="70" s="1"/>
  <c r="E329" i="70"/>
  <c r="G329" i="70"/>
  <c r="H329" i="70"/>
  <c r="S329" i="70" s="1"/>
  <c r="B330" i="70"/>
  <c r="C330" i="70"/>
  <c r="D330" i="70" s="1"/>
  <c r="E330" i="70"/>
  <c r="G330" i="70"/>
  <c r="H330" i="70"/>
  <c r="R330" i="70" s="1"/>
  <c r="B331" i="70"/>
  <c r="C331" i="70"/>
  <c r="D331" i="70" s="1"/>
  <c r="E331" i="70"/>
  <c r="G331" i="70"/>
  <c r="H331" i="70"/>
  <c r="P331" i="70" s="1"/>
  <c r="B332" i="70"/>
  <c r="C332" i="70"/>
  <c r="D332" i="70" s="1"/>
  <c r="E332" i="70"/>
  <c r="G332" i="70"/>
  <c r="H332" i="70"/>
  <c r="O332" i="70" s="1"/>
  <c r="B333" i="70"/>
  <c r="C333" i="70"/>
  <c r="D333" i="70" s="1"/>
  <c r="E333" i="70"/>
  <c r="G333" i="70"/>
  <c r="H333" i="70"/>
  <c r="M333" i="70" s="1"/>
  <c r="B334" i="70"/>
  <c r="C334" i="70"/>
  <c r="D334" i="70" s="1"/>
  <c r="E334" i="70"/>
  <c r="G334" i="70"/>
  <c r="H334" i="70"/>
  <c r="M334" i="70" s="1"/>
  <c r="B335" i="70"/>
  <c r="C335" i="70"/>
  <c r="D335" i="70" s="1"/>
  <c r="E335" i="70"/>
  <c r="G335" i="70"/>
  <c r="H335" i="70"/>
  <c r="B337" i="70"/>
  <c r="C337" i="70"/>
  <c r="D337" i="70" s="1"/>
  <c r="E337" i="70"/>
  <c r="G337" i="70"/>
  <c r="K337" i="70" s="1"/>
  <c r="H337" i="70"/>
  <c r="I337" i="70" s="1"/>
  <c r="N337" i="70" s="1"/>
  <c r="B312" i="70"/>
  <c r="C312" i="70"/>
  <c r="D312" i="70" s="1"/>
  <c r="E312" i="70"/>
  <c r="G312" i="70"/>
  <c r="H312" i="70"/>
  <c r="X312" i="70" s="1"/>
  <c r="B313" i="70"/>
  <c r="C313" i="70"/>
  <c r="D313" i="70" s="1"/>
  <c r="E313" i="70"/>
  <c r="G313" i="70"/>
  <c r="H313" i="70"/>
  <c r="M313" i="70" s="1"/>
  <c r="B314" i="70"/>
  <c r="C314" i="70"/>
  <c r="D314" i="70" s="1"/>
  <c r="E314" i="70"/>
  <c r="G314" i="70"/>
  <c r="H314" i="70"/>
  <c r="I314" i="70" s="1"/>
  <c r="N314" i="70" s="1"/>
  <c r="B315" i="70"/>
  <c r="C315" i="70"/>
  <c r="D315" i="70" s="1"/>
  <c r="E315" i="70"/>
  <c r="G315" i="70"/>
  <c r="H315" i="70"/>
  <c r="I315" i="70" s="1"/>
  <c r="N315" i="70" s="1"/>
  <c r="B316" i="70"/>
  <c r="C316" i="70"/>
  <c r="D316" i="70" s="1"/>
  <c r="E316" i="70"/>
  <c r="G316" i="70"/>
  <c r="H316" i="70"/>
  <c r="I316" i="70" s="1"/>
  <c r="B317" i="70"/>
  <c r="C317" i="70"/>
  <c r="D317" i="70" s="1"/>
  <c r="E317" i="70"/>
  <c r="G317" i="70"/>
  <c r="H317" i="70"/>
  <c r="I317" i="70" s="1"/>
  <c r="B318" i="70"/>
  <c r="C318" i="70"/>
  <c r="D318" i="70" s="1"/>
  <c r="E318" i="70"/>
  <c r="G318" i="70"/>
  <c r="H318" i="70"/>
  <c r="S318" i="70" s="1"/>
  <c r="B319" i="70"/>
  <c r="C319" i="70"/>
  <c r="D319" i="70" s="1"/>
  <c r="E319" i="70"/>
  <c r="G319" i="70"/>
  <c r="H319" i="70"/>
  <c r="M319" i="70" s="1"/>
  <c r="B320" i="70"/>
  <c r="C320" i="70"/>
  <c r="D320" i="70" s="1"/>
  <c r="E320" i="70"/>
  <c r="G320" i="70"/>
  <c r="H320" i="70"/>
  <c r="X320" i="70" s="1"/>
  <c r="B321" i="70"/>
  <c r="C321" i="70"/>
  <c r="D321" i="70" s="1"/>
  <c r="E321" i="70"/>
  <c r="G321" i="70"/>
  <c r="H321" i="70"/>
  <c r="M321" i="70" s="1"/>
  <c r="B322" i="70"/>
  <c r="C322" i="70"/>
  <c r="D322" i="70" s="1"/>
  <c r="E322" i="70"/>
  <c r="G322" i="70"/>
  <c r="H322" i="70"/>
  <c r="B324" i="70"/>
  <c r="C324" i="70"/>
  <c r="D324" i="70" s="1"/>
  <c r="E324" i="70"/>
  <c r="G324" i="70"/>
  <c r="H324" i="70"/>
  <c r="I324" i="70" s="1"/>
  <c r="N324" i="70" s="1"/>
  <c r="B299" i="70"/>
  <c r="C299" i="70"/>
  <c r="D299" i="70" s="1"/>
  <c r="E299" i="70"/>
  <c r="G299" i="70"/>
  <c r="H299" i="70"/>
  <c r="I299" i="70" s="1"/>
  <c r="N299" i="70" s="1"/>
  <c r="B300" i="70"/>
  <c r="C300" i="70"/>
  <c r="D300" i="70" s="1"/>
  <c r="E300" i="70"/>
  <c r="G300" i="70"/>
  <c r="H300" i="70"/>
  <c r="I300" i="70" s="1"/>
  <c r="B301" i="70"/>
  <c r="C301" i="70"/>
  <c r="D301" i="70" s="1"/>
  <c r="E301" i="70"/>
  <c r="G301" i="70"/>
  <c r="H301" i="70"/>
  <c r="B302" i="70"/>
  <c r="C302" i="70"/>
  <c r="D302" i="70" s="1"/>
  <c r="E302" i="70"/>
  <c r="G302" i="70"/>
  <c r="H302" i="70"/>
  <c r="I302" i="70" s="1"/>
  <c r="N302" i="70" s="1"/>
  <c r="B303" i="70"/>
  <c r="C303" i="70"/>
  <c r="D303" i="70" s="1"/>
  <c r="E303" i="70"/>
  <c r="G303" i="70"/>
  <c r="H303" i="70"/>
  <c r="M303" i="70" s="1"/>
  <c r="B304" i="70"/>
  <c r="C304" i="70"/>
  <c r="D304" i="70" s="1"/>
  <c r="E304" i="70"/>
  <c r="G304" i="70"/>
  <c r="H304" i="70"/>
  <c r="R304" i="70" s="1"/>
  <c r="B305" i="70"/>
  <c r="C305" i="70"/>
  <c r="D305" i="70" s="1"/>
  <c r="E305" i="70"/>
  <c r="G305" i="70"/>
  <c r="H305" i="70"/>
  <c r="P305" i="70" s="1"/>
  <c r="B306" i="70"/>
  <c r="C306" i="70"/>
  <c r="D306" i="70" s="1"/>
  <c r="E306" i="70"/>
  <c r="G306" i="70"/>
  <c r="H306" i="70"/>
  <c r="I306" i="70" s="1"/>
  <c r="N306" i="70" s="1"/>
  <c r="B307" i="70"/>
  <c r="C307" i="70"/>
  <c r="D307" i="70" s="1"/>
  <c r="E307" i="70"/>
  <c r="G307" i="70"/>
  <c r="H307" i="70"/>
  <c r="I307" i="70" s="1"/>
  <c r="N307" i="70" s="1"/>
  <c r="B308" i="70"/>
  <c r="C308" i="70"/>
  <c r="D308" i="70" s="1"/>
  <c r="E308" i="70"/>
  <c r="G308" i="70"/>
  <c r="H308" i="70"/>
  <c r="M308" i="70" s="1"/>
  <c r="B309" i="70"/>
  <c r="C309" i="70"/>
  <c r="D309" i="70" s="1"/>
  <c r="E309" i="70"/>
  <c r="G309" i="70"/>
  <c r="H309" i="70"/>
  <c r="M309" i="70" s="1"/>
  <c r="B311" i="70"/>
  <c r="C311" i="70"/>
  <c r="D311" i="70" s="1"/>
  <c r="E311" i="70"/>
  <c r="G311" i="70"/>
  <c r="H311" i="70"/>
  <c r="I311" i="70" s="1"/>
  <c r="N311" i="70" s="1"/>
  <c r="B286" i="70"/>
  <c r="C286" i="70"/>
  <c r="D286" i="70" s="1"/>
  <c r="E286" i="70"/>
  <c r="G286" i="70"/>
  <c r="H286" i="70"/>
  <c r="X286" i="70" s="1"/>
  <c r="B287" i="70"/>
  <c r="C287" i="70"/>
  <c r="D287" i="70" s="1"/>
  <c r="E287" i="70"/>
  <c r="G287" i="70"/>
  <c r="H287" i="70"/>
  <c r="M287" i="70" s="1"/>
  <c r="B288" i="70"/>
  <c r="C288" i="70"/>
  <c r="D288" i="70" s="1"/>
  <c r="E288" i="70"/>
  <c r="G288" i="70"/>
  <c r="H288" i="70"/>
  <c r="O288" i="70" s="1"/>
  <c r="B289" i="70"/>
  <c r="C289" i="70"/>
  <c r="D289" i="70" s="1"/>
  <c r="E289" i="70"/>
  <c r="G289" i="70"/>
  <c r="H289" i="70"/>
  <c r="I289" i="70" s="1"/>
  <c r="B290" i="70"/>
  <c r="C290" i="70"/>
  <c r="D290" i="70" s="1"/>
  <c r="E290" i="70"/>
  <c r="G290" i="70"/>
  <c r="H290" i="70"/>
  <c r="M290" i="70" s="1"/>
  <c r="B291" i="70"/>
  <c r="C291" i="70"/>
  <c r="D291" i="70" s="1"/>
  <c r="E291" i="70"/>
  <c r="G291" i="70"/>
  <c r="H291" i="70"/>
  <c r="R291" i="70" s="1"/>
  <c r="B292" i="70"/>
  <c r="C292" i="70"/>
  <c r="D292" i="70" s="1"/>
  <c r="E292" i="70"/>
  <c r="G292" i="70"/>
  <c r="H292" i="70"/>
  <c r="I292" i="70" s="1"/>
  <c r="N292" i="70" s="1"/>
  <c r="B293" i="70"/>
  <c r="C293" i="70"/>
  <c r="D293" i="70" s="1"/>
  <c r="E293" i="70"/>
  <c r="G293" i="70"/>
  <c r="H293" i="70"/>
  <c r="R293" i="70" s="1"/>
  <c r="B294" i="70"/>
  <c r="C294" i="70"/>
  <c r="D294" i="70" s="1"/>
  <c r="E294" i="70"/>
  <c r="G294" i="70"/>
  <c r="H294" i="70"/>
  <c r="X294" i="70" s="1"/>
  <c r="B295" i="70"/>
  <c r="C295" i="70"/>
  <c r="D295" i="70" s="1"/>
  <c r="E295" i="70"/>
  <c r="G295" i="70"/>
  <c r="H295" i="70"/>
  <c r="M295" i="70" s="1"/>
  <c r="B296" i="70"/>
  <c r="C296" i="70"/>
  <c r="D296" i="70" s="1"/>
  <c r="E296" i="70"/>
  <c r="G296" i="70"/>
  <c r="H296" i="70"/>
  <c r="O296" i="70" s="1"/>
  <c r="B298" i="70"/>
  <c r="C298" i="70"/>
  <c r="D298" i="70" s="1"/>
  <c r="E298" i="70"/>
  <c r="G298" i="70"/>
  <c r="H298" i="70"/>
  <c r="I298" i="70" s="1"/>
  <c r="B273" i="70"/>
  <c r="C273" i="70"/>
  <c r="D273" i="70" s="1"/>
  <c r="E273" i="70"/>
  <c r="G273" i="70"/>
  <c r="H273" i="70"/>
  <c r="S273" i="70" s="1"/>
  <c r="B274" i="70"/>
  <c r="C274" i="70"/>
  <c r="D274" i="70" s="1"/>
  <c r="E274" i="70"/>
  <c r="G274" i="70"/>
  <c r="H274" i="70"/>
  <c r="M274" i="70" s="1"/>
  <c r="B275" i="70"/>
  <c r="C275" i="70"/>
  <c r="D275" i="70" s="1"/>
  <c r="E275" i="70"/>
  <c r="G275" i="70"/>
  <c r="H275" i="70"/>
  <c r="I275" i="70" s="1"/>
  <c r="N275" i="70" s="1"/>
  <c r="B276" i="70"/>
  <c r="C276" i="70"/>
  <c r="D276" i="70" s="1"/>
  <c r="E276" i="70"/>
  <c r="G276" i="70"/>
  <c r="H276" i="70"/>
  <c r="I276" i="70" s="1"/>
  <c r="N276" i="70" s="1"/>
  <c r="B277" i="70"/>
  <c r="C277" i="70"/>
  <c r="D277" i="70" s="1"/>
  <c r="E277" i="70"/>
  <c r="G277" i="70"/>
  <c r="H277" i="70"/>
  <c r="I277" i="70" s="1"/>
  <c r="B278" i="70"/>
  <c r="C278" i="70"/>
  <c r="D278" i="70" s="1"/>
  <c r="E278" i="70"/>
  <c r="G278" i="70"/>
  <c r="H278" i="70"/>
  <c r="I278" i="70" s="1"/>
  <c r="B279" i="70"/>
  <c r="C279" i="70"/>
  <c r="D279" i="70" s="1"/>
  <c r="E279" i="70"/>
  <c r="G279" i="70"/>
  <c r="H279" i="70"/>
  <c r="P279" i="70" s="1"/>
  <c r="B280" i="70"/>
  <c r="C280" i="70"/>
  <c r="D280" i="70" s="1"/>
  <c r="E280" i="70"/>
  <c r="G280" i="70"/>
  <c r="H280" i="70"/>
  <c r="O280" i="70" s="1"/>
  <c r="B281" i="70"/>
  <c r="C281" i="70"/>
  <c r="D281" i="70" s="1"/>
  <c r="E281" i="70"/>
  <c r="G281" i="70"/>
  <c r="H281" i="70"/>
  <c r="X281" i="70" s="1"/>
  <c r="B282" i="70"/>
  <c r="C282" i="70"/>
  <c r="D282" i="70" s="1"/>
  <c r="E282" i="70"/>
  <c r="G282" i="70"/>
  <c r="H282" i="70"/>
  <c r="M282" i="70" s="1"/>
  <c r="B283" i="70"/>
  <c r="C283" i="70"/>
  <c r="D283" i="70" s="1"/>
  <c r="E283" i="70"/>
  <c r="G283" i="70"/>
  <c r="H283" i="70"/>
  <c r="B285" i="70"/>
  <c r="C285" i="70"/>
  <c r="D285" i="70" s="1"/>
  <c r="E285" i="70"/>
  <c r="G285" i="70"/>
  <c r="H285" i="70"/>
  <c r="I285" i="70" s="1"/>
  <c r="N285" i="70" s="1"/>
  <c r="B260" i="70"/>
  <c r="C260" i="70"/>
  <c r="D260" i="70" s="1"/>
  <c r="E260" i="70"/>
  <c r="G260" i="70"/>
  <c r="H260" i="70"/>
  <c r="I260" i="70" s="1"/>
  <c r="N260" i="70" s="1"/>
  <c r="B261" i="70"/>
  <c r="C261" i="70"/>
  <c r="D261" i="70" s="1"/>
  <c r="E261" i="70"/>
  <c r="G261" i="70"/>
  <c r="H261" i="70"/>
  <c r="M261" i="70" s="1"/>
  <c r="B262" i="70"/>
  <c r="C262" i="70"/>
  <c r="D262" i="70" s="1"/>
  <c r="E262" i="70"/>
  <c r="G262" i="70"/>
  <c r="H262" i="70"/>
  <c r="T262" i="70" s="1"/>
  <c r="B263" i="70"/>
  <c r="C263" i="70"/>
  <c r="D263" i="70" s="1"/>
  <c r="E263" i="70"/>
  <c r="G263" i="70"/>
  <c r="H263" i="70"/>
  <c r="I263" i="70" s="1"/>
  <c r="N263" i="70" s="1"/>
  <c r="B264" i="70"/>
  <c r="C264" i="70"/>
  <c r="D264" i="70" s="1"/>
  <c r="E264" i="70"/>
  <c r="G264" i="70"/>
  <c r="H264" i="70"/>
  <c r="I264" i="70" s="1"/>
  <c r="N264" i="70" s="1"/>
  <c r="B265" i="70"/>
  <c r="C265" i="70"/>
  <c r="D265" i="70" s="1"/>
  <c r="E265" i="70"/>
  <c r="G265" i="70"/>
  <c r="H265" i="70"/>
  <c r="R265" i="70" s="1"/>
  <c r="B266" i="70"/>
  <c r="C266" i="70"/>
  <c r="D266" i="70" s="1"/>
  <c r="E266" i="70"/>
  <c r="G266" i="70"/>
  <c r="H266" i="70"/>
  <c r="P266" i="70" s="1"/>
  <c r="B267" i="70"/>
  <c r="C267" i="70"/>
  <c r="D267" i="70" s="1"/>
  <c r="E267" i="70"/>
  <c r="G267" i="70"/>
  <c r="H267" i="70"/>
  <c r="O267" i="70" s="1"/>
  <c r="B268" i="70"/>
  <c r="C268" i="70"/>
  <c r="D268" i="70" s="1"/>
  <c r="E268" i="70"/>
  <c r="G268" i="70"/>
  <c r="H268" i="70"/>
  <c r="X268" i="70" s="1"/>
  <c r="B269" i="70"/>
  <c r="C269" i="70"/>
  <c r="D269" i="70" s="1"/>
  <c r="E269" i="70"/>
  <c r="G269" i="70"/>
  <c r="H269" i="70"/>
  <c r="M269" i="70" s="1"/>
  <c r="B270" i="70"/>
  <c r="C270" i="70"/>
  <c r="D270" i="70" s="1"/>
  <c r="E270" i="70"/>
  <c r="G270" i="70"/>
  <c r="H270" i="70"/>
  <c r="T270" i="70" s="1"/>
  <c r="B272" i="70"/>
  <c r="C272" i="70"/>
  <c r="D272" i="70" s="1"/>
  <c r="E272" i="70"/>
  <c r="G272" i="70"/>
  <c r="H272" i="70"/>
  <c r="I272" i="70" s="1"/>
  <c r="N272" i="70" s="1"/>
  <c r="B247" i="70"/>
  <c r="C247" i="70"/>
  <c r="D247" i="70" s="1"/>
  <c r="E247" i="70"/>
  <c r="G247" i="70"/>
  <c r="H247" i="70"/>
  <c r="I247" i="70" s="1"/>
  <c r="B248" i="70"/>
  <c r="C248" i="70"/>
  <c r="D248" i="70" s="1"/>
  <c r="E248" i="70"/>
  <c r="G248" i="70"/>
  <c r="H248" i="70"/>
  <c r="M248" i="70" s="1"/>
  <c r="B249" i="70"/>
  <c r="C249" i="70"/>
  <c r="D249" i="70" s="1"/>
  <c r="E249" i="70"/>
  <c r="G249" i="70"/>
  <c r="H249" i="70"/>
  <c r="B250" i="70"/>
  <c r="C250" i="70"/>
  <c r="D250" i="70" s="1"/>
  <c r="E250" i="70"/>
  <c r="G250" i="70"/>
  <c r="H250" i="70"/>
  <c r="I250" i="70" s="1"/>
  <c r="N250" i="70" s="1"/>
  <c r="B251" i="70"/>
  <c r="C251" i="70"/>
  <c r="D251" i="70" s="1"/>
  <c r="E251" i="70"/>
  <c r="G251" i="70"/>
  <c r="H251" i="70"/>
  <c r="O251" i="70" s="1"/>
  <c r="B252" i="70"/>
  <c r="C252" i="70"/>
  <c r="D252" i="70" s="1"/>
  <c r="E252" i="70"/>
  <c r="G252" i="70"/>
  <c r="H252" i="70"/>
  <c r="R252" i="70" s="1"/>
  <c r="B253" i="70"/>
  <c r="C253" i="70"/>
  <c r="D253" i="70" s="1"/>
  <c r="E253" i="70"/>
  <c r="G253" i="70"/>
  <c r="H253" i="70"/>
  <c r="M253" i="70" s="1"/>
  <c r="B254" i="70"/>
  <c r="C254" i="70"/>
  <c r="D254" i="70" s="1"/>
  <c r="E254" i="70"/>
  <c r="G254" i="70"/>
  <c r="H254" i="70"/>
  <c r="O254" i="70" s="1"/>
  <c r="B255" i="70"/>
  <c r="C255" i="70"/>
  <c r="D255" i="70" s="1"/>
  <c r="E255" i="70"/>
  <c r="G255" i="70"/>
  <c r="H255" i="70"/>
  <c r="I255" i="70" s="1"/>
  <c r="N255" i="70" s="1"/>
  <c r="B256" i="70"/>
  <c r="C256" i="70"/>
  <c r="D256" i="70" s="1"/>
  <c r="E256" i="70"/>
  <c r="G256" i="70"/>
  <c r="H256" i="70"/>
  <c r="M256" i="70" s="1"/>
  <c r="B257" i="70"/>
  <c r="C257" i="70"/>
  <c r="D257" i="70" s="1"/>
  <c r="E257" i="70"/>
  <c r="G257" i="70"/>
  <c r="H257" i="70"/>
  <c r="B259" i="70"/>
  <c r="C259" i="70"/>
  <c r="D259" i="70" s="1"/>
  <c r="E259" i="70"/>
  <c r="G259" i="70"/>
  <c r="H259" i="70"/>
  <c r="I259" i="70" s="1"/>
  <c r="N259" i="70" s="1"/>
  <c r="B234" i="70"/>
  <c r="C234" i="70"/>
  <c r="D234" i="70" s="1"/>
  <c r="E234" i="70"/>
  <c r="G234" i="70"/>
  <c r="H234" i="70"/>
  <c r="O234" i="70" s="1"/>
  <c r="B235" i="70"/>
  <c r="C235" i="70"/>
  <c r="D235" i="70" s="1"/>
  <c r="E235" i="70"/>
  <c r="G235" i="70"/>
  <c r="H235" i="70"/>
  <c r="X235" i="70" s="1"/>
  <c r="B236" i="70"/>
  <c r="C236" i="70"/>
  <c r="D236" i="70" s="1"/>
  <c r="E236" i="70"/>
  <c r="G236" i="70"/>
  <c r="H236" i="70"/>
  <c r="M236" i="70" s="1"/>
  <c r="B237" i="70"/>
  <c r="C237" i="70"/>
  <c r="D237" i="70" s="1"/>
  <c r="E237" i="70"/>
  <c r="G237" i="70"/>
  <c r="H237" i="70"/>
  <c r="P237" i="70" s="1"/>
  <c r="B238" i="70"/>
  <c r="C238" i="70"/>
  <c r="D238" i="70" s="1"/>
  <c r="E238" i="70"/>
  <c r="G238" i="70"/>
  <c r="H238" i="70"/>
  <c r="I238" i="70" s="1"/>
  <c r="N238" i="70" s="1"/>
  <c r="B239" i="70"/>
  <c r="C239" i="70"/>
  <c r="D239" i="70" s="1"/>
  <c r="E239" i="70"/>
  <c r="G239" i="70"/>
  <c r="H239" i="70"/>
  <c r="O239" i="70" s="1"/>
  <c r="B240" i="70"/>
  <c r="C240" i="70"/>
  <c r="D240" i="70" s="1"/>
  <c r="E240" i="70"/>
  <c r="G240" i="70"/>
  <c r="H240" i="70"/>
  <c r="I240" i="70" s="1"/>
  <c r="N240" i="70" s="1"/>
  <c r="B241" i="70"/>
  <c r="C241" i="70"/>
  <c r="D241" i="70" s="1"/>
  <c r="E241" i="70"/>
  <c r="G241" i="70"/>
  <c r="H241" i="70"/>
  <c r="M241" i="70" s="1"/>
  <c r="B242" i="70"/>
  <c r="C242" i="70"/>
  <c r="D242" i="70" s="1"/>
  <c r="E242" i="70"/>
  <c r="G242" i="70"/>
  <c r="H242" i="70"/>
  <c r="O242" i="70" s="1"/>
  <c r="B243" i="70"/>
  <c r="C243" i="70"/>
  <c r="D243" i="70" s="1"/>
  <c r="E243" i="70"/>
  <c r="G243" i="70"/>
  <c r="H243" i="70"/>
  <c r="O243" i="70" s="1"/>
  <c r="B244" i="70"/>
  <c r="C244" i="70"/>
  <c r="D244" i="70" s="1"/>
  <c r="E244" i="70"/>
  <c r="G244" i="70"/>
  <c r="H244" i="70"/>
  <c r="I244" i="70" s="1"/>
  <c r="N244" i="70" s="1"/>
  <c r="B246" i="70"/>
  <c r="C246" i="70"/>
  <c r="D246" i="70" s="1"/>
  <c r="E246" i="70"/>
  <c r="G246" i="70"/>
  <c r="H246" i="70"/>
  <c r="B233" i="70"/>
  <c r="C233" i="70"/>
  <c r="D233" i="70" s="1"/>
  <c r="E233" i="70"/>
  <c r="G233" i="70"/>
  <c r="H233" i="70"/>
  <c r="O233" i="70" s="1"/>
  <c r="B206" i="70"/>
  <c r="C206" i="70"/>
  <c r="D206" i="70" s="1"/>
  <c r="E206" i="70"/>
  <c r="G206" i="70"/>
  <c r="H206" i="70"/>
  <c r="O206" i="70" s="1"/>
  <c r="B207" i="70"/>
  <c r="C207" i="70"/>
  <c r="D207" i="70" s="1"/>
  <c r="E207" i="70"/>
  <c r="G207" i="70"/>
  <c r="H207" i="70"/>
  <c r="M207" i="70" s="1"/>
  <c r="B208" i="70"/>
  <c r="C208" i="70"/>
  <c r="D208" i="70" s="1"/>
  <c r="E208" i="70"/>
  <c r="G208" i="70"/>
  <c r="H208" i="70"/>
  <c r="B209" i="70"/>
  <c r="C209" i="70"/>
  <c r="D209" i="70" s="1"/>
  <c r="E209" i="70"/>
  <c r="G209" i="70"/>
  <c r="H209" i="70"/>
  <c r="I209" i="70" s="1"/>
  <c r="N209" i="70" s="1"/>
  <c r="B210" i="70"/>
  <c r="C210" i="70"/>
  <c r="D210" i="70" s="1"/>
  <c r="E210" i="70"/>
  <c r="G210" i="70"/>
  <c r="H210" i="70"/>
  <c r="T210" i="70" s="1"/>
  <c r="B211" i="70"/>
  <c r="C211" i="70"/>
  <c r="D211" i="70" s="1"/>
  <c r="E211" i="70"/>
  <c r="G211" i="70"/>
  <c r="H211" i="70"/>
  <c r="I211" i="70" s="1"/>
  <c r="N211" i="70" s="1"/>
  <c r="B212" i="70"/>
  <c r="C212" i="70"/>
  <c r="D212" i="70" s="1"/>
  <c r="E212" i="70"/>
  <c r="G212" i="70"/>
  <c r="H212" i="70"/>
  <c r="S212" i="70" s="1"/>
  <c r="B213" i="70"/>
  <c r="C213" i="70"/>
  <c r="D213" i="70" s="1"/>
  <c r="E213" i="70"/>
  <c r="G213" i="70"/>
  <c r="H213" i="70"/>
  <c r="O213" i="70" s="1"/>
  <c r="B214" i="70"/>
  <c r="C214" i="70"/>
  <c r="D214" i="70" s="1"/>
  <c r="E214" i="70"/>
  <c r="G214" i="70"/>
  <c r="H214" i="70"/>
  <c r="X214" i="70" s="1"/>
  <c r="B215" i="70"/>
  <c r="C215" i="70"/>
  <c r="D215" i="70" s="1"/>
  <c r="E215" i="70"/>
  <c r="G215" i="70"/>
  <c r="H215" i="70"/>
  <c r="M215" i="70" s="1"/>
  <c r="B216" i="70"/>
  <c r="C216" i="70"/>
  <c r="D216" i="70" s="1"/>
  <c r="E216" i="70"/>
  <c r="G216" i="70"/>
  <c r="H216" i="70"/>
  <c r="B217" i="70"/>
  <c r="C217" i="70"/>
  <c r="D217" i="70" s="1"/>
  <c r="E217" i="70"/>
  <c r="G217" i="70"/>
  <c r="H217" i="70"/>
  <c r="I217" i="70" s="1"/>
  <c r="N217" i="70" s="1"/>
  <c r="B194" i="70"/>
  <c r="C194" i="70"/>
  <c r="D194" i="70" s="1"/>
  <c r="E194" i="70"/>
  <c r="G194" i="70"/>
  <c r="K194" i="70" s="1"/>
  <c r="H194" i="70"/>
  <c r="O194" i="70" s="1"/>
  <c r="B195" i="70"/>
  <c r="C195" i="70"/>
  <c r="D195" i="70" s="1"/>
  <c r="E195" i="70"/>
  <c r="G195" i="70"/>
  <c r="K195" i="70" s="1"/>
  <c r="H195" i="70"/>
  <c r="M195" i="70" s="1"/>
  <c r="B196" i="70"/>
  <c r="C196" i="70"/>
  <c r="D196" i="70" s="1"/>
  <c r="E196" i="70"/>
  <c r="G196" i="70"/>
  <c r="K196" i="70" s="1"/>
  <c r="H196" i="70"/>
  <c r="V196" i="70" s="1"/>
  <c r="B197" i="70"/>
  <c r="C197" i="70"/>
  <c r="D197" i="70" s="1"/>
  <c r="E197" i="70"/>
  <c r="G197" i="70"/>
  <c r="K197" i="70" s="1"/>
  <c r="H197" i="70"/>
  <c r="I197" i="70" s="1"/>
  <c r="N197" i="70" s="1"/>
  <c r="B198" i="70"/>
  <c r="C198" i="70"/>
  <c r="D198" i="70" s="1"/>
  <c r="E198" i="70"/>
  <c r="G198" i="70"/>
  <c r="K198" i="70" s="1"/>
  <c r="H198" i="70"/>
  <c r="I198" i="70" s="1"/>
  <c r="N198" i="70" s="1"/>
  <c r="B199" i="70"/>
  <c r="C199" i="70"/>
  <c r="D199" i="70" s="1"/>
  <c r="E199" i="70"/>
  <c r="G199" i="70"/>
  <c r="K199" i="70" s="1"/>
  <c r="H199" i="70"/>
  <c r="I199" i="70" s="1"/>
  <c r="N199" i="70" s="1"/>
  <c r="B200" i="70"/>
  <c r="C200" i="70"/>
  <c r="D200" i="70" s="1"/>
  <c r="E200" i="70"/>
  <c r="G200" i="70"/>
  <c r="K200" i="70" s="1"/>
  <c r="H200" i="70"/>
  <c r="I200" i="70" s="1"/>
  <c r="N200" i="70" s="1"/>
  <c r="B201" i="70"/>
  <c r="C201" i="70"/>
  <c r="D201" i="70" s="1"/>
  <c r="E201" i="70"/>
  <c r="G201" i="70"/>
  <c r="K201" i="70" s="1"/>
  <c r="H201" i="70"/>
  <c r="R201" i="70" s="1"/>
  <c r="B202" i="70"/>
  <c r="C202" i="70"/>
  <c r="D202" i="70" s="1"/>
  <c r="E202" i="70"/>
  <c r="G202" i="70"/>
  <c r="K202" i="70" s="1"/>
  <c r="H202" i="70"/>
  <c r="X202" i="70" s="1"/>
  <c r="B203" i="70"/>
  <c r="C203" i="70"/>
  <c r="D203" i="70" s="1"/>
  <c r="E203" i="70"/>
  <c r="G203" i="70"/>
  <c r="K203" i="70" s="1"/>
  <c r="H203" i="70"/>
  <c r="M203" i="70" s="1"/>
  <c r="B204" i="70"/>
  <c r="C204" i="70"/>
  <c r="D204" i="70" s="1"/>
  <c r="E204" i="70"/>
  <c r="G204" i="70"/>
  <c r="K204" i="70" s="1"/>
  <c r="H204" i="70"/>
  <c r="V204" i="70" s="1"/>
  <c r="B193" i="70"/>
  <c r="C193" i="70"/>
  <c r="D193" i="70" s="1"/>
  <c r="E193" i="70"/>
  <c r="G193" i="70"/>
  <c r="K193" i="70" s="1"/>
  <c r="H193" i="70"/>
  <c r="I193" i="70" s="1"/>
  <c r="N193" i="70" s="1"/>
  <c r="B180" i="70"/>
  <c r="C180" i="70"/>
  <c r="D180" i="70" s="1"/>
  <c r="E180" i="70"/>
  <c r="G180" i="70"/>
  <c r="K180" i="70" s="1"/>
  <c r="H180" i="70"/>
  <c r="I180" i="70" s="1"/>
  <c r="N180" i="70" s="1"/>
  <c r="B181" i="70"/>
  <c r="C181" i="70"/>
  <c r="D181" i="70" s="1"/>
  <c r="E181" i="70"/>
  <c r="G181" i="70"/>
  <c r="K181" i="70" s="1"/>
  <c r="H181" i="70"/>
  <c r="M181" i="70" s="1"/>
  <c r="B182" i="70"/>
  <c r="C182" i="70"/>
  <c r="D182" i="70" s="1"/>
  <c r="E182" i="70"/>
  <c r="G182" i="70"/>
  <c r="K182" i="70" s="1"/>
  <c r="H182" i="70"/>
  <c r="O182" i="70" s="1"/>
  <c r="B183" i="70"/>
  <c r="C183" i="70"/>
  <c r="D183" i="70" s="1"/>
  <c r="E183" i="70"/>
  <c r="G183" i="70"/>
  <c r="K183" i="70" s="1"/>
  <c r="H183" i="70"/>
  <c r="I183" i="70" s="1"/>
  <c r="N183" i="70" s="1"/>
  <c r="B184" i="70"/>
  <c r="C184" i="70"/>
  <c r="D184" i="70" s="1"/>
  <c r="E184" i="70"/>
  <c r="G184" i="70"/>
  <c r="K184" i="70" s="1"/>
  <c r="H184" i="70"/>
  <c r="I184" i="70" s="1"/>
  <c r="N184" i="70" s="1"/>
  <c r="B185" i="70"/>
  <c r="C185" i="70"/>
  <c r="D185" i="70" s="1"/>
  <c r="E185" i="70"/>
  <c r="G185" i="70"/>
  <c r="K185" i="70" s="1"/>
  <c r="H185" i="70"/>
  <c r="I185" i="70" s="1"/>
  <c r="N185" i="70" s="1"/>
  <c r="B186" i="70"/>
  <c r="C186" i="70"/>
  <c r="D186" i="70" s="1"/>
  <c r="E186" i="70"/>
  <c r="G186" i="70"/>
  <c r="K186" i="70" s="1"/>
  <c r="H186" i="70"/>
  <c r="P186" i="70" s="1"/>
  <c r="B187" i="70"/>
  <c r="C187" i="70"/>
  <c r="D187" i="70" s="1"/>
  <c r="E187" i="70"/>
  <c r="G187" i="70"/>
  <c r="K187" i="70" s="1"/>
  <c r="H187" i="70"/>
  <c r="R187" i="70" s="1"/>
  <c r="B188" i="70"/>
  <c r="C188" i="70"/>
  <c r="D188" i="70" s="1"/>
  <c r="E188" i="70"/>
  <c r="G188" i="70"/>
  <c r="K188" i="70" s="1"/>
  <c r="H188" i="70"/>
  <c r="V188" i="70" s="1"/>
  <c r="B189" i="70"/>
  <c r="C189" i="70"/>
  <c r="D189" i="70" s="1"/>
  <c r="E189" i="70"/>
  <c r="G189" i="70"/>
  <c r="K189" i="70" s="1"/>
  <c r="H189" i="70"/>
  <c r="M189" i="70" s="1"/>
  <c r="B190" i="70"/>
  <c r="C190" i="70"/>
  <c r="D190" i="70" s="1"/>
  <c r="E190" i="70"/>
  <c r="G190" i="70"/>
  <c r="K190" i="70" s="1"/>
  <c r="H190" i="70"/>
  <c r="P190" i="70" s="1"/>
  <c r="B191" i="70"/>
  <c r="C191" i="70"/>
  <c r="D191" i="70" s="1"/>
  <c r="E191" i="70"/>
  <c r="G191" i="70"/>
  <c r="K191" i="70" s="1"/>
  <c r="H191" i="70"/>
  <c r="I191" i="70" s="1"/>
  <c r="N191" i="70" s="1"/>
  <c r="B168" i="70"/>
  <c r="C168" i="70"/>
  <c r="D168" i="70" s="1"/>
  <c r="E168" i="70"/>
  <c r="G168" i="70"/>
  <c r="H168" i="70"/>
  <c r="I168" i="70" s="1"/>
  <c r="B169" i="70"/>
  <c r="C169" i="70"/>
  <c r="D169" i="70" s="1"/>
  <c r="E169" i="70"/>
  <c r="G169" i="70"/>
  <c r="H169" i="70"/>
  <c r="M169" i="70" s="1"/>
  <c r="B170" i="70"/>
  <c r="C170" i="70"/>
  <c r="D170" i="70" s="1"/>
  <c r="E170" i="70"/>
  <c r="G170" i="70"/>
  <c r="H170" i="70"/>
  <c r="I170" i="70" s="1"/>
  <c r="N170" i="70" s="1"/>
  <c r="B171" i="70"/>
  <c r="C171" i="70"/>
  <c r="D171" i="70" s="1"/>
  <c r="E171" i="70"/>
  <c r="G171" i="70"/>
  <c r="H171" i="70"/>
  <c r="I171" i="70" s="1"/>
  <c r="N171" i="70" s="1"/>
  <c r="B172" i="70"/>
  <c r="C172" i="70"/>
  <c r="D172" i="70" s="1"/>
  <c r="E172" i="70"/>
  <c r="G172" i="70"/>
  <c r="H172" i="70"/>
  <c r="I172" i="70" s="1"/>
  <c r="B173" i="70"/>
  <c r="C173" i="70"/>
  <c r="D173" i="70" s="1"/>
  <c r="E173" i="70"/>
  <c r="G173" i="70"/>
  <c r="H173" i="70"/>
  <c r="R173" i="70" s="1"/>
  <c r="B174" i="70"/>
  <c r="C174" i="70"/>
  <c r="D174" i="70" s="1"/>
  <c r="E174" i="70"/>
  <c r="G174" i="70"/>
  <c r="H174" i="70"/>
  <c r="P174" i="70" s="1"/>
  <c r="B175" i="70"/>
  <c r="C175" i="70"/>
  <c r="D175" i="70" s="1"/>
  <c r="E175" i="70"/>
  <c r="G175" i="70"/>
  <c r="H175" i="70"/>
  <c r="O175" i="70" s="1"/>
  <c r="B176" i="70"/>
  <c r="C176" i="70"/>
  <c r="D176" i="70" s="1"/>
  <c r="E176" i="70"/>
  <c r="G176" i="70"/>
  <c r="H176" i="70"/>
  <c r="X176" i="70" s="1"/>
  <c r="B177" i="70"/>
  <c r="C177" i="70"/>
  <c r="D177" i="70" s="1"/>
  <c r="E177" i="70"/>
  <c r="G177" i="70"/>
  <c r="H177" i="70"/>
  <c r="M177" i="70" s="1"/>
  <c r="B178" i="70"/>
  <c r="C178" i="70"/>
  <c r="D178" i="70" s="1"/>
  <c r="E178" i="70"/>
  <c r="G178" i="70"/>
  <c r="H178" i="70"/>
  <c r="B167" i="70"/>
  <c r="C167" i="70"/>
  <c r="D167" i="70" s="1"/>
  <c r="E167" i="70"/>
  <c r="G167" i="70"/>
  <c r="H167" i="70"/>
  <c r="X167" i="70" s="1"/>
  <c r="B155" i="70"/>
  <c r="C155" i="70"/>
  <c r="D155" i="70" s="1"/>
  <c r="E155" i="70"/>
  <c r="G155" i="70"/>
  <c r="H155" i="70"/>
  <c r="O155" i="70" s="1"/>
  <c r="B156" i="70"/>
  <c r="C156" i="70"/>
  <c r="D156" i="70" s="1"/>
  <c r="E156" i="70"/>
  <c r="G156" i="70"/>
  <c r="H156" i="70"/>
  <c r="I156" i="70" s="1"/>
  <c r="B157" i="70"/>
  <c r="C157" i="70"/>
  <c r="D157" i="70" s="1"/>
  <c r="E157" i="70"/>
  <c r="G157" i="70"/>
  <c r="H157" i="70"/>
  <c r="I157" i="70" s="1"/>
  <c r="B158" i="70"/>
  <c r="C158" i="70"/>
  <c r="D158" i="70" s="1"/>
  <c r="E158" i="70"/>
  <c r="G158" i="70"/>
  <c r="H158" i="70"/>
  <c r="I158" i="70" s="1"/>
  <c r="N158" i="70" s="1"/>
  <c r="B159" i="70"/>
  <c r="C159" i="70"/>
  <c r="D159" i="70" s="1"/>
  <c r="E159" i="70"/>
  <c r="G159" i="70"/>
  <c r="H159" i="70"/>
  <c r="I159" i="70" s="1"/>
  <c r="N159" i="70" s="1"/>
  <c r="B160" i="70"/>
  <c r="C160" i="70"/>
  <c r="D160" i="70" s="1"/>
  <c r="E160" i="70"/>
  <c r="G160" i="70"/>
  <c r="H160" i="70"/>
  <c r="O160" i="70" s="1"/>
  <c r="B161" i="70"/>
  <c r="C161" i="70"/>
  <c r="D161" i="70" s="1"/>
  <c r="E161" i="70"/>
  <c r="G161" i="70"/>
  <c r="H161" i="70"/>
  <c r="R161" i="70" s="1"/>
  <c r="B162" i="70"/>
  <c r="C162" i="70"/>
  <c r="D162" i="70" s="1"/>
  <c r="E162" i="70"/>
  <c r="G162" i="70"/>
  <c r="H162" i="70"/>
  <c r="B163" i="70"/>
  <c r="C163" i="70"/>
  <c r="D163" i="70" s="1"/>
  <c r="E163" i="70"/>
  <c r="G163" i="70"/>
  <c r="H163" i="70"/>
  <c r="O163" i="70" s="1"/>
  <c r="B164" i="70"/>
  <c r="C164" i="70"/>
  <c r="D164" i="70" s="1"/>
  <c r="E164" i="70"/>
  <c r="G164" i="70"/>
  <c r="H164" i="70"/>
  <c r="S164" i="70" s="1"/>
  <c r="B165" i="70"/>
  <c r="C165" i="70"/>
  <c r="D165" i="70" s="1"/>
  <c r="E165" i="70"/>
  <c r="G165" i="70"/>
  <c r="H165" i="70"/>
  <c r="I165" i="70" s="1"/>
  <c r="N165" i="70" s="1"/>
  <c r="B154" i="70"/>
  <c r="C154" i="70"/>
  <c r="D154" i="70" s="1"/>
  <c r="E154" i="70"/>
  <c r="G154" i="70"/>
  <c r="H154" i="70"/>
  <c r="I154" i="70" s="1"/>
  <c r="B142" i="70"/>
  <c r="C142" i="70"/>
  <c r="D142" i="70" s="1"/>
  <c r="E142" i="70"/>
  <c r="G142" i="70"/>
  <c r="K142" i="70" s="1"/>
  <c r="H142" i="70"/>
  <c r="V142" i="70" s="1"/>
  <c r="B143" i="70"/>
  <c r="C143" i="70"/>
  <c r="D143" i="70" s="1"/>
  <c r="E143" i="70"/>
  <c r="G143" i="70"/>
  <c r="K143" i="70" s="1"/>
  <c r="H143" i="70"/>
  <c r="M143" i="70" s="1"/>
  <c r="B144" i="70"/>
  <c r="C144" i="70"/>
  <c r="D144" i="70" s="1"/>
  <c r="E144" i="70"/>
  <c r="G144" i="70"/>
  <c r="K144" i="70" s="1"/>
  <c r="H144" i="70"/>
  <c r="I144" i="70" s="1"/>
  <c r="N144" i="70" s="1"/>
  <c r="B145" i="70"/>
  <c r="C145" i="70"/>
  <c r="D145" i="70" s="1"/>
  <c r="E145" i="70"/>
  <c r="G145" i="70"/>
  <c r="K145" i="70" s="1"/>
  <c r="H145" i="70"/>
  <c r="I145" i="70" s="1"/>
  <c r="N145" i="70" s="1"/>
  <c r="B146" i="70"/>
  <c r="C146" i="70"/>
  <c r="D146" i="70" s="1"/>
  <c r="E146" i="70"/>
  <c r="G146" i="70"/>
  <c r="K146" i="70" s="1"/>
  <c r="H146" i="70"/>
  <c r="I146" i="70" s="1"/>
  <c r="N146" i="70" s="1"/>
  <c r="B147" i="70"/>
  <c r="C147" i="70"/>
  <c r="D147" i="70" s="1"/>
  <c r="E147" i="70"/>
  <c r="G147" i="70"/>
  <c r="K147" i="70" s="1"/>
  <c r="H147" i="70"/>
  <c r="V147" i="70" s="1"/>
  <c r="B148" i="70"/>
  <c r="C148" i="70"/>
  <c r="D148" i="70" s="1"/>
  <c r="E148" i="70"/>
  <c r="G148" i="70"/>
  <c r="K148" i="70" s="1"/>
  <c r="H148" i="70"/>
  <c r="P148" i="70" s="1"/>
  <c r="B149" i="70"/>
  <c r="C149" i="70"/>
  <c r="D149" i="70" s="1"/>
  <c r="E149" i="70"/>
  <c r="G149" i="70"/>
  <c r="K149" i="70" s="1"/>
  <c r="H149" i="70"/>
  <c r="M149" i="70" s="1"/>
  <c r="B150" i="70"/>
  <c r="C150" i="70"/>
  <c r="D150" i="70" s="1"/>
  <c r="E150" i="70"/>
  <c r="G150" i="70"/>
  <c r="K150" i="70" s="1"/>
  <c r="H150" i="70"/>
  <c r="R150" i="70" s="1"/>
  <c r="B151" i="70"/>
  <c r="C151" i="70"/>
  <c r="D151" i="70" s="1"/>
  <c r="E151" i="70"/>
  <c r="G151" i="70"/>
  <c r="K151" i="70" s="1"/>
  <c r="H151" i="70"/>
  <c r="M151" i="70" s="1"/>
  <c r="B152" i="70"/>
  <c r="C152" i="70"/>
  <c r="D152" i="70" s="1"/>
  <c r="E152" i="70"/>
  <c r="G152" i="70"/>
  <c r="K152" i="70" s="1"/>
  <c r="H152" i="70"/>
  <c r="M152" i="70" s="1"/>
  <c r="B141" i="70"/>
  <c r="C141" i="70"/>
  <c r="D141" i="70" s="1"/>
  <c r="E141" i="70"/>
  <c r="G141" i="70"/>
  <c r="K141" i="70" s="1"/>
  <c r="H141" i="70"/>
  <c r="I141" i="70" s="1"/>
  <c r="N141" i="70" s="1"/>
  <c r="B129" i="70"/>
  <c r="C129" i="70"/>
  <c r="D129" i="70" s="1"/>
  <c r="E129" i="70"/>
  <c r="G129" i="70"/>
  <c r="H129" i="70"/>
  <c r="I129" i="70" s="1"/>
  <c r="N129" i="70" s="1"/>
  <c r="B130" i="70"/>
  <c r="C130" i="70"/>
  <c r="D130" i="70" s="1"/>
  <c r="E130" i="70"/>
  <c r="G130" i="70"/>
  <c r="H130" i="70"/>
  <c r="M130" i="70" s="1"/>
  <c r="B131" i="70"/>
  <c r="C131" i="70"/>
  <c r="D131" i="70" s="1"/>
  <c r="E131" i="70"/>
  <c r="G131" i="70"/>
  <c r="H131" i="70"/>
  <c r="M131" i="70" s="1"/>
  <c r="B132" i="70"/>
  <c r="C132" i="70"/>
  <c r="D132" i="70" s="1"/>
  <c r="E132" i="70"/>
  <c r="G132" i="70"/>
  <c r="H132" i="70"/>
  <c r="I132" i="70" s="1"/>
  <c r="N132" i="70" s="1"/>
  <c r="B133" i="70"/>
  <c r="C133" i="70"/>
  <c r="D133" i="70" s="1"/>
  <c r="E133" i="70"/>
  <c r="G133" i="70"/>
  <c r="H133" i="70"/>
  <c r="I133" i="70" s="1"/>
  <c r="N133" i="70" s="1"/>
  <c r="B134" i="70"/>
  <c r="C134" i="70"/>
  <c r="D134" i="70" s="1"/>
  <c r="E134" i="70"/>
  <c r="G134" i="70"/>
  <c r="H134" i="70"/>
  <c r="I134" i="70" s="1"/>
  <c r="B135" i="70"/>
  <c r="C135" i="70"/>
  <c r="D135" i="70" s="1"/>
  <c r="E135" i="70"/>
  <c r="G135" i="70"/>
  <c r="H135" i="70"/>
  <c r="I135" i="70" s="1"/>
  <c r="N135" i="70" s="1"/>
  <c r="B136" i="70"/>
  <c r="C136" i="70"/>
  <c r="D136" i="70" s="1"/>
  <c r="E136" i="70"/>
  <c r="G136" i="70"/>
  <c r="H136" i="70"/>
  <c r="P136" i="70" s="1"/>
  <c r="B137" i="70"/>
  <c r="C137" i="70"/>
  <c r="D137" i="70" s="1"/>
  <c r="E137" i="70"/>
  <c r="G137" i="70"/>
  <c r="H137" i="70"/>
  <c r="I137" i="70" s="1"/>
  <c r="N137" i="70" s="1"/>
  <c r="B138" i="70"/>
  <c r="C138" i="70"/>
  <c r="D138" i="70" s="1"/>
  <c r="E138" i="70"/>
  <c r="G138" i="70"/>
  <c r="H138" i="70"/>
  <c r="M138" i="70" s="1"/>
  <c r="B139" i="70"/>
  <c r="C139" i="70"/>
  <c r="D139" i="70" s="1"/>
  <c r="E139" i="70"/>
  <c r="G139" i="70"/>
  <c r="H139" i="70"/>
  <c r="M139" i="70" s="1"/>
  <c r="B128" i="70"/>
  <c r="C128" i="70"/>
  <c r="D128" i="70" s="1"/>
  <c r="E128" i="70"/>
  <c r="G128" i="70"/>
  <c r="H128" i="70"/>
  <c r="I128" i="70" s="1"/>
  <c r="N128" i="70" s="1"/>
  <c r="B115" i="70"/>
  <c r="C115" i="70"/>
  <c r="D115" i="70" s="1"/>
  <c r="E115" i="70"/>
  <c r="G115" i="70"/>
  <c r="K115" i="70" s="1"/>
  <c r="H115" i="70"/>
  <c r="X115" i="70" s="1"/>
  <c r="B116" i="70"/>
  <c r="C116" i="70"/>
  <c r="D116" i="70" s="1"/>
  <c r="E116" i="70"/>
  <c r="G116" i="70"/>
  <c r="K116" i="70" s="1"/>
  <c r="H116" i="70"/>
  <c r="M116" i="70" s="1"/>
  <c r="B117" i="70"/>
  <c r="C117" i="70"/>
  <c r="D117" i="70" s="1"/>
  <c r="E117" i="70"/>
  <c r="G117" i="70"/>
  <c r="K117" i="70" s="1"/>
  <c r="H117" i="70"/>
  <c r="V117" i="70" s="1"/>
  <c r="B118" i="70"/>
  <c r="C118" i="70"/>
  <c r="D118" i="70" s="1"/>
  <c r="E118" i="70"/>
  <c r="G118" i="70"/>
  <c r="K118" i="70" s="1"/>
  <c r="H118" i="70"/>
  <c r="I118" i="70" s="1"/>
  <c r="N118" i="70" s="1"/>
  <c r="B119" i="70"/>
  <c r="C119" i="70"/>
  <c r="D119" i="70" s="1"/>
  <c r="E119" i="70"/>
  <c r="G119" i="70"/>
  <c r="K119" i="70" s="1"/>
  <c r="H119" i="70"/>
  <c r="I119" i="70" s="1"/>
  <c r="N119" i="70" s="1"/>
  <c r="B120" i="70"/>
  <c r="C120" i="70"/>
  <c r="D120" i="70" s="1"/>
  <c r="E120" i="70"/>
  <c r="G120" i="70"/>
  <c r="K120" i="70" s="1"/>
  <c r="H120" i="70"/>
  <c r="I120" i="70" s="1"/>
  <c r="N120" i="70" s="1"/>
  <c r="B121" i="70"/>
  <c r="C121" i="70"/>
  <c r="D121" i="70" s="1"/>
  <c r="E121" i="70"/>
  <c r="G121" i="70"/>
  <c r="K121" i="70" s="1"/>
  <c r="H121" i="70"/>
  <c r="X121" i="70" s="1"/>
  <c r="B122" i="70"/>
  <c r="C122" i="70"/>
  <c r="D122" i="70" s="1"/>
  <c r="E122" i="70"/>
  <c r="G122" i="70"/>
  <c r="K122" i="70" s="1"/>
  <c r="H122" i="70"/>
  <c r="P122" i="70" s="1"/>
  <c r="B123" i="70"/>
  <c r="C123" i="70"/>
  <c r="D123" i="70" s="1"/>
  <c r="E123" i="70"/>
  <c r="G123" i="70"/>
  <c r="K123" i="70" s="1"/>
  <c r="H123" i="70"/>
  <c r="X123" i="70" s="1"/>
  <c r="B124" i="70"/>
  <c r="C124" i="70"/>
  <c r="D124" i="70" s="1"/>
  <c r="E124" i="70"/>
  <c r="G124" i="70"/>
  <c r="K124" i="70" s="1"/>
  <c r="H124" i="70"/>
  <c r="M124" i="70" s="1"/>
  <c r="B125" i="70"/>
  <c r="C125" i="70"/>
  <c r="D125" i="70" s="1"/>
  <c r="E125" i="70"/>
  <c r="G125" i="70"/>
  <c r="K125" i="70" s="1"/>
  <c r="H125" i="70"/>
  <c r="V125" i="70" s="1"/>
  <c r="B126" i="70"/>
  <c r="C126" i="70"/>
  <c r="D126" i="70" s="1"/>
  <c r="E126" i="70"/>
  <c r="G126" i="70"/>
  <c r="K126" i="70" s="1"/>
  <c r="H126" i="70"/>
  <c r="I126" i="70" s="1"/>
  <c r="N126" i="70" s="1"/>
  <c r="H5" i="70"/>
  <c r="B103" i="70"/>
  <c r="C103" i="70"/>
  <c r="D103" i="70" s="1"/>
  <c r="E103" i="70"/>
  <c r="G103" i="70"/>
  <c r="K103" i="70" s="1"/>
  <c r="H103" i="70"/>
  <c r="V103" i="70" s="1"/>
  <c r="B104" i="70"/>
  <c r="C104" i="70"/>
  <c r="D104" i="70" s="1"/>
  <c r="E104" i="70"/>
  <c r="G104" i="70"/>
  <c r="K104" i="70" s="1"/>
  <c r="H104" i="70"/>
  <c r="X104" i="70" s="1"/>
  <c r="B105" i="70"/>
  <c r="C105" i="70"/>
  <c r="D105" i="70" s="1"/>
  <c r="E105" i="70"/>
  <c r="G105" i="70"/>
  <c r="K105" i="70" s="1"/>
  <c r="H105" i="70"/>
  <c r="M105" i="70" s="1"/>
  <c r="B106" i="70"/>
  <c r="C106" i="70"/>
  <c r="D106" i="70" s="1"/>
  <c r="E106" i="70"/>
  <c r="G106" i="70"/>
  <c r="K106" i="70" s="1"/>
  <c r="H106" i="70"/>
  <c r="V106" i="70" s="1"/>
  <c r="B107" i="70"/>
  <c r="C107" i="70"/>
  <c r="D107" i="70" s="1"/>
  <c r="E107" i="70"/>
  <c r="G107" i="70"/>
  <c r="K107" i="70" s="1"/>
  <c r="H107" i="70"/>
  <c r="I107" i="70" s="1"/>
  <c r="N107" i="70" s="1"/>
  <c r="B108" i="70"/>
  <c r="C108" i="70"/>
  <c r="D108" i="70" s="1"/>
  <c r="E108" i="70"/>
  <c r="G108" i="70"/>
  <c r="H108" i="70"/>
  <c r="I108" i="70" s="1"/>
  <c r="N108" i="70" s="1"/>
  <c r="B109" i="70"/>
  <c r="C109" i="70"/>
  <c r="D109" i="70" s="1"/>
  <c r="E109" i="70"/>
  <c r="G109" i="70"/>
  <c r="K109" i="70" s="1"/>
  <c r="H109" i="70"/>
  <c r="X109" i="70" s="1"/>
  <c r="B110" i="70"/>
  <c r="C110" i="70"/>
  <c r="D110" i="70" s="1"/>
  <c r="E110" i="70"/>
  <c r="G110" i="70"/>
  <c r="K110" i="70" s="1"/>
  <c r="H110" i="70"/>
  <c r="P110" i="70" s="1"/>
  <c r="B111" i="70"/>
  <c r="C111" i="70"/>
  <c r="D111" i="70" s="1"/>
  <c r="E111" i="70"/>
  <c r="G111" i="70"/>
  <c r="K111" i="70" s="1"/>
  <c r="H111" i="70"/>
  <c r="P111" i="70" s="1"/>
  <c r="B112" i="70"/>
  <c r="C112" i="70"/>
  <c r="D112" i="70" s="1"/>
  <c r="E112" i="70"/>
  <c r="G112" i="70"/>
  <c r="K112" i="70" s="1"/>
  <c r="H112" i="70"/>
  <c r="X112" i="70" s="1"/>
  <c r="B113" i="70"/>
  <c r="C113" i="70"/>
  <c r="D113" i="70" s="1"/>
  <c r="E113" i="70"/>
  <c r="G113" i="70"/>
  <c r="K113" i="70" s="1"/>
  <c r="H113" i="70"/>
  <c r="M113" i="70" s="1"/>
  <c r="B102" i="70"/>
  <c r="C102" i="70"/>
  <c r="D102" i="70" s="1"/>
  <c r="E102" i="70"/>
  <c r="G102" i="70"/>
  <c r="K102" i="70" s="1"/>
  <c r="H102" i="70"/>
  <c r="V102" i="70" s="1"/>
  <c r="B89" i="70"/>
  <c r="C89" i="70"/>
  <c r="D89" i="70" s="1"/>
  <c r="E89" i="70"/>
  <c r="G89" i="70"/>
  <c r="H89" i="70"/>
  <c r="I89" i="70" s="1"/>
  <c r="B90" i="70"/>
  <c r="C90" i="70"/>
  <c r="D90" i="70" s="1"/>
  <c r="E90" i="70"/>
  <c r="G90" i="70"/>
  <c r="H90" i="70"/>
  <c r="M90" i="70" s="1"/>
  <c r="B91" i="70"/>
  <c r="C91" i="70"/>
  <c r="D91" i="70" s="1"/>
  <c r="E91" i="70"/>
  <c r="G91" i="70"/>
  <c r="H91" i="70"/>
  <c r="P91" i="70" s="1"/>
  <c r="B92" i="70"/>
  <c r="C92" i="70"/>
  <c r="D92" i="70" s="1"/>
  <c r="E92" i="70"/>
  <c r="G92" i="70"/>
  <c r="H92" i="70"/>
  <c r="I92" i="70" s="1"/>
  <c r="N92" i="70" s="1"/>
  <c r="B93" i="70"/>
  <c r="C93" i="70"/>
  <c r="D93" i="70" s="1"/>
  <c r="E93" i="70"/>
  <c r="G93" i="70"/>
  <c r="H93" i="70"/>
  <c r="P93" i="70" s="1"/>
  <c r="B94" i="70"/>
  <c r="C94" i="70"/>
  <c r="D94" i="70" s="1"/>
  <c r="E94" i="70"/>
  <c r="G94" i="70"/>
  <c r="H94" i="70"/>
  <c r="R94" i="70" s="1"/>
  <c r="B95" i="70"/>
  <c r="C95" i="70"/>
  <c r="D95" i="70" s="1"/>
  <c r="E95" i="70"/>
  <c r="G95" i="70"/>
  <c r="H95" i="70"/>
  <c r="X95" i="70" s="1"/>
  <c r="B96" i="70"/>
  <c r="C96" i="70"/>
  <c r="D96" i="70" s="1"/>
  <c r="E96" i="70"/>
  <c r="G96" i="70"/>
  <c r="H96" i="70"/>
  <c r="O96" i="70" s="1"/>
  <c r="B97" i="70"/>
  <c r="C97" i="70"/>
  <c r="D97" i="70" s="1"/>
  <c r="E97" i="70"/>
  <c r="G97" i="70"/>
  <c r="H97" i="70"/>
  <c r="B98" i="70"/>
  <c r="C98" i="70"/>
  <c r="D98" i="70" s="1"/>
  <c r="E98" i="70"/>
  <c r="G98" i="70"/>
  <c r="H98" i="70"/>
  <c r="M98" i="70" s="1"/>
  <c r="B99" i="70"/>
  <c r="C99" i="70"/>
  <c r="D99" i="70" s="1"/>
  <c r="E99" i="70"/>
  <c r="G99" i="70"/>
  <c r="H99" i="70"/>
  <c r="O99" i="70" s="1"/>
  <c r="B100" i="70"/>
  <c r="C100" i="70"/>
  <c r="D100" i="70" s="1"/>
  <c r="E100" i="70"/>
  <c r="G100" i="70"/>
  <c r="H100" i="70"/>
  <c r="I100" i="70" s="1"/>
  <c r="N100" i="70" s="1"/>
  <c r="B77" i="70"/>
  <c r="C77" i="70"/>
  <c r="D77" i="70" s="1"/>
  <c r="E77" i="70"/>
  <c r="G77" i="70"/>
  <c r="H77" i="70"/>
  <c r="I77" i="70" s="1"/>
  <c r="B78" i="70"/>
  <c r="C78" i="70"/>
  <c r="D78" i="70" s="1"/>
  <c r="E78" i="70"/>
  <c r="G78" i="70"/>
  <c r="H78" i="70"/>
  <c r="M78" i="70" s="1"/>
  <c r="B79" i="70"/>
  <c r="C79" i="70"/>
  <c r="D79" i="70" s="1"/>
  <c r="E79" i="70"/>
  <c r="G79" i="70"/>
  <c r="H79" i="70"/>
  <c r="B80" i="70"/>
  <c r="C80" i="70"/>
  <c r="D80" i="70" s="1"/>
  <c r="E80" i="70"/>
  <c r="G80" i="70"/>
  <c r="H80" i="70"/>
  <c r="I80" i="70" s="1"/>
  <c r="N80" i="70" s="1"/>
  <c r="B81" i="70"/>
  <c r="C81" i="70"/>
  <c r="D81" i="70" s="1"/>
  <c r="E81" i="70"/>
  <c r="G81" i="70"/>
  <c r="H81" i="70"/>
  <c r="P81" i="70" s="1"/>
  <c r="B82" i="70"/>
  <c r="C82" i="70"/>
  <c r="D82" i="70" s="1"/>
  <c r="E82" i="70"/>
  <c r="G82" i="70"/>
  <c r="H82" i="70"/>
  <c r="I82" i="70" s="1"/>
  <c r="B83" i="70"/>
  <c r="C83" i="70"/>
  <c r="D83" i="70" s="1"/>
  <c r="E83" i="70"/>
  <c r="G83" i="70"/>
  <c r="H83" i="70"/>
  <c r="O83" i="70" s="1"/>
  <c r="B84" i="70"/>
  <c r="C84" i="70"/>
  <c r="D84" i="70" s="1"/>
  <c r="E84" i="70"/>
  <c r="G84" i="70"/>
  <c r="H84" i="70"/>
  <c r="O84" i="70" s="1"/>
  <c r="B85" i="70"/>
  <c r="C85" i="70"/>
  <c r="D85" i="70" s="1"/>
  <c r="E85" i="70"/>
  <c r="G85" i="70"/>
  <c r="H85" i="70"/>
  <c r="O85" i="70" s="1"/>
  <c r="B86" i="70"/>
  <c r="C86" i="70"/>
  <c r="D86" i="70" s="1"/>
  <c r="E86" i="70"/>
  <c r="G86" i="70"/>
  <c r="H86" i="70"/>
  <c r="M86" i="70" s="1"/>
  <c r="B87" i="70"/>
  <c r="C87" i="70"/>
  <c r="D87" i="70" s="1"/>
  <c r="E87" i="70"/>
  <c r="G87" i="70"/>
  <c r="H87" i="70"/>
  <c r="B76" i="70"/>
  <c r="C76" i="70"/>
  <c r="D76" i="70" s="1"/>
  <c r="E76" i="70"/>
  <c r="G76" i="70"/>
  <c r="H76" i="70"/>
  <c r="I76" i="70" s="1"/>
  <c r="N76" i="70" s="1"/>
  <c r="B64" i="70"/>
  <c r="C64" i="70"/>
  <c r="D64" i="70" s="1"/>
  <c r="E64" i="70"/>
  <c r="G64" i="70"/>
  <c r="H64" i="70"/>
  <c r="P64" i="70" s="1"/>
  <c r="B65" i="70"/>
  <c r="C65" i="70"/>
  <c r="D65" i="70" s="1"/>
  <c r="E65" i="70"/>
  <c r="G65" i="70"/>
  <c r="H65" i="70"/>
  <c r="M65" i="70" s="1"/>
  <c r="B66" i="70"/>
  <c r="C66" i="70"/>
  <c r="D66" i="70" s="1"/>
  <c r="E66" i="70"/>
  <c r="G66" i="70"/>
  <c r="H66" i="70"/>
  <c r="X66" i="70" s="1"/>
  <c r="B67" i="70"/>
  <c r="C67" i="70"/>
  <c r="D67" i="70" s="1"/>
  <c r="E67" i="70"/>
  <c r="G67" i="70"/>
  <c r="H67" i="70"/>
  <c r="I67" i="70" s="1"/>
  <c r="B68" i="70"/>
  <c r="C68" i="70"/>
  <c r="D68" i="70" s="1"/>
  <c r="E68" i="70"/>
  <c r="G68" i="70"/>
  <c r="H68" i="70"/>
  <c r="I68" i="70" s="1"/>
  <c r="N68" i="70" s="1"/>
  <c r="B69" i="70"/>
  <c r="C69" i="70"/>
  <c r="D69" i="70" s="1"/>
  <c r="E69" i="70"/>
  <c r="G69" i="70"/>
  <c r="H69" i="70"/>
  <c r="R69" i="70" s="1"/>
  <c r="B70" i="70"/>
  <c r="C70" i="70"/>
  <c r="D70" i="70" s="1"/>
  <c r="E70" i="70"/>
  <c r="G70" i="70"/>
  <c r="H70" i="70"/>
  <c r="O70" i="70" s="1"/>
  <c r="B71" i="70"/>
  <c r="C71" i="70"/>
  <c r="D71" i="70" s="1"/>
  <c r="E71" i="70"/>
  <c r="G71" i="70"/>
  <c r="H71" i="70"/>
  <c r="O71" i="70" s="1"/>
  <c r="B72" i="70"/>
  <c r="C72" i="70"/>
  <c r="D72" i="70" s="1"/>
  <c r="E72" i="70"/>
  <c r="G72" i="70"/>
  <c r="H72" i="70"/>
  <c r="X72" i="70" s="1"/>
  <c r="B73" i="70"/>
  <c r="C73" i="70"/>
  <c r="D73" i="70" s="1"/>
  <c r="E73" i="70"/>
  <c r="G73" i="70"/>
  <c r="H73" i="70"/>
  <c r="M73" i="70" s="1"/>
  <c r="B74" i="70"/>
  <c r="C74" i="70"/>
  <c r="D74" i="70" s="1"/>
  <c r="E74" i="70"/>
  <c r="G74" i="70"/>
  <c r="H74" i="70"/>
  <c r="R74" i="70" s="1"/>
  <c r="B63" i="70"/>
  <c r="C63" i="70"/>
  <c r="D63" i="70" s="1"/>
  <c r="E63" i="70"/>
  <c r="G63" i="70"/>
  <c r="H63" i="70"/>
  <c r="X63" i="70" s="1"/>
  <c r="B51" i="70"/>
  <c r="C51" i="70"/>
  <c r="D51" i="70" s="1"/>
  <c r="E51" i="70"/>
  <c r="G51" i="70"/>
  <c r="H51" i="70"/>
  <c r="O51" i="70" s="1"/>
  <c r="B52" i="70"/>
  <c r="C52" i="70"/>
  <c r="D52" i="70" s="1"/>
  <c r="E52" i="70"/>
  <c r="G52" i="70"/>
  <c r="H52" i="70"/>
  <c r="M52" i="70" s="1"/>
  <c r="B53" i="70"/>
  <c r="C53" i="70"/>
  <c r="D53" i="70" s="1"/>
  <c r="E53" i="70"/>
  <c r="G53" i="70"/>
  <c r="H53" i="70"/>
  <c r="T53" i="70" s="1"/>
  <c r="B54" i="70"/>
  <c r="C54" i="70"/>
  <c r="D54" i="70" s="1"/>
  <c r="E54" i="70"/>
  <c r="G54" i="70"/>
  <c r="H54" i="70"/>
  <c r="I54" i="70" s="1"/>
  <c r="N54" i="70" s="1"/>
  <c r="B55" i="70"/>
  <c r="C55" i="70"/>
  <c r="D55" i="70" s="1"/>
  <c r="E55" i="70"/>
  <c r="G55" i="70"/>
  <c r="H55" i="70"/>
  <c r="I55" i="70" s="1"/>
  <c r="N55" i="70" s="1"/>
  <c r="B56" i="70"/>
  <c r="C56" i="70"/>
  <c r="D56" i="70" s="1"/>
  <c r="E56" i="70"/>
  <c r="G56" i="70"/>
  <c r="H56" i="70"/>
  <c r="I56" i="70" s="1"/>
  <c r="B57" i="70"/>
  <c r="C57" i="70"/>
  <c r="D57" i="70" s="1"/>
  <c r="E57" i="70"/>
  <c r="G57" i="70"/>
  <c r="H57" i="70"/>
  <c r="I57" i="70" s="1"/>
  <c r="B58" i="70"/>
  <c r="C58" i="70"/>
  <c r="D58" i="70" s="1"/>
  <c r="E58" i="70"/>
  <c r="G58" i="70"/>
  <c r="H58" i="70"/>
  <c r="P58" i="70" s="1"/>
  <c r="B59" i="70"/>
  <c r="C59" i="70"/>
  <c r="D59" i="70" s="1"/>
  <c r="E59" i="70"/>
  <c r="G59" i="70"/>
  <c r="H59" i="70"/>
  <c r="O59" i="70" s="1"/>
  <c r="B60" i="70"/>
  <c r="C60" i="70"/>
  <c r="D60" i="70" s="1"/>
  <c r="E60" i="70"/>
  <c r="G60" i="70"/>
  <c r="H60" i="70"/>
  <c r="M60" i="70" s="1"/>
  <c r="B61" i="70"/>
  <c r="C61" i="70"/>
  <c r="D61" i="70" s="1"/>
  <c r="E61" i="70"/>
  <c r="G61" i="70"/>
  <c r="H61" i="70"/>
  <c r="B38" i="70"/>
  <c r="C38" i="70"/>
  <c r="D38" i="70" s="1"/>
  <c r="E38" i="70"/>
  <c r="G38" i="70"/>
  <c r="H38" i="70"/>
  <c r="R38" i="70" s="1"/>
  <c r="B39" i="70"/>
  <c r="C39" i="70"/>
  <c r="D39" i="70" s="1"/>
  <c r="E39" i="70"/>
  <c r="G39" i="70"/>
  <c r="H39" i="70"/>
  <c r="P39" i="70" s="1"/>
  <c r="B40" i="70"/>
  <c r="C40" i="70"/>
  <c r="D40" i="70" s="1"/>
  <c r="E40" i="70"/>
  <c r="G40" i="70"/>
  <c r="H40" i="70"/>
  <c r="I40" i="70" s="1"/>
  <c r="N40" i="70" s="1"/>
  <c r="B41" i="70"/>
  <c r="C41" i="70"/>
  <c r="D41" i="70" s="1"/>
  <c r="E41" i="70"/>
  <c r="G41" i="70"/>
  <c r="H41" i="70"/>
  <c r="X41" i="70" s="1"/>
  <c r="B42" i="70"/>
  <c r="C42" i="70"/>
  <c r="D42" i="70" s="1"/>
  <c r="E42" i="70"/>
  <c r="G42" i="70"/>
  <c r="H42" i="70"/>
  <c r="M42" i="70" s="1"/>
  <c r="B43" i="70"/>
  <c r="C43" i="70"/>
  <c r="D43" i="70" s="1"/>
  <c r="E43" i="70"/>
  <c r="G43" i="70"/>
  <c r="H43" i="70"/>
  <c r="I43" i="70" s="1"/>
  <c r="N43" i="70" s="1"/>
  <c r="B44" i="70"/>
  <c r="C44" i="70"/>
  <c r="D44" i="70" s="1"/>
  <c r="E44" i="70"/>
  <c r="G44" i="70"/>
  <c r="H44" i="70"/>
  <c r="I44" i="70" s="1"/>
  <c r="N44" i="70" s="1"/>
  <c r="B45" i="70"/>
  <c r="C45" i="70"/>
  <c r="D45" i="70" s="1"/>
  <c r="E45" i="70"/>
  <c r="G45" i="70"/>
  <c r="H45" i="70"/>
  <c r="M45" i="70" s="1"/>
  <c r="B46" i="70"/>
  <c r="C46" i="70"/>
  <c r="D46" i="70" s="1"/>
  <c r="E46" i="70"/>
  <c r="G46" i="70"/>
  <c r="H46" i="70"/>
  <c r="R46" i="70" s="1"/>
  <c r="B47" i="70"/>
  <c r="C47" i="70"/>
  <c r="D47" i="70" s="1"/>
  <c r="E47" i="70"/>
  <c r="G47" i="70"/>
  <c r="H47" i="70"/>
  <c r="I47" i="70" s="1"/>
  <c r="N47" i="70" s="1"/>
  <c r="B48" i="70"/>
  <c r="C48" i="70"/>
  <c r="D48" i="70" s="1"/>
  <c r="E48" i="70"/>
  <c r="G48" i="70"/>
  <c r="H48" i="70"/>
  <c r="I48" i="70" s="1"/>
  <c r="N48" i="70" s="1"/>
  <c r="B50" i="70"/>
  <c r="C50" i="70"/>
  <c r="D50" i="70" s="1"/>
  <c r="E50" i="70"/>
  <c r="G50" i="70"/>
  <c r="H50" i="70"/>
  <c r="X50" i="70" s="1"/>
  <c r="B25" i="70"/>
  <c r="C25" i="70"/>
  <c r="D25" i="70" s="1"/>
  <c r="E25" i="70"/>
  <c r="G25" i="70"/>
  <c r="H25" i="70"/>
  <c r="I25" i="70" s="1"/>
  <c r="N25" i="70" s="1"/>
  <c r="B26" i="70"/>
  <c r="C26" i="70"/>
  <c r="D26" i="70" s="1"/>
  <c r="E26" i="70"/>
  <c r="G26" i="70"/>
  <c r="H26" i="70"/>
  <c r="X26" i="70" s="1"/>
  <c r="B27" i="70"/>
  <c r="C27" i="70"/>
  <c r="D27" i="70" s="1"/>
  <c r="E27" i="70"/>
  <c r="G27" i="70"/>
  <c r="H27" i="70"/>
  <c r="P27" i="70" s="1"/>
  <c r="B28" i="70"/>
  <c r="C28" i="70"/>
  <c r="D28" i="70" s="1"/>
  <c r="E28" i="70"/>
  <c r="G28" i="70"/>
  <c r="H28" i="70"/>
  <c r="I28" i="70" s="1"/>
  <c r="N28" i="70" s="1"/>
  <c r="B29" i="70"/>
  <c r="C29" i="70"/>
  <c r="D29" i="70" s="1"/>
  <c r="E29" i="70"/>
  <c r="G29" i="70"/>
  <c r="H29" i="70"/>
  <c r="I29" i="70" s="1"/>
  <c r="N29" i="70" s="1"/>
  <c r="B30" i="70"/>
  <c r="C30" i="70"/>
  <c r="D30" i="70" s="1"/>
  <c r="E30" i="70"/>
  <c r="G30" i="70"/>
  <c r="H30" i="70"/>
  <c r="I30" i="70" s="1"/>
  <c r="N30" i="70" s="1"/>
  <c r="B31" i="70"/>
  <c r="C31" i="70"/>
  <c r="D31" i="70" s="1"/>
  <c r="E31" i="70"/>
  <c r="G31" i="70"/>
  <c r="H31" i="70"/>
  <c r="I31" i="70" s="1"/>
  <c r="B32" i="70"/>
  <c r="C32" i="70"/>
  <c r="D32" i="70" s="1"/>
  <c r="E32" i="70"/>
  <c r="G32" i="70"/>
  <c r="H32" i="70"/>
  <c r="M32" i="70" s="1"/>
  <c r="B33" i="70"/>
  <c r="C33" i="70"/>
  <c r="D33" i="70" s="1"/>
  <c r="E33" i="70"/>
  <c r="G33" i="70"/>
  <c r="H33" i="70"/>
  <c r="O33" i="70" s="1"/>
  <c r="B34" i="70"/>
  <c r="C34" i="70"/>
  <c r="D34" i="70" s="1"/>
  <c r="E34" i="70"/>
  <c r="G34" i="70"/>
  <c r="H34" i="70"/>
  <c r="X34" i="70" s="1"/>
  <c r="B35" i="70"/>
  <c r="C35" i="70"/>
  <c r="D35" i="70" s="1"/>
  <c r="E35" i="70"/>
  <c r="G35" i="70"/>
  <c r="H35" i="70"/>
  <c r="R35" i="70" s="1"/>
  <c r="B37" i="70"/>
  <c r="C37" i="70"/>
  <c r="D37" i="70" s="1"/>
  <c r="E37" i="70"/>
  <c r="G37" i="70"/>
  <c r="H37" i="70"/>
  <c r="T37" i="70" s="1"/>
  <c r="B12" i="70"/>
  <c r="C12" i="70"/>
  <c r="D12" i="70" s="1"/>
  <c r="E12" i="70"/>
  <c r="G12" i="70"/>
  <c r="H12" i="70"/>
  <c r="I12" i="70" s="1"/>
  <c r="B13" i="70"/>
  <c r="C13" i="70"/>
  <c r="D13" i="70" s="1"/>
  <c r="E13" i="70"/>
  <c r="G13" i="70"/>
  <c r="H13" i="70"/>
  <c r="M13" i="70" s="1"/>
  <c r="B14" i="70"/>
  <c r="C14" i="70"/>
  <c r="D14" i="70" s="1"/>
  <c r="E14" i="70"/>
  <c r="G14" i="70"/>
  <c r="H14" i="70"/>
  <c r="O14" i="70" s="1"/>
  <c r="B15" i="70"/>
  <c r="C15" i="70"/>
  <c r="D15" i="70" s="1"/>
  <c r="E15" i="70"/>
  <c r="G15" i="70"/>
  <c r="H15" i="70"/>
  <c r="I15" i="70" s="1"/>
  <c r="N15" i="70" s="1"/>
  <c r="B16" i="70"/>
  <c r="C16" i="70"/>
  <c r="D16" i="70" s="1"/>
  <c r="E16" i="70"/>
  <c r="G16" i="70"/>
  <c r="H16" i="70"/>
  <c r="P16" i="70" s="1"/>
  <c r="B17" i="70"/>
  <c r="C17" i="70"/>
  <c r="D17" i="70" s="1"/>
  <c r="E17" i="70"/>
  <c r="G17" i="70"/>
  <c r="H17" i="70"/>
  <c r="R17" i="70" s="1"/>
  <c r="B18" i="70"/>
  <c r="C18" i="70"/>
  <c r="D18" i="70" s="1"/>
  <c r="E18" i="70"/>
  <c r="G18" i="70"/>
  <c r="H18" i="70"/>
  <c r="P18" i="70" s="1"/>
  <c r="B19" i="70"/>
  <c r="C19" i="70"/>
  <c r="D19" i="70" s="1"/>
  <c r="E19" i="70"/>
  <c r="G19" i="70"/>
  <c r="H19" i="70"/>
  <c r="O19" i="70" s="1"/>
  <c r="B20" i="70"/>
  <c r="C20" i="70"/>
  <c r="D20" i="70" s="1"/>
  <c r="E20" i="70"/>
  <c r="G20" i="70"/>
  <c r="H20" i="70"/>
  <c r="X20" i="70" s="1"/>
  <c r="B21" i="70"/>
  <c r="C21" i="70"/>
  <c r="D21" i="70" s="1"/>
  <c r="E21" i="70"/>
  <c r="G21" i="70"/>
  <c r="H21" i="70"/>
  <c r="M21" i="70" s="1"/>
  <c r="B22" i="70"/>
  <c r="C22" i="70"/>
  <c r="D22" i="70" s="1"/>
  <c r="E22" i="70"/>
  <c r="G22" i="70"/>
  <c r="H22" i="70"/>
  <c r="P22" i="70" s="1"/>
  <c r="B24" i="70"/>
  <c r="C24" i="70"/>
  <c r="D24" i="70" s="1"/>
  <c r="E24" i="70"/>
  <c r="G24" i="70"/>
  <c r="H24" i="70"/>
  <c r="I24" i="70" s="1"/>
  <c r="N24" i="70" s="1"/>
  <c r="B11" i="70"/>
  <c r="C11" i="70"/>
  <c r="D11" i="70" s="1"/>
  <c r="E11" i="70"/>
  <c r="G11" i="70"/>
  <c r="H11" i="70"/>
  <c r="I11" i="70" s="1"/>
  <c r="S2" i="70"/>
  <c r="P391" i="70" l="1"/>
  <c r="I409" i="70"/>
  <c r="N409" i="70" s="1"/>
  <c r="X412" i="70"/>
  <c r="S403" i="70"/>
  <c r="T403" i="70"/>
  <c r="R429" i="70"/>
  <c r="P429" i="70"/>
  <c r="M429" i="70"/>
  <c r="X417" i="70"/>
  <c r="P353" i="70"/>
  <c r="W417" i="70"/>
  <c r="S417" i="70"/>
  <c r="V417" i="70"/>
  <c r="T265" i="70"/>
  <c r="R417" i="70"/>
  <c r="V420" i="70"/>
  <c r="X348" i="70"/>
  <c r="T420" i="70"/>
  <c r="O417" i="70"/>
  <c r="X438" i="70"/>
  <c r="S420" i="70"/>
  <c r="W439" i="70"/>
  <c r="X429" i="70"/>
  <c r="M420" i="70"/>
  <c r="T439" i="70"/>
  <c r="S438" i="70"/>
  <c r="O353" i="70"/>
  <c r="X420" i="70"/>
  <c r="X391" i="70"/>
  <c r="W420" i="70"/>
  <c r="X416" i="70"/>
  <c r="W431" i="70"/>
  <c r="O424" i="70"/>
  <c r="M424" i="70"/>
  <c r="P421" i="70"/>
  <c r="O429" i="70"/>
  <c r="I429" i="70"/>
  <c r="N429" i="70" s="1"/>
  <c r="T431" i="70"/>
  <c r="W392" i="70"/>
  <c r="O391" i="70"/>
  <c r="V426" i="70"/>
  <c r="X425" i="70"/>
  <c r="W424" i="70"/>
  <c r="R431" i="70"/>
  <c r="X430" i="70"/>
  <c r="W429" i="70"/>
  <c r="T348" i="70"/>
  <c r="T426" i="70"/>
  <c r="W425" i="70"/>
  <c r="R424" i="70"/>
  <c r="O431" i="70"/>
  <c r="S430" i="70"/>
  <c r="T429" i="70"/>
  <c r="T357" i="70"/>
  <c r="X379" i="70"/>
  <c r="R426" i="70"/>
  <c r="R425" i="70"/>
  <c r="P424" i="70"/>
  <c r="S433" i="70"/>
  <c r="I431" i="70"/>
  <c r="N431" i="70" s="1"/>
  <c r="X377" i="70"/>
  <c r="O430" i="70"/>
  <c r="I420" i="70"/>
  <c r="N420" i="70" s="1"/>
  <c r="W413" i="70"/>
  <c r="X409" i="70"/>
  <c r="W405" i="70"/>
  <c r="S421" i="70"/>
  <c r="O438" i="70"/>
  <c r="R413" i="70"/>
  <c r="V409" i="70"/>
  <c r="T405" i="70"/>
  <c r="W426" i="70"/>
  <c r="R422" i="70"/>
  <c r="V418" i="70"/>
  <c r="O413" i="70"/>
  <c r="T409" i="70"/>
  <c r="I405" i="70"/>
  <c r="N405" i="70" s="1"/>
  <c r="O422" i="70"/>
  <c r="R418" i="70"/>
  <c r="R344" i="70"/>
  <c r="O355" i="70"/>
  <c r="O385" i="70"/>
  <c r="W379" i="70"/>
  <c r="X407" i="70"/>
  <c r="M418" i="70"/>
  <c r="P434" i="70"/>
  <c r="T433" i="70"/>
  <c r="X431" i="70"/>
  <c r="M431" i="70"/>
  <c r="W409" i="70"/>
  <c r="R403" i="70"/>
  <c r="M426" i="70"/>
  <c r="T425" i="70"/>
  <c r="S416" i="70"/>
  <c r="R439" i="70"/>
  <c r="R435" i="70"/>
  <c r="R433" i="70"/>
  <c r="S432" i="70"/>
  <c r="M403" i="70"/>
  <c r="S425" i="70"/>
  <c r="P416" i="70"/>
  <c r="O439" i="70"/>
  <c r="X437" i="70"/>
  <c r="O433" i="70"/>
  <c r="W399" i="70"/>
  <c r="O396" i="70"/>
  <c r="M416" i="70"/>
  <c r="I439" i="70"/>
  <c r="N439" i="70" s="1"/>
  <c r="W437" i="70"/>
  <c r="I433" i="70"/>
  <c r="N433" i="70" s="1"/>
  <c r="S431" i="70"/>
  <c r="S429" i="70"/>
  <c r="X423" i="70"/>
  <c r="P437" i="70"/>
  <c r="R423" i="70"/>
  <c r="T418" i="70"/>
  <c r="M437" i="70"/>
  <c r="X433" i="70"/>
  <c r="X400" i="70"/>
  <c r="P413" i="70"/>
  <c r="O426" i="70"/>
  <c r="S423" i="70"/>
  <c r="O418" i="70"/>
  <c r="R416" i="70"/>
  <c r="P439" i="70"/>
  <c r="O437" i="70"/>
  <c r="X436" i="70"/>
  <c r="I436" i="70"/>
  <c r="N436" i="70" s="1"/>
  <c r="O435" i="70"/>
  <c r="W403" i="70"/>
  <c r="X426" i="70"/>
  <c r="I426" i="70"/>
  <c r="N426" i="70" s="1"/>
  <c r="V425" i="70"/>
  <c r="P423" i="70"/>
  <c r="X418" i="70"/>
  <c r="O416" i="70"/>
  <c r="X439" i="70"/>
  <c r="M439" i="70"/>
  <c r="I437" i="70"/>
  <c r="N437" i="70" s="1"/>
  <c r="T436" i="70"/>
  <c r="P408" i="70"/>
  <c r="S419" i="70"/>
  <c r="W418" i="70"/>
  <c r="I418" i="70"/>
  <c r="N418" i="70" s="1"/>
  <c r="S436" i="70"/>
  <c r="X330" i="70"/>
  <c r="X392" i="70"/>
  <c r="R436" i="70"/>
  <c r="T330" i="70"/>
  <c r="W357" i="70"/>
  <c r="T437" i="70"/>
  <c r="P436" i="70"/>
  <c r="P330" i="70"/>
  <c r="S413" i="70"/>
  <c r="M405" i="70"/>
  <c r="O403" i="70"/>
  <c r="S426" i="70"/>
  <c r="P425" i="70"/>
  <c r="S418" i="70"/>
  <c r="P417" i="70"/>
  <c r="W416" i="70"/>
  <c r="S437" i="70"/>
  <c r="O436" i="70"/>
  <c r="S435" i="70"/>
  <c r="S434" i="70"/>
  <c r="T438" i="70"/>
  <c r="I438" i="70"/>
  <c r="N438" i="70" s="1"/>
  <c r="W436" i="70"/>
  <c r="X435" i="70"/>
  <c r="O434" i="70"/>
  <c r="P433" i="70"/>
  <c r="R432" i="70"/>
  <c r="T430" i="70"/>
  <c r="I430" i="70"/>
  <c r="N430" i="70" s="1"/>
  <c r="W435" i="70"/>
  <c r="M435" i="70"/>
  <c r="X434" i="70"/>
  <c r="P432" i="70"/>
  <c r="R438" i="70"/>
  <c r="W434" i="70"/>
  <c r="M434" i="70"/>
  <c r="O432" i="70"/>
  <c r="R430" i="70"/>
  <c r="P438" i="70"/>
  <c r="T435" i="70"/>
  <c r="I435" i="70"/>
  <c r="N435" i="70" s="1"/>
  <c r="W433" i="70"/>
  <c r="X432" i="70"/>
  <c r="P430" i="70"/>
  <c r="T434" i="70"/>
  <c r="I434" i="70"/>
  <c r="N434" i="70" s="1"/>
  <c r="W432" i="70"/>
  <c r="M432" i="70"/>
  <c r="V432" i="70"/>
  <c r="W438" i="70"/>
  <c r="T432" i="70"/>
  <c r="W430" i="70"/>
  <c r="I400" i="70"/>
  <c r="N400" i="70" s="1"/>
  <c r="T413" i="70"/>
  <c r="P409" i="70"/>
  <c r="W407" i="70"/>
  <c r="M353" i="70"/>
  <c r="O409" i="70"/>
  <c r="T407" i="70"/>
  <c r="S422" i="70"/>
  <c r="T379" i="70"/>
  <c r="W400" i="70"/>
  <c r="M409" i="70"/>
  <c r="S407" i="70"/>
  <c r="X353" i="70"/>
  <c r="S402" i="70"/>
  <c r="R407" i="70"/>
  <c r="S357" i="70"/>
  <c r="W353" i="70"/>
  <c r="T400" i="70"/>
  <c r="P407" i="70"/>
  <c r="M417" i="70"/>
  <c r="O357" i="70"/>
  <c r="X384" i="70"/>
  <c r="R400" i="70"/>
  <c r="M407" i="70"/>
  <c r="T318" i="70"/>
  <c r="T353" i="70"/>
  <c r="T374" i="70"/>
  <c r="T371" i="70"/>
  <c r="T384" i="70"/>
  <c r="M400" i="70"/>
  <c r="X399" i="70"/>
  <c r="X398" i="70"/>
  <c r="I407" i="70"/>
  <c r="N407" i="70" s="1"/>
  <c r="O425" i="70"/>
  <c r="S424" i="70"/>
  <c r="R420" i="70"/>
  <c r="R428" i="70"/>
  <c r="I425" i="70"/>
  <c r="N425" i="70" s="1"/>
  <c r="V424" i="70"/>
  <c r="W423" i="70"/>
  <c r="M423" i="70"/>
  <c r="X422" i="70"/>
  <c r="O421" i="70"/>
  <c r="P420" i="70"/>
  <c r="R419" i="70"/>
  <c r="T417" i="70"/>
  <c r="V416" i="70"/>
  <c r="P428" i="70"/>
  <c r="T424" i="70"/>
  <c r="I424" i="70"/>
  <c r="N424" i="70" s="1"/>
  <c r="V423" i="70"/>
  <c r="W422" i="70"/>
  <c r="M422" i="70"/>
  <c r="X421" i="70"/>
  <c r="P419" i="70"/>
  <c r="T416" i="70"/>
  <c r="O428" i="70"/>
  <c r="T423" i="70"/>
  <c r="I423" i="70"/>
  <c r="N423" i="70" s="1"/>
  <c r="V422" i="70"/>
  <c r="W421" i="70"/>
  <c r="M421" i="70"/>
  <c r="O419" i="70"/>
  <c r="X428" i="70"/>
  <c r="T422" i="70"/>
  <c r="I422" i="70"/>
  <c r="N422" i="70" s="1"/>
  <c r="V421" i="70"/>
  <c r="X419" i="70"/>
  <c r="S428" i="70"/>
  <c r="W428" i="70"/>
  <c r="M428" i="70"/>
  <c r="T421" i="70"/>
  <c r="I421" i="70"/>
  <c r="N421" i="70" s="1"/>
  <c r="W419" i="70"/>
  <c r="M419" i="70"/>
  <c r="V428" i="70"/>
  <c r="V419" i="70"/>
  <c r="T428" i="70"/>
  <c r="T419" i="70"/>
  <c r="X338" i="70"/>
  <c r="I357" i="70"/>
  <c r="N357" i="70" s="1"/>
  <c r="R371" i="70"/>
  <c r="X368" i="70"/>
  <c r="R384" i="70"/>
  <c r="S379" i="70"/>
  <c r="S399" i="70"/>
  <c r="M413" i="70"/>
  <c r="S409" i="70"/>
  <c r="S406" i="70"/>
  <c r="S405" i="70"/>
  <c r="W307" i="70"/>
  <c r="W338" i="70"/>
  <c r="X351" i="70"/>
  <c r="S368" i="70"/>
  <c r="X364" i="70"/>
  <c r="X387" i="70"/>
  <c r="O386" i="70"/>
  <c r="I384" i="70"/>
  <c r="N384" i="70" s="1"/>
  <c r="R379" i="70"/>
  <c r="T377" i="70"/>
  <c r="O399" i="70"/>
  <c r="T398" i="70"/>
  <c r="T394" i="70"/>
  <c r="T392" i="70"/>
  <c r="W391" i="70"/>
  <c r="I413" i="70"/>
  <c r="N413" i="70" s="1"/>
  <c r="S412" i="70"/>
  <c r="R405" i="70"/>
  <c r="X342" i="70"/>
  <c r="R338" i="70"/>
  <c r="W351" i="70"/>
  <c r="P368" i="70"/>
  <c r="W364" i="70"/>
  <c r="S387" i="70"/>
  <c r="P379" i="70"/>
  <c r="P377" i="70"/>
  <c r="S398" i="70"/>
  <c r="X397" i="70"/>
  <c r="S396" i="70"/>
  <c r="S395" i="70"/>
  <c r="S394" i="70"/>
  <c r="S391" i="70"/>
  <c r="R412" i="70"/>
  <c r="W411" i="70"/>
  <c r="P405" i="70"/>
  <c r="S342" i="70"/>
  <c r="P338" i="70"/>
  <c r="S352" i="70"/>
  <c r="O368" i="70"/>
  <c r="T364" i="70"/>
  <c r="M379" i="70"/>
  <c r="R398" i="70"/>
  <c r="R397" i="70"/>
  <c r="R396" i="70"/>
  <c r="P395" i="70"/>
  <c r="R394" i="70"/>
  <c r="R391" i="70"/>
  <c r="X390" i="70"/>
  <c r="P412" i="70"/>
  <c r="S411" i="70"/>
  <c r="S408" i="70"/>
  <c r="X404" i="70"/>
  <c r="S364" i="70"/>
  <c r="S382" i="70"/>
  <c r="I379" i="70"/>
  <c r="N379" i="70" s="1"/>
  <c r="P398" i="70"/>
  <c r="P397" i="70"/>
  <c r="I394" i="70"/>
  <c r="V394" i="70" s="1"/>
  <c r="P390" i="70"/>
  <c r="R411" i="70"/>
  <c r="X410" i="70"/>
  <c r="S404" i="70"/>
  <c r="M364" i="70"/>
  <c r="O390" i="70"/>
  <c r="O411" i="70"/>
  <c r="S410" i="70"/>
  <c r="P404" i="70"/>
  <c r="M281" i="70"/>
  <c r="X278" i="70"/>
  <c r="V340" i="70"/>
  <c r="R357" i="70"/>
  <c r="V356" i="70"/>
  <c r="T366" i="70"/>
  <c r="M390" i="70"/>
  <c r="M411" i="70"/>
  <c r="R415" i="70"/>
  <c r="T412" i="70"/>
  <c r="I412" i="70"/>
  <c r="N412" i="70" s="1"/>
  <c r="W410" i="70"/>
  <c r="M410" i="70"/>
  <c r="O408" i="70"/>
  <c r="R406" i="70"/>
  <c r="T404" i="70"/>
  <c r="I404" i="70"/>
  <c r="P415" i="70"/>
  <c r="T411" i="70"/>
  <c r="I411" i="70"/>
  <c r="N411" i="70" s="1"/>
  <c r="X408" i="70"/>
  <c r="P406" i="70"/>
  <c r="I403" i="70"/>
  <c r="O415" i="70"/>
  <c r="T410" i="70"/>
  <c r="I410" i="70"/>
  <c r="N410" i="70" s="1"/>
  <c r="W408" i="70"/>
  <c r="M408" i="70"/>
  <c r="O406" i="70"/>
  <c r="R404" i="70"/>
  <c r="X415" i="70"/>
  <c r="X406" i="70"/>
  <c r="W415" i="70"/>
  <c r="M415" i="70"/>
  <c r="X413" i="70"/>
  <c r="O412" i="70"/>
  <c r="P411" i="70"/>
  <c r="R410" i="70"/>
  <c r="T408" i="70"/>
  <c r="I408" i="70"/>
  <c r="N408" i="70" s="1"/>
  <c r="W406" i="70"/>
  <c r="M406" i="70"/>
  <c r="X405" i="70"/>
  <c r="O404" i="70"/>
  <c r="P403" i="70"/>
  <c r="V415" i="70"/>
  <c r="P410" i="70"/>
  <c r="V406" i="70"/>
  <c r="S415" i="70"/>
  <c r="T415" i="70"/>
  <c r="W412" i="70"/>
  <c r="T406" i="70"/>
  <c r="W404" i="70"/>
  <c r="X308" i="70"/>
  <c r="W342" i="70"/>
  <c r="R387" i="70"/>
  <c r="S386" i="70"/>
  <c r="W385" i="70"/>
  <c r="X381" i="70"/>
  <c r="X378" i="70"/>
  <c r="O377" i="70"/>
  <c r="P400" i="70"/>
  <c r="M399" i="70"/>
  <c r="W398" i="70"/>
  <c r="M398" i="70"/>
  <c r="S397" i="70"/>
  <c r="I392" i="70"/>
  <c r="V392" i="70" s="1"/>
  <c r="M387" i="70"/>
  <c r="R386" i="70"/>
  <c r="T385" i="70"/>
  <c r="M377" i="70"/>
  <c r="O400" i="70"/>
  <c r="I398" i="70"/>
  <c r="N398" i="70" s="1"/>
  <c r="S393" i="70"/>
  <c r="S308" i="70"/>
  <c r="T381" i="70"/>
  <c r="S378" i="70"/>
  <c r="S392" i="70"/>
  <c r="R308" i="70"/>
  <c r="W347" i="70"/>
  <c r="X358" i="70"/>
  <c r="S383" i="70"/>
  <c r="S381" i="70"/>
  <c r="R378" i="70"/>
  <c r="W377" i="70"/>
  <c r="O397" i="70"/>
  <c r="R392" i="70"/>
  <c r="P308" i="70"/>
  <c r="M351" i="70"/>
  <c r="P371" i="70"/>
  <c r="O383" i="70"/>
  <c r="R381" i="70"/>
  <c r="S380" i="70"/>
  <c r="O378" i="70"/>
  <c r="P392" i="70"/>
  <c r="M391" i="70"/>
  <c r="W390" i="70"/>
  <c r="O308" i="70"/>
  <c r="O381" i="70"/>
  <c r="O392" i="70"/>
  <c r="S390" i="70"/>
  <c r="P345" i="70"/>
  <c r="W387" i="70"/>
  <c r="I381" i="70"/>
  <c r="N381" i="70" s="1"/>
  <c r="S377" i="70"/>
  <c r="P399" i="70"/>
  <c r="R390" i="70"/>
  <c r="N391" i="70"/>
  <c r="V391" i="70"/>
  <c r="R402" i="70"/>
  <c r="T399" i="70"/>
  <c r="I399" i="70"/>
  <c r="N399" i="70" s="1"/>
  <c r="W397" i="70"/>
  <c r="M397" i="70"/>
  <c r="X396" i="70"/>
  <c r="O395" i="70"/>
  <c r="P394" i="70"/>
  <c r="R393" i="70"/>
  <c r="T391" i="70"/>
  <c r="V390" i="70"/>
  <c r="P402" i="70"/>
  <c r="V397" i="70"/>
  <c r="W396" i="70"/>
  <c r="M396" i="70"/>
  <c r="X395" i="70"/>
  <c r="O394" i="70"/>
  <c r="P393" i="70"/>
  <c r="T390" i="70"/>
  <c r="O402" i="70"/>
  <c r="T397" i="70"/>
  <c r="W395" i="70"/>
  <c r="M395" i="70"/>
  <c r="X394" i="70"/>
  <c r="O393" i="70"/>
  <c r="X402" i="70"/>
  <c r="T396" i="70"/>
  <c r="I396" i="70"/>
  <c r="N396" i="70" s="1"/>
  <c r="W394" i="70"/>
  <c r="X393" i="70"/>
  <c r="W402" i="70"/>
  <c r="M402" i="70"/>
  <c r="T395" i="70"/>
  <c r="I395" i="70"/>
  <c r="N395" i="70" s="1"/>
  <c r="W393" i="70"/>
  <c r="M393" i="70"/>
  <c r="V402" i="70"/>
  <c r="V393" i="70"/>
  <c r="T402" i="70"/>
  <c r="T393" i="70"/>
  <c r="X361" i="70"/>
  <c r="S348" i="70"/>
  <c r="W361" i="70"/>
  <c r="R351" i="70"/>
  <c r="P387" i="70"/>
  <c r="X386" i="70"/>
  <c r="M385" i="70"/>
  <c r="W384" i="70"/>
  <c r="M384" i="70"/>
  <c r="R383" i="70"/>
  <c r="P382" i="70"/>
  <c r="W325" i="70"/>
  <c r="P348" i="70"/>
  <c r="O347" i="70"/>
  <c r="S343" i="70"/>
  <c r="X339" i="70"/>
  <c r="S363" i="70"/>
  <c r="P351" i="70"/>
  <c r="X373" i="70"/>
  <c r="O348" i="70"/>
  <c r="S344" i="70"/>
  <c r="R339" i="70"/>
  <c r="T361" i="70"/>
  <c r="O351" i="70"/>
  <c r="R374" i="70"/>
  <c r="T373" i="70"/>
  <c r="I387" i="70"/>
  <c r="N387" i="70" s="1"/>
  <c r="R361" i="70"/>
  <c r="P374" i="70"/>
  <c r="S373" i="70"/>
  <c r="T369" i="70"/>
  <c r="S384" i="70"/>
  <c r="X290" i="70"/>
  <c r="S289" i="70"/>
  <c r="P361" i="70"/>
  <c r="I351" i="70"/>
  <c r="N351" i="70" s="1"/>
  <c r="R373" i="70"/>
  <c r="W372" i="70"/>
  <c r="S369" i="70"/>
  <c r="T290" i="70"/>
  <c r="P289" i="70"/>
  <c r="W348" i="70"/>
  <c r="M361" i="70"/>
  <c r="O373" i="70"/>
  <c r="T372" i="70"/>
  <c r="P369" i="70"/>
  <c r="S389" i="70"/>
  <c r="T387" i="70"/>
  <c r="S385" i="70"/>
  <c r="P384" i="70"/>
  <c r="R290" i="70"/>
  <c r="O289" i="70"/>
  <c r="T314" i="70"/>
  <c r="S330" i="70"/>
  <c r="V348" i="70"/>
  <c r="I361" i="70"/>
  <c r="N361" i="70" s="1"/>
  <c r="O369" i="70"/>
  <c r="P385" i="70"/>
  <c r="R389" i="70"/>
  <c r="T386" i="70"/>
  <c r="I386" i="70"/>
  <c r="N386" i="70" s="1"/>
  <c r="X383" i="70"/>
  <c r="O382" i="70"/>
  <c r="P381" i="70"/>
  <c r="R380" i="70"/>
  <c r="T378" i="70"/>
  <c r="I378" i="70"/>
  <c r="N378" i="70" s="1"/>
  <c r="P389" i="70"/>
  <c r="I385" i="70"/>
  <c r="N385" i="70" s="1"/>
  <c r="W383" i="70"/>
  <c r="M383" i="70"/>
  <c r="X382" i="70"/>
  <c r="P380" i="70"/>
  <c r="I377" i="70"/>
  <c r="N377" i="70" s="1"/>
  <c r="O389" i="70"/>
  <c r="W382" i="70"/>
  <c r="M382" i="70"/>
  <c r="O380" i="70"/>
  <c r="X389" i="70"/>
  <c r="O387" i="70"/>
  <c r="P386" i="70"/>
  <c r="R385" i="70"/>
  <c r="T383" i="70"/>
  <c r="I383" i="70"/>
  <c r="N383" i="70" s="1"/>
  <c r="W381" i="70"/>
  <c r="X380" i="70"/>
  <c r="P378" i="70"/>
  <c r="W389" i="70"/>
  <c r="M389" i="70"/>
  <c r="T382" i="70"/>
  <c r="I382" i="70"/>
  <c r="N382" i="70" s="1"/>
  <c r="W380" i="70"/>
  <c r="M380" i="70"/>
  <c r="V389" i="70"/>
  <c r="V380" i="70"/>
  <c r="T389" i="70"/>
  <c r="W386" i="70"/>
  <c r="T380" i="70"/>
  <c r="W378" i="70"/>
  <c r="W320" i="70"/>
  <c r="R318" i="70"/>
  <c r="W333" i="70"/>
  <c r="X346" i="70"/>
  <c r="P344" i="70"/>
  <c r="O374" i="70"/>
  <c r="S372" i="70"/>
  <c r="O371" i="70"/>
  <c r="S320" i="70"/>
  <c r="M318" i="70"/>
  <c r="M346" i="70"/>
  <c r="I344" i="70"/>
  <c r="N344" i="70" s="1"/>
  <c r="W359" i="70"/>
  <c r="T351" i="70"/>
  <c r="X374" i="70"/>
  <c r="M374" i="70"/>
  <c r="W373" i="70"/>
  <c r="P372" i="70"/>
  <c r="X371" i="70"/>
  <c r="S370" i="70"/>
  <c r="X369" i="70"/>
  <c r="M369" i="70"/>
  <c r="S366" i="70"/>
  <c r="T365" i="70"/>
  <c r="R296" i="70"/>
  <c r="I320" i="70"/>
  <c r="N320" i="70" s="1"/>
  <c r="T333" i="70"/>
  <c r="S360" i="70"/>
  <c r="M359" i="70"/>
  <c r="O358" i="70"/>
  <c r="W374" i="70"/>
  <c r="I374" i="70"/>
  <c r="N374" i="70" s="1"/>
  <c r="M372" i="70"/>
  <c r="W371" i="70"/>
  <c r="M371" i="70"/>
  <c r="O370" i="70"/>
  <c r="W369" i="70"/>
  <c r="I369" i="70"/>
  <c r="R368" i="70"/>
  <c r="S367" i="70"/>
  <c r="S365" i="70"/>
  <c r="S333" i="70"/>
  <c r="I371" i="70"/>
  <c r="N371" i="70" s="1"/>
  <c r="V366" i="70"/>
  <c r="R365" i="70"/>
  <c r="T306" i="70"/>
  <c r="X316" i="70"/>
  <c r="O333" i="70"/>
  <c r="S355" i="70"/>
  <c r="S354" i="70"/>
  <c r="S306" i="70"/>
  <c r="T303" i="70"/>
  <c r="T300" i="70"/>
  <c r="S322" i="70"/>
  <c r="X318" i="70"/>
  <c r="S316" i="70"/>
  <c r="I333" i="70"/>
  <c r="N333" i="70" s="1"/>
  <c r="T344" i="70"/>
  <c r="P357" i="70"/>
  <c r="X356" i="70"/>
  <c r="R355" i="70"/>
  <c r="X372" i="70"/>
  <c r="I365" i="70"/>
  <c r="N365" i="70" s="1"/>
  <c r="R376" i="70"/>
  <c r="I373" i="70"/>
  <c r="N373" i="70" s="1"/>
  <c r="X370" i="70"/>
  <c r="R367" i="70"/>
  <c r="P376" i="70"/>
  <c r="I372" i="70"/>
  <c r="N372" i="70" s="1"/>
  <c r="W370" i="70"/>
  <c r="M370" i="70"/>
  <c r="P367" i="70"/>
  <c r="R366" i="70"/>
  <c r="I364" i="70"/>
  <c r="S376" i="70"/>
  <c r="O376" i="70"/>
  <c r="O367" i="70"/>
  <c r="P366" i="70"/>
  <c r="X376" i="70"/>
  <c r="P373" i="70"/>
  <c r="R372" i="70"/>
  <c r="T370" i="70"/>
  <c r="I370" i="70"/>
  <c r="N370" i="70" s="1"/>
  <c r="W368" i="70"/>
  <c r="M368" i="70"/>
  <c r="X367" i="70"/>
  <c r="O366" i="70"/>
  <c r="P365" i="70"/>
  <c r="R364" i="70"/>
  <c r="W376" i="70"/>
  <c r="M376" i="70"/>
  <c r="V368" i="70"/>
  <c r="W367" i="70"/>
  <c r="M367" i="70"/>
  <c r="X366" i="70"/>
  <c r="O365" i="70"/>
  <c r="P364" i="70"/>
  <c r="V376" i="70"/>
  <c r="R370" i="70"/>
  <c r="T368" i="70"/>
  <c r="V367" i="70"/>
  <c r="W366" i="70"/>
  <c r="M366" i="70"/>
  <c r="X365" i="70"/>
  <c r="T376" i="70"/>
  <c r="T367" i="70"/>
  <c r="W365" i="70"/>
  <c r="P318" i="70"/>
  <c r="R333" i="70"/>
  <c r="I330" i="70"/>
  <c r="N330" i="70" s="1"/>
  <c r="V347" i="70"/>
  <c r="S340" i="70"/>
  <c r="S338" i="70"/>
  <c r="O361" i="70"/>
  <c r="X359" i="70"/>
  <c r="I359" i="70"/>
  <c r="N359" i="70" s="1"/>
  <c r="S358" i="70"/>
  <c r="X357" i="70"/>
  <c r="W356" i="70"/>
  <c r="O318" i="70"/>
  <c r="P333" i="70"/>
  <c r="I348" i="70"/>
  <c r="N348" i="70" s="1"/>
  <c r="S347" i="70"/>
  <c r="R340" i="70"/>
  <c r="W288" i="70"/>
  <c r="R347" i="70"/>
  <c r="P340" i="70"/>
  <c r="T359" i="70"/>
  <c r="S356" i="70"/>
  <c r="I353" i="70"/>
  <c r="N353" i="70" s="1"/>
  <c r="T320" i="70"/>
  <c r="X319" i="70"/>
  <c r="W318" i="70"/>
  <c r="I318" i="70"/>
  <c r="N318" i="70" s="1"/>
  <c r="X333" i="70"/>
  <c r="X325" i="70"/>
  <c r="P347" i="70"/>
  <c r="O340" i="70"/>
  <c r="M338" i="70"/>
  <c r="S359" i="70"/>
  <c r="R356" i="70"/>
  <c r="T340" i="70"/>
  <c r="T319" i="70"/>
  <c r="M340" i="70"/>
  <c r="R359" i="70"/>
  <c r="P356" i="70"/>
  <c r="S334" i="70"/>
  <c r="O325" i="70"/>
  <c r="X340" i="70"/>
  <c r="W339" i="70"/>
  <c r="P359" i="70"/>
  <c r="S353" i="70"/>
  <c r="W329" i="70"/>
  <c r="W340" i="70"/>
  <c r="V339" i="70"/>
  <c r="O359" i="70"/>
  <c r="R363" i="70"/>
  <c r="T360" i="70"/>
  <c r="I360" i="70"/>
  <c r="N360" i="70" s="1"/>
  <c r="W358" i="70"/>
  <c r="M358" i="70"/>
  <c r="O356" i="70"/>
  <c r="P355" i="70"/>
  <c r="R354" i="70"/>
  <c r="T352" i="70"/>
  <c r="I352" i="70"/>
  <c r="N352" i="70" s="1"/>
  <c r="P363" i="70"/>
  <c r="P354" i="70"/>
  <c r="O363" i="70"/>
  <c r="R360" i="70"/>
  <c r="T358" i="70"/>
  <c r="I358" i="70"/>
  <c r="N358" i="70" s="1"/>
  <c r="M356" i="70"/>
  <c r="X355" i="70"/>
  <c r="O354" i="70"/>
  <c r="R352" i="70"/>
  <c r="X363" i="70"/>
  <c r="P360" i="70"/>
  <c r="W355" i="70"/>
  <c r="M355" i="70"/>
  <c r="X354" i="70"/>
  <c r="P352" i="70"/>
  <c r="W363" i="70"/>
  <c r="M363" i="70"/>
  <c r="O360" i="70"/>
  <c r="R358" i="70"/>
  <c r="T356" i="70"/>
  <c r="V355" i="70"/>
  <c r="W354" i="70"/>
  <c r="M354" i="70"/>
  <c r="O352" i="70"/>
  <c r="V363" i="70"/>
  <c r="X360" i="70"/>
  <c r="T355" i="70"/>
  <c r="V354" i="70"/>
  <c r="X352" i="70"/>
  <c r="T363" i="70"/>
  <c r="W360" i="70"/>
  <c r="T354" i="70"/>
  <c r="W352" i="70"/>
  <c r="R278" i="70"/>
  <c r="I322" i="70"/>
  <c r="N322" i="70" s="1"/>
  <c r="S319" i="70"/>
  <c r="X317" i="70"/>
  <c r="P334" i="70"/>
  <c r="S332" i="70"/>
  <c r="O330" i="70"/>
  <c r="R329" i="70"/>
  <c r="T325" i="70"/>
  <c r="M348" i="70"/>
  <c r="X347" i="70"/>
  <c r="M347" i="70"/>
  <c r="W346" i="70"/>
  <c r="O344" i="70"/>
  <c r="P343" i="70"/>
  <c r="T342" i="70"/>
  <c r="S339" i="70"/>
  <c r="O338" i="70"/>
  <c r="P319" i="70"/>
  <c r="O334" i="70"/>
  <c r="S346" i="70"/>
  <c r="X283" i="70"/>
  <c r="O319" i="70"/>
  <c r="S350" i="70"/>
  <c r="R346" i="70"/>
  <c r="R342" i="70"/>
  <c r="P339" i="70"/>
  <c r="X265" i="70"/>
  <c r="T283" i="70"/>
  <c r="X306" i="70"/>
  <c r="W299" i="70"/>
  <c r="I334" i="70"/>
  <c r="N334" i="70" s="1"/>
  <c r="S327" i="70"/>
  <c r="T347" i="70"/>
  <c r="P346" i="70"/>
  <c r="X345" i="70"/>
  <c r="O339" i="70"/>
  <c r="W265" i="70"/>
  <c r="R283" i="70"/>
  <c r="X296" i="70"/>
  <c r="O346" i="70"/>
  <c r="S345" i="70"/>
  <c r="V342" i="70"/>
  <c r="M339" i="70"/>
  <c r="P265" i="70"/>
  <c r="M296" i="70"/>
  <c r="M288" i="70"/>
  <c r="T322" i="70"/>
  <c r="T334" i="70"/>
  <c r="X331" i="70"/>
  <c r="R350" i="70"/>
  <c r="V346" i="70"/>
  <c r="W345" i="70"/>
  <c r="M345" i="70"/>
  <c r="X344" i="70"/>
  <c r="O343" i="70"/>
  <c r="P342" i="70"/>
  <c r="R341" i="70"/>
  <c r="T339" i="70"/>
  <c r="V338" i="70"/>
  <c r="P350" i="70"/>
  <c r="T346" i="70"/>
  <c r="W344" i="70"/>
  <c r="X343" i="70"/>
  <c r="O342" i="70"/>
  <c r="P341" i="70"/>
  <c r="T338" i="70"/>
  <c r="S341" i="70"/>
  <c r="O350" i="70"/>
  <c r="T345" i="70"/>
  <c r="I345" i="70"/>
  <c r="N345" i="70" s="1"/>
  <c r="W343" i="70"/>
  <c r="M343" i="70"/>
  <c r="O341" i="70"/>
  <c r="X350" i="70"/>
  <c r="M342" i="70"/>
  <c r="X341" i="70"/>
  <c r="W350" i="70"/>
  <c r="M350" i="70"/>
  <c r="R345" i="70"/>
  <c r="T343" i="70"/>
  <c r="I343" i="70"/>
  <c r="N343" i="70" s="1"/>
  <c r="W341" i="70"/>
  <c r="M341" i="70"/>
  <c r="N340" i="70"/>
  <c r="V350" i="70"/>
  <c r="V341" i="70"/>
  <c r="T350" i="70"/>
  <c r="T341" i="70"/>
  <c r="P290" i="70"/>
  <c r="T309" i="70"/>
  <c r="W301" i="70"/>
  <c r="S300" i="70"/>
  <c r="S299" i="70"/>
  <c r="T321" i="70"/>
  <c r="I319" i="70"/>
  <c r="N319" i="70" s="1"/>
  <c r="W317" i="70"/>
  <c r="R316" i="70"/>
  <c r="S314" i="70"/>
  <c r="T313" i="70"/>
  <c r="R332" i="70"/>
  <c r="S331" i="70"/>
  <c r="P329" i="70"/>
  <c r="T326" i="70"/>
  <c r="M325" i="70"/>
  <c r="S278" i="70"/>
  <c r="P296" i="70"/>
  <c r="O290" i="70"/>
  <c r="S309" i="70"/>
  <c r="R299" i="70"/>
  <c r="S321" i="70"/>
  <c r="S317" i="70"/>
  <c r="P316" i="70"/>
  <c r="S315" i="70"/>
  <c r="S313" i="70"/>
  <c r="W312" i="70"/>
  <c r="T335" i="70"/>
  <c r="M332" i="70"/>
  <c r="O331" i="70"/>
  <c r="O329" i="70"/>
  <c r="V327" i="70"/>
  <c r="S326" i="70"/>
  <c r="I325" i="70"/>
  <c r="N325" i="70" s="1"/>
  <c r="T293" i="70"/>
  <c r="I290" i="70"/>
  <c r="V290" i="70" s="1"/>
  <c r="R309" i="70"/>
  <c r="P299" i="70"/>
  <c r="R319" i="70"/>
  <c r="R317" i="70"/>
  <c r="O316" i="70"/>
  <c r="V314" i="70"/>
  <c r="S335" i="70"/>
  <c r="M329" i="70"/>
  <c r="X264" i="70"/>
  <c r="S293" i="70"/>
  <c r="I309" i="70"/>
  <c r="N309" i="70" s="1"/>
  <c r="O299" i="70"/>
  <c r="I321" i="70"/>
  <c r="N321" i="70" s="1"/>
  <c r="P317" i="70"/>
  <c r="M316" i="70"/>
  <c r="I313" i="70"/>
  <c r="T312" i="70"/>
  <c r="S337" i="70"/>
  <c r="I335" i="70"/>
  <c r="N335" i="70" s="1"/>
  <c r="X329" i="70"/>
  <c r="I329" i="70"/>
  <c r="N329" i="70" s="1"/>
  <c r="I326" i="70"/>
  <c r="T264" i="70"/>
  <c r="R273" i="70"/>
  <c r="P293" i="70"/>
  <c r="O317" i="70"/>
  <c r="M312" i="70"/>
  <c r="S325" i="70"/>
  <c r="M320" i="70"/>
  <c r="M317" i="70"/>
  <c r="W316" i="70"/>
  <c r="X332" i="70"/>
  <c r="T329" i="70"/>
  <c r="R325" i="70"/>
  <c r="S290" i="70"/>
  <c r="W309" i="70"/>
  <c r="W300" i="70"/>
  <c r="X299" i="70"/>
  <c r="W319" i="70"/>
  <c r="T316" i="70"/>
  <c r="I312" i="70"/>
  <c r="N312" i="70" s="1"/>
  <c r="W332" i="70"/>
  <c r="T327" i="70"/>
  <c r="X326" i="70"/>
  <c r="P337" i="70"/>
  <c r="R335" i="70"/>
  <c r="W331" i="70"/>
  <c r="M331" i="70"/>
  <c r="P328" i="70"/>
  <c r="R327" i="70"/>
  <c r="O337" i="70"/>
  <c r="P335" i="70"/>
  <c r="R334" i="70"/>
  <c r="T332" i="70"/>
  <c r="I332" i="70"/>
  <c r="N332" i="70" s="1"/>
  <c r="W330" i="70"/>
  <c r="M330" i="70"/>
  <c r="O328" i="70"/>
  <c r="P327" i="70"/>
  <c r="R326" i="70"/>
  <c r="R337" i="70"/>
  <c r="X337" i="70"/>
  <c r="O335" i="70"/>
  <c r="T331" i="70"/>
  <c r="I331" i="70"/>
  <c r="N331" i="70" s="1"/>
  <c r="X328" i="70"/>
  <c r="O327" i="70"/>
  <c r="P326" i="70"/>
  <c r="R328" i="70"/>
  <c r="W337" i="70"/>
  <c r="M337" i="70"/>
  <c r="X335" i="70"/>
  <c r="W328" i="70"/>
  <c r="M328" i="70"/>
  <c r="X327" i="70"/>
  <c r="O326" i="70"/>
  <c r="S328" i="70"/>
  <c r="V337" i="70"/>
  <c r="W335" i="70"/>
  <c r="M335" i="70"/>
  <c r="X334" i="70"/>
  <c r="P332" i="70"/>
  <c r="R331" i="70"/>
  <c r="V328" i="70"/>
  <c r="W327" i="70"/>
  <c r="M327" i="70"/>
  <c r="T337" i="70"/>
  <c r="W334" i="70"/>
  <c r="T328" i="70"/>
  <c r="W326" i="70"/>
  <c r="V316" i="70"/>
  <c r="N316" i="70"/>
  <c r="N317" i="70"/>
  <c r="V317" i="70"/>
  <c r="R315" i="70"/>
  <c r="P322" i="70"/>
  <c r="O322" i="70"/>
  <c r="P321" i="70"/>
  <c r="R320" i="70"/>
  <c r="X315" i="70"/>
  <c r="O314" i="70"/>
  <c r="P313" i="70"/>
  <c r="R312" i="70"/>
  <c r="R322" i="70"/>
  <c r="P315" i="70"/>
  <c r="R314" i="70"/>
  <c r="R321" i="70"/>
  <c r="O315" i="70"/>
  <c r="P314" i="70"/>
  <c r="S312" i="70"/>
  <c r="X322" i="70"/>
  <c r="O321" i="70"/>
  <c r="P320" i="70"/>
  <c r="T317" i="70"/>
  <c r="W315" i="70"/>
  <c r="M315" i="70"/>
  <c r="X314" i="70"/>
  <c r="O313" i="70"/>
  <c r="P312" i="70"/>
  <c r="W322" i="70"/>
  <c r="M322" i="70"/>
  <c r="X321" i="70"/>
  <c r="O320" i="70"/>
  <c r="V315" i="70"/>
  <c r="W314" i="70"/>
  <c r="M314" i="70"/>
  <c r="X313" i="70"/>
  <c r="O312" i="70"/>
  <c r="R313" i="70"/>
  <c r="W321" i="70"/>
  <c r="T315" i="70"/>
  <c r="W313" i="70"/>
  <c r="X292" i="70"/>
  <c r="S304" i="70"/>
  <c r="M292" i="70"/>
  <c r="P304" i="70"/>
  <c r="T301" i="70"/>
  <c r="I301" i="70"/>
  <c r="V301" i="70" s="1"/>
  <c r="T260" i="70"/>
  <c r="T281" i="70"/>
  <c r="X280" i="70"/>
  <c r="W273" i="70"/>
  <c r="T298" i="70"/>
  <c r="T296" i="70"/>
  <c r="S324" i="70"/>
  <c r="M268" i="70"/>
  <c r="S281" i="70"/>
  <c r="T273" i="70"/>
  <c r="S298" i="70"/>
  <c r="P324" i="70"/>
  <c r="R324" i="70"/>
  <c r="X324" i="70"/>
  <c r="O324" i="70"/>
  <c r="W324" i="70"/>
  <c r="M324" i="70"/>
  <c r="V324" i="70"/>
  <c r="T324" i="70"/>
  <c r="V307" i="70"/>
  <c r="W268" i="70"/>
  <c r="T280" i="70"/>
  <c r="X279" i="70"/>
  <c r="P278" i="70"/>
  <c r="R298" i="70"/>
  <c r="W292" i="70"/>
  <c r="P309" i="70"/>
  <c r="T307" i="70"/>
  <c r="R306" i="70"/>
  <c r="S305" i="70"/>
  <c r="S303" i="70"/>
  <c r="S301" i="70"/>
  <c r="R300" i="70"/>
  <c r="M299" i="70"/>
  <c r="T268" i="70"/>
  <c r="S280" i="70"/>
  <c r="W279" i="70"/>
  <c r="O278" i="70"/>
  <c r="P298" i="70"/>
  <c r="W296" i="70"/>
  <c r="V292" i="70"/>
  <c r="O309" i="70"/>
  <c r="S307" i="70"/>
  <c r="P306" i="70"/>
  <c r="R305" i="70"/>
  <c r="R303" i="70"/>
  <c r="R301" i="70"/>
  <c r="P300" i="70"/>
  <c r="S268" i="70"/>
  <c r="R280" i="70"/>
  <c r="M278" i="70"/>
  <c r="T275" i="70"/>
  <c r="O298" i="70"/>
  <c r="S292" i="70"/>
  <c r="T286" i="70"/>
  <c r="X309" i="70"/>
  <c r="R307" i="70"/>
  <c r="O306" i="70"/>
  <c r="O305" i="70"/>
  <c r="I303" i="70"/>
  <c r="V303" i="70" s="1"/>
  <c r="P301" i="70"/>
  <c r="O300" i="70"/>
  <c r="W255" i="70"/>
  <c r="X254" i="70"/>
  <c r="R268" i="70"/>
  <c r="S279" i="70"/>
  <c r="R292" i="70"/>
  <c r="P307" i="70"/>
  <c r="O301" i="70"/>
  <c r="M300" i="70"/>
  <c r="V255" i="70"/>
  <c r="S254" i="70"/>
  <c r="W248" i="70"/>
  <c r="P268" i="70"/>
  <c r="O279" i="70"/>
  <c r="W278" i="70"/>
  <c r="S296" i="70"/>
  <c r="P292" i="70"/>
  <c r="X291" i="70"/>
  <c r="S311" i="70"/>
  <c r="O307" i="70"/>
  <c r="W306" i="70"/>
  <c r="M301" i="70"/>
  <c r="X300" i="70"/>
  <c r="R255" i="70"/>
  <c r="M254" i="70"/>
  <c r="S248" i="70"/>
  <c r="I270" i="70"/>
  <c r="N270" i="70" s="1"/>
  <c r="O268" i="70"/>
  <c r="X260" i="70"/>
  <c r="T278" i="70"/>
  <c r="W298" i="70"/>
  <c r="O292" i="70"/>
  <c r="X307" i="70"/>
  <c r="M307" i="70"/>
  <c r="V306" i="70"/>
  <c r="X301" i="70"/>
  <c r="N300" i="70"/>
  <c r="V300" i="70"/>
  <c r="R311" i="70"/>
  <c r="T308" i="70"/>
  <c r="I308" i="70"/>
  <c r="N308" i="70" s="1"/>
  <c r="M306" i="70"/>
  <c r="X305" i="70"/>
  <c r="O304" i="70"/>
  <c r="P303" i="70"/>
  <c r="R302" i="70"/>
  <c r="V299" i="70"/>
  <c r="P311" i="70"/>
  <c r="W305" i="70"/>
  <c r="M305" i="70"/>
  <c r="X304" i="70"/>
  <c r="O303" i="70"/>
  <c r="P302" i="70"/>
  <c r="T299" i="70"/>
  <c r="O311" i="70"/>
  <c r="W304" i="70"/>
  <c r="M304" i="70"/>
  <c r="X303" i="70"/>
  <c r="O302" i="70"/>
  <c r="X311" i="70"/>
  <c r="T305" i="70"/>
  <c r="I305" i="70"/>
  <c r="N305" i="70" s="1"/>
  <c r="W303" i="70"/>
  <c r="X302" i="70"/>
  <c r="S302" i="70"/>
  <c r="W311" i="70"/>
  <c r="M311" i="70"/>
  <c r="T304" i="70"/>
  <c r="I304" i="70"/>
  <c r="N304" i="70" s="1"/>
  <c r="W302" i="70"/>
  <c r="M302" i="70"/>
  <c r="V311" i="70"/>
  <c r="V302" i="70"/>
  <c r="T311" i="70"/>
  <c r="W308" i="70"/>
  <c r="T302" i="70"/>
  <c r="W266" i="70"/>
  <c r="I283" i="70"/>
  <c r="N283" i="70" s="1"/>
  <c r="I281" i="70"/>
  <c r="N281" i="70" s="1"/>
  <c r="S275" i="70"/>
  <c r="P273" i="70"/>
  <c r="T294" i="70"/>
  <c r="O293" i="70"/>
  <c r="W291" i="70"/>
  <c r="T288" i="70"/>
  <c r="S286" i="70"/>
  <c r="W270" i="70"/>
  <c r="S276" i="70"/>
  <c r="O273" i="70"/>
  <c r="S294" i="70"/>
  <c r="X293" i="70"/>
  <c r="M293" i="70"/>
  <c r="S291" i="70"/>
  <c r="S288" i="70"/>
  <c r="I286" i="70"/>
  <c r="N286" i="70" s="1"/>
  <c r="M273" i="70"/>
  <c r="W293" i="70"/>
  <c r="M291" i="70"/>
  <c r="R288" i="70"/>
  <c r="W235" i="70"/>
  <c r="S270" i="70"/>
  <c r="X262" i="70"/>
  <c r="W281" i="70"/>
  <c r="T279" i="70"/>
  <c r="W277" i="70"/>
  <c r="X273" i="70"/>
  <c r="I294" i="70"/>
  <c r="N294" i="70" s="1"/>
  <c r="I293" i="70"/>
  <c r="N293" i="70" s="1"/>
  <c r="P288" i="70"/>
  <c r="W262" i="70"/>
  <c r="I273" i="70"/>
  <c r="N273" i="70" s="1"/>
  <c r="W247" i="70"/>
  <c r="S262" i="70"/>
  <c r="R247" i="70"/>
  <c r="I262" i="70"/>
  <c r="V262" i="70" s="1"/>
  <c r="P281" i="70"/>
  <c r="M279" i="70"/>
  <c r="X288" i="70"/>
  <c r="V298" i="70"/>
  <c r="N298" i="70"/>
  <c r="V289" i="70"/>
  <c r="N289" i="70"/>
  <c r="S287" i="70"/>
  <c r="I296" i="70"/>
  <c r="N296" i="70" s="1"/>
  <c r="W294" i="70"/>
  <c r="M294" i="70"/>
  <c r="P291" i="70"/>
  <c r="I288" i="70"/>
  <c r="W286" i="70"/>
  <c r="M286" i="70"/>
  <c r="T295" i="70"/>
  <c r="I295" i="70"/>
  <c r="N295" i="70" s="1"/>
  <c r="O291" i="70"/>
  <c r="R289" i="70"/>
  <c r="T287" i="70"/>
  <c r="I287" i="70"/>
  <c r="N287" i="70" s="1"/>
  <c r="R295" i="70"/>
  <c r="R287" i="70"/>
  <c r="X298" i="70"/>
  <c r="P295" i="70"/>
  <c r="R294" i="70"/>
  <c r="T292" i="70"/>
  <c r="W290" i="70"/>
  <c r="X289" i="70"/>
  <c r="P287" i="70"/>
  <c r="R286" i="70"/>
  <c r="S295" i="70"/>
  <c r="M298" i="70"/>
  <c r="O295" i="70"/>
  <c r="P294" i="70"/>
  <c r="T291" i="70"/>
  <c r="I291" i="70"/>
  <c r="N291" i="70" s="1"/>
  <c r="W289" i="70"/>
  <c r="M289" i="70"/>
  <c r="O287" i="70"/>
  <c r="P286" i="70"/>
  <c r="X295" i="70"/>
  <c r="O294" i="70"/>
  <c r="X287" i="70"/>
  <c r="O286" i="70"/>
  <c r="W295" i="70"/>
  <c r="T289" i="70"/>
  <c r="W287" i="70"/>
  <c r="V278" i="70"/>
  <c r="N278" i="70"/>
  <c r="S269" i="70"/>
  <c r="M266" i="70"/>
  <c r="W240" i="70"/>
  <c r="T248" i="70"/>
  <c r="S272" i="70"/>
  <c r="P269" i="70"/>
  <c r="I266" i="70"/>
  <c r="N266" i="70" s="1"/>
  <c r="W264" i="70"/>
  <c r="W260" i="70"/>
  <c r="S285" i="70"/>
  <c r="S283" i="70"/>
  <c r="X277" i="70"/>
  <c r="R248" i="70"/>
  <c r="X267" i="70"/>
  <c r="S264" i="70"/>
  <c r="S260" i="70"/>
  <c r="P283" i="70"/>
  <c r="S277" i="70"/>
  <c r="P248" i="70"/>
  <c r="S267" i="70"/>
  <c r="T266" i="70"/>
  <c r="R264" i="70"/>
  <c r="R260" i="70"/>
  <c r="O283" i="70"/>
  <c r="S282" i="70"/>
  <c r="R277" i="70"/>
  <c r="S266" i="70"/>
  <c r="P264" i="70"/>
  <c r="P260" i="70"/>
  <c r="I280" i="70"/>
  <c r="N280" i="70" s="1"/>
  <c r="P277" i="70"/>
  <c r="R275" i="70"/>
  <c r="R266" i="70"/>
  <c r="O264" i="70"/>
  <c r="O260" i="70"/>
  <c r="O277" i="70"/>
  <c r="X248" i="70"/>
  <c r="O266" i="70"/>
  <c r="M264" i="70"/>
  <c r="M260" i="70"/>
  <c r="M277" i="70"/>
  <c r="V275" i="70"/>
  <c r="V277" i="70"/>
  <c r="N277" i="70"/>
  <c r="R285" i="70"/>
  <c r="T282" i="70"/>
  <c r="I282" i="70"/>
  <c r="N282" i="70" s="1"/>
  <c r="W280" i="70"/>
  <c r="M280" i="70"/>
  <c r="R276" i="70"/>
  <c r="T274" i="70"/>
  <c r="I274" i="70"/>
  <c r="P285" i="70"/>
  <c r="P276" i="70"/>
  <c r="O285" i="70"/>
  <c r="R282" i="70"/>
  <c r="O276" i="70"/>
  <c r="P275" i="70"/>
  <c r="R274" i="70"/>
  <c r="X285" i="70"/>
  <c r="P282" i="70"/>
  <c r="R281" i="70"/>
  <c r="I279" i="70"/>
  <c r="N279" i="70" s="1"/>
  <c r="X276" i="70"/>
  <c r="O275" i="70"/>
  <c r="P274" i="70"/>
  <c r="W285" i="70"/>
  <c r="M285" i="70"/>
  <c r="O282" i="70"/>
  <c r="W276" i="70"/>
  <c r="M276" i="70"/>
  <c r="X275" i="70"/>
  <c r="O274" i="70"/>
  <c r="S274" i="70"/>
  <c r="V285" i="70"/>
  <c r="W283" i="70"/>
  <c r="M283" i="70"/>
  <c r="X282" i="70"/>
  <c r="O281" i="70"/>
  <c r="P280" i="70"/>
  <c r="R279" i="70"/>
  <c r="T277" i="70"/>
  <c r="V276" i="70"/>
  <c r="W275" i="70"/>
  <c r="M275" i="70"/>
  <c r="X274" i="70"/>
  <c r="T285" i="70"/>
  <c r="W282" i="70"/>
  <c r="T276" i="70"/>
  <c r="W274" i="70"/>
  <c r="P247" i="70"/>
  <c r="R270" i="70"/>
  <c r="S265" i="70"/>
  <c r="R262" i="70"/>
  <c r="O247" i="70"/>
  <c r="P270" i="70"/>
  <c r="P262" i="70"/>
  <c r="T257" i="70"/>
  <c r="X256" i="70"/>
  <c r="M247" i="70"/>
  <c r="O270" i="70"/>
  <c r="I268" i="70"/>
  <c r="N268" i="70" s="1"/>
  <c r="O262" i="70"/>
  <c r="S261" i="70"/>
  <c r="T239" i="70"/>
  <c r="S257" i="70"/>
  <c r="W256" i="70"/>
  <c r="X247" i="70"/>
  <c r="X270" i="70"/>
  <c r="M270" i="70"/>
  <c r="M262" i="70"/>
  <c r="M239" i="70"/>
  <c r="R236" i="70"/>
  <c r="I257" i="70"/>
  <c r="N257" i="70" s="1"/>
  <c r="P256" i="70"/>
  <c r="W253" i="70"/>
  <c r="T247" i="70"/>
  <c r="I256" i="70"/>
  <c r="N256" i="70" s="1"/>
  <c r="T253" i="70"/>
  <c r="S247" i="70"/>
  <c r="S263" i="70"/>
  <c r="R272" i="70"/>
  <c r="T269" i="70"/>
  <c r="I269" i="70"/>
  <c r="N269" i="70" s="1"/>
  <c r="W267" i="70"/>
  <c r="M267" i="70"/>
  <c r="X266" i="70"/>
  <c r="O265" i="70"/>
  <c r="R263" i="70"/>
  <c r="T261" i="70"/>
  <c r="I261" i="70"/>
  <c r="V260" i="70"/>
  <c r="P272" i="70"/>
  <c r="P263" i="70"/>
  <c r="O272" i="70"/>
  <c r="R269" i="70"/>
  <c r="T267" i="70"/>
  <c r="I267" i="70"/>
  <c r="N267" i="70" s="1"/>
  <c r="M265" i="70"/>
  <c r="O263" i="70"/>
  <c r="R261" i="70"/>
  <c r="X272" i="70"/>
  <c r="X263" i="70"/>
  <c r="P261" i="70"/>
  <c r="W272" i="70"/>
  <c r="M272" i="70"/>
  <c r="O269" i="70"/>
  <c r="R267" i="70"/>
  <c r="I265" i="70"/>
  <c r="V264" i="70"/>
  <c r="W263" i="70"/>
  <c r="M263" i="70"/>
  <c r="O261" i="70"/>
  <c r="V272" i="70"/>
  <c r="X269" i="70"/>
  <c r="P267" i="70"/>
  <c r="V263" i="70"/>
  <c r="X261" i="70"/>
  <c r="T272" i="70"/>
  <c r="W269" i="70"/>
  <c r="T263" i="70"/>
  <c r="W261" i="70"/>
  <c r="O255" i="70"/>
  <c r="W241" i="70"/>
  <c r="R253" i="70"/>
  <c r="S252" i="70"/>
  <c r="T241" i="70"/>
  <c r="O253" i="70"/>
  <c r="P252" i="70"/>
  <c r="W251" i="70"/>
  <c r="O248" i="70"/>
  <c r="O241" i="70"/>
  <c r="S256" i="70"/>
  <c r="I253" i="70"/>
  <c r="N253" i="70" s="1"/>
  <c r="O252" i="70"/>
  <c r="P251" i="70"/>
  <c r="W233" i="70"/>
  <c r="O237" i="70"/>
  <c r="M251" i="70"/>
  <c r="R243" i="70"/>
  <c r="V151" i="70"/>
  <c r="I239" i="70"/>
  <c r="N239" i="70" s="1"/>
  <c r="M235" i="70"/>
  <c r="O256" i="70"/>
  <c r="X255" i="70"/>
  <c r="M255" i="70"/>
  <c r="W254" i="70"/>
  <c r="X253" i="70"/>
  <c r="X251" i="70"/>
  <c r="I251" i="70"/>
  <c r="V251" i="70" s="1"/>
  <c r="T251" i="70"/>
  <c r="X239" i="70"/>
  <c r="T255" i="70"/>
  <c r="S251" i="70"/>
  <c r="T249" i="70"/>
  <c r="I248" i="70"/>
  <c r="W239" i="70"/>
  <c r="T256" i="70"/>
  <c r="S255" i="70"/>
  <c r="S253" i="70"/>
  <c r="R251" i="70"/>
  <c r="I249" i="70"/>
  <c r="N249" i="70" s="1"/>
  <c r="S242" i="70"/>
  <c r="S239" i="70"/>
  <c r="R256" i="70"/>
  <c r="P255" i="70"/>
  <c r="P253" i="70"/>
  <c r="N247" i="70"/>
  <c r="V247" i="70"/>
  <c r="P259" i="70"/>
  <c r="R257" i="70"/>
  <c r="X252" i="70"/>
  <c r="P250" i="70"/>
  <c r="R249" i="70"/>
  <c r="R250" i="70"/>
  <c r="O259" i="70"/>
  <c r="P257" i="70"/>
  <c r="T254" i="70"/>
  <c r="I254" i="70"/>
  <c r="N254" i="70" s="1"/>
  <c r="W252" i="70"/>
  <c r="M252" i="70"/>
  <c r="O250" i="70"/>
  <c r="P249" i="70"/>
  <c r="S259" i="70"/>
  <c r="X259" i="70"/>
  <c r="O257" i="70"/>
  <c r="X250" i="70"/>
  <c r="O249" i="70"/>
  <c r="R259" i="70"/>
  <c r="W259" i="70"/>
  <c r="M259" i="70"/>
  <c r="X257" i="70"/>
  <c r="R254" i="70"/>
  <c r="T252" i="70"/>
  <c r="I252" i="70"/>
  <c r="W250" i="70"/>
  <c r="M250" i="70"/>
  <c r="X249" i="70"/>
  <c r="S249" i="70"/>
  <c r="V259" i="70"/>
  <c r="W257" i="70"/>
  <c r="M257" i="70"/>
  <c r="P254" i="70"/>
  <c r="V250" i="70"/>
  <c r="W249" i="70"/>
  <c r="M249" i="70"/>
  <c r="S250" i="70"/>
  <c r="T259" i="70"/>
  <c r="T250" i="70"/>
  <c r="T233" i="70"/>
  <c r="I237" i="70"/>
  <c r="N237" i="70" s="1"/>
  <c r="P236" i="70"/>
  <c r="S235" i="70"/>
  <c r="X234" i="70"/>
  <c r="T212" i="70"/>
  <c r="R233" i="70"/>
  <c r="R235" i="70"/>
  <c r="S234" i="70"/>
  <c r="X210" i="70"/>
  <c r="R239" i="70"/>
  <c r="T237" i="70"/>
  <c r="W210" i="70"/>
  <c r="T244" i="70"/>
  <c r="P239" i="70"/>
  <c r="S237" i="70"/>
  <c r="I210" i="70"/>
  <c r="N210" i="70" s="1"/>
  <c r="S207" i="70"/>
  <c r="X233" i="70"/>
  <c r="S238" i="70"/>
  <c r="T236" i="70"/>
  <c r="P212" i="70"/>
  <c r="S244" i="70"/>
  <c r="M243" i="70"/>
  <c r="I241" i="70"/>
  <c r="N241" i="70" s="1"/>
  <c r="V240" i="70"/>
  <c r="R244" i="70"/>
  <c r="S240" i="70"/>
  <c r="T246" i="70"/>
  <c r="P244" i="70"/>
  <c r="S241" i="70"/>
  <c r="R240" i="70"/>
  <c r="X206" i="70"/>
  <c r="M233" i="70"/>
  <c r="S246" i="70"/>
  <c r="O244" i="70"/>
  <c r="R241" i="70"/>
  <c r="P240" i="70"/>
  <c r="X236" i="70"/>
  <c r="M206" i="70"/>
  <c r="P246" i="70"/>
  <c r="X244" i="70"/>
  <c r="M244" i="70"/>
  <c r="X243" i="70"/>
  <c r="P241" i="70"/>
  <c r="O240" i="70"/>
  <c r="W236" i="70"/>
  <c r="O246" i="70"/>
  <c r="W244" i="70"/>
  <c r="W243" i="70"/>
  <c r="M240" i="70"/>
  <c r="I246" i="70"/>
  <c r="V246" i="70" s="1"/>
  <c r="V244" i="70"/>
  <c r="S243" i="70"/>
  <c r="X242" i="70"/>
  <c r="X241" i="70"/>
  <c r="X240" i="70"/>
  <c r="S236" i="70"/>
  <c r="W242" i="70"/>
  <c r="M242" i="70"/>
  <c r="R238" i="70"/>
  <c r="I236" i="70"/>
  <c r="W234" i="70"/>
  <c r="M234" i="70"/>
  <c r="R246" i="70"/>
  <c r="T243" i="70"/>
  <c r="I243" i="70"/>
  <c r="N243" i="70" s="1"/>
  <c r="P238" i="70"/>
  <c r="R237" i="70"/>
  <c r="T235" i="70"/>
  <c r="I235" i="70"/>
  <c r="N235" i="70" s="1"/>
  <c r="T242" i="70"/>
  <c r="I242" i="70"/>
  <c r="N242" i="70" s="1"/>
  <c r="O238" i="70"/>
  <c r="T234" i="70"/>
  <c r="I234" i="70"/>
  <c r="N234" i="70" s="1"/>
  <c r="X238" i="70"/>
  <c r="X246" i="70"/>
  <c r="P243" i="70"/>
  <c r="R242" i="70"/>
  <c r="T240" i="70"/>
  <c r="W238" i="70"/>
  <c r="M238" i="70"/>
  <c r="X237" i="70"/>
  <c r="O236" i="70"/>
  <c r="P235" i="70"/>
  <c r="R234" i="70"/>
  <c r="W246" i="70"/>
  <c r="M246" i="70"/>
  <c r="P242" i="70"/>
  <c r="V238" i="70"/>
  <c r="W237" i="70"/>
  <c r="M237" i="70"/>
  <c r="O235" i="70"/>
  <c r="P234" i="70"/>
  <c r="T238" i="70"/>
  <c r="W149" i="70"/>
  <c r="W215" i="70"/>
  <c r="W214" i="70"/>
  <c r="P215" i="70"/>
  <c r="W201" i="70"/>
  <c r="I215" i="70"/>
  <c r="N215" i="70" s="1"/>
  <c r="S214" i="70"/>
  <c r="P201" i="70"/>
  <c r="S184" i="70"/>
  <c r="I201" i="70"/>
  <c r="N201" i="70" s="1"/>
  <c r="W211" i="70"/>
  <c r="S210" i="70"/>
  <c r="T206" i="70"/>
  <c r="R200" i="70"/>
  <c r="O212" i="70"/>
  <c r="V189" i="70"/>
  <c r="V186" i="70"/>
  <c r="X215" i="70"/>
  <c r="M212" i="70"/>
  <c r="I233" i="70"/>
  <c r="N233" i="70" s="1"/>
  <c r="S186" i="70"/>
  <c r="S216" i="70"/>
  <c r="V190" i="70"/>
  <c r="R186" i="70"/>
  <c r="S203" i="70"/>
  <c r="V195" i="70"/>
  <c r="I216" i="70"/>
  <c r="N216" i="70" s="1"/>
  <c r="X213" i="70"/>
  <c r="S233" i="70"/>
  <c r="O186" i="70"/>
  <c r="I203" i="70"/>
  <c r="N203" i="70" s="1"/>
  <c r="T195" i="70"/>
  <c r="X194" i="70"/>
  <c r="S217" i="70"/>
  <c r="W213" i="70"/>
  <c r="W212" i="70"/>
  <c r="S195" i="70"/>
  <c r="S194" i="70"/>
  <c r="S213" i="70"/>
  <c r="P233" i="70"/>
  <c r="R195" i="70"/>
  <c r="M194" i="70"/>
  <c r="M213" i="70"/>
  <c r="R212" i="70"/>
  <c r="X188" i="70"/>
  <c r="M186" i="70"/>
  <c r="R214" i="70"/>
  <c r="T213" i="70"/>
  <c r="X212" i="70"/>
  <c r="I212" i="70"/>
  <c r="N212" i="70" s="1"/>
  <c r="T211" i="70"/>
  <c r="V211" i="70"/>
  <c r="R210" i="70"/>
  <c r="S211" i="70"/>
  <c r="P210" i="70"/>
  <c r="R211" i="70"/>
  <c r="O210" i="70"/>
  <c r="X154" i="70"/>
  <c r="X160" i="70"/>
  <c r="X186" i="70"/>
  <c r="T184" i="70"/>
  <c r="T216" i="70"/>
  <c r="P211" i="70"/>
  <c r="M210" i="70"/>
  <c r="W206" i="70"/>
  <c r="W154" i="70"/>
  <c r="P177" i="70"/>
  <c r="O211" i="70"/>
  <c r="T199" i="70"/>
  <c r="M211" i="70"/>
  <c r="V193" i="70"/>
  <c r="P199" i="70"/>
  <c r="T196" i="70"/>
  <c r="X211" i="70"/>
  <c r="X162" i="70"/>
  <c r="T193" i="70"/>
  <c r="W162" i="70"/>
  <c r="W168" i="70"/>
  <c r="S193" i="70"/>
  <c r="T162" i="70"/>
  <c r="T168" i="70"/>
  <c r="R193" i="70"/>
  <c r="V201" i="70"/>
  <c r="T215" i="70"/>
  <c r="M214" i="70"/>
  <c r="I207" i="70"/>
  <c r="N207" i="70" s="1"/>
  <c r="I206" i="70"/>
  <c r="X168" i="70"/>
  <c r="S162" i="70"/>
  <c r="S168" i="70"/>
  <c r="P185" i="70"/>
  <c r="O184" i="70"/>
  <c r="P193" i="70"/>
  <c r="T201" i="70"/>
  <c r="S215" i="70"/>
  <c r="X122" i="70"/>
  <c r="W142" i="70"/>
  <c r="P162" i="70"/>
  <c r="R168" i="70"/>
  <c r="O193" i="70"/>
  <c r="T204" i="70"/>
  <c r="S201" i="70"/>
  <c r="R215" i="70"/>
  <c r="S206" i="70"/>
  <c r="W122" i="70"/>
  <c r="X207" i="70"/>
  <c r="R206" i="70"/>
  <c r="S173" i="70"/>
  <c r="P168" i="70"/>
  <c r="X193" i="70"/>
  <c r="M193" i="70"/>
  <c r="S204" i="70"/>
  <c r="M123" i="70"/>
  <c r="I122" i="70"/>
  <c r="N122" i="70" s="1"/>
  <c r="P173" i="70"/>
  <c r="O168" i="70"/>
  <c r="W193" i="70"/>
  <c r="I204" i="70"/>
  <c r="N204" i="70" s="1"/>
  <c r="M201" i="70"/>
  <c r="V200" i="70"/>
  <c r="W199" i="70"/>
  <c r="X198" i="70"/>
  <c r="O215" i="70"/>
  <c r="T208" i="70"/>
  <c r="P206" i="70"/>
  <c r="I208" i="70"/>
  <c r="N208" i="70" s="1"/>
  <c r="T207" i="70"/>
  <c r="S209" i="70"/>
  <c r="P217" i="70"/>
  <c r="R216" i="70"/>
  <c r="T214" i="70"/>
  <c r="I214" i="70"/>
  <c r="N214" i="70" s="1"/>
  <c r="P209" i="70"/>
  <c r="R208" i="70"/>
  <c r="R209" i="70"/>
  <c r="O217" i="70"/>
  <c r="P216" i="70"/>
  <c r="I213" i="70"/>
  <c r="N213" i="70" s="1"/>
  <c r="O209" i="70"/>
  <c r="P208" i="70"/>
  <c r="R207" i="70"/>
  <c r="R217" i="70"/>
  <c r="S208" i="70"/>
  <c r="X217" i="70"/>
  <c r="O216" i="70"/>
  <c r="X209" i="70"/>
  <c r="O208" i="70"/>
  <c r="P207" i="70"/>
  <c r="W217" i="70"/>
  <c r="M217" i="70"/>
  <c r="X216" i="70"/>
  <c r="P214" i="70"/>
  <c r="R213" i="70"/>
  <c r="W209" i="70"/>
  <c r="M209" i="70"/>
  <c r="X208" i="70"/>
  <c r="O207" i="70"/>
  <c r="V217" i="70"/>
  <c r="W216" i="70"/>
  <c r="M216" i="70"/>
  <c r="O214" i="70"/>
  <c r="P213" i="70"/>
  <c r="V209" i="70"/>
  <c r="W208" i="70"/>
  <c r="M208" i="70"/>
  <c r="T217" i="70"/>
  <c r="T209" i="70"/>
  <c r="W207" i="70"/>
  <c r="S149" i="70"/>
  <c r="R203" i="70"/>
  <c r="W202" i="70"/>
  <c r="O201" i="70"/>
  <c r="P200" i="70"/>
  <c r="O199" i="70"/>
  <c r="S198" i="70"/>
  <c r="S196" i="70"/>
  <c r="T149" i="70"/>
  <c r="R149" i="70"/>
  <c r="W186" i="70"/>
  <c r="I186" i="70"/>
  <c r="N186" i="70" s="1"/>
  <c r="S202" i="70"/>
  <c r="X201" i="70"/>
  <c r="O200" i="70"/>
  <c r="X199" i="70"/>
  <c r="M199" i="70"/>
  <c r="R198" i="70"/>
  <c r="S197" i="70"/>
  <c r="R196" i="70"/>
  <c r="W152" i="70"/>
  <c r="P149" i="70"/>
  <c r="W177" i="70"/>
  <c r="X182" i="70"/>
  <c r="M202" i="70"/>
  <c r="X200" i="70"/>
  <c r="M200" i="70"/>
  <c r="P198" i="70"/>
  <c r="P196" i="70"/>
  <c r="S152" i="70"/>
  <c r="O149" i="70"/>
  <c r="W178" i="70"/>
  <c r="V172" i="70"/>
  <c r="S191" i="70"/>
  <c r="T186" i="70"/>
  <c r="P182" i="70"/>
  <c r="W200" i="70"/>
  <c r="V199" i="70"/>
  <c r="O198" i="70"/>
  <c r="I196" i="70"/>
  <c r="N196" i="70" s="1"/>
  <c r="I74" i="70"/>
  <c r="N74" i="70" s="1"/>
  <c r="X149" i="70"/>
  <c r="I149" i="70"/>
  <c r="N149" i="70" s="1"/>
  <c r="S159" i="70"/>
  <c r="M178" i="70"/>
  <c r="S177" i="70"/>
  <c r="W176" i="70"/>
  <c r="W194" i="70"/>
  <c r="V203" i="70"/>
  <c r="T200" i="70"/>
  <c r="S199" i="70"/>
  <c r="V194" i="70"/>
  <c r="V149" i="70"/>
  <c r="W144" i="70"/>
  <c r="R160" i="70"/>
  <c r="O177" i="70"/>
  <c r="T180" i="70"/>
  <c r="P204" i="70"/>
  <c r="T203" i="70"/>
  <c r="S200" i="70"/>
  <c r="R199" i="70"/>
  <c r="T194" i="70"/>
  <c r="V202" i="70"/>
  <c r="R197" i="70"/>
  <c r="I195" i="70"/>
  <c r="N195" i="70" s="1"/>
  <c r="R204" i="70"/>
  <c r="T202" i="70"/>
  <c r="I202" i="70"/>
  <c r="N202" i="70" s="1"/>
  <c r="P197" i="70"/>
  <c r="I194" i="70"/>
  <c r="N194" i="70" s="1"/>
  <c r="O197" i="70"/>
  <c r="O204" i="70"/>
  <c r="P203" i="70"/>
  <c r="R202" i="70"/>
  <c r="W198" i="70"/>
  <c r="M198" i="70"/>
  <c r="X197" i="70"/>
  <c r="O196" i="70"/>
  <c r="P195" i="70"/>
  <c r="R194" i="70"/>
  <c r="X204" i="70"/>
  <c r="O203" i="70"/>
  <c r="P202" i="70"/>
  <c r="V198" i="70"/>
  <c r="W197" i="70"/>
  <c r="M197" i="70"/>
  <c r="X196" i="70"/>
  <c r="O195" i="70"/>
  <c r="P194" i="70"/>
  <c r="W204" i="70"/>
  <c r="M204" i="70"/>
  <c r="X203" i="70"/>
  <c r="O202" i="70"/>
  <c r="T198" i="70"/>
  <c r="V197" i="70"/>
  <c r="W196" i="70"/>
  <c r="M196" i="70"/>
  <c r="X195" i="70"/>
  <c r="W203" i="70"/>
  <c r="T197" i="70"/>
  <c r="W195" i="70"/>
  <c r="W129" i="70"/>
  <c r="W160" i="70"/>
  <c r="S180" i="70"/>
  <c r="X187" i="70"/>
  <c r="R180" i="70"/>
  <c r="M160" i="70"/>
  <c r="P180" i="70"/>
  <c r="O162" i="70"/>
  <c r="W190" i="70"/>
  <c r="X185" i="70"/>
  <c r="V180" i="70"/>
  <c r="X74" i="70"/>
  <c r="R152" i="70"/>
  <c r="V144" i="70"/>
  <c r="T164" i="70"/>
  <c r="M182" i="70"/>
  <c r="P152" i="70"/>
  <c r="T144" i="70"/>
  <c r="S154" i="70"/>
  <c r="R164" i="70"/>
  <c r="R162" i="70"/>
  <c r="T160" i="70"/>
  <c r="X178" i="70"/>
  <c r="X177" i="70"/>
  <c r="I177" i="70"/>
  <c r="N177" i="70" s="1"/>
  <c r="O176" i="70"/>
  <c r="T190" i="70"/>
  <c r="W188" i="70"/>
  <c r="W185" i="70"/>
  <c r="S74" i="70"/>
  <c r="O152" i="70"/>
  <c r="S144" i="70"/>
  <c r="R154" i="70"/>
  <c r="M164" i="70"/>
  <c r="O190" i="70"/>
  <c r="T188" i="70"/>
  <c r="V185" i="70"/>
  <c r="O74" i="70"/>
  <c r="X152" i="70"/>
  <c r="I152" i="70"/>
  <c r="N152" i="70" s="1"/>
  <c r="R144" i="70"/>
  <c r="M190" i="70"/>
  <c r="R188" i="70"/>
  <c r="O187" i="70"/>
  <c r="S185" i="70"/>
  <c r="X184" i="70"/>
  <c r="W182" i="70"/>
  <c r="O180" i="70"/>
  <c r="P144" i="70"/>
  <c r="I162" i="70"/>
  <c r="N162" i="70" s="1"/>
  <c r="I160" i="70"/>
  <c r="V160" i="70" s="1"/>
  <c r="T177" i="70"/>
  <c r="I190" i="70"/>
  <c r="N190" i="70" s="1"/>
  <c r="O188" i="70"/>
  <c r="R185" i="70"/>
  <c r="W184" i="70"/>
  <c r="V182" i="70"/>
  <c r="X180" i="70"/>
  <c r="M180" i="70"/>
  <c r="V152" i="70"/>
  <c r="O144" i="70"/>
  <c r="X164" i="70"/>
  <c r="T182" i="70"/>
  <c r="W180" i="70"/>
  <c r="T152" i="70"/>
  <c r="X144" i="70"/>
  <c r="M144" i="70"/>
  <c r="W164" i="70"/>
  <c r="R177" i="70"/>
  <c r="X190" i="70"/>
  <c r="R182" i="70"/>
  <c r="S181" i="70"/>
  <c r="T178" i="70"/>
  <c r="S188" i="70"/>
  <c r="V181" i="70"/>
  <c r="S178" i="70"/>
  <c r="S174" i="70"/>
  <c r="S160" i="70"/>
  <c r="P178" i="70"/>
  <c r="R174" i="70"/>
  <c r="W170" i="70"/>
  <c r="P188" i="70"/>
  <c r="I182" i="70"/>
  <c r="N182" i="70" s="1"/>
  <c r="X165" i="70"/>
  <c r="O178" i="70"/>
  <c r="S175" i="70"/>
  <c r="O174" i="70"/>
  <c r="T170" i="70"/>
  <c r="S190" i="70"/>
  <c r="S183" i="70"/>
  <c r="W165" i="70"/>
  <c r="P160" i="70"/>
  <c r="S170" i="70"/>
  <c r="X169" i="70"/>
  <c r="R190" i="70"/>
  <c r="M188" i="70"/>
  <c r="V187" i="70"/>
  <c r="R184" i="70"/>
  <c r="V165" i="70"/>
  <c r="X156" i="70"/>
  <c r="I178" i="70"/>
  <c r="N178" i="70" s="1"/>
  <c r="R170" i="70"/>
  <c r="S169" i="70"/>
  <c r="I188" i="70"/>
  <c r="N188" i="70" s="1"/>
  <c r="S187" i="70"/>
  <c r="V143" i="70"/>
  <c r="R165" i="70"/>
  <c r="O156" i="70"/>
  <c r="O170" i="70"/>
  <c r="P169" i="70"/>
  <c r="P187" i="70"/>
  <c r="S182" i="70"/>
  <c r="R191" i="70"/>
  <c r="T189" i="70"/>
  <c r="I189" i="70"/>
  <c r="N189" i="70" s="1"/>
  <c r="W187" i="70"/>
  <c r="M187" i="70"/>
  <c r="O185" i="70"/>
  <c r="P184" i="70"/>
  <c r="R183" i="70"/>
  <c r="T181" i="70"/>
  <c r="I181" i="70"/>
  <c r="N181" i="70" s="1"/>
  <c r="O191" i="70"/>
  <c r="R189" i="70"/>
  <c r="T187" i="70"/>
  <c r="I187" i="70"/>
  <c r="N187" i="70" s="1"/>
  <c r="M185" i="70"/>
  <c r="O183" i="70"/>
  <c r="R181" i="70"/>
  <c r="P183" i="70"/>
  <c r="X191" i="70"/>
  <c r="P189" i="70"/>
  <c r="M184" i="70"/>
  <c r="X183" i="70"/>
  <c r="P181" i="70"/>
  <c r="W191" i="70"/>
  <c r="M191" i="70"/>
  <c r="O189" i="70"/>
  <c r="T185" i="70"/>
  <c r="V184" i="70"/>
  <c r="W183" i="70"/>
  <c r="M183" i="70"/>
  <c r="O181" i="70"/>
  <c r="S189" i="70"/>
  <c r="V191" i="70"/>
  <c r="X189" i="70"/>
  <c r="V183" i="70"/>
  <c r="X181" i="70"/>
  <c r="P191" i="70"/>
  <c r="T191" i="70"/>
  <c r="W189" i="70"/>
  <c r="T183" i="70"/>
  <c r="W181" i="70"/>
  <c r="T129" i="70"/>
  <c r="M176" i="70"/>
  <c r="R175" i="70"/>
  <c r="T172" i="70"/>
  <c r="M170" i="70"/>
  <c r="S129" i="70"/>
  <c r="X157" i="70"/>
  <c r="P175" i="70"/>
  <c r="S172" i="70"/>
  <c r="X170" i="70"/>
  <c r="R169" i="70"/>
  <c r="M168" i="70"/>
  <c r="R129" i="70"/>
  <c r="W157" i="70"/>
  <c r="R172" i="70"/>
  <c r="V170" i="70"/>
  <c r="P129" i="70"/>
  <c r="S158" i="70"/>
  <c r="T157" i="70"/>
  <c r="P172" i="70"/>
  <c r="O169" i="70"/>
  <c r="O129" i="70"/>
  <c r="S157" i="70"/>
  <c r="S176" i="70"/>
  <c r="O172" i="70"/>
  <c r="X128" i="70"/>
  <c r="M129" i="70"/>
  <c r="T147" i="70"/>
  <c r="R176" i="70"/>
  <c r="M172" i="70"/>
  <c r="W172" i="70"/>
  <c r="S124" i="70"/>
  <c r="T128" i="70"/>
  <c r="X129" i="70"/>
  <c r="P147" i="70"/>
  <c r="X163" i="70"/>
  <c r="O167" i="70"/>
  <c r="P176" i="70"/>
  <c r="X175" i="70"/>
  <c r="X172" i="70"/>
  <c r="P170" i="70"/>
  <c r="N168" i="70"/>
  <c r="V168" i="70"/>
  <c r="S171" i="70"/>
  <c r="W175" i="70"/>
  <c r="M175" i="70"/>
  <c r="X174" i="70"/>
  <c r="O173" i="70"/>
  <c r="R171" i="70"/>
  <c r="T169" i="70"/>
  <c r="I169" i="70"/>
  <c r="R178" i="70"/>
  <c r="T176" i="70"/>
  <c r="I176" i="70"/>
  <c r="N176" i="70" s="1"/>
  <c r="W174" i="70"/>
  <c r="M174" i="70"/>
  <c r="X173" i="70"/>
  <c r="P171" i="70"/>
  <c r="T175" i="70"/>
  <c r="I175" i="70"/>
  <c r="N175" i="70" s="1"/>
  <c r="W173" i="70"/>
  <c r="M173" i="70"/>
  <c r="N172" i="70"/>
  <c r="O171" i="70"/>
  <c r="T174" i="70"/>
  <c r="I174" i="70"/>
  <c r="N174" i="70" s="1"/>
  <c r="X171" i="70"/>
  <c r="T173" i="70"/>
  <c r="I173" i="70"/>
  <c r="N173" i="70" s="1"/>
  <c r="W171" i="70"/>
  <c r="M171" i="70"/>
  <c r="V171" i="70"/>
  <c r="T171" i="70"/>
  <c r="W169" i="70"/>
  <c r="X141" i="70"/>
  <c r="W141" i="70"/>
  <c r="X150" i="70"/>
  <c r="T142" i="70"/>
  <c r="T165" i="70"/>
  <c r="P164" i="70"/>
  <c r="T158" i="70"/>
  <c r="M167" i="70"/>
  <c r="V141" i="70"/>
  <c r="W150" i="70"/>
  <c r="S142" i="70"/>
  <c r="S165" i="70"/>
  <c r="O164" i="70"/>
  <c r="I167" i="70"/>
  <c r="N167" i="70" s="1"/>
  <c r="S141" i="70"/>
  <c r="T150" i="70"/>
  <c r="R142" i="70"/>
  <c r="S163" i="70"/>
  <c r="R141" i="70"/>
  <c r="S150" i="70"/>
  <c r="P142" i="70"/>
  <c r="P165" i="70"/>
  <c r="I164" i="70"/>
  <c r="N164" i="70" s="1"/>
  <c r="R157" i="70"/>
  <c r="W156" i="70"/>
  <c r="P141" i="70"/>
  <c r="P150" i="70"/>
  <c r="O142" i="70"/>
  <c r="O165" i="70"/>
  <c r="M157" i="70"/>
  <c r="S156" i="70"/>
  <c r="W167" i="70"/>
  <c r="O141" i="70"/>
  <c r="O150" i="70"/>
  <c r="M142" i="70"/>
  <c r="P161" i="70"/>
  <c r="R156" i="70"/>
  <c r="X155" i="70"/>
  <c r="T167" i="70"/>
  <c r="M141" i="70"/>
  <c r="M150" i="70"/>
  <c r="X142" i="70"/>
  <c r="I142" i="70"/>
  <c r="N142" i="70" s="1"/>
  <c r="P156" i="70"/>
  <c r="W155" i="70"/>
  <c r="S167" i="70"/>
  <c r="R167" i="70"/>
  <c r="P167" i="70"/>
  <c r="N157" i="70"/>
  <c r="V157" i="70"/>
  <c r="X147" i="70"/>
  <c r="O161" i="70"/>
  <c r="P157" i="70"/>
  <c r="M156" i="70"/>
  <c r="S155" i="70"/>
  <c r="W147" i="70"/>
  <c r="M165" i="70"/>
  <c r="O157" i="70"/>
  <c r="M155" i="70"/>
  <c r="S147" i="70"/>
  <c r="S161" i="70"/>
  <c r="N156" i="70"/>
  <c r="V156" i="70"/>
  <c r="W163" i="70"/>
  <c r="M163" i="70"/>
  <c r="R159" i="70"/>
  <c r="M162" i="70"/>
  <c r="X161" i="70"/>
  <c r="P159" i="70"/>
  <c r="R158" i="70"/>
  <c r="T156" i="70"/>
  <c r="T163" i="70"/>
  <c r="I163" i="70"/>
  <c r="N163" i="70" s="1"/>
  <c r="W161" i="70"/>
  <c r="M161" i="70"/>
  <c r="O159" i="70"/>
  <c r="P158" i="70"/>
  <c r="T155" i="70"/>
  <c r="I155" i="70"/>
  <c r="N155" i="70" s="1"/>
  <c r="X159" i="70"/>
  <c r="O158" i="70"/>
  <c r="R163" i="70"/>
  <c r="T161" i="70"/>
  <c r="I161" i="70"/>
  <c r="N161" i="70" s="1"/>
  <c r="W159" i="70"/>
  <c r="M159" i="70"/>
  <c r="X158" i="70"/>
  <c r="R155" i="70"/>
  <c r="P163" i="70"/>
  <c r="V159" i="70"/>
  <c r="W158" i="70"/>
  <c r="M158" i="70"/>
  <c r="P155" i="70"/>
  <c r="T159" i="70"/>
  <c r="V158" i="70"/>
  <c r="X116" i="70"/>
  <c r="S145" i="70"/>
  <c r="P154" i="70"/>
  <c r="O154" i="70"/>
  <c r="M154" i="70"/>
  <c r="N154" i="70"/>
  <c r="V154" i="70"/>
  <c r="T154" i="70"/>
  <c r="X90" i="70"/>
  <c r="O131" i="70"/>
  <c r="R147" i="70"/>
  <c r="V116" i="70"/>
  <c r="V146" i="70"/>
  <c r="X146" i="70"/>
  <c r="T116" i="70"/>
  <c r="W148" i="70"/>
  <c r="I147" i="70"/>
  <c r="N147" i="70" s="1"/>
  <c r="T146" i="70"/>
  <c r="S148" i="70"/>
  <c r="S146" i="70"/>
  <c r="T125" i="70"/>
  <c r="O139" i="70"/>
  <c r="S133" i="70"/>
  <c r="I150" i="70"/>
  <c r="N150" i="70" s="1"/>
  <c r="O148" i="70"/>
  <c r="R146" i="70"/>
  <c r="I125" i="70"/>
  <c r="N125" i="70" s="1"/>
  <c r="I139" i="70"/>
  <c r="N139" i="70" s="1"/>
  <c r="S130" i="70"/>
  <c r="M148" i="70"/>
  <c r="O146" i="70"/>
  <c r="T151" i="70"/>
  <c r="I151" i="70"/>
  <c r="N151" i="70" s="1"/>
  <c r="V150" i="70"/>
  <c r="X148" i="70"/>
  <c r="O147" i="70"/>
  <c r="P146" i="70"/>
  <c r="R145" i="70"/>
  <c r="T143" i="70"/>
  <c r="I143" i="70"/>
  <c r="N143" i="70" s="1"/>
  <c r="R151" i="70"/>
  <c r="V148" i="70"/>
  <c r="M147" i="70"/>
  <c r="O145" i="70"/>
  <c r="R143" i="70"/>
  <c r="P145" i="70"/>
  <c r="P151" i="70"/>
  <c r="T148" i="70"/>
  <c r="I148" i="70"/>
  <c r="N148" i="70" s="1"/>
  <c r="W146" i="70"/>
  <c r="M146" i="70"/>
  <c r="X145" i="70"/>
  <c r="P143" i="70"/>
  <c r="O151" i="70"/>
  <c r="W145" i="70"/>
  <c r="M145" i="70"/>
  <c r="O143" i="70"/>
  <c r="S151" i="70"/>
  <c r="S143" i="70"/>
  <c r="X151" i="70"/>
  <c r="R148" i="70"/>
  <c r="V145" i="70"/>
  <c r="X143" i="70"/>
  <c r="W151" i="70"/>
  <c r="T145" i="70"/>
  <c r="W143" i="70"/>
  <c r="W116" i="70"/>
  <c r="S128" i="70"/>
  <c r="R128" i="70"/>
  <c r="X134" i="70"/>
  <c r="X132" i="70"/>
  <c r="W121" i="70"/>
  <c r="P128" i="70"/>
  <c r="W134" i="70"/>
  <c r="T132" i="70"/>
  <c r="T121" i="70"/>
  <c r="S116" i="70"/>
  <c r="O128" i="70"/>
  <c r="V135" i="70"/>
  <c r="S134" i="70"/>
  <c r="S132" i="70"/>
  <c r="T131" i="70"/>
  <c r="S121" i="70"/>
  <c r="R134" i="70"/>
  <c r="P132" i="70"/>
  <c r="S131" i="70"/>
  <c r="M121" i="70"/>
  <c r="O134" i="70"/>
  <c r="R131" i="70"/>
  <c r="T141" i="70"/>
  <c r="T106" i="70"/>
  <c r="W115" i="70"/>
  <c r="T137" i="70"/>
  <c r="T135" i="70"/>
  <c r="P134" i="70"/>
  <c r="O133" i="70"/>
  <c r="O93" i="70"/>
  <c r="X111" i="70"/>
  <c r="S137" i="70"/>
  <c r="S135" i="70"/>
  <c r="W111" i="70"/>
  <c r="V124" i="70"/>
  <c r="R137" i="70"/>
  <c r="R135" i="70"/>
  <c r="V137" i="70"/>
  <c r="T113" i="70"/>
  <c r="S111" i="70"/>
  <c r="S110" i="70"/>
  <c r="P137" i="70"/>
  <c r="P135" i="70"/>
  <c r="O102" i="70"/>
  <c r="R113" i="70"/>
  <c r="R111" i="70"/>
  <c r="T139" i="70"/>
  <c r="O137" i="70"/>
  <c r="O135" i="70"/>
  <c r="V132" i="70"/>
  <c r="M102" i="70"/>
  <c r="P113" i="70"/>
  <c r="M111" i="70"/>
  <c r="X119" i="70"/>
  <c r="S139" i="70"/>
  <c r="X137" i="70"/>
  <c r="M137" i="70"/>
  <c r="S136" i="70"/>
  <c r="X135" i="70"/>
  <c r="M135" i="70"/>
  <c r="I131" i="70"/>
  <c r="N131" i="70" s="1"/>
  <c r="I113" i="70"/>
  <c r="N113" i="70" s="1"/>
  <c r="P119" i="70"/>
  <c r="R139" i="70"/>
  <c r="S138" i="70"/>
  <c r="W137" i="70"/>
  <c r="O136" i="70"/>
  <c r="W135" i="70"/>
  <c r="V134" i="70"/>
  <c r="N134" i="70"/>
  <c r="X136" i="70"/>
  <c r="R133" i="70"/>
  <c r="T138" i="70"/>
  <c r="I138" i="70"/>
  <c r="N138" i="70" s="1"/>
  <c r="W136" i="70"/>
  <c r="M136" i="70"/>
  <c r="P133" i="70"/>
  <c r="R132" i="70"/>
  <c r="T130" i="70"/>
  <c r="I130" i="70"/>
  <c r="N130" i="70" s="1"/>
  <c r="V129" i="70"/>
  <c r="P139" i="70"/>
  <c r="R138" i="70"/>
  <c r="T136" i="70"/>
  <c r="I136" i="70"/>
  <c r="N136" i="70" s="1"/>
  <c r="M134" i="70"/>
  <c r="X133" i="70"/>
  <c r="O132" i="70"/>
  <c r="P131" i="70"/>
  <c r="R130" i="70"/>
  <c r="W133" i="70"/>
  <c r="M133" i="70"/>
  <c r="P130" i="70"/>
  <c r="P138" i="70"/>
  <c r="X139" i="70"/>
  <c r="O138" i="70"/>
  <c r="R136" i="70"/>
  <c r="T134" i="70"/>
  <c r="V133" i="70"/>
  <c r="W132" i="70"/>
  <c r="M132" i="70"/>
  <c r="X131" i="70"/>
  <c r="O130" i="70"/>
  <c r="W139" i="70"/>
  <c r="X138" i="70"/>
  <c r="T133" i="70"/>
  <c r="W131" i="70"/>
  <c r="X130" i="70"/>
  <c r="W138" i="70"/>
  <c r="W130" i="70"/>
  <c r="I106" i="70"/>
  <c r="N106" i="70" s="1"/>
  <c r="X103" i="70"/>
  <c r="W103" i="70"/>
  <c r="T103" i="70"/>
  <c r="V115" i="70"/>
  <c r="V128" i="70"/>
  <c r="P103" i="70"/>
  <c r="O103" i="70"/>
  <c r="M103" i="70"/>
  <c r="S126" i="70"/>
  <c r="S98" i="70"/>
  <c r="I103" i="70"/>
  <c r="N103" i="70" s="1"/>
  <c r="R119" i="70"/>
  <c r="W128" i="70"/>
  <c r="M128" i="70"/>
  <c r="W102" i="70"/>
  <c r="T111" i="70"/>
  <c r="S106" i="70"/>
  <c r="S125" i="70"/>
  <c r="T124" i="70"/>
  <c r="I123" i="70"/>
  <c r="N123" i="70" s="1"/>
  <c r="V122" i="70"/>
  <c r="V121" i="70"/>
  <c r="O119" i="70"/>
  <c r="I116" i="70"/>
  <c r="N116" i="70" s="1"/>
  <c r="S115" i="70"/>
  <c r="M115" i="70"/>
  <c r="X120" i="70"/>
  <c r="W120" i="70"/>
  <c r="I111" i="70"/>
  <c r="N111" i="70" s="1"/>
  <c r="S103" i="70"/>
  <c r="I121" i="70"/>
  <c r="N121" i="70" s="1"/>
  <c r="V120" i="70"/>
  <c r="W119" i="70"/>
  <c r="S117" i="70"/>
  <c r="R103" i="70"/>
  <c r="M120" i="70"/>
  <c r="S119" i="70"/>
  <c r="I117" i="70"/>
  <c r="N117" i="70" s="1"/>
  <c r="X59" i="70"/>
  <c r="S118" i="70"/>
  <c r="T102" i="70"/>
  <c r="S112" i="70"/>
  <c r="W109" i="70"/>
  <c r="W105" i="70"/>
  <c r="V109" i="70"/>
  <c r="V105" i="70"/>
  <c r="T122" i="70"/>
  <c r="T120" i="70"/>
  <c r="T109" i="70"/>
  <c r="T105" i="70"/>
  <c r="W123" i="70"/>
  <c r="S122" i="70"/>
  <c r="R121" i="70"/>
  <c r="S120" i="70"/>
  <c r="R116" i="70"/>
  <c r="W113" i="70"/>
  <c r="S109" i="70"/>
  <c r="V108" i="70"/>
  <c r="R105" i="70"/>
  <c r="S104" i="70"/>
  <c r="V123" i="70"/>
  <c r="O122" i="70"/>
  <c r="P121" i="70"/>
  <c r="R120" i="70"/>
  <c r="P116" i="70"/>
  <c r="T87" i="70"/>
  <c r="V113" i="70"/>
  <c r="M109" i="70"/>
  <c r="S108" i="70"/>
  <c r="I124" i="70"/>
  <c r="N124" i="70" s="1"/>
  <c r="T123" i="70"/>
  <c r="O121" i="70"/>
  <c r="P120" i="70"/>
  <c r="O116" i="70"/>
  <c r="S31" i="70"/>
  <c r="I87" i="70"/>
  <c r="N87" i="70" s="1"/>
  <c r="X102" i="70"/>
  <c r="I109" i="70"/>
  <c r="N109" i="70" s="1"/>
  <c r="I105" i="70"/>
  <c r="N105" i="70" s="1"/>
  <c r="S123" i="70"/>
  <c r="M122" i="70"/>
  <c r="O120" i="70"/>
  <c r="T117" i="70"/>
  <c r="R126" i="70"/>
  <c r="R118" i="70"/>
  <c r="P126" i="70"/>
  <c r="R125" i="70"/>
  <c r="P118" i="70"/>
  <c r="R117" i="70"/>
  <c r="T115" i="70"/>
  <c r="I115" i="70"/>
  <c r="N115" i="70" s="1"/>
  <c r="O126" i="70"/>
  <c r="P125" i="70"/>
  <c r="R124" i="70"/>
  <c r="O118" i="70"/>
  <c r="P117" i="70"/>
  <c r="X126" i="70"/>
  <c r="O125" i="70"/>
  <c r="P124" i="70"/>
  <c r="R123" i="70"/>
  <c r="M119" i="70"/>
  <c r="X118" i="70"/>
  <c r="O117" i="70"/>
  <c r="R115" i="70"/>
  <c r="W126" i="70"/>
  <c r="M126" i="70"/>
  <c r="X125" i="70"/>
  <c r="O124" i="70"/>
  <c r="P123" i="70"/>
  <c r="R122" i="70"/>
  <c r="V119" i="70"/>
  <c r="W118" i="70"/>
  <c r="M118" i="70"/>
  <c r="X117" i="70"/>
  <c r="P115" i="70"/>
  <c r="V126" i="70"/>
  <c r="W125" i="70"/>
  <c r="M125" i="70"/>
  <c r="X124" i="70"/>
  <c r="O123" i="70"/>
  <c r="T119" i="70"/>
  <c r="V118" i="70"/>
  <c r="W117" i="70"/>
  <c r="M117" i="70"/>
  <c r="O115" i="70"/>
  <c r="T126" i="70"/>
  <c r="W124" i="70"/>
  <c r="T118" i="70"/>
  <c r="X45" i="70"/>
  <c r="T60" i="70"/>
  <c r="W59" i="70"/>
  <c r="M112" i="70"/>
  <c r="O110" i="70"/>
  <c r="R108" i="70"/>
  <c r="M104" i="70"/>
  <c r="I45" i="70"/>
  <c r="N45" i="70" s="1"/>
  <c r="I60" i="70"/>
  <c r="N60" i="70" s="1"/>
  <c r="S113" i="70"/>
  <c r="P108" i="70"/>
  <c r="S105" i="70"/>
  <c r="X85" i="70"/>
  <c r="W85" i="70"/>
  <c r="S90" i="70"/>
  <c r="R109" i="70"/>
  <c r="P105" i="70"/>
  <c r="R90" i="70"/>
  <c r="O113" i="70"/>
  <c r="O111" i="70"/>
  <c r="P109" i="70"/>
  <c r="O105" i="70"/>
  <c r="T85" i="70"/>
  <c r="M97" i="70"/>
  <c r="P90" i="70"/>
  <c r="X113" i="70"/>
  <c r="W112" i="70"/>
  <c r="X110" i="70"/>
  <c r="O109" i="70"/>
  <c r="X108" i="70"/>
  <c r="X105" i="70"/>
  <c r="W104" i="70"/>
  <c r="X73" i="70"/>
  <c r="V112" i="70"/>
  <c r="V110" i="70"/>
  <c r="V104" i="70"/>
  <c r="R107" i="70"/>
  <c r="T112" i="70"/>
  <c r="I112" i="70"/>
  <c r="N112" i="70" s="1"/>
  <c r="V111" i="70"/>
  <c r="W110" i="70"/>
  <c r="M110" i="70"/>
  <c r="O108" i="70"/>
  <c r="P107" i="70"/>
  <c r="R106" i="70"/>
  <c r="T104" i="70"/>
  <c r="I104" i="70"/>
  <c r="N104" i="70" s="1"/>
  <c r="O107" i="70"/>
  <c r="P106" i="70"/>
  <c r="R112" i="70"/>
  <c r="T110" i="70"/>
  <c r="I110" i="70"/>
  <c r="N110" i="70" s="1"/>
  <c r="W108" i="70"/>
  <c r="M108" i="70"/>
  <c r="X107" i="70"/>
  <c r="O106" i="70"/>
  <c r="R104" i="70"/>
  <c r="S107" i="70"/>
  <c r="X106" i="70"/>
  <c r="P104" i="70"/>
  <c r="O112" i="70"/>
  <c r="R110" i="70"/>
  <c r="T108" i="70"/>
  <c r="V107" i="70"/>
  <c r="W106" i="70"/>
  <c r="M106" i="70"/>
  <c r="O104" i="70"/>
  <c r="P112" i="70"/>
  <c r="W107" i="70"/>
  <c r="M107" i="70"/>
  <c r="T107" i="70"/>
  <c r="S86" i="70"/>
  <c r="S84" i="70"/>
  <c r="M99" i="70"/>
  <c r="P98" i="70"/>
  <c r="X89" i="70"/>
  <c r="I102" i="70"/>
  <c r="N102" i="70" s="1"/>
  <c r="O91" i="70"/>
  <c r="W89" i="70"/>
  <c r="S102" i="70"/>
  <c r="W64" i="70"/>
  <c r="S96" i="70"/>
  <c r="R102" i="70"/>
  <c r="S25" i="70"/>
  <c r="M55" i="70"/>
  <c r="T64" i="70"/>
  <c r="X99" i="70"/>
  <c r="W97" i="70"/>
  <c r="P96" i="70"/>
  <c r="R93" i="70"/>
  <c r="P102" i="70"/>
  <c r="W95" i="70"/>
  <c r="M93" i="70"/>
  <c r="M91" i="70"/>
  <c r="O72" i="70"/>
  <c r="P76" i="70"/>
  <c r="M81" i="70"/>
  <c r="I91" i="70"/>
  <c r="N91" i="70" s="1"/>
  <c r="X93" i="70"/>
  <c r="X91" i="70"/>
  <c r="O90" i="70"/>
  <c r="P89" i="70"/>
  <c r="T93" i="70"/>
  <c r="W91" i="70"/>
  <c r="O89" i="70"/>
  <c r="X83" i="70"/>
  <c r="S93" i="70"/>
  <c r="M89" i="70"/>
  <c r="R27" i="70"/>
  <c r="X51" i="70"/>
  <c r="T86" i="70"/>
  <c r="T83" i="70"/>
  <c r="S77" i="70"/>
  <c r="T91" i="70"/>
  <c r="I81" i="70"/>
  <c r="V81" i="70" s="1"/>
  <c r="R77" i="70"/>
  <c r="S100" i="70"/>
  <c r="W99" i="70"/>
  <c r="I99" i="70"/>
  <c r="N99" i="70" s="1"/>
  <c r="X97" i="70"/>
  <c r="I97" i="70"/>
  <c r="N97" i="70" s="1"/>
  <c r="T95" i="70"/>
  <c r="P77" i="70"/>
  <c r="S95" i="70"/>
  <c r="X82" i="70"/>
  <c r="T99" i="70"/>
  <c r="T97" i="70"/>
  <c r="R95" i="70"/>
  <c r="S92" i="70"/>
  <c r="W82" i="70"/>
  <c r="S99" i="70"/>
  <c r="S97" i="70"/>
  <c r="P95" i="70"/>
  <c r="O76" i="70"/>
  <c r="I85" i="70"/>
  <c r="N85" i="70" s="1"/>
  <c r="M84" i="70"/>
  <c r="M83" i="70"/>
  <c r="S82" i="70"/>
  <c r="X81" i="70"/>
  <c r="R99" i="70"/>
  <c r="R97" i="70"/>
  <c r="O95" i="70"/>
  <c r="I93" i="70"/>
  <c r="V93" i="70" s="1"/>
  <c r="S91" i="70"/>
  <c r="T89" i="70"/>
  <c r="I53" i="70"/>
  <c r="N53" i="70" s="1"/>
  <c r="R82" i="70"/>
  <c r="W81" i="70"/>
  <c r="P99" i="70"/>
  <c r="P97" i="70"/>
  <c r="M95" i="70"/>
  <c r="S94" i="70"/>
  <c r="R91" i="70"/>
  <c r="S89" i="70"/>
  <c r="P82" i="70"/>
  <c r="O81" i="70"/>
  <c r="S80" i="70"/>
  <c r="T77" i="70"/>
  <c r="X98" i="70"/>
  <c r="O97" i="70"/>
  <c r="X96" i="70"/>
  <c r="I95" i="70"/>
  <c r="V95" i="70" s="1"/>
  <c r="P94" i="70"/>
  <c r="W93" i="70"/>
  <c r="R89" i="70"/>
  <c r="N89" i="70"/>
  <c r="V89" i="70"/>
  <c r="R100" i="70"/>
  <c r="T98" i="70"/>
  <c r="I98" i="70"/>
  <c r="N98" i="70" s="1"/>
  <c r="W96" i="70"/>
  <c r="M96" i="70"/>
  <c r="O94" i="70"/>
  <c r="R92" i="70"/>
  <c r="T90" i="70"/>
  <c r="I90" i="70"/>
  <c r="P100" i="70"/>
  <c r="X94" i="70"/>
  <c r="P92" i="70"/>
  <c r="O100" i="70"/>
  <c r="R98" i="70"/>
  <c r="T96" i="70"/>
  <c r="I96" i="70"/>
  <c r="N96" i="70" s="1"/>
  <c r="W94" i="70"/>
  <c r="M94" i="70"/>
  <c r="O92" i="70"/>
  <c r="X100" i="70"/>
  <c r="X92" i="70"/>
  <c r="W100" i="70"/>
  <c r="M100" i="70"/>
  <c r="O98" i="70"/>
  <c r="R96" i="70"/>
  <c r="T94" i="70"/>
  <c r="I94" i="70"/>
  <c r="N94" i="70" s="1"/>
  <c r="W92" i="70"/>
  <c r="M92" i="70"/>
  <c r="V100" i="70"/>
  <c r="V92" i="70"/>
  <c r="T100" i="70"/>
  <c r="W98" i="70"/>
  <c r="T92" i="70"/>
  <c r="W90" i="70"/>
  <c r="N77" i="70"/>
  <c r="V77" i="70"/>
  <c r="W68" i="70"/>
  <c r="W83" i="70"/>
  <c r="I83" i="70"/>
  <c r="I50" i="70"/>
  <c r="N50" i="70" s="1"/>
  <c r="T68" i="70"/>
  <c r="M76" i="70"/>
  <c r="I86" i="70"/>
  <c r="N86" i="70" s="1"/>
  <c r="T43" i="70"/>
  <c r="S68" i="70"/>
  <c r="S83" i="70"/>
  <c r="S43" i="70"/>
  <c r="S40" i="70"/>
  <c r="X70" i="70"/>
  <c r="R68" i="70"/>
  <c r="X76" i="70"/>
  <c r="S85" i="70"/>
  <c r="R83" i="70"/>
  <c r="O82" i="70"/>
  <c r="T81" i="70"/>
  <c r="O77" i="70"/>
  <c r="X68" i="70"/>
  <c r="W70" i="70"/>
  <c r="O68" i="70"/>
  <c r="W76" i="70"/>
  <c r="R85" i="70"/>
  <c r="P83" i="70"/>
  <c r="S81" i="70"/>
  <c r="X77" i="70"/>
  <c r="M77" i="70"/>
  <c r="M68" i="70"/>
  <c r="S76" i="70"/>
  <c r="P85" i="70"/>
  <c r="X84" i="70"/>
  <c r="R81" i="70"/>
  <c r="T79" i="70"/>
  <c r="T78" i="70"/>
  <c r="W77" i="70"/>
  <c r="X65" i="70"/>
  <c r="R76" i="70"/>
  <c r="M85" i="70"/>
  <c r="W84" i="70"/>
  <c r="I79" i="70"/>
  <c r="N79" i="70" s="1"/>
  <c r="I78" i="70"/>
  <c r="N78" i="70" s="1"/>
  <c r="V82" i="70"/>
  <c r="N82" i="70"/>
  <c r="S87" i="70"/>
  <c r="S79" i="70"/>
  <c r="P87" i="70"/>
  <c r="R86" i="70"/>
  <c r="T84" i="70"/>
  <c r="I84" i="70"/>
  <c r="N84" i="70" s="1"/>
  <c r="M82" i="70"/>
  <c r="O80" i="70"/>
  <c r="P79" i="70"/>
  <c r="R78" i="70"/>
  <c r="R80" i="70"/>
  <c r="O87" i="70"/>
  <c r="P86" i="70"/>
  <c r="X80" i="70"/>
  <c r="O79" i="70"/>
  <c r="P78" i="70"/>
  <c r="X87" i="70"/>
  <c r="O86" i="70"/>
  <c r="R84" i="70"/>
  <c r="T82" i="70"/>
  <c r="W80" i="70"/>
  <c r="M80" i="70"/>
  <c r="X79" i="70"/>
  <c r="O78" i="70"/>
  <c r="R87" i="70"/>
  <c r="W87" i="70"/>
  <c r="M87" i="70"/>
  <c r="X86" i="70"/>
  <c r="P84" i="70"/>
  <c r="V80" i="70"/>
  <c r="W79" i="70"/>
  <c r="M79" i="70"/>
  <c r="X78" i="70"/>
  <c r="P80" i="70"/>
  <c r="R79" i="70"/>
  <c r="S78" i="70"/>
  <c r="W86" i="70"/>
  <c r="T80" i="70"/>
  <c r="W78" i="70"/>
  <c r="I51" i="70"/>
  <c r="N51" i="70" s="1"/>
  <c r="P74" i="70"/>
  <c r="S72" i="70"/>
  <c r="T70" i="70"/>
  <c r="M74" i="70"/>
  <c r="S73" i="70"/>
  <c r="M72" i="70"/>
  <c r="S70" i="70"/>
  <c r="S48" i="70"/>
  <c r="P70" i="70"/>
  <c r="R48" i="70"/>
  <c r="M70" i="70"/>
  <c r="W66" i="70"/>
  <c r="P65" i="70"/>
  <c r="S64" i="70"/>
  <c r="P48" i="70"/>
  <c r="W74" i="70"/>
  <c r="I70" i="70"/>
  <c r="N70" i="70" s="1"/>
  <c r="S67" i="70"/>
  <c r="S66" i="70"/>
  <c r="R64" i="70"/>
  <c r="W31" i="70"/>
  <c r="O48" i="70"/>
  <c r="I41" i="70"/>
  <c r="N41" i="70" s="1"/>
  <c r="S57" i="70"/>
  <c r="M63" i="70"/>
  <c r="V76" i="70"/>
  <c r="T76" i="70"/>
  <c r="W45" i="70"/>
  <c r="R73" i="70"/>
  <c r="R66" i="70"/>
  <c r="O64" i="70"/>
  <c r="S60" i="70"/>
  <c r="T74" i="70"/>
  <c r="P73" i="70"/>
  <c r="W72" i="70"/>
  <c r="R70" i="70"/>
  <c r="V68" i="70"/>
  <c r="P66" i="70"/>
  <c r="M64" i="70"/>
  <c r="X27" i="70"/>
  <c r="T45" i="70"/>
  <c r="O73" i="70"/>
  <c r="O66" i="70"/>
  <c r="T27" i="70"/>
  <c r="X48" i="70"/>
  <c r="S45" i="70"/>
  <c r="M41" i="70"/>
  <c r="X56" i="70"/>
  <c r="T52" i="70"/>
  <c r="R72" i="70"/>
  <c r="X71" i="70"/>
  <c r="S69" i="70"/>
  <c r="M66" i="70"/>
  <c r="S65" i="70"/>
  <c r="X64" i="70"/>
  <c r="S56" i="70"/>
  <c r="S71" i="70"/>
  <c r="I66" i="70"/>
  <c r="V66" i="70" s="1"/>
  <c r="P71" i="70"/>
  <c r="T66" i="70"/>
  <c r="V67" i="70"/>
  <c r="N67" i="70"/>
  <c r="P69" i="70"/>
  <c r="T73" i="70"/>
  <c r="I73" i="70"/>
  <c r="N73" i="70" s="1"/>
  <c r="W71" i="70"/>
  <c r="M71" i="70"/>
  <c r="O69" i="70"/>
  <c r="P68" i="70"/>
  <c r="R67" i="70"/>
  <c r="T65" i="70"/>
  <c r="I65" i="70"/>
  <c r="T72" i="70"/>
  <c r="I72" i="70"/>
  <c r="N72" i="70" s="1"/>
  <c r="X69" i="70"/>
  <c r="P67" i="70"/>
  <c r="I64" i="70"/>
  <c r="T71" i="70"/>
  <c r="I71" i="70"/>
  <c r="N71" i="70" s="1"/>
  <c r="W69" i="70"/>
  <c r="M69" i="70"/>
  <c r="O67" i="70"/>
  <c r="R65" i="70"/>
  <c r="X67" i="70"/>
  <c r="P72" i="70"/>
  <c r="R71" i="70"/>
  <c r="T69" i="70"/>
  <c r="I69" i="70"/>
  <c r="N69" i="70" s="1"/>
  <c r="W67" i="70"/>
  <c r="M67" i="70"/>
  <c r="O65" i="70"/>
  <c r="W73" i="70"/>
  <c r="T67" i="70"/>
  <c r="W65" i="70"/>
  <c r="T25" i="70"/>
  <c r="O50" i="70"/>
  <c r="O46" i="70"/>
  <c r="M39" i="70"/>
  <c r="O55" i="70"/>
  <c r="S63" i="70"/>
  <c r="W51" i="70"/>
  <c r="S59" i="70"/>
  <c r="T51" i="70"/>
  <c r="S55" i="70"/>
  <c r="S51" i="70"/>
  <c r="X25" i="70"/>
  <c r="S46" i="70"/>
  <c r="W56" i="70"/>
  <c r="R55" i="70"/>
  <c r="R51" i="70"/>
  <c r="I37" i="70"/>
  <c r="N37" i="70" s="1"/>
  <c r="W25" i="70"/>
  <c r="S50" i="70"/>
  <c r="P46" i="70"/>
  <c r="X39" i="70"/>
  <c r="P55" i="70"/>
  <c r="M51" i="70"/>
  <c r="W63" i="70"/>
  <c r="T63" i="70"/>
  <c r="I63" i="70"/>
  <c r="R63" i="70"/>
  <c r="P63" i="70"/>
  <c r="O63" i="70"/>
  <c r="V57" i="70"/>
  <c r="N57" i="70"/>
  <c r="S33" i="70"/>
  <c r="T32" i="70"/>
  <c r="S27" i="70"/>
  <c r="R25" i="70"/>
  <c r="M50" i="70"/>
  <c r="W48" i="70"/>
  <c r="M48" i="70"/>
  <c r="X47" i="70"/>
  <c r="O45" i="70"/>
  <c r="R40" i="70"/>
  <c r="R59" i="70"/>
  <c r="R57" i="70"/>
  <c r="R56" i="70"/>
  <c r="P32" i="70"/>
  <c r="V48" i="70"/>
  <c r="W47" i="70"/>
  <c r="T41" i="70"/>
  <c r="P40" i="70"/>
  <c r="T61" i="70"/>
  <c r="M59" i="70"/>
  <c r="X58" i="70"/>
  <c r="P57" i="70"/>
  <c r="P56" i="70"/>
  <c r="O32" i="70"/>
  <c r="T48" i="70"/>
  <c r="V47" i="70"/>
  <c r="X46" i="70"/>
  <c r="O41" i="70"/>
  <c r="O40" i="70"/>
  <c r="S61" i="70"/>
  <c r="W58" i="70"/>
  <c r="O57" i="70"/>
  <c r="O56" i="70"/>
  <c r="O47" i="70"/>
  <c r="I42" i="70"/>
  <c r="N42" i="70" s="1"/>
  <c r="X40" i="70"/>
  <c r="P38" i="70"/>
  <c r="I61" i="70"/>
  <c r="N61" i="70" s="1"/>
  <c r="I59" i="70"/>
  <c r="N59" i="70" s="1"/>
  <c r="M56" i="70"/>
  <c r="S54" i="70"/>
  <c r="I52" i="70"/>
  <c r="M47" i="70"/>
  <c r="W40" i="70"/>
  <c r="M40" i="70"/>
  <c r="O58" i="70"/>
  <c r="X57" i="70"/>
  <c r="M57" i="70"/>
  <c r="V40" i="70"/>
  <c r="M58" i="70"/>
  <c r="W57" i="70"/>
  <c r="X32" i="70"/>
  <c r="T40" i="70"/>
  <c r="T59" i="70"/>
  <c r="T57" i="70"/>
  <c r="T56" i="70"/>
  <c r="V56" i="70"/>
  <c r="N56" i="70"/>
  <c r="P54" i="70"/>
  <c r="S52" i="70"/>
  <c r="P61" i="70"/>
  <c r="R60" i="70"/>
  <c r="T58" i="70"/>
  <c r="I58" i="70"/>
  <c r="N58" i="70" s="1"/>
  <c r="X55" i="70"/>
  <c r="O54" i="70"/>
  <c r="P53" i="70"/>
  <c r="R52" i="70"/>
  <c r="R53" i="70"/>
  <c r="O61" i="70"/>
  <c r="P60" i="70"/>
  <c r="X61" i="70"/>
  <c r="O60" i="70"/>
  <c r="P59" i="70"/>
  <c r="R58" i="70"/>
  <c r="V55" i="70"/>
  <c r="W54" i="70"/>
  <c r="M54" i="70"/>
  <c r="X53" i="70"/>
  <c r="O52" i="70"/>
  <c r="P51" i="70"/>
  <c r="R61" i="70"/>
  <c r="S58" i="70"/>
  <c r="W55" i="70"/>
  <c r="X54" i="70"/>
  <c r="O53" i="70"/>
  <c r="P52" i="70"/>
  <c r="W61" i="70"/>
  <c r="M61" i="70"/>
  <c r="X60" i="70"/>
  <c r="T55" i="70"/>
  <c r="V54" i="70"/>
  <c r="W53" i="70"/>
  <c r="M53" i="70"/>
  <c r="X52" i="70"/>
  <c r="R54" i="70"/>
  <c r="S53" i="70"/>
  <c r="W60" i="70"/>
  <c r="T54" i="70"/>
  <c r="W52" i="70"/>
  <c r="P35" i="70"/>
  <c r="M33" i="70"/>
  <c r="O38" i="70"/>
  <c r="I35" i="70"/>
  <c r="N35" i="70" s="1"/>
  <c r="I33" i="70"/>
  <c r="N33" i="70" s="1"/>
  <c r="W39" i="70"/>
  <c r="X33" i="70"/>
  <c r="I32" i="70"/>
  <c r="N32" i="70" s="1"/>
  <c r="O27" i="70"/>
  <c r="W50" i="70"/>
  <c r="S47" i="70"/>
  <c r="R45" i="70"/>
  <c r="T42" i="70"/>
  <c r="S39" i="70"/>
  <c r="X35" i="70"/>
  <c r="W33" i="70"/>
  <c r="M27" i="70"/>
  <c r="R47" i="70"/>
  <c r="P45" i="70"/>
  <c r="S44" i="70"/>
  <c r="S42" i="70"/>
  <c r="W41" i="70"/>
  <c r="R39" i="70"/>
  <c r="X38" i="70"/>
  <c r="X22" i="70"/>
  <c r="W35" i="70"/>
  <c r="T33" i="70"/>
  <c r="T50" i="70"/>
  <c r="P47" i="70"/>
  <c r="V43" i="70"/>
  <c r="O39" i="70"/>
  <c r="S38" i="70"/>
  <c r="R43" i="70"/>
  <c r="W46" i="70"/>
  <c r="M46" i="70"/>
  <c r="R42" i="70"/>
  <c r="S41" i="70"/>
  <c r="M38" i="70"/>
  <c r="R50" i="70"/>
  <c r="T47" i="70"/>
  <c r="X44" i="70"/>
  <c r="O43" i="70"/>
  <c r="P42" i="70"/>
  <c r="R41" i="70"/>
  <c r="T39" i="70"/>
  <c r="I39" i="70"/>
  <c r="R44" i="70"/>
  <c r="O44" i="70"/>
  <c r="P43" i="70"/>
  <c r="W38" i="70"/>
  <c r="P50" i="70"/>
  <c r="T46" i="70"/>
  <c r="I46" i="70"/>
  <c r="N46" i="70" s="1"/>
  <c r="W44" i="70"/>
  <c r="M44" i="70"/>
  <c r="X43" i="70"/>
  <c r="O42" i="70"/>
  <c r="P41" i="70"/>
  <c r="T38" i="70"/>
  <c r="I38" i="70"/>
  <c r="N38" i="70" s="1"/>
  <c r="P44" i="70"/>
  <c r="V44" i="70"/>
  <c r="W43" i="70"/>
  <c r="M43" i="70"/>
  <c r="X42" i="70"/>
  <c r="T44" i="70"/>
  <c r="W42" i="70"/>
  <c r="O35" i="70"/>
  <c r="W26" i="70"/>
  <c r="M35" i="70"/>
  <c r="P25" i="70"/>
  <c r="T35" i="70"/>
  <c r="S32" i="70"/>
  <c r="O25" i="70"/>
  <c r="S35" i="70"/>
  <c r="R32" i="70"/>
  <c r="M25" i="70"/>
  <c r="O11" i="70"/>
  <c r="R18" i="70"/>
  <c r="S22" i="70"/>
  <c r="W12" i="70"/>
  <c r="R31" i="70"/>
  <c r="T28" i="70"/>
  <c r="W27" i="70"/>
  <c r="M26" i="70"/>
  <c r="O22" i="70"/>
  <c r="T12" i="70"/>
  <c r="P31" i="70"/>
  <c r="X30" i="70"/>
  <c r="I27" i="70"/>
  <c r="N27" i="70" s="1"/>
  <c r="V25" i="70"/>
  <c r="X12" i="70"/>
  <c r="M22" i="70"/>
  <c r="S12" i="70"/>
  <c r="W34" i="70"/>
  <c r="O31" i="70"/>
  <c r="W30" i="70"/>
  <c r="R12" i="70"/>
  <c r="M31" i="70"/>
  <c r="S30" i="70"/>
  <c r="P12" i="70"/>
  <c r="M34" i="70"/>
  <c r="R30" i="70"/>
  <c r="O12" i="70"/>
  <c r="P30" i="70"/>
  <c r="V31" i="70"/>
  <c r="N31" i="70"/>
  <c r="S29" i="70"/>
  <c r="R29" i="70"/>
  <c r="R37" i="70"/>
  <c r="T34" i="70"/>
  <c r="I34" i="70"/>
  <c r="N34" i="70" s="1"/>
  <c r="W32" i="70"/>
  <c r="X31" i="70"/>
  <c r="O30" i="70"/>
  <c r="P29" i="70"/>
  <c r="R28" i="70"/>
  <c r="T26" i="70"/>
  <c r="I26" i="70"/>
  <c r="O29" i="70"/>
  <c r="S26" i="70"/>
  <c r="O37" i="70"/>
  <c r="R34" i="70"/>
  <c r="M30" i="70"/>
  <c r="X29" i="70"/>
  <c r="O28" i="70"/>
  <c r="R26" i="70"/>
  <c r="S28" i="70"/>
  <c r="X37" i="70"/>
  <c r="P34" i="70"/>
  <c r="R33" i="70"/>
  <c r="T31" i="70"/>
  <c r="V30" i="70"/>
  <c r="W29" i="70"/>
  <c r="M29" i="70"/>
  <c r="X28" i="70"/>
  <c r="P26" i="70"/>
  <c r="P37" i="70"/>
  <c r="S34" i="70"/>
  <c r="W37" i="70"/>
  <c r="M37" i="70"/>
  <c r="O34" i="70"/>
  <c r="P33" i="70"/>
  <c r="T30" i="70"/>
  <c r="V29" i="70"/>
  <c r="W28" i="70"/>
  <c r="M28" i="70"/>
  <c r="O26" i="70"/>
  <c r="S37" i="70"/>
  <c r="P28" i="70"/>
  <c r="T29" i="70"/>
  <c r="V28" i="70"/>
  <c r="X16" i="70"/>
  <c r="W16" i="70"/>
  <c r="T16" i="70"/>
  <c r="O16" i="70"/>
  <c r="R22" i="70"/>
  <c r="S21" i="70"/>
  <c r="M16" i="70"/>
  <c r="I16" i="70"/>
  <c r="V16" i="70" s="1"/>
  <c r="X14" i="70"/>
  <c r="X13" i="70"/>
  <c r="W14" i="70"/>
  <c r="S13" i="70"/>
  <c r="T22" i="70"/>
  <c r="R14" i="70"/>
  <c r="W18" i="70"/>
  <c r="S16" i="70"/>
  <c r="T14" i="70"/>
  <c r="M12" i="70"/>
  <c r="S18" i="70"/>
  <c r="S14" i="70"/>
  <c r="M14" i="70"/>
  <c r="X11" i="70"/>
  <c r="W20" i="70"/>
  <c r="I14" i="70"/>
  <c r="V14" i="70" s="1"/>
  <c r="W11" i="70"/>
  <c r="W22" i="70"/>
  <c r="I22" i="70"/>
  <c r="N22" i="70" s="1"/>
  <c r="S20" i="70"/>
  <c r="O18" i="70"/>
  <c r="X17" i="70"/>
  <c r="P14" i="70"/>
  <c r="R20" i="70"/>
  <c r="M18" i="70"/>
  <c r="S17" i="70"/>
  <c r="P20" i="70"/>
  <c r="I18" i="70"/>
  <c r="N18" i="70" s="1"/>
  <c r="P17" i="70"/>
  <c r="T20" i="70"/>
  <c r="O20" i="70"/>
  <c r="X19" i="70"/>
  <c r="M20" i="70"/>
  <c r="R16" i="70"/>
  <c r="I20" i="70"/>
  <c r="N20" i="70" s="1"/>
  <c r="S19" i="70"/>
  <c r="T18" i="70"/>
  <c r="S15" i="70"/>
  <c r="N12" i="70"/>
  <c r="V12" i="70"/>
  <c r="R24" i="70"/>
  <c r="T21" i="70"/>
  <c r="I21" i="70"/>
  <c r="N21" i="70" s="1"/>
  <c r="W19" i="70"/>
  <c r="M19" i="70"/>
  <c r="X18" i="70"/>
  <c r="O17" i="70"/>
  <c r="R15" i="70"/>
  <c r="T13" i="70"/>
  <c r="I13" i="70"/>
  <c r="P24" i="70"/>
  <c r="P15" i="70"/>
  <c r="O24" i="70"/>
  <c r="R21" i="70"/>
  <c r="T19" i="70"/>
  <c r="I19" i="70"/>
  <c r="N19" i="70" s="1"/>
  <c r="W17" i="70"/>
  <c r="M17" i="70"/>
  <c r="O15" i="70"/>
  <c r="R13" i="70"/>
  <c r="X24" i="70"/>
  <c r="P21" i="70"/>
  <c r="X15" i="70"/>
  <c r="P13" i="70"/>
  <c r="W24" i="70"/>
  <c r="M24" i="70"/>
  <c r="O21" i="70"/>
  <c r="R19" i="70"/>
  <c r="T17" i="70"/>
  <c r="I17" i="70"/>
  <c r="W15" i="70"/>
  <c r="M15" i="70"/>
  <c r="O13" i="70"/>
  <c r="V24" i="70"/>
  <c r="X21" i="70"/>
  <c r="P19" i="70"/>
  <c r="V15" i="70"/>
  <c r="S24" i="70"/>
  <c r="T24" i="70"/>
  <c r="W21" i="70"/>
  <c r="T15" i="70"/>
  <c r="W13" i="70"/>
  <c r="M11" i="70"/>
  <c r="T11" i="70"/>
  <c r="S11" i="70"/>
  <c r="R11" i="70"/>
  <c r="P11" i="70"/>
  <c r="N11" i="70"/>
  <c r="V11" i="70"/>
  <c r="V359" i="70" l="1"/>
  <c r="V357" i="70"/>
  <c r="V352" i="70"/>
  <c r="V351" i="70"/>
  <c r="V439" i="70"/>
  <c r="V361" i="70"/>
  <c r="V387" i="70"/>
  <c r="V360" i="70"/>
  <c r="V438" i="70"/>
  <c r="V386" i="70"/>
  <c r="V384" i="70"/>
  <c r="V385" i="70"/>
  <c r="V437" i="70"/>
  <c r="V358" i="70"/>
  <c r="V436" i="70"/>
  <c r="V435" i="70"/>
  <c r="V383" i="70"/>
  <c r="V382" i="70"/>
  <c r="V434" i="70"/>
  <c r="V381" i="70"/>
  <c r="V433" i="70"/>
  <c r="V94" i="70"/>
  <c r="V431" i="70"/>
  <c r="V379" i="70"/>
  <c r="V353" i="70"/>
  <c r="V91" i="70"/>
  <c r="V378" i="70"/>
  <c r="V430" i="70"/>
  <c r="V377" i="70"/>
  <c r="V429" i="70"/>
  <c r="V139" i="70"/>
  <c r="V335" i="70"/>
  <c r="V138" i="70"/>
  <c r="V59" i="70"/>
  <c r="V241" i="70"/>
  <c r="V331" i="70"/>
  <c r="V283" i="70"/>
  <c r="V61" i="70"/>
  <c r="V270" i="70"/>
  <c r="V178" i="70"/>
  <c r="V374" i="70"/>
  <c r="V322" i="70"/>
  <c r="V87" i="70"/>
  <c r="V413" i="70"/>
  <c r="V257" i="70"/>
  <c r="V296" i="70"/>
  <c r="V309" i="70"/>
  <c r="V22" i="70"/>
  <c r="V281" i="70"/>
  <c r="V35" i="70"/>
  <c r="V400" i="70"/>
  <c r="V86" i="70"/>
  <c r="V177" i="70"/>
  <c r="V74" i="70"/>
  <c r="V282" i="70"/>
  <c r="V373" i="70"/>
  <c r="V268" i="70"/>
  <c r="V308" i="70"/>
  <c r="V334" i="70"/>
  <c r="V295" i="70"/>
  <c r="V34" i="70"/>
  <c r="V73" i="70"/>
  <c r="V321" i="70"/>
  <c r="V412" i="70"/>
  <c r="V243" i="70"/>
  <c r="V99" i="70"/>
  <c r="V399" i="70"/>
  <c r="V269" i="70"/>
  <c r="V256" i="70"/>
  <c r="V164" i="70"/>
  <c r="V21" i="70"/>
  <c r="V60" i="70"/>
  <c r="V216" i="70"/>
  <c r="V242" i="70"/>
  <c r="V215" i="70"/>
  <c r="V320" i="70"/>
  <c r="V45" i="70"/>
  <c r="V372" i="70"/>
  <c r="V333" i="70"/>
  <c r="V20" i="70"/>
  <c r="V294" i="70"/>
  <c r="V398" i="70"/>
  <c r="V411" i="70"/>
  <c r="V33" i="70"/>
  <c r="V136" i="70"/>
  <c r="V46" i="70"/>
  <c r="V72" i="70"/>
  <c r="V98" i="70"/>
  <c r="V176" i="70"/>
  <c r="V293" i="70"/>
  <c r="V332" i="70"/>
  <c r="V163" i="70"/>
  <c r="V85" i="70"/>
  <c r="V58" i="70"/>
  <c r="V71" i="70"/>
  <c r="V266" i="70"/>
  <c r="V70" i="70"/>
  <c r="V32" i="70"/>
  <c r="V410" i="70"/>
  <c r="V175" i="70"/>
  <c r="V319" i="70"/>
  <c r="V371" i="70"/>
  <c r="V97" i="70"/>
  <c r="V254" i="70"/>
  <c r="V280" i="70"/>
  <c r="V162" i="70"/>
  <c r="V267" i="70"/>
  <c r="V345" i="70"/>
  <c r="V214" i="70"/>
  <c r="V19" i="70"/>
  <c r="V84" i="70"/>
  <c r="V174" i="70"/>
  <c r="V96" i="70"/>
  <c r="V213" i="70"/>
  <c r="V407" i="70"/>
  <c r="V305" i="70"/>
  <c r="V344" i="70"/>
  <c r="V18" i="70"/>
  <c r="N392" i="70"/>
  <c r="V279" i="70"/>
  <c r="V370" i="70"/>
  <c r="V253" i="70"/>
  <c r="V318" i="70"/>
  <c r="V161" i="70"/>
  <c r="V405" i="70"/>
  <c r="V396" i="70"/>
  <c r="V325" i="70"/>
  <c r="V408" i="70"/>
  <c r="V330" i="70"/>
  <c r="N394" i="70"/>
  <c r="N403" i="70"/>
  <c r="V403" i="70"/>
  <c r="N404" i="70"/>
  <c r="V404" i="70"/>
  <c r="V365" i="70"/>
  <c r="V395" i="70"/>
  <c r="V329" i="70"/>
  <c r="V369" i="70"/>
  <c r="N369" i="70"/>
  <c r="N364" i="70"/>
  <c r="V364" i="70"/>
  <c r="N290" i="70"/>
  <c r="V273" i="70"/>
  <c r="V312" i="70"/>
  <c r="V343" i="70"/>
  <c r="N301" i="70"/>
  <c r="N313" i="70"/>
  <c r="V313" i="70"/>
  <c r="N326" i="70"/>
  <c r="V326" i="70"/>
  <c r="V291" i="70"/>
  <c r="N262" i="70"/>
  <c r="N303" i="70"/>
  <c r="V304" i="70"/>
  <c r="V286" i="70"/>
  <c r="V287" i="70"/>
  <c r="V288" i="70"/>
  <c r="N288" i="70"/>
  <c r="V207" i="70"/>
  <c r="N274" i="70"/>
  <c r="V274" i="70"/>
  <c r="V265" i="70"/>
  <c r="N265" i="70"/>
  <c r="N261" i="70"/>
  <c r="V261" i="70"/>
  <c r="V239" i="70"/>
  <c r="V212" i="70"/>
  <c r="N251" i="70"/>
  <c r="V210" i="70"/>
  <c r="V249" i="70"/>
  <c r="N248" i="70"/>
  <c r="V248" i="70"/>
  <c r="V237" i="70"/>
  <c r="V252" i="70"/>
  <c r="N252" i="70"/>
  <c r="N246" i="70"/>
  <c r="V234" i="70"/>
  <c r="V235" i="70"/>
  <c r="V236" i="70"/>
  <c r="N236" i="70"/>
  <c r="V233" i="70"/>
  <c r="V208" i="70"/>
  <c r="N160" i="70"/>
  <c r="N206" i="70"/>
  <c r="V206" i="70"/>
  <c r="V167" i="70"/>
  <c r="V131" i="70"/>
  <c r="V173" i="70"/>
  <c r="N169" i="70"/>
  <c r="V169" i="70"/>
  <c r="V155" i="70"/>
  <c r="V50" i="70"/>
  <c r="N16" i="70"/>
  <c r="V130" i="70"/>
  <c r="N81" i="70"/>
  <c r="N93" i="70"/>
  <c r="V42" i="70"/>
  <c r="V41" i="70"/>
  <c r="V51" i="70"/>
  <c r="V53" i="70"/>
  <c r="N95" i="70"/>
  <c r="N90" i="70"/>
  <c r="V90" i="70"/>
  <c r="V78" i="70"/>
  <c r="V37" i="70"/>
  <c r="V83" i="70"/>
  <c r="N83" i="70"/>
  <c r="V79" i="70"/>
  <c r="N66" i="70"/>
  <c r="N65" i="70"/>
  <c r="V65" i="70"/>
  <c r="N64" i="70"/>
  <c r="V64" i="70"/>
  <c r="V69" i="70"/>
  <c r="N63" i="70"/>
  <c r="V63" i="70"/>
  <c r="N52" i="70"/>
  <c r="V52" i="70"/>
  <c r="V38" i="70"/>
  <c r="N39" i="70"/>
  <c r="V39" i="70"/>
  <c r="V27" i="70"/>
  <c r="N26" i="70"/>
  <c r="V26" i="70"/>
  <c r="N14" i="70"/>
  <c r="N13" i="70"/>
  <c r="V13" i="70"/>
  <c r="V17" i="70"/>
  <c r="N17" i="70"/>
  <c r="T5" i="70"/>
  <c r="C7" i="16" l="1"/>
  <c r="E7" i="16"/>
  <c r="F7" i="16"/>
  <c r="G7" i="16"/>
  <c r="I7" i="16"/>
  <c r="K7" i="16"/>
  <c r="L7" i="16"/>
  <c r="M7" i="16"/>
  <c r="N7" i="16"/>
  <c r="O7" i="16"/>
  <c r="P7" i="16"/>
  <c r="Q7" i="16"/>
  <c r="R7" i="16"/>
  <c r="S7" i="16"/>
  <c r="T7" i="16"/>
  <c r="U7" i="16"/>
  <c r="B8" i="16"/>
  <c r="C8" i="16"/>
  <c r="E8" i="16"/>
  <c r="F8" i="16"/>
  <c r="G8" i="16"/>
  <c r="I8" i="16"/>
  <c r="K8" i="16"/>
  <c r="L8" i="16"/>
  <c r="M8" i="16"/>
  <c r="N8" i="16"/>
  <c r="O8" i="16"/>
  <c r="P8" i="16"/>
  <c r="Q8" i="16"/>
  <c r="R8" i="16"/>
  <c r="S8" i="16"/>
  <c r="T8" i="16"/>
  <c r="U8" i="16"/>
  <c r="E6" i="16"/>
  <c r="F6" i="16"/>
  <c r="I6" i="16"/>
  <c r="P6" i="16"/>
  <c r="Q6" i="16"/>
  <c r="R6" i="16"/>
  <c r="S6" i="16"/>
  <c r="U6" i="16"/>
  <c r="D10" i="16"/>
  <c r="D9" i="16"/>
  <c r="D29" i="47" l="1"/>
  <c r="B29" i="47"/>
  <c r="C29" i="47"/>
  <c r="E29" i="47"/>
  <c r="G29" i="47"/>
  <c r="I29" i="47"/>
  <c r="J29" i="47"/>
  <c r="L29" i="47"/>
  <c r="M29" i="47"/>
  <c r="O29" i="47"/>
  <c r="Q29" i="47"/>
  <c r="R29" i="47"/>
  <c r="S29" i="47"/>
  <c r="U29" i="47"/>
  <c r="V29" i="47"/>
  <c r="B30" i="47"/>
  <c r="C30" i="47"/>
  <c r="E30" i="47"/>
  <c r="G30" i="47"/>
  <c r="I30" i="47"/>
  <c r="J30" i="47"/>
  <c r="L30" i="47"/>
  <c r="M30" i="47"/>
  <c r="O30" i="47"/>
  <c r="Q30" i="47"/>
  <c r="R30" i="47"/>
  <c r="S30" i="47"/>
  <c r="U30" i="47"/>
  <c r="V30" i="47"/>
  <c r="T29" i="47" l="1"/>
  <c r="T30" i="47"/>
  <c r="D18" i="47"/>
  <c r="D26" i="47" s="1"/>
  <c r="D19" i="47"/>
  <c r="D27" i="47" s="1"/>
  <c r="D20" i="47"/>
  <c r="D28" i="47" s="1"/>
  <c r="D22" i="47"/>
  <c r="D30" i="47" s="1"/>
  <c r="D23" i="47"/>
  <c r="D16" i="47"/>
  <c r="D25" i="47" s="1"/>
  <c r="B26" i="47"/>
  <c r="C26" i="47"/>
  <c r="E26" i="47"/>
  <c r="G26" i="47"/>
  <c r="I26" i="47"/>
  <c r="J26" i="47"/>
  <c r="L26" i="47"/>
  <c r="M26" i="47"/>
  <c r="O26" i="47"/>
  <c r="Q26" i="47"/>
  <c r="R26" i="47"/>
  <c r="S26" i="47"/>
  <c r="U26" i="47"/>
  <c r="V26" i="47"/>
  <c r="B27" i="47"/>
  <c r="C27" i="47"/>
  <c r="E27" i="47"/>
  <c r="G27" i="47"/>
  <c r="I27" i="47"/>
  <c r="J27" i="47"/>
  <c r="L27" i="47"/>
  <c r="M27" i="47"/>
  <c r="O27" i="47"/>
  <c r="Q27" i="47"/>
  <c r="R27" i="47"/>
  <c r="S27" i="47"/>
  <c r="U27" i="47"/>
  <c r="V27" i="47"/>
  <c r="B28" i="47"/>
  <c r="C28" i="47"/>
  <c r="E28" i="47"/>
  <c r="G28" i="47"/>
  <c r="I28" i="47"/>
  <c r="J28" i="47"/>
  <c r="L28" i="47"/>
  <c r="M28" i="47"/>
  <c r="O28" i="47"/>
  <c r="Q28" i="47"/>
  <c r="R28" i="47"/>
  <c r="S28" i="47"/>
  <c r="U28" i="47"/>
  <c r="V28" i="47"/>
  <c r="V25" i="47"/>
  <c r="U25" i="47"/>
  <c r="S25" i="47"/>
  <c r="R25" i="47"/>
  <c r="Q25" i="47"/>
  <c r="O25" i="47"/>
  <c r="M25" i="47"/>
  <c r="L25" i="47"/>
  <c r="J25" i="47"/>
  <c r="I25" i="47"/>
  <c r="G25" i="47"/>
  <c r="E25" i="47"/>
  <c r="C25" i="47"/>
  <c r="B25" i="47"/>
  <c r="G10" i="47"/>
  <c r="O10" i="47" s="1"/>
  <c r="I10" i="47"/>
  <c r="J10" i="47"/>
  <c r="L10" i="47"/>
  <c r="M10" i="47"/>
  <c r="G11" i="47"/>
  <c r="O11" i="47" s="1"/>
  <c r="I11" i="47"/>
  <c r="J11" i="47"/>
  <c r="L11" i="47"/>
  <c r="M11" i="47"/>
  <c r="G12" i="47"/>
  <c r="O12" i="47" s="1"/>
  <c r="I12" i="47"/>
  <c r="J12" i="47"/>
  <c r="L12" i="47"/>
  <c r="M12" i="47"/>
  <c r="G13" i="47"/>
  <c r="O13" i="47" s="1"/>
  <c r="I13" i="47"/>
  <c r="J13" i="47"/>
  <c r="L13" i="47"/>
  <c r="M13" i="47"/>
  <c r="G14" i="47"/>
  <c r="O14" i="47" s="1"/>
  <c r="I14" i="47"/>
  <c r="J14" i="47"/>
  <c r="L14" i="47"/>
  <c r="M14" i="47"/>
  <c r="G15" i="47"/>
  <c r="O15" i="47" s="1"/>
  <c r="I15" i="47"/>
  <c r="J15" i="47"/>
  <c r="L15" i="47"/>
  <c r="M15" i="47"/>
  <c r="B18" i="47"/>
  <c r="C18" i="47"/>
  <c r="E18" i="47"/>
  <c r="G18" i="47"/>
  <c r="I18" i="47"/>
  <c r="J18" i="47"/>
  <c r="L18" i="47"/>
  <c r="M18" i="47"/>
  <c r="O18" i="47"/>
  <c r="Q18" i="47"/>
  <c r="R18" i="47"/>
  <c r="S18" i="47"/>
  <c r="U18" i="47"/>
  <c r="V18" i="47"/>
  <c r="B19" i="47"/>
  <c r="C19" i="47"/>
  <c r="E19" i="47"/>
  <c r="G19" i="47"/>
  <c r="I19" i="47"/>
  <c r="J19" i="47"/>
  <c r="L19" i="47"/>
  <c r="M19" i="47"/>
  <c r="O19" i="47"/>
  <c r="Q19" i="47"/>
  <c r="R19" i="47"/>
  <c r="S19" i="47"/>
  <c r="U19" i="47"/>
  <c r="V19" i="47"/>
  <c r="B20" i="47"/>
  <c r="C20" i="47"/>
  <c r="E20" i="47"/>
  <c r="G20" i="47"/>
  <c r="I20" i="47"/>
  <c r="J20" i="47"/>
  <c r="L20" i="47"/>
  <c r="M20" i="47"/>
  <c r="O20" i="47"/>
  <c r="Q20" i="47"/>
  <c r="R20" i="47"/>
  <c r="S20" i="47"/>
  <c r="U20" i="47"/>
  <c r="V20" i="47"/>
  <c r="B21" i="47"/>
  <c r="C21" i="47"/>
  <c r="E21" i="47"/>
  <c r="G21" i="47"/>
  <c r="I21" i="47"/>
  <c r="J21" i="47"/>
  <c r="L21" i="47"/>
  <c r="M21" i="47"/>
  <c r="O21" i="47"/>
  <c r="Q21" i="47"/>
  <c r="R21" i="47"/>
  <c r="S21" i="47"/>
  <c r="U21" i="47"/>
  <c r="V21" i="47"/>
  <c r="B22" i="47"/>
  <c r="C22" i="47"/>
  <c r="E22" i="47"/>
  <c r="G22" i="47"/>
  <c r="I22" i="47"/>
  <c r="J22" i="47"/>
  <c r="L22" i="47"/>
  <c r="M22" i="47"/>
  <c r="O22" i="47"/>
  <c r="Q22" i="47"/>
  <c r="R22" i="47"/>
  <c r="S22" i="47"/>
  <c r="U22" i="47"/>
  <c r="V22" i="47"/>
  <c r="B23" i="47"/>
  <c r="C23" i="47"/>
  <c r="E23" i="47"/>
  <c r="G23" i="47"/>
  <c r="I23" i="47"/>
  <c r="J23" i="47"/>
  <c r="L23" i="47"/>
  <c r="M23" i="47"/>
  <c r="O23" i="47"/>
  <c r="Q23" i="47"/>
  <c r="R23" i="47"/>
  <c r="S23" i="47"/>
  <c r="U23" i="47"/>
  <c r="V23" i="47"/>
  <c r="B14" i="47"/>
  <c r="C14" i="47"/>
  <c r="E14" i="47"/>
  <c r="Q14" i="47"/>
  <c r="R14" i="47"/>
  <c r="S14" i="47"/>
  <c r="U14" i="47"/>
  <c r="V14" i="47"/>
  <c r="B15" i="47"/>
  <c r="C15" i="47"/>
  <c r="E15" i="47"/>
  <c r="Q15" i="47"/>
  <c r="R15" i="47"/>
  <c r="S15" i="47"/>
  <c r="U15" i="47"/>
  <c r="V15" i="47"/>
  <c r="T26" i="47" l="1"/>
  <c r="T22" i="47"/>
  <c r="F14" i="47"/>
  <c r="T19" i="47"/>
  <c r="P13" i="47"/>
  <c r="T18" i="47"/>
  <c r="P14" i="47"/>
  <c r="T27" i="47"/>
  <c r="N12" i="47"/>
  <c r="T20" i="47"/>
  <c r="F15" i="47"/>
  <c r="T23" i="47"/>
  <c r="N15" i="47"/>
  <c r="T15" i="47"/>
  <c r="N13" i="47"/>
  <c r="K10" i="47"/>
  <c r="N11" i="47"/>
  <c r="K12" i="47"/>
  <c r="H14" i="47"/>
  <c r="K13" i="47"/>
  <c r="H13" i="47"/>
  <c r="T28" i="47"/>
  <c r="T21" i="47"/>
  <c r="P11" i="47"/>
  <c r="K11" i="47"/>
  <c r="P10" i="47"/>
  <c r="H15" i="47"/>
  <c r="N14" i="47"/>
  <c r="N10" i="47"/>
  <c r="H12" i="47"/>
  <c r="H11" i="47"/>
  <c r="H10" i="47"/>
  <c r="P15" i="47"/>
  <c r="K15" i="47"/>
  <c r="K14" i="47"/>
  <c r="P12" i="47"/>
  <c r="T14" i="47"/>
  <c r="B31" i="16"/>
  <c r="C31" i="16"/>
  <c r="E31" i="16"/>
  <c r="G31" i="16"/>
  <c r="I31" i="16"/>
  <c r="K31" i="16"/>
  <c r="L31" i="16"/>
  <c r="N31" i="16"/>
  <c r="O31" i="16"/>
  <c r="P31" i="16"/>
  <c r="Q31" i="16"/>
  <c r="R31" i="16"/>
  <c r="T31" i="16"/>
  <c r="U31" i="16"/>
  <c r="B32" i="16"/>
  <c r="C32" i="16"/>
  <c r="E32" i="16"/>
  <c r="G32" i="16"/>
  <c r="I32" i="16"/>
  <c r="K32" i="16"/>
  <c r="L32" i="16"/>
  <c r="N32" i="16"/>
  <c r="O32" i="16"/>
  <c r="P32" i="16"/>
  <c r="Q32" i="16"/>
  <c r="R32" i="16"/>
  <c r="T32" i="16"/>
  <c r="U32" i="16"/>
  <c r="B33" i="16"/>
  <c r="C33" i="16"/>
  <c r="E33" i="16"/>
  <c r="G33" i="16"/>
  <c r="I33" i="16"/>
  <c r="K33" i="16"/>
  <c r="L33" i="16"/>
  <c r="N33" i="16"/>
  <c r="O33" i="16"/>
  <c r="P33" i="16"/>
  <c r="Q33" i="16"/>
  <c r="R33" i="16"/>
  <c r="T33" i="16"/>
  <c r="U33" i="16"/>
  <c r="B10" i="16"/>
  <c r="C10" i="16"/>
  <c r="E10" i="16"/>
  <c r="G10" i="16"/>
  <c r="I10" i="16"/>
  <c r="K10" i="16"/>
  <c r="L10" i="16"/>
  <c r="N10" i="16"/>
  <c r="O10" i="16"/>
  <c r="P10" i="16"/>
  <c r="Q10" i="16"/>
  <c r="R10" i="16"/>
  <c r="T10" i="16"/>
  <c r="U10" i="16"/>
  <c r="B22" i="16"/>
  <c r="C22" i="16"/>
  <c r="E22" i="16"/>
  <c r="G22" i="16"/>
  <c r="I22" i="16"/>
  <c r="K22" i="16"/>
  <c r="L22" i="16"/>
  <c r="N22" i="16"/>
  <c r="O22" i="16"/>
  <c r="P22" i="16"/>
  <c r="Q22" i="16"/>
  <c r="R22" i="16"/>
  <c r="T22" i="16"/>
  <c r="U22" i="16"/>
  <c r="B23" i="16"/>
  <c r="C23" i="16"/>
  <c r="E23" i="16"/>
  <c r="G23" i="16"/>
  <c r="I23" i="16"/>
  <c r="K23" i="16"/>
  <c r="L23" i="16"/>
  <c r="N23" i="16"/>
  <c r="O23" i="16"/>
  <c r="P23" i="16"/>
  <c r="Q23" i="16"/>
  <c r="R23" i="16"/>
  <c r="T23" i="16"/>
  <c r="U23" i="16"/>
  <c r="B9" i="16"/>
  <c r="C9" i="16"/>
  <c r="E9" i="16"/>
  <c r="G9" i="16"/>
  <c r="I9" i="16"/>
  <c r="K9" i="16"/>
  <c r="L9" i="16"/>
  <c r="N9" i="16"/>
  <c r="O9" i="16"/>
  <c r="P9" i="16"/>
  <c r="Q9" i="16"/>
  <c r="R9" i="16"/>
  <c r="T9" i="16"/>
  <c r="U9" i="16"/>
  <c r="B17" i="2"/>
  <c r="F17" i="2"/>
  <c r="I17" i="2"/>
  <c r="J17" i="2"/>
  <c r="K18" i="2" s="1"/>
  <c r="V17" i="2"/>
  <c r="X114" i="58"/>
  <c r="E18" i="2" l="1"/>
  <c r="C18" i="2"/>
  <c r="P18" i="2" s="1"/>
  <c r="Q19" i="2" s="1"/>
  <c r="W13" i="58"/>
  <c r="AD9" i="2"/>
  <c r="AD10" i="2" s="1"/>
  <c r="AD11" i="2" s="1"/>
  <c r="AD12" i="2" s="1"/>
  <c r="AD13" i="2" s="1"/>
  <c r="AD14" i="2" s="1"/>
  <c r="AD15" i="2" s="1"/>
  <c r="AD16" i="2" s="1"/>
  <c r="AD17" i="2" s="1"/>
  <c r="S32" i="16"/>
  <c r="S23" i="16"/>
  <c r="S33" i="16"/>
  <c r="S31" i="16"/>
  <c r="S9" i="16"/>
  <c r="N17" i="2"/>
  <c r="G17" i="2"/>
  <c r="M17" i="2"/>
  <c r="S10" i="16"/>
  <c r="S22" i="16"/>
  <c r="U17" i="2"/>
  <c r="L17" i="2"/>
  <c r="P59" i="1"/>
  <c r="Q59" i="1"/>
  <c r="R59" i="1"/>
  <c r="U59" i="1"/>
  <c r="V59" i="1"/>
  <c r="H59" i="1"/>
  <c r="F59" i="1"/>
  <c r="D59" i="1"/>
  <c r="AD18" i="2" l="1"/>
  <c r="AD19" i="2" s="1"/>
  <c r="AD20" i="2" s="1"/>
  <c r="AD21" i="2" s="1"/>
  <c r="S17" i="2"/>
  <c r="T18" i="2" s="1"/>
  <c r="H18" i="2"/>
  <c r="R18" i="2"/>
  <c r="X79" i="58"/>
  <c r="W147" i="58"/>
  <c r="W143" i="58"/>
  <c r="S59" i="1"/>
  <c r="B53" i="1"/>
  <c r="C53" i="1"/>
  <c r="D53" i="1"/>
  <c r="F53" i="1"/>
  <c r="J53" i="1" s="1"/>
  <c r="H53" i="1"/>
  <c r="P53" i="1"/>
  <c r="Q53" i="1"/>
  <c r="R53" i="1"/>
  <c r="U53" i="1"/>
  <c r="V53" i="1"/>
  <c r="B54" i="1"/>
  <c r="C54" i="1"/>
  <c r="D54" i="1"/>
  <c r="F54" i="1"/>
  <c r="N54" i="1" s="1"/>
  <c r="H54" i="1"/>
  <c r="P54" i="1"/>
  <c r="Q54" i="1"/>
  <c r="R54" i="1"/>
  <c r="U54" i="1"/>
  <c r="V54" i="1"/>
  <c r="B55" i="1"/>
  <c r="C55" i="1"/>
  <c r="D55" i="1"/>
  <c r="F55" i="1"/>
  <c r="N55" i="1" s="1"/>
  <c r="H55" i="1"/>
  <c r="P55" i="1"/>
  <c r="Q55" i="1"/>
  <c r="R55" i="1"/>
  <c r="U55" i="1"/>
  <c r="V55" i="1"/>
  <c r="B56" i="1"/>
  <c r="C56" i="1"/>
  <c r="D56" i="1"/>
  <c r="F56" i="1"/>
  <c r="J56" i="1" s="1"/>
  <c r="H56" i="1"/>
  <c r="P56" i="1"/>
  <c r="Q56" i="1"/>
  <c r="R56" i="1"/>
  <c r="U56" i="1"/>
  <c r="V56" i="1"/>
  <c r="B57" i="1"/>
  <c r="C57" i="1"/>
  <c r="D57" i="1"/>
  <c r="F57" i="1"/>
  <c r="N57" i="1" s="1"/>
  <c r="H57" i="1"/>
  <c r="P57" i="1"/>
  <c r="Q57" i="1"/>
  <c r="R57" i="1"/>
  <c r="U57" i="1"/>
  <c r="V57" i="1"/>
  <c r="B58" i="1"/>
  <c r="C58" i="1"/>
  <c r="D58" i="1"/>
  <c r="F58" i="1"/>
  <c r="J58" i="1" s="1"/>
  <c r="H58" i="1"/>
  <c r="P58" i="1"/>
  <c r="Q58" i="1"/>
  <c r="R58" i="1"/>
  <c r="U58" i="1"/>
  <c r="V58" i="1"/>
  <c r="N53" i="1" l="1"/>
  <c r="T53" i="1" s="1"/>
  <c r="J54" i="1"/>
  <c r="L53" i="1"/>
  <c r="S53" i="1"/>
  <c r="N56" i="1"/>
  <c r="T56" i="1" s="1"/>
  <c r="S56" i="1"/>
  <c r="N58" i="1"/>
  <c r="T58" i="1" s="1"/>
  <c r="S58" i="1"/>
  <c r="S54" i="1"/>
  <c r="J57" i="1"/>
  <c r="J55" i="1"/>
  <c r="S57" i="1"/>
  <c r="S55" i="1"/>
  <c r="L58" i="1"/>
  <c r="T57" i="1"/>
  <c r="L57" i="1"/>
  <c r="L56" i="1"/>
  <c r="T55" i="1"/>
  <c r="L55" i="1"/>
  <c r="T54" i="1"/>
  <c r="L54" i="1"/>
  <c r="B51" i="1"/>
  <c r="C51" i="1"/>
  <c r="D51" i="1"/>
  <c r="F51" i="1"/>
  <c r="J51" i="1" s="1"/>
  <c r="H51" i="1"/>
  <c r="P51" i="1"/>
  <c r="Q51" i="1"/>
  <c r="R51" i="1"/>
  <c r="U51" i="1"/>
  <c r="V51" i="1"/>
  <c r="B52" i="1"/>
  <c r="C52" i="1"/>
  <c r="D52" i="1"/>
  <c r="F52" i="1"/>
  <c r="N52" i="1" s="1"/>
  <c r="H52" i="1"/>
  <c r="P52" i="1"/>
  <c r="Q52" i="1"/>
  <c r="R52" i="1"/>
  <c r="U52" i="1"/>
  <c r="V52" i="1"/>
  <c r="S52" i="1" l="1"/>
  <c r="S51" i="1"/>
  <c r="N51" i="1"/>
  <c r="T51" i="1" s="1"/>
  <c r="L51" i="1"/>
  <c r="J52" i="1"/>
  <c r="T52" i="1"/>
  <c r="L52" i="1"/>
  <c r="D46" i="1"/>
  <c r="F46" i="1"/>
  <c r="J46" i="1" s="1"/>
  <c r="H46" i="1"/>
  <c r="P46" i="1"/>
  <c r="Q46" i="1"/>
  <c r="R46" i="1"/>
  <c r="U46" i="1"/>
  <c r="V46" i="1"/>
  <c r="D47" i="1"/>
  <c r="F47" i="1"/>
  <c r="H47" i="1"/>
  <c r="P47" i="1"/>
  <c r="Q47" i="1"/>
  <c r="R47" i="1"/>
  <c r="U47" i="1"/>
  <c r="V47" i="1"/>
  <c r="D48" i="1"/>
  <c r="F48" i="1"/>
  <c r="L48" i="1" s="1"/>
  <c r="H48" i="1"/>
  <c r="P48" i="1"/>
  <c r="Q48" i="1"/>
  <c r="R48" i="1"/>
  <c r="U48" i="1"/>
  <c r="V48" i="1"/>
  <c r="D49" i="1"/>
  <c r="F49" i="1"/>
  <c r="J49" i="1" s="1"/>
  <c r="H49" i="1"/>
  <c r="P49" i="1"/>
  <c r="Q49" i="1"/>
  <c r="R49" i="1"/>
  <c r="U49" i="1"/>
  <c r="V49" i="1"/>
  <c r="D50" i="1"/>
  <c r="F50" i="1"/>
  <c r="L50" i="1" s="1"/>
  <c r="H50" i="1"/>
  <c r="P50" i="1"/>
  <c r="Q50" i="1"/>
  <c r="R50" i="1"/>
  <c r="U50" i="1"/>
  <c r="V50" i="1"/>
  <c r="J48" i="1" l="1"/>
  <c r="L46" i="1"/>
  <c r="S49" i="1"/>
  <c r="S47" i="1"/>
  <c r="J47" i="1"/>
  <c r="N49" i="1"/>
  <c r="T49" i="1" s="1"/>
  <c r="N47" i="1"/>
  <c r="J50" i="1"/>
  <c r="S48" i="1"/>
  <c r="S46" i="1"/>
  <c r="S50" i="1"/>
  <c r="N50" i="1"/>
  <c r="L49" i="1"/>
  <c r="N48" i="1"/>
  <c r="L47" i="1"/>
  <c r="N46" i="1"/>
  <c r="B10" i="1"/>
  <c r="C10" i="1"/>
  <c r="D10" i="1"/>
  <c r="F10" i="1"/>
  <c r="H10" i="1"/>
  <c r="J10" i="1"/>
  <c r="N10" i="1"/>
  <c r="P10" i="1"/>
  <c r="Q10" i="1"/>
  <c r="R10" i="1"/>
  <c r="U10" i="1"/>
  <c r="V10" i="1"/>
  <c r="B11" i="1"/>
  <c r="C11" i="1"/>
  <c r="D11" i="1"/>
  <c r="F11" i="1"/>
  <c r="H11" i="1"/>
  <c r="J11" i="1"/>
  <c r="N11" i="1"/>
  <c r="P11" i="1"/>
  <c r="Q11" i="1"/>
  <c r="R11" i="1"/>
  <c r="U11" i="1"/>
  <c r="V11" i="1"/>
  <c r="B12" i="1"/>
  <c r="C12" i="1"/>
  <c r="D12" i="1"/>
  <c r="F12" i="1"/>
  <c r="H12" i="1"/>
  <c r="J12" i="1"/>
  <c r="N12" i="1"/>
  <c r="P12" i="1"/>
  <c r="Q12" i="1"/>
  <c r="R12" i="1"/>
  <c r="U12" i="1"/>
  <c r="V12" i="1"/>
  <c r="B13" i="1"/>
  <c r="C13" i="1"/>
  <c r="D13" i="1"/>
  <c r="F13" i="1"/>
  <c r="H13" i="1"/>
  <c r="J13" i="1"/>
  <c r="N13" i="1"/>
  <c r="P13" i="1"/>
  <c r="Q13" i="1"/>
  <c r="R13" i="1"/>
  <c r="U13" i="1"/>
  <c r="V13" i="1"/>
  <c r="B14" i="1"/>
  <c r="C14" i="1"/>
  <c r="D14" i="1"/>
  <c r="F14" i="1"/>
  <c r="H14" i="1"/>
  <c r="J14" i="1"/>
  <c r="N14" i="1"/>
  <c r="P14" i="1"/>
  <c r="Q14" i="1"/>
  <c r="R14" i="1"/>
  <c r="U14" i="1"/>
  <c r="V14" i="1"/>
  <c r="B15" i="1"/>
  <c r="C15" i="1"/>
  <c r="D15" i="1"/>
  <c r="F15" i="1"/>
  <c r="H15" i="1"/>
  <c r="J15" i="1"/>
  <c r="N15" i="1"/>
  <c r="P15" i="1"/>
  <c r="Q15" i="1"/>
  <c r="R15" i="1"/>
  <c r="U15" i="1"/>
  <c r="V15" i="1"/>
  <c r="B16" i="1"/>
  <c r="C16" i="1"/>
  <c r="D16" i="1"/>
  <c r="F16" i="1"/>
  <c r="L16" i="1" s="1"/>
  <c r="H16" i="1"/>
  <c r="J16" i="1"/>
  <c r="N16" i="1"/>
  <c r="P16" i="1"/>
  <c r="Q16" i="1"/>
  <c r="R16" i="1"/>
  <c r="U16" i="1"/>
  <c r="V16" i="1"/>
  <c r="B17" i="1"/>
  <c r="C17" i="1"/>
  <c r="D17" i="1"/>
  <c r="F17" i="1"/>
  <c r="H17" i="1"/>
  <c r="J17" i="1"/>
  <c r="N17" i="1"/>
  <c r="P17" i="1"/>
  <c r="Q17" i="1"/>
  <c r="R17" i="1"/>
  <c r="U17" i="1"/>
  <c r="V17" i="1"/>
  <c r="B18" i="1"/>
  <c r="C18" i="1"/>
  <c r="D18" i="1"/>
  <c r="F18" i="1"/>
  <c r="H18" i="1"/>
  <c r="J18" i="1"/>
  <c r="N18" i="1"/>
  <c r="P18" i="1"/>
  <c r="Q18" i="1"/>
  <c r="R18" i="1"/>
  <c r="U18" i="1"/>
  <c r="V18" i="1"/>
  <c r="B19" i="1"/>
  <c r="C19" i="1"/>
  <c r="D19" i="1"/>
  <c r="F19" i="1"/>
  <c r="L19" i="1" s="1"/>
  <c r="H19" i="1"/>
  <c r="J19" i="1"/>
  <c r="N19" i="1"/>
  <c r="P19" i="1"/>
  <c r="Q19" i="1"/>
  <c r="R19" i="1"/>
  <c r="U19" i="1"/>
  <c r="V19" i="1"/>
  <c r="B20" i="1"/>
  <c r="C20" i="1"/>
  <c r="D20" i="1"/>
  <c r="F20" i="1"/>
  <c r="H20" i="1"/>
  <c r="J20" i="1"/>
  <c r="N20" i="1"/>
  <c r="P20" i="1"/>
  <c r="Q20" i="1"/>
  <c r="R20" i="1"/>
  <c r="U20" i="1"/>
  <c r="V20" i="1"/>
  <c r="B44" i="1"/>
  <c r="C44" i="1"/>
  <c r="D44" i="1"/>
  <c r="F44" i="1"/>
  <c r="J44" i="1" s="1"/>
  <c r="H44" i="1"/>
  <c r="P44" i="1"/>
  <c r="Q44" i="1"/>
  <c r="R44" i="1"/>
  <c r="U44" i="1"/>
  <c r="V44" i="1"/>
  <c r="B45" i="1"/>
  <c r="C45" i="1"/>
  <c r="D45" i="1"/>
  <c r="F45" i="1"/>
  <c r="J45" i="1" s="1"/>
  <c r="H45" i="1"/>
  <c r="P45" i="1"/>
  <c r="Q45" i="1"/>
  <c r="R45" i="1"/>
  <c r="U45" i="1"/>
  <c r="V45" i="1"/>
  <c r="T15" i="1" l="1"/>
  <c r="T47" i="1"/>
  <c r="T50" i="1"/>
  <c r="T48" i="1"/>
  <c r="T46" i="1"/>
  <c r="S44" i="1"/>
  <c r="S45" i="1"/>
  <c r="N45" i="1"/>
  <c r="T45" i="1" s="1"/>
  <c r="N44" i="1"/>
  <c r="T44" i="1" s="1"/>
  <c r="S16" i="1"/>
  <c r="L15" i="1"/>
  <c r="S15" i="1"/>
  <c r="S14" i="1"/>
  <c r="S13" i="1"/>
  <c r="S12" i="1"/>
  <c r="L44" i="1"/>
  <c r="S19" i="1"/>
  <c r="S18" i="1"/>
  <c r="S17" i="1"/>
  <c r="T16" i="1"/>
  <c r="L18" i="1"/>
  <c r="L17" i="1"/>
  <c r="T14" i="1"/>
  <c r="T13" i="1"/>
  <c r="T12" i="1"/>
  <c r="T11" i="1"/>
  <c r="S11" i="1"/>
  <c r="S10" i="1"/>
  <c r="L14" i="1"/>
  <c r="L13" i="1"/>
  <c r="L12" i="1"/>
  <c r="T10" i="1"/>
  <c r="L10" i="1"/>
  <c r="S20" i="1"/>
  <c r="L20" i="1"/>
  <c r="L11" i="1"/>
  <c r="T18" i="1"/>
  <c r="T17" i="1"/>
  <c r="T20" i="1"/>
  <c r="T19" i="1"/>
  <c r="L45" i="1"/>
  <c r="D42" i="1"/>
  <c r="F42" i="1"/>
  <c r="J42" i="1" s="1"/>
  <c r="H42" i="1"/>
  <c r="P42" i="1"/>
  <c r="Q42" i="1"/>
  <c r="R42" i="1"/>
  <c r="U42" i="1"/>
  <c r="V42" i="1"/>
  <c r="D43" i="1"/>
  <c r="F43" i="1"/>
  <c r="N43" i="1" s="1"/>
  <c r="H43" i="1"/>
  <c r="P43" i="1"/>
  <c r="Q43" i="1"/>
  <c r="R43" i="1"/>
  <c r="U43" i="1"/>
  <c r="V43" i="1"/>
  <c r="L42" i="1" l="1"/>
  <c r="S42" i="1"/>
  <c r="S43" i="1"/>
  <c r="J43" i="1"/>
  <c r="T43" i="1"/>
  <c r="L43" i="1"/>
  <c r="N42" i="1"/>
  <c r="B41" i="1"/>
  <c r="C41" i="1"/>
  <c r="D41" i="1"/>
  <c r="F41" i="1"/>
  <c r="J41" i="1" s="1"/>
  <c r="H41" i="1"/>
  <c r="P41" i="1"/>
  <c r="Q41" i="1"/>
  <c r="R41" i="1"/>
  <c r="U41" i="1"/>
  <c r="V41" i="1"/>
  <c r="T42" i="1" l="1"/>
  <c r="N41" i="1"/>
  <c r="S41" i="1"/>
  <c r="L41" i="1"/>
  <c r="D40" i="1"/>
  <c r="F40" i="1"/>
  <c r="L40" i="1" s="1"/>
  <c r="H40" i="1"/>
  <c r="P40" i="1"/>
  <c r="Q40" i="1"/>
  <c r="R40" i="1"/>
  <c r="U40" i="1"/>
  <c r="V40" i="1"/>
  <c r="S40" i="1" l="1"/>
  <c r="J40" i="1"/>
  <c r="T41" i="1"/>
  <c r="N40" i="1"/>
  <c r="D35" i="1"/>
  <c r="F35" i="1"/>
  <c r="L35" i="1" s="1"/>
  <c r="H35" i="1"/>
  <c r="P35" i="1"/>
  <c r="Q35" i="1"/>
  <c r="R35" i="1"/>
  <c r="U35" i="1"/>
  <c r="V35" i="1"/>
  <c r="D36" i="1"/>
  <c r="F36" i="1"/>
  <c r="J36" i="1" s="1"/>
  <c r="H36" i="1"/>
  <c r="P36" i="1"/>
  <c r="Q36" i="1"/>
  <c r="R36" i="1"/>
  <c r="U36" i="1"/>
  <c r="V36" i="1"/>
  <c r="D37" i="1"/>
  <c r="F37" i="1"/>
  <c r="J37" i="1" s="1"/>
  <c r="H37" i="1"/>
  <c r="P37" i="1"/>
  <c r="Q37" i="1"/>
  <c r="R37" i="1"/>
  <c r="U37" i="1"/>
  <c r="V37" i="1"/>
  <c r="D38" i="1"/>
  <c r="F38" i="1"/>
  <c r="N38" i="1" s="1"/>
  <c r="H38" i="1"/>
  <c r="P38" i="1"/>
  <c r="Q38" i="1"/>
  <c r="R38" i="1"/>
  <c r="U38" i="1"/>
  <c r="V38" i="1"/>
  <c r="D39" i="1"/>
  <c r="F39" i="1"/>
  <c r="H39" i="1"/>
  <c r="P39" i="1"/>
  <c r="Q39" i="1"/>
  <c r="R39" i="1"/>
  <c r="U39" i="1"/>
  <c r="V39" i="1"/>
  <c r="S37" i="1" l="1"/>
  <c r="J35" i="1"/>
  <c r="S36" i="1"/>
  <c r="S38" i="1"/>
  <c r="S35" i="1"/>
  <c r="T40" i="1"/>
  <c r="L37" i="1"/>
  <c r="N36" i="1"/>
  <c r="T36" i="1" s="1"/>
  <c r="L39" i="1"/>
  <c r="J38" i="1"/>
  <c r="S39" i="1"/>
  <c r="J39" i="1"/>
  <c r="N39" i="1"/>
  <c r="T38" i="1"/>
  <c r="L38" i="1"/>
  <c r="N37" i="1"/>
  <c r="L36" i="1"/>
  <c r="N35" i="1"/>
  <c r="F32" i="1"/>
  <c r="F33" i="1"/>
  <c r="F34" i="1"/>
  <c r="T39" i="1" l="1"/>
  <c r="T37" i="1"/>
  <c r="T35" i="1"/>
  <c r="B48" i="47" l="1"/>
  <c r="C48" i="47"/>
  <c r="D48" i="47" s="1"/>
  <c r="E48" i="47"/>
  <c r="G48" i="47"/>
  <c r="I48" i="47"/>
  <c r="J48" i="47"/>
  <c r="L48" i="47"/>
  <c r="M48" i="47"/>
  <c r="O48" i="47"/>
  <c r="Q48" i="47"/>
  <c r="R48" i="47"/>
  <c r="S48" i="47"/>
  <c r="U48" i="47"/>
  <c r="V48" i="47"/>
  <c r="B49" i="47"/>
  <c r="C49" i="47"/>
  <c r="D49" i="47" s="1"/>
  <c r="E49" i="47"/>
  <c r="G49" i="47"/>
  <c r="I49" i="47"/>
  <c r="J49" i="47"/>
  <c r="L49" i="47"/>
  <c r="M49" i="47"/>
  <c r="O49" i="47"/>
  <c r="Q49" i="47"/>
  <c r="R49" i="47"/>
  <c r="S49" i="47"/>
  <c r="U49" i="47"/>
  <c r="V49" i="47"/>
  <c r="B50" i="47"/>
  <c r="C50" i="47"/>
  <c r="D50" i="47" s="1"/>
  <c r="E50" i="47"/>
  <c r="G50" i="47"/>
  <c r="I50" i="47"/>
  <c r="J50" i="47"/>
  <c r="L50" i="47"/>
  <c r="M50" i="47"/>
  <c r="O50" i="47"/>
  <c r="Q50" i="47"/>
  <c r="R50" i="47"/>
  <c r="S50" i="47"/>
  <c r="U50" i="47"/>
  <c r="V50" i="47"/>
  <c r="B44" i="47"/>
  <c r="C44" i="47"/>
  <c r="D44" i="47" s="1"/>
  <c r="E44" i="47"/>
  <c r="G44" i="47"/>
  <c r="I44" i="47"/>
  <c r="J44" i="47"/>
  <c r="L44" i="47"/>
  <c r="M44" i="47"/>
  <c r="O44" i="47"/>
  <c r="Q44" i="47"/>
  <c r="R44" i="47"/>
  <c r="S44" i="47"/>
  <c r="U44" i="47"/>
  <c r="V44" i="47"/>
  <c r="B45" i="47"/>
  <c r="C45" i="47"/>
  <c r="D45" i="47" s="1"/>
  <c r="E45" i="47"/>
  <c r="G45" i="47"/>
  <c r="I45" i="47"/>
  <c r="J45" i="47"/>
  <c r="L45" i="47"/>
  <c r="M45" i="47"/>
  <c r="O45" i="47"/>
  <c r="Q45" i="47"/>
  <c r="R45" i="47"/>
  <c r="S45" i="47"/>
  <c r="U45" i="47"/>
  <c r="V45" i="47"/>
  <c r="B39" i="47"/>
  <c r="C39" i="47"/>
  <c r="D39" i="47" s="1"/>
  <c r="E39" i="47"/>
  <c r="G39" i="47"/>
  <c r="I39" i="47"/>
  <c r="J39" i="47"/>
  <c r="L39" i="47"/>
  <c r="M39" i="47"/>
  <c r="O39" i="47"/>
  <c r="Q39" i="47"/>
  <c r="R39" i="47"/>
  <c r="S39" i="47"/>
  <c r="U39" i="47"/>
  <c r="V39" i="47"/>
  <c r="B40" i="47"/>
  <c r="C40" i="47"/>
  <c r="D40" i="47" s="1"/>
  <c r="E40" i="47"/>
  <c r="G40" i="47"/>
  <c r="I40" i="47"/>
  <c r="J40" i="47"/>
  <c r="L40" i="47"/>
  <c r="M40" i="47"/>
  <c r="O40" i="47"/>
  <c r="Q40" i="47"/>
  <c r="R40" i="47"/>
  <c r="S40" i="47"/>
  <c r="U40" i="47"/>
  <c r="V40" i="47"/>
  <c r="B34" i="47"/>
  <c r="C34" i="47"/>
  <c r="D34" i="47" s="1"/>
  <c r="E34" i="47"/>
  <c r="G34" i="47"/>
  <c r="I34" i="47"/>
  <c r="J34" i="47"/>
  <c r="L34" i="47"/>
  <c r="M34" i="47"/>
  <c r="O34" i="47"/>
  <c r="Q34" i="47"/>
  <c r="R34" i="47"/>
  <c r="S34" i="47"/>
  <c r="U34" i="47"/>
  <c r="V34" i="47"/>
  <c r="B35" i="47"/>
  <c r="C35" i="47"/>
  <c r="D35" i="47" s="1"/>
  <c r="E35" i="47"/>
  <c r="G35" i="47"/>
  <c r="I35" i="47"/>
  <c r="J35" i="47"/>
  <c r="L35" i="47"/>
  <c r="M35" i="47"/>
  <c r="O35" i="47"/>
  <c r="Q35" i="47"/>
  <c r="R35" i="47"/>
  <c r="S35" i="47"/>
  <c r="U35" i="47"/>
  <c r="V35" i="47"/>
  <c r="B11" i="47"/>
  <c r="C11" i="47"/>
  <c r="E11" i="47"/>
  <c r="F11" i="47" s="1"/>
  <c r="Q11" i="47"/>
  <c r="R11" i="47"/>
  <c r="S11" i="47"/>
  <c r="U11" i="47"/>
  <c r="V11" i="47"/>
  <c r="B12" i="47"/>
  <c r="C12" i="47"/>
  <c r="E12" i="47"/>
  <c r="F12" i="47" s="1"/>
  <c r="Q12" i="47"/>
  <c r="R12" i="47"/>
  <c r="S12" i="47"/>
  <c r="U12" i="47"/>
  <c r="V12" i="47"/>
  <c r="B13" i="47"/>
  <c r="C13" i="47"/>
  <c r="E13" i="47"/>
  <c r="F13" i="47" s="1"/>
  <c r="Q13" i="47"/>
  <c r="R13" i="47"/>
  <c r="S13" i="47"/>
  <c r="U13" i="47"/>
  <c r="V13" i="47"/>
  <c r="T50" i="47" l="1"/>
  <c r="T48" i="47"/>
  <c r="T35" i="47"/>
  <c r="T40" i="47"/>
  <c r="T49" i="47"/>
  <c r="T39" i="47"/>
  <c r="T44" i="47"/>
  <c r="T34" i="47"/>
  <c r="T45" i="47"/>
  <c r="T12" i="47"/>
  <c r="T11" i="47"/>
  <c r="T13" i="47"/>
  <c r="B11" i="52" l="1"/>
  <c r="F11" i="52"/>
  <c r="G11" i="52"/>
  <c r="T11" i="52" s="1"/>
  <c r="H11" i="52"/>
  <c r="I11" i="52"/>
  <c r="J11" i="52"/>
  <c r="L11" i="52"/>
  <c r="M11" i="52"/>
  <c r="N11" i="52"/>
  <c r="O11" i="52"/>
  <c r="P11" i="52"/>
  <c r="S11" i="52"/>
  <c r="B12" i="52"/>
  <c r="F12" i="52"/>
  <c r="G12" i="52"/>
  <c r="T12" i="52" s="1"/>
  <c r="H12" i="52"/>
  <c r="I12" i="52"/>
  <c r="J12" i="52"/>
  <c r="L12" i="52"/>
  <c r="M12" i="52"/>
  <c r="N12" i="52"/>
  <c r="O12" i="52"/>
  <c r="P12" i="52"/>
  <c r="S12" i="52"/>
  <c r="S10" i="52"/>
  <c r="P10" i="52"/>
  <c r="O10" i="52"/>
  <c r="N10" i="52"/>
  <c r="M10" i="52"/>
  <c r="L10" i="52"/>
  <c r="J10" i="52"/>
  <c r="I10" i="52"/>
  <c r="H10" i="52"/>
  <c r="G10" i="52"/>
  <c r="F10" i="52"/>
  <c r="B10" i="52"/>
  <c r="P4" i="52" l="1"/>
  <c r="T10" i="52"/>
  <c r="Q11" i="52"/>
  <c r="Q12" i="52"/>
  <c r="B16" i="2"/>
  <c r="F16" i="2"/>
  <c r="I16" i="2"/>
  <c r="J16" i="2"/>
  <c r="K17" i="2" s="1"/>
  <c r="V16" i="2"/>
  <c r="AE10" i="1"/>
  <c r="AE11" i="1" l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P13" i="59"/>
  <c r="E17" i="2"/>
  <c r="C17" i="2"/>
  <c r="P17" i="2" s="1"/>
  <c r="Q18" i="2" s="1"/>
  <c r="M16" i="2"/>
  <c r="U16" i="2"/>
  <c r="N16" i="2"/>
  <c r="G16" i="2"/>
  <c r="L16" i="2"/>
  <c r="S16" i="2" l="1"/>
  <c r="T17" i="2" s="1"/>
  <c r="H17" i="2"/>
  <c r="R17" i="2"/>
  <c r="D34" i="1" l="1"/>
  <c r="J34" i="1"/>
  <c r="H34" i="1"/>
  <c r="P34" i="1"/>
  <c r="Q34" i="1"/>
  <c r="R34" i="1"/>
  <c r="U34" i="1"/>
  <c r="V34" i="1"/>
  <c r="S34" i="1" l="1"/>
  <c r="L34" i="1"/>
  <c r="N34" i="1"/>
  <c r="D33" i="1"/>
  <c r="J33" i="1"/>
  <c r="H33" i="1"/>
  <c r="P33" i="1"/>
  <c r="Q33" i="1"/>
  <c r="R33" i="1"/>
  <c r="U33" i="1"/>
  <c r="V33" i="1"/>
  <c r="L33" i="1" l="1"/>
  <c r="T34" i="1"/>
  <c r="S33" i="1"/>
  <c r="N33" i="1"/>
  <c r="H31" i="1"/>
  <c r="H32" i="1"/>
  <c r="D32" i="1"/>
  <c r="J32" i="1"/>
  <c r="P32" i="1"/>
  <c r="Q32" i="1"/>
  <c r="R32" i="1"/>
  <c r="U32" i="1"/>
  <c r="V32" i="1"/>
  <c r="T33" i="1" l="1"/>
  <c r="S32" i="1"/>
  <c r="L32" i="1"/>
  <c r="N32" i="1"/>
  <c r="T32" i="1" l="1"/>
  <c r="P31" i="1" l="1"/>
  <c r="Q31" i="1"/>
  <c r="R31" i="1"/>
  <c r="U31" i="1"/>
  <c r="V31" i="1"/>
  <c r="D31" i="1"/>
  <c r="F31" i="1"/>
  <c r="S31" i="1" l="1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E29" i="16" l="1"/>
  <c r="G29" i="16"/>
  <c r="I29" i="16"/>
  <c r="K29" i="16"/>
  <c r="L29" i="16"/>
  <c r="N29" i="16"/>
  <c r="O29" i="16"/>
  <c r="P29" i="16"/>
  <c r="Q29" i="16"/>
  <c r="R29" i="16"/>
  <c r="T29" i="16"/>
  <c r="U29" i="16"/>
  <c r="E30" i="16"/>
  <c r="G30" i="16"/>
  <c r="I30" i="16"/>
  <c r="K30" i="16"/>
  <c r="L30" i="16"/>
  <c r="N30" i="16"/>
  <c r="O30" i="16"/>
  <c r="P30" i="16"/>
  <c r="Q30" i="16"/>
  <c r="R30" i="16"/>
  <c r="T30" i="16"/>
  <c r="U30" i="16"/>
  <c r="E16" i="16"/>
  <c r="G16" i="16"/>
  <c r="I16" i="16"/>
  <c r="K16" i="16"/>
  <c r="L16" i="16"/>
  <c r="N16" i="16"/>
  <c r="O16" i="16"/>
  <c r="P16" i="16"/>
  <c r="Q16" i="16"/>
  <c r="R16" i="16"/>
  <c r="T16" i="16"/>
  <c r="U16" i="16"/>
  <c r="E17" i="16"/>
  <c r="G17" i="16"/>
  <c r="I17" i="16"/>
  <c r="K17" i="16"/>
  <c r="L17" i="16"/>
  <c r="N17" i="16"/>
  <c r="O17" i="16"/>
  <c r="P17" i="16"/>
  <c r="Q17" i="16"/>
  <c r="R17" i="16"/>
  <c r="T17" i="16"/>
  <c r="U17" i="16"/>
  <c r="E18" i="16"/>
  <c r="G18" i="16"/>
  <c r="I18" i="16"/>
  <c r="K18" i="16"/>
  <c r="L18" i="16"/>
  <c r="N18" i="16"/>
  <c r="O18" i="16"/>
  <c r="P18" i="16"/>
  <c r="Q18" i="16"/>
  <c r="R18" i="16"/>
  <c r="T18" i="16"/>
  <c r="U18" i="16"/>
  <c r="E19" i="16"/>
  <c r="G19" i="16"/>
  <c r="I19" i="16"/>
  <c r="K19" i="16"/>
  <c r="L19" i="16"/>
  <c r="N19" i="16"/>
  <c r="O19" i="16"/>
  <c r="P19" i="16"/>
  <c r="Q19" i="16"/>
  <c r="R19" i="16"/>
  <c r="T19" i="16"/>
  <c r="U19" i="16"/>
  <c r="E20" i="16"/>
  <c r="G20" i="16"/>
  <c r="I20" i="16"/>
  <c r="K20" i="16"/>
  <c r="L20" i="16"/>
  <c r="N20" i="16"/>
  <c r="O20" i="16"/>
  <c r="P20" i="16"/>
  <c r="Q20" i="16"/>
  <c r="R20" i="16"/>
  <c r="T20" i="16"/>
  <c r="U20" i="16"/>
  <c r="E21" i="16"/>
  <c r="G21" i="16"/>
  <c r="I21" i="16"/>
  <c r="K21" i="16"/>
  <c r="L21" i="16"/>
  <c r="N21" i="16"/>
  <c r="O21" i="16"/>
  <c r="P21" i="16"/>
  <c r="Q21" i="16"/>
  <c r="R21" i="16"/>
  <c r="T21" i="16"/>
  <c r="U21" i="16"/>
  <c r="U15" i="16"/>
  <c r="T15" i="16"/>
  <c r="R15" i="16"/>
  <c r="Q15" i="16"/>
  <c r="P15" i="16"/>
  <c r="O15" i="16"/>
  <c r="N15" i="16"/>
  <c r="L15" i="16"/>
  <c r="K15" i="16"/>
  <c r="I15" i="16"/>
  <c r="G15" i="16"/>
  <c r="E15" i="16"/>
  <c r="B29" i="16"/>
  <c r="C29" i="16"/>
  <c r="B30" i="16"/>
  <c r="C30" i="16"/>
  <c r="C16" i="16"/>
  <c r="C17" i="16"/>
  <c r="C18" i="16"/>
  <c r="C19" i="16"/>
  <c r="C20" i="16"/>
  <c r="C21" i="16"/>
  <c r="C15" i="16"/>
  <c r="B21" i="16"/>
  <c r="B16" i="16"/>
  <c r="B17" i="16"/>
  <c r="B18" i="16"/>
  <c r="B19" i="16"/>
  <c r="B20" i="16"/>
  <c r="B15" i="16"/>
  <c r="S17" i="16" l="1"/>
  <c r="S16" i="16"/>
  <c r="S30" i="16"/>
  <c r="S29" i="16"/>
  <c r="S21" i="16"/>
  <c r="S20" i="16"/>
  <c r="S18" i="16"/>
  <c r="R4" i="16"/>
  <c r="S19" i="16"/>
  <c r="B10" i="48" l="1"/>
  <c r="C10" i="48"/>
  <c r="D10" i="48" s="1"/>
  <c r="E10" i="48"/>
  <c r="G10" i="48"/>
  <c r="I10" i="48"/>
  <c r="J10" i="48"/>
  <c r="L10" i="48"/>
  <c r="P10" i="48"/>
  <c r="M10" i="48"/>
  <c r="Q10" i="48"/>
  <c r="R10" i="48"/>
  <c r="T10" i="48"/>
  <c r="B11" i="48"/>
  <c r="C11" i="48"/>
  <c r="D11" i="48" s="1"/>
  <c r="E11" i="48"/>
  <c r="G11" i="48"/>
  <c r="S11" i="48" s="1"/>
  <c r="I11" i="48"/>
  <c r="J11" i="48"/>
  <c r="L11" i="48"/>
  <c r="P11" i="48"/>
  <c r="M11" i="48"/>
  <c r="Q11" i="48"/>
  <c r="R11" i="48"/>
  <c r="T11" i="48"/>
  <c r="B12" i="48"/>
  <c r="C12" i="48"/>
  <c r="D12" i="48" s="1"/>
  <c r="E12" i="48"/>
  <c r="G12" i="48"/>
  <c r="S12" i="48" s="1"/>
  <c r="I12" i="48"/>
  <c r="J12" i="48"/>
  <c r="L12" i="48"/>
  <c r="P12" i="48"/>
  <c r="M12" i="48"/>
  <c r="Q12" i="48"/>
  <c r="R12" i="48"/>
  <c r="T12" i="48"/>
  <c r="S10" i="48" l="1"/>
  <c r="H4" i="51"/>
  <c r="D21" i="44" l="1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27" i="44"/>
  <c r="D36" i="44" s="1"/>
  <c r="D45" i="44" s="1"/>
  <c r="D20" i="44"/>
  <c r="D29" i="44" s="1"/>
  <c r="D38" i="44" s="1"/>
  <c r="AY59" i="60"/>
  <c r="AX59" i="60"/>
  <c r="AV59" i="60"/>
  <c r="AU59" i="60"/>
  <c r="AT59" i="60"/>
  <c r="AR59" i="60"/>
  <c r="AP59" i="60"/>
  <c r="AO59" i="60"/>
  <c r="AM59" i="60"/>
  <c r="AL59" i="60"/>
  <c r="AI59" i="60"/>
  <c r="AG59" i="60"/>
  <c r="AF59" i="60"/>
  <c r="AE59" i="60"/>
  <c r="AD59" i="60"/>
  <c r="AC59" i="60"/>
  <c r="AB59" i="60"/>
  <c r="AY58" i="60"/>
  <c r="AX58" i="60"/>
  <c r="AV58" i="60"/>
  <c r="AU58" i="60"/>
  <c r="AT58" i="60"/>
  <c r="AR58" i="60"/>
  <c r="AP58" i="60"/>
  <c r="AO58" i="60"/>
  <c r="AM58" i="60"/>
  <c r="AL58" i="60"/>
  <c r="AI58" i="60"/>
  <c r="AG58" i="60"/>
  <c r="AF58" i="60"/>
  <c r="AE58" i="60"/>
  <c r="AD58" i="60"/>
  <c r="AC58" i="60"/>
  <c r="AB58" i="60"/>
  <c r="AY57" i="60"/>
  <c r="AX57" i="60"/>
  <c r="AV57" i="60"/>
  <c r="AU57" i="60"/>
  <c r="AT57" i="60"/>
  <c r="AR57" i="60"/>
  <c r="AP57" i="60"/>
  <c r="AO57" i="60"/>
  <c r="AM57" i="60"/>
  <c r="AL57" i="60"/>
  <c r="AI57" i="60"/>
  <c r="AG57" i="60"/>
  <c r="AF57" i="60"/>
  <c r="AE57" i="60"/>
  <c r="AD57" i="60"/>
  <c r="AC57" i="60"/>
  <c r="AB57" i="60"/>
  <c r="AY56" i="60"/>
  <c r="AX56" i="60"/>
  <c r="AV56" i="60"/>
  <c r="AU56" i="60"/>
  <c r="AT56" i="60"/>
  <c r="AR56" i="60"/>
  <c r="AP56" i="60"/>
  <c r="AO56" i="60"/>
  <c r="AM56" i="60"/>
  <c r="AL56" i="60"/>
  <c r="AI56" i="60"/>
  <c r="AG56" i="60"/>
  <c r="AF56" i="60"/>
  <c r="AE56" i="60"/>
  <c r="AD56" i="60"/>
  <c r="AC56" i="60"/>
  <c r="AB56" i="60"/>
  <c r="AY55" i="60"/>
  <c r="AX55" i="60"/>
  <c r="AV55" i="60"/>
  <c r="AU55" i="60"/>
  <c r="AT55" i="60"/>
  <c r="AR55" i="60"/>
  <c r="AP55" i="60"/>
  <c r="AO55" i="60"/>
  <c r="AM55" i="60"/>
  <c r="AL55" i="60"/>
  <c r="AI55" i="60"/>
  <c r="AG55" i="60"/>
  <c r="AF55" i="60"/>
  <c r="AE55" i="60"/>
  <c r="AD55" i="60"/>
  <c r="AC55" i="60"/>
  <c r="AB55" i="60"/>
  <c r="AY54" i="60"/>
  <c r="AX54" i="60"/>
  <c r="AV54" i="60"/>
  <c r="AU54" i="60"/>
  <c r="AT54" i="60"/>
  <c r="AR54" i="60"/>
  <c r="AP54" i="60"/>
  <c r="AO54" i="60"/>
  <c r="AM54" i="60"/>
  <c r="AL54" i="60"/>
  <c r="AI54" i="60"/>
  <c r="AG54" i="60"/>
  <c r="AF54" i="60"/>
  <c r="AE54" i="60"/>
  <c r="AD54" i="60"/>
  <c r="AC54" i="60"/>
  <c r="AB54" i="60"/>
  <c r="AY53" i="60"/>
  <c r="AX53" i="60"/>
  <c r="AV53" i="60"/>
  <c r="AU53" i="60"/>
  <c r="AT53" i="60"/>
  <c r="AR53" i="60"/>
  <c r="AP53" i="60"/>
  <c r="AO53" i="60"/>
  <c r="AM53" i="60"/>
  <c r="AL53" i="60"/>
  <c r="AI53" i="60"/>
  <c r="AG53" i="60"/>
  <c r="AF53" i="60"/>
  <c r="AE53" i="60"/>
  <c r="AD53" i="60"/>
  <c r="AC53" i="60"/>
  <c r="AB53" i="60"/>
  <c r="AY52" i="60"/>
  <c r="AX52" i="60"/>
  <c r="AV52" i="60"/>
  <c r="AU52" i="60"/>
  <c r="AT52" i="60"/>
  <c r="AR52" i="60"/>
  <c r="AP52" i="60"/>
  <c r="AO52" i="60"/>
  <c r="AM52" i="60"/>
  <c r="AL52" i="60"/>
  <c r="AI52" i="60"/>
  <c r="AG52" i="60"/>
  <c r="AF52" i="60"/>
  <c r="AE52" i="60"/>
  <c r="AD52" i="60"/>
  <c r="AC52" i="60"/>
  <c r="AB52" i="60"/>
  <c r="AY51" i="60"/>
  <c r="AX51" i="60"/>
  <c r="AV51" i="60"/>
  <c r="AU51" i="60"/>
  <c r="AT51" i="60"/>
  <c r="AR51" i="60"/>
  <c r="AS51" i="60" s="1"/>
  <c r="AP51" i="60"/>
  <c r="AO51" i="60"/>
  <c r="AM51" i="60"/>
  <c r="AL51" i="60"/>
  <c r="AI51" i="60"/>
  <c r="AG51" i="60"/>
  <c r="AF51" i="60"/>
  <c r="AE51" i="60"/>
  <c r="AD51" i="60"/>
  <c r="AC51" i="60"/>
  <c r="AB51" i="60"/>
  <c r="AY50" i="60"/>
  <c r="AX50" i="60"/>
  <c r="AV50" i="60"/>
  <c r="AU50" i="60"/>
  <c r="AT50" i="60"/>
  <c r="AR50" i="60"/>
  <c r="AP50" i="60"/>
  <c r="AO50" i="60"/>
  <c r="AM50" i="60"/>
  <c r="AN50" i="60" s="1"/>
  <c r="AL50" i="60"/>
  <c r="AI50" i="60"/>
  <c r="AG50" i="60"/>
  <c r="AF50" i="60"/>
  <c r="AE50" i="60"/>
  <c r="AD50" i="60"/>
  <c r="AC50" i="60"/>
  <c r="AB50" i="60"/>
  <c r="AY49" i="60"/>
  <c r="AX49" i="60"/>
  <c r="AV49" i="60"/>
  <c r="AU49" i="60"/>
  <c r="AT49" i="60"/>
  <c r="AR49" i="60"/>
  <c r="AP49" i="60"/>
  <c r="AO49" i="60"/>
  <c r="AM49" i="60"/>
  <c r="AL49" i="60"/>
  <c r="AI49" i="60"/>
  <c r="AG49" i="60"/>
  <c r="AH49" i="60" s="1"/>
  <c r="AF49" i="60"/>
  <c r="AE49" i="60"/>
  <c r="AD49" i="60"/>
  <c r="AC49" i="60"/>
  <c r="AB49" i="60"/>
  <c r="AY48" i="60"/>
  <c r="AX48" i="60"/>
  <c r="AV48" i="60"/>
  <c r="AU48" i="60"/>
  <c r="AT48" i="60"/>
  <c r="AR48" i="60"/>
  <c r="AS48" i="60" s="1"/>
  <c r="AP48" i="60"/>
  <c r="AQ48" i="60" s="1"/>
  <c r="AO48" i="60"/>
  <c r="AM48" i="60"/>
  <c r="AL48" i="60"/>
  <c r="AI48" i="60"/>
  <c r="AJ48" i="60" s="1"/>
  <c r="AG48" i="60"/>
  <c r="AF48" i="60"/>
  <c r="AE48" i="60"/>
  <c r="AD48" i="60"/>
  <c r="AC48" i="60"/>
  <c r="AB48" i="60"/>
  <c r="AY47" i="60"/>
  <c r="AX47" i="60"/>
  <c r="AV47" i="60"/>
  <c r="AU47" i="60"/>
  <c r="AT47" i="60"/>
  <c r="AR47" i="60"/>
  <c r="AS47" i="60" s="1"/>
  <c r="AP47" i="60"/>
  <c r="AO47" i="60"/>
  <c r="AM47" i="60"/>
  <c r="AN47" i="60" s="1"/>
  <c r="AL47" i="60"/>
  <c r="AI47" i="60"/>
  <c r="AG47" i="60"/>
  <c r="AF47" i="60"/>
  <c r="AE47" i="60"/>
  <c r="AD47" i="60"/>
  <c r="AC47" i="60"/>
  <c r="AB47" i="60"/>
  <c r="AY46" i="60"/>
  <c r="AX46" i="60"/>
  <c r="AV46" i="60"/>
  <c r="AU46" i="60"/>
  <c r="AT46" i="60"/>
  <c r="AR46" i="60"/>
  <c r="AP46" i="60"/>
  <c r="AO46" i="60"/>
  <c r="AM46" i="60"/>
  <c r="AN46" i="60" s="1"/>
  <c r="AL46" i="60"/>
  <c r="AI46" i="60"/>
  <c r="AG46" i="60"/>
  <c r="AF46" i="60"/>
  <c r="AE46" i="60"/>
  <c r="AD46" i="60"/>
  <c r="AC46" i="60"/>
  <c r="AB46" i="60"/>
  <c r="AY45" i="60"/>
  <c r="AX45" i="60"/>
  <c r="AV45" i="60"/>
  <c r="AU45" i="60"/>
  <c r="AT45" i="60"/>
  <c r="AR45" i="60"/>
  <c r="AP45" i="60"/>
  <c r="AO45" i="60"/>
  <c r="AM45" i="60"/>
  <c r="AL45" i="60"/>
  <c r="AI45" i="60"/>
  <c r="AG45" i="60"/>
  <c r="AF45" i="60"/>
  <c r="AE45" i="60"/>
  <c r="AD45" i="60"/>
  <c r="AC45" i="60"/>
  <c r="AB45" i="60"/>
  <c r="AY44" i="60"/>
  <c r="AX44" i="60"/>
  <c r="AV44" i="60"/>
  <c r="AU44" i="60"/>
  <c r="AT44" i="60"/>
  <c r="AR44" i="60"/>
  <c r="AS44" i="60" s="1"/>
  <c r="AP44" i="60"/>
  <c r="AQ44" i="60" s="1"/>
  <c r="AO44" i="60"/>
  <c r="AM44" i="60"/>
  <c r="AL44" i="60"/>
  <c r="AI44" i="60"/>
  <c r="AJ44" i="60" s="1"/>
  <c r="AG44" i="60"/>
  <c r="AF44" i="60"/>
  <c r="AE44" i="60"/>
  <c r="AD44" i="60"/>
  <c r="AC44" i="60"/>
  <c r="AB44" i="60"/>
  <c r="AY43" i="60"/>
  <c r="AX43" i="60"/>
  <c r="AV43" i="60"/>
  <c r="AU43" i="60"/>
  <c r="AT43" i="60"/>
  <c r="AR43" i="60"/>
  <c r="AP43" i="60"/>
  <c r="AO43" i="60"/>
  <c r="AM43" i="60"/>
  <c r="AL43" i="60"/>
  <c r="AI43" i="60"/>
  <c r="AG43" i="60"/>
  <c r="AF43" i="60"/>
  <c r="AE43" i="60"/>
  <c r="AD43" i="60"/>
  <c r="AC43" i="60"/>
  <c r="AB43" i="60"/>
  <c r="AY42" i="60"/>
  <c r="AX42" i="60"/>
  <c r="AV42" i="60"/>
  <c r="AU42" i="60"/>
  <c r="AT42" i="60"/>
  <c r="AR42" i="60"/>
  <c r="AP42" i="60"/>
  <c r="AO42" i="60"/>
  <c r="AM42" i="60"/>
  <c r="AL42" i="60"/>
  <c r="AI42" i="60"/>
  <c r="AG42" i="60"/>
  <c r="AF42" i="60"/>
  <c r="AE42" i="60"/>
  <c r="AD42" i="60"/>
  <c r="AC42" i="60"/>
  <c r="AB42" i="60"/>
  <c r="AY41" i="60"/>
  <c r="AX41" i="60"/>
  <c r="AV41" i="60"/>
  <c r="AU41" i="60"/>
  <c r="AT41" i="60"/>
  <c r="AR41" i="60"/>
  <c r="AP41" i="60"/>
  <c r="AO41" i="60"/>
  <c r="AM41" i="60"/>
  <c r="AL41" i="60"/>
  <c r="AI41" i="60"/>
  <c r="AG41" i="60"/>
  <c r="AF41" i="60"/>
  <c r="AE41" i="60"/>
  <c r="AD41" i="60"/>
  <c r="AC41" i="60"/>
  <c r="AB41" i="60"/>
  <c r="AY40" i="60"/>
  <c r="AX40" i="60"/>
  <c r="AV40" i="60"/>
  <c r="AU40" i="60"/>
  <c r="AT40" i="60"/>
  <c r="AR40" i="60"/>
  <c r="AP40" i="60"/>
  <c r="AO40" i="60"/>
  <c r="AM40" i="60"/>
  <c r="AL40" i="60"/>
  <c r="AI40" i="60"/>
  <c r="AG40" i="60"/>
  <c r="AF40" i="60"/>
  <c r="AE40" i="60"/>
  <c r="AD40" i="60"/>
  <c r="AC40" i="60"/>
  <c r="AB40" i="60"/>
  <c r="AY39" i="60"/>
  <c r="AX39" i="60"/>
  <c r="AV39" i="60"/>
  <c r="AU39" i="60"/>
  <c r="AT39" i="60"/>
  <c r="AR39" i="60"/>
  <c r="AP39" i="60"/>
  <c r="AO39" i="60"/>
  <c r="AM39" i="60"/>
  <c r="AL39" i="60"/>
  <c r="AI39" i="60"/>
  <c r="AG39" i="60"/>
  <c r="AF39" i="60"/>
  <c r="AE39" i="60"/>
  <c r="AD39" i="60"/>
  <c r="AC39" i="60"/>
  <c r="AB39" i="60"/>
  <c r="AY38" i="60"/>
  <c r="AX38" i="60"/>
  <c r="AV38" i="60"/>
  <c r="AU38" i="60"/>
  <c r="AT38" i="60"/>
  <c r="AR38" i="60"/>
  <c r="AP38" i="60"/>
  <c r="AO38" i="60"/>
  <c r="AM38" i="60"/>
  <c r="AL38" i="60"/>
  <c r="AI38" i="60"/>
  <c r="AG38" i="60"/>
  <c r="AF38" i="60"/>
  <c r="AE38" i="60"/>
  <c r="AD38" i="60"/>
  <c r="AC38" i="60"/>
  <c r="AB38" i="60"/>
  <c r="AY37" i="60"/>
  <c r="AX37" i="60"/>
  <c r="AV37" i="60"/>
  <c r="AU37" i="60"/>
  <c r="AT37" i="60"/>
  <c r="AR37" i="60"/>
  <c r="AP37" i="60"/>
  <c r="AO37" i="60"/>
  <c r="AM37" i="60"/>
  <c r="AL37" i="60"/>
  <c r="AI37" i="60"/>
  <c r="AG37" i="60"/>
  <c r="AF37" i="60"/>
  <c r="AE37" i="60"/>
  <c r="AD37" i="60"/>
  <c r="AC37" i="60"/>
  <c r="AB37" i="60"/>
  <c r="AY36" i="60"/>
  <c r="AX36" i="60"/>
  <c r="AV36" i="60"/>
  <c r="AU36" i="60"/>
  <c r="AT36" i="60"/>
  <c r="AR36" i="60"/>
  <c r="AP36" i="60"/>
  <c r="AO36" i="60"/>
  <c r="AM36" i="60"/>
  <c r="AL36" i="60"/>
  <c r="AI36" i="60"/>
  <c r="AG36" i="60"/>
  <c r="AF36" i="60"/>
  <c r="AE36" i="60"/>
  <c r="AD36" i="60"/>
  <c r="AC36" i="60"/>
  <c r="AB36" i="60"/>
  <c r="AY35" i="60"/>
  <c r="AX35" i="60"/>
  <c r="AV35" i="60"/>
  <c r="AU35" i="60"/>
  <c r="AT35" i="60"/>
  <c r="AR35" i="60"/>
  <c r="AP35" i="60"/>
  <c r="AQ35" i="60" s="1"/>
  <c r="AO35" i="60"/>
  <c r="AM35" i="60"/>
  <c r="AN35" i="60" s="1"/>
  <c r="AL35" i="60"/>
  <c r="AI35" i="60"/>
  <c r="AG35" i="60"/>
  <c r="AF35" i="60"/>
  <c r="AE35" i="60"/>
  <c r="AD35" i="60"/>
  <c r="AC35" i="60"/>
  <c r="AB35" i="60"/>
  <c r="AY34" i="60"/>
  <c r="AX34" i="60"/>
  <c r="AV34" i="60"/>
  <c r="AU34" i="60"/>
  <c r="AT34" i="60"/>
  <c r="AR34" i="60"/>
  <c r="AP34" i="60"/>
  <c r="AQ34" i="60" s="1"/>
  <c r="AO34" i="60"/>
  <c r="AM34" i="60"/>
  <c r="AN34" i="60" s="1"/>
  <c r="AL34" i="60"/>
  <c r="AI34" i="60"/>
  <c r="AJ34" i="60" s="1"/>
  <c r="AG34" i="60"/>
  <c r="AF34" i="60"/>
  <c r="AE34" i="60"/>
  <c r="AD34" i="60"/>
  <c r="AC34" i="60"/>
  <c r="AB34" i="60"/>
  <c r="AY33" i="60"/>
  <c r="AX33" i="60"/>
  <c r="AV33" i="60"/>
  <c r="AU33" i="60"/>
  <c r="AT33" i="60"/>
  <c r="AR33" i="60"/>
  <c r="AP33" i="60"/>
  <c r="AO33" i="60"/>
  <c r="AM33" i="60"/>
  <c r="AL33" i="60"/>
  <c r="AI33" i="60"/>
  <c r="AG33" i="60"/>
  <c r="AH33" i="60" s="1"/>
  <c r="AF33" i="60"/>
  <c r="AE33" i="60"/>
  <c r="AD33" i="60"/>
  <c r="AC33" i="60"/>
  <c r="AB33" i="60"/>
  <c r="AY32" i="60"/>
  <c r="AX32" i="60"/>
  <c r="AV32" i="60"/>
  <c r="AU32" i="60"/>
  <c r="AT32" i="60"/>
  <c r="AR32" i="60"/>
  <c r="AP32" i="60"/>
  <c r="AQ32" i="60" s="1"/>
  <c r="AO32" i="60"/>
  <c r="AM32" i="60"/>
  <c r="AL32" i="60"/>
  <c r="AI32" i="60"/>
  <c r="AJ32" i="60" s="1"/>
  <c r="AG32" i="60"/>
  <c r="AH32" i="60" s="1"/>
  <c r="AF32" i="60"/>
  <c r="AE32" i="60"/>
  <c r="AD32" i="60"/>
  <c r="AC32" i="60"/>
  <c r="AB32" i="60"/>
  <c r="AY31" i="60"/>
  <c r="AX31" i="60"/>
  <c r="AV31" i="60"/>
  <c r="AU31" i="60"/>
  <c r="AT31" i="60"/>
  <c r="AR31" i="60"/>
  <c r="AP31" i="60"/>
  <c r="AO31" i="60"/>
  <c r="AM31" i="60"/>
  <c r="AN31" i="60" s="1"/>
  <c r="AL31" i="60"/>
  <c r="AI31" i="60"/>
  <c r="AG31" i="60"/>
  <c r="AF31" i="60"/>
  <c r="AE31" i="60"/>
  <c r="AD31" i="60"/>
  <c r="AC31" i="60"/>
  <c r="AB31" i="60"/>
  <c r="AY30" i="60"/>
  <c r="AX30" i="60"/>
  <c r="AV30" i="60"/>
  <c r="AU30" i="60"/>
  <c r="AT30" i="60"/>
  <c r="AR30" i="60"/>
  <c r="AS30" i="60" s="1"/>
  <c r="AP30" i="60"/>
  <c r="AQ30" i="60" s="1"/>
  <c r="AO30" i="60"/>
  <c r="AM30" i="60"/>
  <c r="AL30" i="60"/>
  <c r="AI30" i="60"/>
  <c r="AG30" i="60"/>
  <c r="AH30" i="60" s="1"/>
  <c r="AF30" i="60"/>
  <c r="AE30" i="60"/>
  <c r="AD30" i="60"/>
  <c r="AC30" i="60"/>
  <c r="AB30" i="60"/>
  <c r="AY29" i="60"/>
  <c r="AX29" i="60"/>
  <c r="AV29" i="60"/>
  <c r="AU29" i="60"/>
  <c r="AT29" i="60"/>
  <c r="AR29" i="60"/>
  <c r="AS29" i="60" s="1"/>
  <c r="AP29" i="60"/>
  <c r="AO29" i="60"/>
  <c r="AM29" i="60"/>
  <c r="AN29" i="60" s="1"/>
  <c r="AL29" i="60"/>
  <c r="AI29" i="60"/>
  <c r="AG29" i="60"/>
  <c r="AF29" i="60"/>
  <c r="AE29" i="60"/>
  <c r="AD29" i="60"/>
  <c r="AC29" i="60"/>
  <c r="AB29" i="60"/>
  <c r="AY28" i="60"/>
  <c r="AX28" i="60"/>
  <c r="AV28" i="60"/>
  <c r="AU28" i="60"/>
  <c r="AT28" i="60"/>
  <c r="AR28" i="60"/>
  <c r="AP28" i="60"/>
  <c r="AQ28" i="60" s="1"/>
  <c r="AO28" i="60"/>
  <c r="AM28" i="60"/>
  <c r="AN28" i="60" s="1"/>
  <c r="AL28" i="60"/>
  <c r="AI28" i="60"/>
  <c r="AG28" i="60"/>
  <c r="AH28" i="60" s="1"/>
  <c r="AF28" i="60"/>
  <c r="AE28" i="60"/>
  <c r="AD28" i="60"/>
  <c r="AC28" i="60"/>
  <c r="AB28" i="60"/>
  <c r="AY27" i="60"/>
  <c r="AX27" i="60"/>
  <c r="AV27" i="60"/>
  <c r="AU27" i="60"/>
  <c r="AT27" i="60"/>
  <c r="AR27" i="60"/>
  <c r="AP27" i="60"/>
  <c r="AO27" i="60"/>
  <c r="AM27" i="60"/>
  <c r="AL27" i="60"/>
  <c r="AI27" i="60"/>
  <c r="AG27" i="60"/>
  <c r="AF27" i="60"/>
  <c r="AE27" i="60"/>
  <c r="AD27" i="60"/>
  <c r="AC27" i="60"/>
  <c r="AB27" i="60"/>
  <c r="AY26" i="60"/>
  <c r="AX26" i="60"/>
  <c r="AV26" i="60"/>
  <c r="AU26" i="60"/>
  <c r="AT26" i="60"/>
  <c r="AR26" i="60"/>
  <c r="AP26" i="60"/>
  <c r="AO26" i="60"/>
  <c r="AM26" i="60"/>
  <c r="AL26" i="60"/>
  <c r="AI26" i="60"/>
  <c r="AG26" i="60"/>
  <c r="AF26" i="60"/>
  <c r="AE26" i="60"/>
  <c r="AD26" i="60"/>
  <c r="AC26" i="60"/>
  <c r="AB26" i="60"/>
  <c r="AY25" i="60"/>
  <c r="AX25" i="60"/>
  <c r="AV25" i="60"/>
  <c r="AU25" i="60"/>
  <c r="AT25" i="60"/>
  <c r="AR25" i="60"/>
  <c r="AP25" i="60"/>
  <c r="AO25" i="60"/>
  <c r="AM25" i="60"/>
  <c r="AL25" i="60"/>
  <c r="AI25" i="60"/>
  <c r="AG25" i="60"/>
  <c r="AF25" i="60"/>
  <c r="AE25" i="60"/>
  <c r="AD25" i="60"/>
  <c r="AC25" i="60"/>
  <c r="AB25" i="60"/>
  <c r="AY24" i="60"/>
  <c r="AX24" i="60"/>
  <c r="AV24" i="60"/>
  <c r="AU24" i="60"/>
  <c r="AT24" i="60"/>
  <c r="AR24" i="60"/>
  <c r="AP24" i="60"/>
  <c r="AO24" i="60"/>
  <c r="AM24" i="60"/>
  <c r="AL24" i="60"/>
  <c r="AI24" i="60"/>
  <c r="AG24" i="60"/>
  <c r="AF24" i="60"/>
  <c r="AE24" i="60"/>
  <c r="AD24" i="60"/>
  <c r="AC24" i="60"/>
  <c r="AB24" i="60"/>
  <c r="AY23" i="60"/>
  <c r="AX23" i="60"/>
  <c r="AV23" i="60"/>
  <c r="AU23" i="60"/>
  <c r="AT23" i="60"/>
  <c r="AR23" i="60"/>
  <c r="AP23" i="60"/>
  <c r="AO23" i="60"/>
  <c r="AM23" i="60"/>
  <c r="AL23" i="60"/>
  <c r="AI23" i="60"/>
  <c r="AG23" i="60"/>
  <c r="AF23" i="60"/>
  <c r="AE23" i="60"/>
  <c r="AD23" i="60"/>
  <c r="AC23" i="60"/>
  <c r="AB23" i="60"/>
  <c r="AY22" i="60"/>
  <c r="AX22" i="60"/>
  <c r="AV22" i="60"/>
  <c r="AU22" i="60"/>
  <c r="AT22" i="60"/>
  <c r="AR22" i="60"/>
  <c r="AP22" i="60"/>
  <c r="AO22" i="60"/>
  <c r="AM22" i="60"/>
  <c r="AL22" i="60"/>
  <c r="AI22" i="60"/>
  <c r="AG22" i="60"/>
  <c r="AF22" i="60"/>
  <c r="AE22" i="60"/>
  <c r="AD22" i="60"/>
  <c r="AC22" i="60"/>
  <c r="AB22" i="60"/>
  <c r="AY21" i="60"/>
  <c r="AX21" i="60"/>
  <c r="AV21" i="60"/>
  <c r="AU21" i="60"/>
  <c r="AT21" i="60"/>
  <c r="AR21" i="60"/>
  <c r="AP21" i="60"/>
  <c r="AO21" i="60"/>
  <c r="AM21" i="60"/>
  <c r="AL21" i="60"/>
  <c r="AI21" i="60"/>
  <c r="AG21" i="60"/>
  <c r="AF21" i="60"/>
  <c r="AE21" i="60"/>
  <c r="AD21" i="60"/>
  <c r="AC21" i="60"/>
  <c r="AB21" i="60"/>
  <c r="AY20" i="60"/>
  <c r="AX20" i="60"/>
  <c r="AV20" i="60"/>
  <c r="AU20" i="60"/>
  <c r="AT20" i="60"/>
  <c r="AR20" i="60"/>
  <c r="AP20" i="60"/>
  <c r="AO20" i="60"/>
  <c r="AM20" i="60"/>
  <c r="AL20" i="60"/>
  <c r="AI20" i="60"/>
  <c r="AG20" i="60"/>
  <c r="AF20" i="60"/>
  <c r="AE20" i="60"/>
  <c r="AD20" i="60"/>
  <c r="AC20" i="60"/>
  <c r="AB20" i="60"/>
  <c r="AY18" i="60"/>
  <c r="AX18" i="60"/>
  <c r="AV18" i="60"/>
  <c r="AU18" i="60"/>
  <c r="AT18" i="60"/>
  <c r="AR18" i="60"/>
  <c r="AS18" i="60" s="1"/>
  <c r="AP18" i="60"/>
  <c r="AQ18" i="60" s="1"/>
  <c r="AO18" i="60"/>
  <c r="AM18" i="60"/>
  <c r="AN18" i="60" s="1"/>
  <c r="AL18" i="60"/>
  <c r="AI18" i="60"/>
  <c r="AJ18" i="60" s="1"/>
  <c r="AG18" i="60"/>
  <c r="AF18" i="60"/>
  <c r="AE18" i="60"/>
  <c r="AD18" i="60"/>
  <c r="AC18" i="60"/>
  <c r="AB18" i="60"/>
  <c r="AY17" i="60"/>
  <c r="AX17" i="60"/>
  <c r="AV17" i="60"/>
  <c r="AU17" i="60"/>
  <c r="AT17" i="60"/>
  <c r="AR17" i="60"/>
  <c r="AP17" i="60"/>
  <c r="AO17" i="60"/>
  <c r="AM17" i="60"/>
  <c r="AN17" i="60" s="1"/>
  <c r="AL17" i="60"/>
  <c r="AI17" i="60"/>
  <c r="AG17" i="60"/>
  <c r="AF17" i="60"/>
  <c r="AE17" i="60"/>
  <c r="AD17" i="60"/>
  <c r="AC17" i="60"/>
  <c r="AB17" i="60"/>
  <c r="AY16" i="60"/>
  <c r="AX16" i="60"/>
  <c r="AV16" i="60"/>
  <c r="AU16" i="60"/>
  <c r="AT16" i="60"/>
  <c r="AR16" i="60"/>
  <c r="AP16" i="60"/>
  <c r="AO16" i="60"/>
  <c r="AM16" i="60"/>
  <c r="AL16" i="60"/>
  <c r="AI16" i="60"/>
  <c r="AJ16" i="60" s="1"/>
  <c r="AG16" i="60"/>
  <c r="AH16" i="60" s="1"/>
  <c r="AF16" i="60"/>
  <c r="AE16" i="60"/>
  <c r="AD16" i="60"/>
  <c r="AC16" i="60"/>
  <c r="AB16" i="60"/>
  <c r="AY15" i="60"/>
  <c r="AX15" i="60"/>
  <c r="AV15" i="60"/>
  <c r="AU15" i="60"/>
  <c r="AT15" i="60"/>
  <c r="AR15" i="60"/>
  <c r="AS15" i="60" s="1"/>
  <c r="AP15" i="60"/>
  <c r="AQ15" i="60" s="1"/>
  <c r="AO15" i="60"/>
  <c r="AM15" i="60"/>
  <c r="AL15" i="60"/>
  <c r="AI15" i="60"/>
  <c r="AJ15" i="60" s="1"/>
  <c r="AG15" i="60"/>
  <c r="AF15" i="60"/>
  <c r="AE15" i="60"/>
  <c r="AD15" i="60"/>
  <c r="AC15" i="60"/>
  <c r="AB15" i="60"/>
  <c r="AY14" i="60"/>
  <c r="AX14" i="60"/>
  <c r="AV14" i="60"/>
  <c r="AU14" i="60"/>
  <c r="AT14" i="60"/>
  <c r="AR14" i="60"/>
  <c r="AS14" i="60" s="1"/>
  <c r="AP14" i="60"/>
  <c r="AO14" i="60"/>
  <c r="AM14" i="60"/>
  <c r="AL14" i="60"/>
  <c r="AI14" i="60"/>
  <c r="AG14" i="60"/>
  <c r="AF14" i="60"/>
  <c r="AE14" i="60"/>
  <c r="AD14" i="60"/>
  <c r="AC14" i="60"/>
  <c r="AB14" i="60"/>
  <c r="AY13" i="60"/>
  <c r="AX13" i="60"/>
  <c r="AV13" i="60"/>
  <c r="AU13" i="60"/>
  <c r="AT13" i="60"/>
  <c r="AR13" i="60"/>
  <c r="AP13" i="60"/>
  <c r="AO13" i="60"/>
  <c r="AM13" i="60"/>
  <c r="AN13" i="60" s="1"/>
  <c r="AL13" i="60"/>
  <c r="AI13" i="60"/>
  <c r="AG13" i="60"/>
  <c r="AF13" i="60"/>
  <c r="AE13" i="60"/>
  <c r="AD13" i="60"/>
  <c r="AC13" i="60"/>
  <c r="AB13" i="60"/>
  <c r="AY12" i="60"/>
  <c r="AX12" i="60"/>
  <c r="AV12" i="60"/>
  <c r="AU12" i="60"/>
  <c r="AT12" i="60"/>
  <c r="AR12" i="60"/>
  <c r="AP12" i="60"/>
  <c r="AO12" i="60"/>
  <c r="AM12" i="60"/>
  <c r="AL12" i="60"/>
  <c r="AI12" i="60"/>
  <c r="AG12" i="60"/>
  <c r="AH12" i="60" s="1"/>
  <c r="AF12" i="60"/>
  <c r="AE12" i="60"/>
  <c r="AD12" i="60"/>
  <c r="AC12" i="60"/>
  <c r="AB12" i="60"/>
  <c r="AY11" i="60"/>
  <c r="AX11" i="60"/>
  <c r="AV11" i="60"/>
  <c r="AU11" i="60"/>
  <c r="AT11" i="60"/>
  <c r="AR11" i="60"/>
  <c r="AS11" i="60" s="1"/>
  <c r="AP11" i="60"/>
  <c r="AQ11" i="60" s="1"/>
  <c r="AO11" i="60"/>
  <c r="AM11" i="60"/>
  <c r="AL11" i="60"/>
  <c r="AI11" i="60"/>
  <c r="AJ11" i="60" s="1"/>
  <c r="AG11" i="60"/>
  <c r="AF11" i="60"/>
  <c r="AE11" i="60"/>
  <c r="AD11" i="60"/>
  <c r="AC11" i="60"/>
  <c r="AB11" i="60"/>
  <c r="AI5" i="60"/>
  <c r="AS2" i="60"/>
  <c r="AH46" i="60" l="1"/>
  <c r="AN51" i="60"/>
  <c r="AN49" i="60"/>
  <c r="AS32" i="60"/>
  <c r="AJ30" i="60"/>
  <c r="AH31" i="60"/>
  <c r="AH50" i="60"/>
  <c r="AS50" i="60"/>
  <c r="AQ51" i="60"/>
  <c r="AW58" i="60"/>
  <c r="AQ31" i="60"/>
  <c r="AW47" i="60"/>
  <c r="AW57" i="60"/>
  <c r="AW54" i="60"/>
  <c r="AW21" i="60"/>
  <c r="AW29" i="60"/>
  <c r="AW41" i="60"/>
  <c r="AS46" i="60"/>
  <c r="AW35" i="60"/>
  <c r="AW39" i="60"/>
  <c r="AH44" i="60"/>
  <c r="AW52" i="60"/>
  <c r="AW56" i="60"/>
  <c r="AU5" i="60"/>
  <c r="AN45" i="60"/>
  <c r="AN11" i="60"/>
  <c r="AJ13" i="60"/>
  <c r="AH14" i="60"/>
  <c r="AN15" i="60"/>
  <c r="AJ17" i="60"/>
  <c r="AQ47" i="60"/>
  <c r="AH48" i="60"/>
  <c r="AQ46" i="60"/>
  <c r="AW28" i="60"/>
  <c r="AW49" i="60"/>
  <c r="AW51" i="60"/>
  <c r="AH11" i="60"/>
  <c r="AN12" i="60"/>
  <c r="AS13" i="60"/>
  <c r="AJ14" i="60"/>
  <c r="AQ14" i="60"/>
  <c r="AH15" i="60"/>
  <c r="AN16" i="60"/>
  <c r="AH17" i="60"/>
  <c r="AW42" i="60"/>
  <c r="AW44" i="60"/>
  <c r="AW48" i="60"/>
  <c r="AS17" i="60"/>
  <c r="AN44" i="60"/>
  <c r="AJ12" i="60"/>
  <c r="AQ12" i="60"/>
  <c r="AH13" i="60"/>
  <c r="AQ16" i="60"/>
  <c r="AW18" i="60"/>
  <c r="AW22" i="60"/>
  <c r="AW26" i="60"/>
  <c r="AH18" i="60"/>
  <c r="AJ28" i="60"/>
  <c r="AW38" i="60"/>
  <c r="AS45" i="60"/>
  <c r="AW50" i="60"/>
  <c r="AS28" i="60"/>
  <c r="AQ29" i="60"/>
  <c r="AN33" i="60"/>
  <c r="AS34" i="60"/>
  <c r="AJ46" i="60"/>
  <c r="AJ50" i="60"/>
  <c r="AQ50" i="60"/>
  <c r="AN14" i="60"/>
  <c r="AW17" i="60"/>
  <c r="AW20" i="60"/>
  <c r="AW24" i="60"/>
  <c r="AQ33" i="60"/>
  <c r="AW34" i="60"/>
  <c r="AS35" i="60"/>
  <c r="AW36" i="60"/>
  <c r="AW40" i="60"/>
  <c r="AQ13" i="60"/>
  <c r="AQ17" i="60"/>
  <c r="AW23" i="60"/>
  <c r="AW27" i="60"/>
  <c r="AW30" i="60"/>
  <c r="AS31" i="60"/>
  <c r="AN32" i="60"/>
  <c r="AS33" i="60"/>
  <c r="AH34" i="60"/>
  <c r="AH35" i="60"/>
  <c r="AW37" i="60"/>
  <c r="AW43" i="60"/>
  <c r="AQ45" i="60"/>
  <c r="AQ49" i="60"/>
  <c r="AW55" i="60"/>
  <c r="AW59" i="60"/>
  <c r="AS12" i="60"/>
  <c r="AS16" i="60"/>
  <c r="AN30" i="60"/>
  <c r="AW32" i="60"/>
  <c r="AW46" i="60"/>
  <c r="AN48" i="60"/>
  <c r="AS49" i="60"/>
  <c r="AW11" i="60"/>
  <c r="AW12" i="60"/>
  <c r="AW13" i="60"/>
  <c r="AW14" i="60"/>
  <c r="AW15" i="60"/>
  <c r="AW16" i="60"/>
  <c r="AW25" i="60"/>
  <c r="AH29" i="60"/>
  <c r="AW31" i="60"/>
  <c r="AW33" i="60"/>
  <c r="AW45" i="60"/>
  <c r="AH47" i="60"/>
  <c r="AH51" i="60"/>
  <c r="AJ45" i="60"/>
  <c r="AK11" i="60"/>
  <c r="AK12" i="60"/>
  <c r="AK13" i="60"/>
  <c r="AK14" i="60"/>
  <c r="AK15" i="60"/>
  <c r="AK16" i="60"/>
  <c r="AK17" i="60"/>
  <c r="AK18" i="60"/>
  <c r="AJ31" i="60"/>
  <c r="AJ35" i="60"/>
  <c r="AH45" i="60"/>
  <c r="AJ47" i="60"/>
  <c r="AJ51" i="60"/>
  <c r="AW53" i="60"/>
  <c r="AJ29" i="60"/>
  <c r="AJ33" i="60"/>
  <c r="AJ49" i="60"/>
  <c r="B129" i="50" l="1"/>
  <c r="C129" i="50"/>
  <c r="D129" i="50" s="1"/>
  <c r="E129" i="50"/>
  <c r="G129" i="50"/>
  <c r="I129" i="50"/>
  <c r="K129" i="50"/>
  <c r="M129" i="50"/>
  <c r="O129" i="50"/>
  <c r="Q129" i="50"/>
  <c r="R129" i="50"/>
  <c r="S129" i="50"/>
  <c r="T129" i="50"/>
  <c r="U129" i="50" l="1"/>
  <c r="I12" i="46" l="1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J25" i="46" s="1"/>
  <c r="I26" i="46"/>
  <c r="I27" i="46"/>
  <c r="L18" i="46" l="1"/>
  <c r="T17" i="46"/>
  <c r="G16" i="46"/>
  <c r="Y16" i="46" s="1"/>
  <c r="O19" i="46"/>
  <c r="H26" i="46"/>
  <c r="J26" i="46"/>
  <c r="G24" i="46"/>
  <c r="Y24" i="46" s="1"/>
  <c r="O22" i="46"/>
  <c r="J22" i="46"/>
  <c r="G14" i="46"/>
  <c r="Y14" i="46" s="1"/>
  <c r="T13" i="46"/>
  <c r="G20" i="46"/>
  <c r="J20" i="46"/>
  <c r="G12" i="46"/>
  <c r="Y12" i="46" s="1"/>
  <c r="J12" i="46"/>
  <c r="AA18" i="46"/>
  <c r="X23" i="46"/>
  <c r="T23" i="46"/>
  <c r="W14" i="46"/>
  <c r="O14" i="46"/>
  <c r="O27" i="46"/>
  <c r="X27" i="46"/>
  <c r="AA22" i="46"/>
  <c r="T27" i="46"/>
  <c r="W25" i="46"/>
  <c r="AA20" i="46"/>
  <c r="X18" i="46"/>
  <c r="G18" i="46"/>
  <c r="Y18" i="46" s="1"/>
  <c r="W18" i="46"/>
  <c r="T18" i="46"/>
  <c r="AA25" i="46"/>
  <c r="L22" i="46"/>
  <c r="O20" i="46"/>
  <c r="O18" i="46"/>
  <c r="O17" i="46"/>
  <c r="Y26" i="46"/>
  <c r="L26" i="46"/>
  <c r="T25" i="46"/>
  <c r="AA24" i="46"/>
  <c r="W26" i="46"/>
  <c r="O23" i="46"/>
  <c r="AA17" i="46"/>
  <c r="AA15" i="46"/>
  <c r="V15" i="46"/>
  <c r="T26" i="46"/>
  <c r="AA23" i="46"/>
  <c r="W23" i="46"/>
  <c r="W22" i="46"/>
  <c r="AA21" i="46"/>
  <c r="W20" i="46"/>
  <c r="X17" i="46"/>
  <c r="AA16" i="46"/>
  <c r="Z15" i="46"/>
  <c r="T15" i="46"/>
  <c r="G15" i="46"/>
  <c r="Y15" i="46" s="1"/>
  <c r="W15" i="46"/>
  <c r="R15" i="46"/>
  <c r="X22" i="46"/>
  <c r="O15" i="46"/>
  <c r="AA26" i="46"/>
  <c r="P26" i="46"/>
  <c r="Z23" i="46"/>
  <c r="V23" i="46"/>
  <c r="R23" i="46"/>
  <c r="L23" i="46"/>
  <c r="G23" i="46"/>
  <c r="Y23" i="46" s="1"/>
  <c r="W16" i="46"/>
  <c r="X15" i="46"/>
  <c r="L15" i="46"/>
  <c r="X14" i="46"/>
  <c r="AA27" i="46"/>
  <c r="W27" i="46"/>
  <c r="X26" i="46"/>
  <c r="S26" i="46"/>
  <c r="X25" i="46"/>
  <c r="T22" i="46"/>
  <c r="X21" i="46"/>
  <c r="X19" i="46"/>
  <c r="T19" i="46"/>
  <c r="W17" i="46"/>
  <c r="O16" i="46"/>
  <c r="AA14" i="46"/>
  <c r="L14" i="46"/>
  <c r="AA13" i="46"/>
  <c r="AA12" i="46"/>
  <c r="Q26" i="46"/>
  <c r="Z27" i="46"/>
  <c r="V27" i="46"/>
  <c r="R27" i="46"/>
  <c r="L27" i="46"/>
  <c r="G27" i="46"/>
  <c r="Y27" i="46" s="1"/>
  <c r="W21" i="46"/>
  <c r="O21" i="46"/>
  <c r="AA19" i="46"/>
  <c r="W19" i="46"/>
  <c r="R19" i="46"/>
  <c r="L19" i="46"/>
  <c r="G19" i="46"/>
  <c r="Y19" i="46" s="1"/>
  <c r="T14" i="46"/>
  <c r="X13" i="46"/>
  <c r="O13" i="46"/>
  <c r="W12" i="46"/>
  <c r="U26" i="46"/>
  <c r="O26" i="46"/>
  <c r="G26" i="46"/>
  <c r="G22" i="46"/>
  <c r="T21" i="46"/>
  <c r="Z19" i="46"/>
  <c r="V19" i="46"/>
  <c r="W13" i="46"/>
  <c r="O12" i="46"/>
  <c r="W24" i="46"/>
  <c r="O24" i="46"/>
  <c r="O25" i="46"/>
  <c r="V24" i="46"/>
  <c r="Z26" i="46"/>
  <c r="V26" i="46"/>
  <c r="R26" i="46"/>
  <c r="M26" i="46"/>
  <c r="L25" i="46"/>
  <c r="G25" i="46"/>
  <c r="X24" i="46"/>
  <c r="T24" i="46"/>
  <c r="Z22" i="46"/>
  <c r="V22" i="46"/>
  <c r="R22" i="46"/>
  <c r="L21" i="46"/>
  <c r="G21" i="46"/>
  <c r="Y21" i="46" s="1"/>
  <c r="X20" i="46"/>
  <c r="T20" i="46"/>
  <c r="Z18" i="46"/>
  <c r="V18" i="46"/>
  <c r="R18" i="46"/>
  <c r="L17" i="46"/>
  <c r="G17" i="46"/>
  <c r="X16" i="46"/>
  <c r="T16" i="46"/>
  <c r="Z14" i="46"/>
  <c r="V14" i="46"/>
  <c r="R14" i="46"/>
  <c r="L13" i="46"/>
  <c r="G13" i="46"/>
  <c r="X12" i="46"/>
  <c r="T12" i="46"/>
  <c r="Z24" i="46"/>
  <c r="Z20" i="46"/>
  <c r="V20" i="46"/>
  <c r="R20" i="46"/>
  <c r="Z16" i="46"/>
  <c r="V16" i="46"/>
  <c r="R16" i="46"/>
  <c r="Z12" i="46"/>
  <c r="V12" i="46"/>
  <c r="R12" i="46"/>
  <c r="R24" i="46"/>
  <c r="Z25" i="46"/>
  <c r="V25" i="46"/>
  <c r="R25" i="46"/>
  <c r="L24" i="46"/>
  <c r="Z21" i="46"/>
  <c r="V21" i="46"/>
  <c r="R21" i="46"/>
  <c r="Y20" i="46"/>
  <c r="L20" i="46"/>
  <c r="Z17" i="46"/>
  <c r="V17" i="46"/>
  <c r="R17" i="46"/>
  <c r="L16" i="46"/>
  <c r="Z13" i="46"/>
  <c r="V13" i="46"/>
  <c r="R13" i="46"/>
  <c r="L12" i="46"/>
  <c r="E10" i="51"/>
  <c r="E25" i="51"/>
  <c r="F10" i="51" l="1"/>
  <c r="Y25" i="46"/>
  <c r="Y22" i="46"/>
  <c r="Y13" i="46"/>
  <c r="Y17" i="46"/>
  <c r="B32" i="46" l="1"/>
  <c r="C32" i="46"/>
  <c r="D32" i="46" s="1"/>
  <c r="E32" i="46"/>
  <c r="F32" i="46" s="1"/>
  <c r="G32" i="46"/>
  <c r="I32" i="46"/>
  <c r="J14" i="46" s="1"/>
  <c r="L32" i="46"/>
  <c r="M12" i="46" s="1"/>
  <c r="O32" i="46"/>
  <c r="P12" i="46" s="1"/>
  <c r="R32" i="46"/>
  <c r="S12" i="46" s="1"/>
  <c r="T32" i="46"/>
  <c r="U12" i="46" s="1"/>
  <c r="V32" i="46"/>
  <c r="W32" i="46"/>
  <c r="X32" i="46"/>
  <c r="Z32" i="46"/>
  <c r="AA32" i="46"/>
  <c r="B33" i="46"/>
  <c r="C33" i="46"/>
  <c r="D33" i="46" s="1"/>
  <c r="E33" i="46"/>
  <c r="F33" i="46" s="1"/>
  <c r="G33" i="46"/>
  <c r="I33" i="46"/>
  <c r="J15" i="46" s="1"/>
  <c r="L33" i="46"/>
  <c r="M13" i="46" s="1"/>
  <c r="O33" i="46"/>
  <c r="P13" i="46" s="1"/>
  <c r="R33" i="46"/>
  <c r="S13" i="46" s="1"/>
  <c r="T33" i="46"/>
  <c r="U13" i="46" s="1"/>
  <c r="V33" i="46"/>
  <c r="W33" i="46"/>
  <c r="X33" i="46"/>
  <c r="Z33" i="46"/>
  <c r="AA33" i="46"/>
  <c r="B34" i="46"/>
  <c r="C34" i="46"/>
  <c r="D34" i="46" s="1"/>
  <c r="E34" i="46"/>
  <c r="F34" i="46" s="1"/>
  <c r="G34" i="46"/>
  <c r="I34" i="46"/>
  <c r="J16" i="46" s="1"/>
  <c r="L34" i="46"/>
  <c r="M14" i="46" s="1"/>
  <c r="O34" i="46"/>
  <c r="P14" i="46" s="1"/>
  <c r="R34" i="46"/>
  <c r="S14" i="46" s="1"/>
  <c r="T34" i="46"/>
  <c r="U14" i="46" s="1"/>
  <c r="V34" i="46"/>
  <c r="W34" i="46"/>
  <c r="X34" i="46"/>
  <c r="Z34" i="46"/>
  <c r="AA34" i="46"/>
  <c r="B35" i="46"/>
  <c r="C35" i="46"/>
  <c r="D35" i="46" s="1"/>
  <c r="E35" i="46"/>
  <c r="F35" i="46" s="1"/>
  <c r="G35" i="46"/>
  <c r="H15" i="46" s="1"/>
  <c r="I35" i="46"/>
  <c r="J17" i="46" s="1"/>
  <c r="L35" i="46"/>
  <c r="M15" i="46" s="1"/>
  <c r="O35" i="46"/>
  <c r="P15" i="46" s="1"/>
  <c r="R35" i="46"/>
  <c r="S15" i="46" s="1"/>
  <c r="T35" i="46"/>
  <c r="U15" i="46" s="1"/>
  <c r="V35" i="46"/>
  <c r="W35" i="46"/>
  <c r="X35" i="46"/>
  <c r="Z35" i="46"/>
  <c r="AA35" i="46"/>
  <c r="B36" i="46"/>
  <c r="C36" i="46"/>
  <c r="D36" i="46" s="1"/>
  <c r="E36" i="46"/>
  <c r="F36" i="46" s="1"/>
  <c r="G36" i="46"/>
  <c r="H16" i="46" s="1"/>
  <c r="I36" i="46"/>
  <c r="J18" i="46" s="1"/>
  <c r="L36" i="46"/>
  <c r="M16" i="46" s="1"/>
  <c r="O36" i="46"/>
  <c r="P16" i="46" s="1"/>
  <c r="R36" i="46"/>
  <c r="S16" i="46" s="1"/>
  <c r="T36" i="46"/>
  <c r="U16" i="46" s="1"/>
  <c r="V36" i="46"/>
  <c r="W36" i="46"/>
  <c r="X36" i="46"/>
  <c r="Z36" i="46"/>
  <c r="AA36" i="46"/>
  <c r="B37" i="46"/>
  <c r="C37" i="46"/>
  <c r="D37" i="46" s="1"/>
  <c r="E37" i="46"/>
  <c r="F37" i="46" s="1"/>
  <c r="G37" i="46"/>
  <c r="H17" i="46" s="1"/>
  <c r="I37" i="46"/>
  <c r="J19" i="46" s="1"/>
  <c r="L37" i="46"/>
  <c r="M17" i="46" s="1"/>
  <c r="O37" i="46"/>
  <c r="P17" i="46" s="1"/>
  <c r="R37" i="46"/>
  <c r="S17" i="46" s="1"/>
  <c r="T37" i="46"/>
  <c r="U17" i="46" s="1"/>
  <c r="V37" i="46"/>
  <c r="W37" i="46"/>
  <c r="X37" i="46"/>
  <c r="Z37" i="46"/>
  <c r="AA37" i="46"/>
  <c r="B38" i="46"/>
  <c r="C38" i="46"/>
  <c r="D38" i="46" s="1"/>
  <c r="E38" i="46"/>
  <c r="F38" i="46" s="1"/>
  <c r="G38" i="46"/>
  <c r="H18" i="46" s="1"/>
  <c r="I38" i="46"/>
  <c r="L38" i="46"/>
  <c r="M18" i="46" s="1"/>
  <c r="O38" i="46"/>
  <c r="P18" i="46" s="1"/>
  <c r="R38" i="46"/>
  <c r="S18" i="46" s="1"/>
  <c r="T38" i="46"/>
  <c r="U18" i="46" s="1"/>
  <c r="V38" i="46"/>
  <c r="W38" i="46"/>
  <c r="X38" i="46"/>
  <c r="Z38" i="46"/>
  <c r="AA38" i="46"/>
  <c r="B39" i="46"/>
  <c r="C39" i="46"/>
  <c r="D39" i="46" s="1"/>
  <c r="E39" i="46"/>
  <c r="F39" i="46" s="1"/>
  <c r="G39" i="46"/>
  <c r="H19" i="46" s="1"/>
  <c r="I39" i="46"/>
  <c r="J21" i="46" s="1"/>
  <c r="L39" i="46"/>
  <c r="M19" i="46" s="1"/>
  <c r="O39" i="46"/>
  <c r="P19" i="46" s="1"/>
  <c r="R39" i="46"/>
  <c r="S19" i="46" s="1"/>
  <c r="T39" i="46"/>
  <c r="U19" i="46" s="1"/>
  <c r="V39" i="46"/>
  <c r="W39" i="46"/>
  <c r="X39" i="46"/>
  <c r="Z39" i="46"/>
  <c r="AA39" i="46"/>
  <c r="B40" i="46"/>
  <c r="C40" i="46"/>
  <c r="D40" i="46" s="1"/>
  <c r="E40" i="46"/>
  <c r="F40" i="46" s="1"/>
  <c r="G40" i="46"/>
  <c r="H20" i="46" s="1"/>
  <c r="I40" i="46"/>
  <c r="L40" i="46"/>
  <c r="M20" i="46" s="1"/>
  <c r="O40" i="46"/>
  <c r="P20" i="46" s="1"/>
  <c r="R40" i="46"/>
  <c r="S20" i="46" s="1"/>
  <c r="T40" i="46"/>
  <c r="U20" i="46" s="1"/>
  <c r="V40" i="46"/>
  <c r="W40" i="46"/>
  <c r="X40" i="46"/>
  <c r="Z40" i="46"/>
  <c r="AA40" i="46"/>
  <c r="B41" i="46"/>
  <c r="C41" i="46"/>
  <c r="D41" i="46" s="1"/>
  <c r="E41" i="46"/>
  <c r="F41" i="46" s="1"/>
  <c r="G41" i="46"/>
  <c r="H21" i="46" s="1"/>
  <c r="I41" i="46"/>
  <c r="J23" i="46" s="1"/>
  <c r="L41" i="46"/>
  <c r="M21" i="46" s="1"/>
  <c r="O41" i="46"/>
  <c r="P21" i="46" s="1"/>
  <c r="R41" i="46"/>
  <c r="S21" i="46" s="1"/>
  <c r="T41" i="46"/>
  <c r="U21" i="46" s="1"/>
  <c r="V41" i="46"/>
  <c r="W41" i="46"/>
  <c r="X41" i="46"/>
  <c r="Z41" i="46"/>
  <c r="AA41" i="46"/>
  <c r="B42" i="46"/>
  <c r="C42" i="46"/>
  <c r="D42" i="46" s="1"/>
  <c r="E42" i="46"/>
  <c r="F42" i="46" s="1"/>
  <c r="G42" i="46"/>
  <c r="H22" i="46" s="1"/>
  <c r="I42" i="46"/>
  <c r="J24" i="46" s="1"/>
  <c r="L42" i="46"/>
  <c r="M22" i="46" s="1"/>
  <c r="O42" i="46"/>
  <c r="P22" i="46" s="1"/>
  <c r="R42" i="46"/>
  <c r="S22" i="46" s="1"/>
  <c r="T42" i="46"/>
  <c r="U22" i="46" s="1"/>
  <c r="V42" i="46"/>
  <c r="W42" i="46"/>
  <c r="X42" i="46"/>
  <c r="Z42" i="46"/>
  <c r="AA42" i="46"/>
  <c r="B43" i="46"/>
  <c r="C43" i="46"/>
  <c r="D43" i="46" s="1"/>
  <c r="E43" i="46"/>
  <c r="F43" i="46" s="1"/>
  <c r="G43" i="46"/>
  <c r="H23" i="46" s="1"/>
  <c r="I43" i="46"/>
  <c r="L43" i="46"/>
  <c r="M23" i="46" s="1"/>
  <c r="O43" i="46"/>
  <c r="P23" i="46" s="1"/>
  <c r="R43" i="46"/>
  <c r="S23" i="46" s="1"/>
  <c r="T43" i="46"/>
  <c r="U23" i="46" s="1"/>
  <c r="V43" i="46"/>
  <c r="W43" i="46"/>
  <c r="X43" i="46"/>
  <c r="Z43" i="46"/>
  <c r="AA43" i="46"/>
  <c r="B44" i="46"/>
  <c r="C44" i="46"/>
  <c r="D44" i="46" s="1"/>
  <c r="E44" i="46"/>
  <c r="F44" i="46" s="1"/>
  <c r="G44" i="46"/>
  <c r="I44" i="46"/>
  <c r="L44" i="46"/>
  <c r="M24" i="46" s="1"/>
  <c r="O44" i="46"/>
  <c r="P24" i="46" s="1"/>
  <c r="R44" i="46"/>
  <c r="S24" i="46" s="1"/>
  <c r="T44" i="46"/>
  <c r="U24" i="46" s="1"/>
  <c r="V44" i="46"/>
  <c r="W44" i="46"/>
  <c r="X44" i="46"/>
  <c r="Z44" i="46"/>
  <c r="AA44" i="46"/>
  <c r="B45" i="46"/>
  <c r="C45" i="46"/>
  <c r="D45" i="46" s="1"/>
  <c r="E45" i="46"/>
  <c r="F45" i="46" s="1"/>
  <c r="G45" i="46"/>
  <c r="H25" i="46" s="1"/>
  <c r="I45" i="46"/>
  <c r="J27" i="46" s="1"/>
  <c r="L45" i="46"/>
  <c r="M25" i="46" s="1"/>
  <c r="O45" i="46"/>
  <c r="P25" i="46" s="1"/>
  <c r="R45" i="46"/>
  <c r="S25" i="46" s="1"/>
  <c r="T45" i="46"/>
  <c r="U25" i="46" s="1"/>
  <c r="V45" i="46"/>
  <c r="W45" i="46"/>
  <c r="X45" i="46"/>
  <c r="Z45" i="46"/>
  <c r="AA45" i="46"/>
  <c r="B47" i="46"/>
  <c r="C47" i="46"/>
  <c r="D47" i="46" s="1"/>
  <c r="E47" i="46"/>
  <c r="F47" i="46" s="1"/>
  <c r="G47" i="46"/>
  <c r="I47" i="46"/>
  <c r="L47" i="46"/>
  <c r="O47" i="46"/>
  <c r="R47" i="46"/>
  <c r="T47" i="46"/>
  <c r="V47" i="46"/>
  <c r="W47" i="46"/>
  <c r="X47" i="46"/>
  <c r="Z47" i="46"/>
  <c r="AA47" i="46"/>
  <c r="H27" i="46"/>
  <c r="M27" i="46"/>
  <c r="P27" i="46"/>
  <c r="S27" i="46"/>
  <c r="U27" i="46"/>
  <c r="Q27" i="46" l="1"/>
  <c r="Y47" i="46"/>
  <c r="Q23" i="46"/>
  <c r="Y41" i="46"/>
  <c r="Q21" i="46"/>
  <c r="Y35" i="46"/>
  <c r="Q15" i="46"/>
  <c r="Y40" i="46"/>
  <c r="Q20" i="46"/>
  <c r="Y45" i="46"/>
  <c r="Q25" i="46"/>
  <c r="Y43" i="46"/>
  <c r="Q17" i="46"/>
  <c r="Q16" i="46"/>
  <c r="Q18" i="46"/>
  <c r="Q13" i="46"/>
  <c r="Q14" i="46"/>
  <c r="Y33" i="46"/>
  <c r="H13" i="46"/>
  <c r="Q19" i="46"/>
  <c r="Y32" i="46"/>
  <c r="H12" i="46"/>
  <c r="Q24" i="46"/>
  <c r="Q22" i="46"/>
  <c r="Y34" i="46"/>
  <c r="H14" i="46"/>
  <c r="Y44" i="46"/>
  <c r="H24" i="46"/>
  <c r="Q12" i="46"/>
  <c r="Y36" i="46"/>
  <c r="Y39" i="46"/>
  <c r="Y38" i="46"/>
  <c r="Y37" i="46"/>
  <c r="Y42" i="46"/>
  <c r="B115" i="51"/>
  <c r="C115" i="51"/>
  <c r="D115" i="51" s="1"/>
  <c r="E115" i="51"/>
  <c r="G115" i="51"/>
  <c r="I115" i="51"/>
  <c r="J115" i="51"/>
  <c r="L115" i="51"/>
  <c r="N115" i="51"/>
  <c r="P115" i="51"/>
  <c r="R115" i="51"/>
  <c r="S115" i="51"/>
  <c r="T115" i="51"/>
  <c r="V115" i="51"/>
  <c r="W115" i="51"/>
  <c r="B116" i="51"/>
  <c r="C116" i="51"/>
  <c r="D116" i="51" s="1"/>
  <c r="E116" i="51"/>
  <c r="G116" i="51"/>
  <c r="I116" i="51"/>
  <c r="J116" i="51"/>
  <c r="L116" i="51"/>
  <c r="N116" i="51"/>
  <c r="P116" i="51"/>
  <c r="R116" i="51"/>
  <c r="S116" i="51"/>
  <c r="T116" i="51"/>
  <c r="V116" i="51"/>
  <c r="W116" i="51"/>
  <c r="B117" i="51"/>
  <c r="C117" i="51"/>
  <c r="D117" i="51" s="1"/>
  <c r="E117" i="51"/>
  <c r="G117" i="51"/>
  <c r="I117" i="51"/>
  <c r="J117" i="51"/>
  <c r="L117" i="51"/>
  <c r="N117" i="51"/>
  <c r="P117" i="51"/>
  <c r="R117" i="51"/>
  <c r="S117" i="51"/>
  <c r="T117" i="51"/>
  <c r="V117" i="51"/>
  <c r="W117" i="51"/>
  <c r="B118" i="51"/>
  <c r="C118" i="51"/>
  <c r="D118" i="51" s="1"/>
  <c r="E118" i="51"/>
  <c r="G118" i="51"/>
  <c r="I118" i="51"/>
  <c r="J118" i="51"/>
  <c r="L118" i="51"/>
  <c r="N118" i="51"/>
  <c r="P118" i="51"/>
  <c r="R118" i="51"/>
  <c r="S118" i="51"/>
  <c r="T118" i="51"/>
  <c r="V118" i="51"/>
  <c r="W118" i="51"/>
  <c r="B119" i="51"/>
  <c r="C119" i="51"/>
  <c r="D119" i="51" s="1"/>
  <c r="E119" i="51"/>
  <c r="G119" i="51"/>
  <c r="I119" i="51"/>
  <c r="J119" i="51"/>
  <c r="L119" i="51"/>
  <c r="N119" i="51"/>
  <c r="P119" i="51"/>
  <c r="R119" i="51"/>
  <c r="S119" i="51"/>
  <c r="T119" i="51"/>
  <c r="V119" i="51"/>
  <c r="W119" i="51"/>
  <c r="B96" i="51"/>
  <c r="C96" i="51"/>
  <c r="D96" i="51" s="1"/>
  <c r="E96" i="51"/>
  <c r="G96" i="51"/>
  <c r="I96" i="51"/>
  <c r="J96" i="51"/>
  <c r="L96" i="51"/>
  <c r="N96" i="51"/>
  <c r="P96" i="51"/>
  <c r="R96" i="51"/>
  <c r="S96" i="51"/>
  <c r="T96" i="51"/>
  <c r="V96" i="51"/>
  <c r="W96" i="51"/>
  <c r="B97" i="51"/>
  <c r="C97" i="51"/>
  <c r="D97" i="51" s="1"/>
  <c r="E97" i="51"/>
  <c r="G97" i="51"/>
  <c r="I97" i="51"/>
  <c r="J97" i="51"/>
  <c r="L97" i="51"/>
  <c r="N97" i="51"/>
  <c r="P97" i="51"/>
  <c r="R97" i="51"/>
  <c r="S97" i="51"/>
  <c r="T97" i="51"/>
  <c r="V97" i="51"/>
  <c r="W97" i="51"/>
  <c r="B99" i="51"/>
  <c r="C99" i="51"/>
  <c r="D99" i="51" s="1"/>
  <c r="E99" i="51"/>
  <c r="G99" i="51"/>
  <c r="I99" i="51"/>
  <c r="J99" i="51"/>
  <c r="L99" i="51"/>
  <c r="N99" i="51"/>
  <c r="P99" i="51"/>
  <c r="R99" i="51"/>
  <c r="S99" i="51"/>
  <c r="T99" i="51"/>
  <c r="V99" i="51"/>
  <c r="W99" i="51"/>
  <c r="B100" i="51"/>
  <c r="C100" i="51"/>
  <c r="D100" i="51" s="1"/>
  <c r="E100" i="51"/>
  <c r="G100" i="51"/>
  <c r="I100" i="51"/>
  <c r="J100" i="51"/>
  <c r="L100" i="51"/>
  <c r="N100" i="51"/>
  <c r="P100" i="51"/>
  <c r="R100" i="51"/>
  <c r="S100" i="51"/>
  <c r="T100" i="51"/>
  <c r="V100" i="51"/>
  <c r="W100" i="51"/>
  <c r="B78" i="51"/>
  <c r="C78" i="51"/>
  <c r="D78" i="51" s="1"/>
  <c r="E78" i="51"/>
  <c r="G78" i="51"/>
  <c r="I78" i="51"/>
  <c r="J78" i="51"/>
  <c r="L78" i="51"/>
  <c r="N78" i="51"/>
  <c r="P78" i="51"/>
  <c r="R78" i="51"/>
  <c r="S78" i="51"/>
  <c r="T78" i="51"/>
  <c r="V78" i="51"/>
  <c r="W78" i="51"/>
  <c r="B79" i="51"/>
  <c r="C79" i="51"/>
  <c r="D79" i="51" s="1"/>
  <c r="E79" i="51"/>
  <c r="G79" i="51"/>
  <c r="I79" i="51"/>
  <c r="J79" i="51"/>
  <c r="L79" i="51"/>
  <c r="N79" i="51"/>
  <c r="P79" i="51"/>
  <c r="R79" i="51"/>
  <c r="S79" i="51"/>
  <c r="T79" i="51"/>
  <c r="V79" i="51"/>
  <c r="W79" i="51"/>
  <c r="B80" i="51"/>
  <c r="C80" i="51"/>
  <c r="D80" i="51" s="1"/>
  <c r="E80" i="51"/>
  <c r="G80" i="51"/>
  <c r="I80" i="51"/>
  <c r="J80" i="51"/>
  <c r="L80" i="51"/>
  <c r="N80" i="51"/>
  <c r="P80" i="51"/>
  <c r="R80" i="51"/>
  <c r="S80" i="51"/>
  <c r="T80" i="51"/>
  <c r="V80" i="51"/>
  <c r="W80" i="51"/>
  <c r="B59" i="51"/>
  <c r="C59" i="51"/>
  <c r="D59" i="51" s="1"/>
  <c r="E59" i="51"/>
  <c r="G59" i="51"/>
  <c r="I59" i="51"/>
  <c r="J59" i="51"/>
  <c r="L59" i="51"/>
  <c r="N59" i="51"/>
  <c r="P59" i="51"/>
  <c r="R59" i="51"/>
  <c r="S59" i="51"/>
  <c r="T59" i="51"/>
  <c r="V59" i="51"/>
  <c r="W59" i="51"/>
  <c r="B60" i="51"/>
  <c r="C60" i="51"/>
  <c r="D60" i="51" s="1"/>
  <c r="E60" i="51"/>
  <c r="G60" i="51"/>
  <c r="I60" i="51"/>
  <c r="J60" i="51"/>
  <c r="L60" i="51"/>
  <c r="N60" i="51"/>
  <c r="P60" i="51"/>
  <c r="R60" i="51"/>
  <c r="S60" i="51"/>
  <c r="T60" i="51"/>
  <c r="V60" i="51"/>
  <c r="W60" i="51"/>
  <c r="B42" i="47"/>
  <c r="C42" i="47"/>
  <c r="D42" i="47" s="1"/>
  <c r="E42" i="47"/>
  <c r="G42" i="47"/>
  <c r="I42" i="47"/>
  <c r="J42" i="47"/>
  <c r="L42" i="47"/>
  <c r="M42" i="47"/>
  <c r="O42" i="47"/>
  <c r="Q42" i="47"/>
  <c r="R42" i="47"/>
  <c r="S42" i="47"/>
  <c r="U42" i="47"/>
  <c r="V42" i="47"/>
  <c r="B15" i="2"/>
  <c r="U15" i="2" s="1"/>
  <c r="F15" i="2"/>
  <c r="I15" i="2"/>
  <c r="J15" i="2"/>
  <c r="K16" i="2" s="1"/>
  <c r="V15" i="2"/>
  <c r="U115" i="51" l="1"/>
  <c r="M15" i="2"/>
  <c r="E16" i="2"/>
  <c r="C16" i="2"/>
  <c r="P16" i="2" s="1"/>
  <c r="Q17" i="2" s="1"/>
  <c r="U119" i="51"/>
  <c r="U96" i="51"/>
  <c r="G15" i="2"/>
  <c r="H16" i="2" s="1"/>
  <c r="U99" i="51"/>
  <c r="U78" i="51"/>
  <c r="U116" i="51"/>
  <c r="U100" i="51"/>
  <c r="U117" i="51"/>
  <c r="U97" i="51"/>
  <c r="U59" i="51"/>
  <c r="T42" i="47"/>
  <c r="U80" i="51"/>
  <c r="U118" i="51"/>
  <c r="N15" i="2"/>
  <c r="U60" i="51"/>
  <c r="U79" i="51"/>
  <c r="L15" i="2"/>
  <c r="B102" i="51"/>
  <c r="C102" i="51"/>
  <c r="D102" i="51" s="1"/>
  <c r="E102" i="51"/>
  <c r="G102" i="51"/>
  <c r="I102" i="51"/>
  <c r="J102" i="51"/>
  <c r="L102" i="51"/>
  <c r="N102" i="51"/>
  <c r="P102" i="51"/>
  <c r="R102" i="51"/>
  <c r="S102" i="51"/>
  <c r="T102" i="51"/>
  <c r="V102" i="51"/>
  <c r="W102" i="51"/>
  <c r="B103" i="51"/>
  <c r="C103" i="51"/>
  <c r="D103" i="51" s="1"/>
  <c r="E103" i="51"/>
  <c r="G103" i="51"/>
  <c r="I103" i="51"/>
  <c r="J103" i="51"/>
  <c r="L103" i="51"/>
  <c r="N103" i="51"/>
  <c r="P103" i="51"/>
  <c r="R103" i="51"/>
  <c r="S103" i="51"/>
  <c r="T103" i="51"/>
  <c r="V103" i="51"/>
  <c r="W103" i="51"/>
  <c r="B104" i="51"/>
  <c r="C104" i="51"/>
  <c r="D104" i="51" s="1"/>
  <c r="E104" i="51"/>
  <c r="G104" i="51"/>
  <c r="I104" i="51"/>
  <c r="J104" i="51"/>
  <c r="L104" i="51"/>
  <c r="N104" i="51"/>
  <c r="P104" i="51"/>
  <c r="R104" i="51"/>
  <c r="S104" i="51"/>
  <c r="T104" i="51"/>
  <c r="V104" i="51"/>
  <c r="W104" i="51"/>
  <c r="B105" i="51"/>
  <c r="C105" i="51"/>
  <c r="D105" i="51" s="1"/>
  <c r="E105" i="51"/>
  <c r="G105" i="51"/>
  <c r="I105" i="51"/>
  <c r="J105" i="51"/>
  <c r="L105" i="51"/>
  <c r="N105" i="51"/>
  <c r="P105" i="51"/>
  <c r="R105" i="51"/>
  <c r="S105" i="51"/>
  <c r="T105" i="51"/>
  <c r="V105" i="51"/>
  <c r="W105" i="51"/>
  <c r="B106" i="51"/>
  <c r="C106" i="51"/>
  <c r="D106" i="51" s="1"/>
  <c r="E106" i="51"/>
  <c r="G106" i="51"/>
  <c r="I106" i="51"/>
  <c r="J106" i="51"/>
  <c r="L106" i="51"/>
  <c r="N106" i="51"/>
  <c r="P106" i="51"/>
  <c r="R106" i="51"/>
  <c r="S106" i="51"/>
  <c r="T106" i="51"/>
  <c r="V106" i="51"/>
  <c r="W106" i="51"/>
  <c r="B107" i="51"/>
  <c r="C107" i="51"/>
  <c r="D107" i="51" s="1"/>
  <c r="E107" i="51"/>
  <c r="G107" i="51"/>
  <c r="I107" i="51"/>
  <c r="J107" i="51"/>
  <c r="L107" i="51"/>
  <c r="N107" i="51"/>
  <c r="P107" i="51"/>
  <c r="R107" i="51"/>
  <c r="S107" i="51"/>
  <c r="T107" i="51"/>
  <c r="V107" i="51"/>
  <c r="W107" i="51"/>
  <c r="B108" i="51"/>
  <c r="C108" i="51"/>
  <c r="D108" i="51" s="1"/>
  <c r="E108" i="51"/>
  <c r="G108" i="51"/>
  <c r="I108" i="51"/>
  <c r="J108" i="51"/>
  <c r="L108" i="51"/>
  <c r="N108" i="51"/>
  <c r="P108" i="51"/>
  <c r="R108" i="51"/>
  <c r="S108" i="51"/>
  <c r="T108" i="51"/>
  <c r="V108" i="51"/>
  <c r="W108" i="51"/>
  <c r="B110" i="51"/>
  <c r="C110" i="51"/>
  <c r="D110" i="51" s="1"/>
  <c r="E110" i="51"/>
  <c r="G110" i="51"/>
  <c r="I110" i="51"/>
  <c r="J110" i="51"/>
  <c r="L110" i="51"/>
  <c r="N110" i="51"/>
  <c r="P110" i="51"/>
  <c r="R110" i="51"/>
  <c r="S110" i="51"/>
  <c r="T110" i="51"/>
  <c r="V110" i="51"/>
  <c r="W110" i="51"/>
  <c r="B111" i="51"/>
  <c r="C111" i="51"/>
  <c r="D111" i="51" s="1"/>
  <c r="E111" i="51"/>
  <c r="G111" i="51"/>
  <c r="I111" i="51"/>
  <c r="J111" i="51"/>
  <c r="L111" i="51"/>
  <c r="N111" i="51"/>
  <c r="P111" i="51"/>
  <c r="R111" i="51"/>
  <c r="S111" i="51"/>
  <c r="T111" i="51"/>
  <c r="V111" i="51"/>
  <c r="W111" i="51"/>
  <c r="B112" i="51"/>
  <c r="C112" i="51"/>
  <c r="D112" i="51" s="1"/>
  <c r="E112" i="51"/>
  <c r="G112" i="51"/>
  <c r="I112" i="51"/>
  <c r="J112" i="51"/>
  <c r="L112" i="51"/>
  <c r="N112" i="51"/>
  <c r="P112" i="51"/>
  <c r="R112" i="51"/>
  <c r="S112" i="51"/>
  <c r="T112" i="51"/>
  <c r="V112" i="51"/>
  <c r="W112" i="51"/>
  <c r="B113" i="51"/>
  <c r="C113" i="51"/>
  <c r="D113" i="51" s="1"/>
  <c r="E113" i="51"/>
  <c r="G113" i="51"/>
  <c r="I113" i="51"/>
  <c r="J113" i="51"/>
  <c r="L113" i="51"/>
  <c r="N113" i="51"/>
  <c r="P113" i="51"/>
  <c r="R113" i="51"/>
  <c r="S113" i="51"/>
  <c r="T113" i="51"/>
  <c r="V113" i="51"/>
  <c r="W113" i="51"/>
  <c r="B114" i="51"/>
  <c r="C114" i="51"/>
  <c r="D114" i="51" s="1"/>
  <c r="E114" i="51"/>
  <c r="G114" i="51"/>
  <c r="I114" i="51"/>
  <c r="J114" i="51"/>
  <c r="L114" i="51"/>
  <c r="N114" i="51"/>
  <c r="P114" i="51"/>
  <c r="R114" i="51"/>
  <c r="S114" i="51"/>
  <c r="T114" i="51"/>
  <c r="V114" i="51"/>
  <c r="W114" i="51"/>
  <c r="W101" i="51"/>
  <c r="V101" i="51"/>
  <c r="T101" i="51"/>
  <c r="S101" i="51"/>
  <c r="R101" i="51"/>
  <c r="P101" i="51"/>
  <c r="N101" i="51"/>
  <c r="L101" i="51"/>
  <c r="J101" i="51"/>
  <c r="I101" i="51"/>
  <c r="G101" i="51"/>
  <c r="E101" i="51"/>
  <c r="C101" i="51"/>
  <c r="D101" i="51" s="1"/>
  <c r="B101" i="51"/>
  <c r="B82" i="51"/>
  <c r="C82" i="51"/>
  <c r="D82" i="51" s="1"/>
  <c r="E82" i="51"/>
  <c r="G82" i="51"/>
  <c r="I82" i="51"/>
  <c r="J82" i="51"/>
  <c r="L82" i="51"/>
  <c r="N82" i="51"/>
  <c r="P82" i="51"/>
  <c r="R82" i="51"/>
  <c r="S82" i="51"/>
  <c r="T82" i="51"/>
  <c r="V82" i="51"/>
  <c r="W82" i="51"/>
  <c r="B83" i="51"/>
  <c r="C83" i="51"/>
  <c r="D83" i="51" s="1"/>
  <c r="E83" i="51"/>
  <c r="G83" i="51"/>
  <c r="I83" i="51"/>
  <c r="J83" i="51"/>
  <c r="L83" i="51"/>
  <c r="N83" i="51"/>
  <c r="P83" i="51"/>
  <c r="R83" i="51"/>
  <c r="S83" i="51"/>
  <c r="T83" i="51"/>
  <c r="V83" i="51"/>
  <c r="W83" i="51"/>
  <c r="B84" i="51"/>
  <c r="C84" i="51"/>
  <c r="D84" i="51" s="1"/>
  <c r="E84" i="51"/>
  <c r="G84" i="51"/>
  <c r="I84" i="51"/>
  <c r="J84" i="51"/>
  <c r="L84" i="51"/>
  <c r="N84" i="51"/>
  <c r="P84" i="51"/>
  <c r="R84" i="51"/>
  <c r="S84" i="51"/>
  <c r="T84" i="51"/>
  <c r="V84" i="51"/>
  <c r="W84" i="51"/>
  <c r="B85" i="51"/>
  <c r="C85" i="51"/>
  <c r="D85" i="51" s="1"/>
  <c r="E85" i="51"/>
  <c r="G85" i="51"/>
  <c r="I85" i="51"/>
  <c r="J85" i="51"/>
  <c r="L85" i="51"/>
  <c r="N85" i="51"/>
  <c r="P85" i="51"/>
  <c r="R85" i="51"/>
  <c r="S85" i="51"/>
  <c r="T85" i="51"/>
  <c r="V85" i="51"/>
  <c r="W85" i="51"/>
  <c r="B86" i="51"/>
  <c r="C86" i="51"/>
  <c r="D86" i="51" s="1"/>
  <c r="E86" i="51"/>
  <c r="G86" i="51"/>
  <c r="I86" i="51"/>
  <c r="J86" i="51"/>
  <c r="L86" i="51"/>
  <c r="N86" i="51"/>
  <c r="P86" i="51"/>
  <c r="R86" i="51"/>
  <c r="S86" i="51"/>
  <c r="T86" i="51"/>
  <c r="V86" i="51"/>
  <c r="W86" i="51"/>
  <c r="B88" i="51"/>
  <c r="C88" i="51"/>
  <c r="D88" i="51" s="1"/>
  <c r="E88" i="51"/>
  <c r="G88" i="51"/>
  <c r="I88" i="51"/>
  <c r="J88" i="51"/>
  <c r="L88" i="51"/>
  <c r="N88" i="51"/>
  <c r="P88" i="51"/>
  <c r="R88" i="51"/>
  <c r="S88" i="51"/>
  <c r="T88" i="51"/>
  <c r="V88" i="51"/>
  <c r="W88" i="51"/>
  <c r="B89" i="51"/>
  <c r="C89" i="51"/>
  <c r="D89" i="51" s="1"/>
  <c r="E89" i="51"/>
  <c r="G89" i="51"/>
  <c r="I89" i="51"/>
  <c r="J89" i="51"/>
  <c r="L89" i="51"/>
  <c r="N89" i="51"/>
  <c r="P89" i="51"/>
  <c r="R89" i="51"/>
  <c r="S89" i="51"/>
  <c r="T89" i="51"/>
  <c r="V89" i="51"/>
  <c r="W89" i="51"/>
  <c r="B90" i="51"/>
  <c r="C90" i="51"/>
  <c r="D90" i="51" s="1"/>
  <c r="E90" i="51"/>
  <c r="G90" i="51"/>
  <c r="I90" i="51"/>
  <c r="J90" i="51"/>
  <c r="L90" i="51"/>
  <c r="N90" i="51"/>
  <c r="P90" i="51"/>
  <c r="R90" i="51"/>
  <c r="S90" i="51"/>
  <c r="T90" i="51"/>
  <c r="V90" i="51"/>
  <c r="W90" i="51"/>
  <c r="B91" i="51"/>
  <c r="C91" i="51"/>
  <c r="D91" i="51" s="1"/>
  <c r="E91" i="51"/>
  <c r="G91" i="51"/>
  <c r="I91" i="51"/>
  <c r="J91" i="51"/>
  <c r="L91" i="51"/>
  <c r="N91" i="51"/>
  <c r="P91" i="51"/>
  <c r="R91" i="51"/>
  <c r="S91" i="51"/>
  <c r="T91" i="51"/>
  <c r="V91" i="51"/>
  <c r="W91" i="51"/>
  <c r="B92" i="51"/>
  <c r="C92" i="51"/>
  <c r="D92" i="51" s="1"/>
  <c r="E92" i="51"/>
  <c r="G92" i="51"/>
  <c r="I92" i="51"/>
  <c r="J92" i="51"/>
  <c r="L92" i="51"/>
  <c r="N92" i="51"/>
  <c r="P92" i="51"/>
  <c r="R92" i="51"/>
  <c r="S92" i="51"/>
  <c r="T92" i="51"/>
  <c r="V92" i="51"/>
  <c r="W92" i="51"/>
  <c r="B93" i="51"/>
  <c r="C93" i="51"/>
  <c r="D93" i="51" s="1"/>
  <c r="E93" i="51"/>
  <c r="G93" i="51"/>
  <c r="I93" i="51"/>
  <c r="J93" i="51"/>
  <c r="L93" i="51"/>
  <c r="N93" i="51"/>
  <c r="P93" i="51"/>
  <c r="R93" i="51"/>
  <c r="S93" i="51"/>
  <c r="T93" i="51"/>
  <c r="V93" i="51"/>
  <c r="W93" i="51"/>
  <c r="B94" i="51"/>
  <c r="C94" i="51"/>
  <c r="D94" i="51" s="1"/>
  <c r="E94" i="51"/>
  <c r="G94" i="51"/>
  <c r="I94" i="51"/>
  <c r="J94" i="51"/>
  <c r="L94" i="51"/>
  <c r="N94" i="51"/>
  <c r="P94" i="51"/>
  <c r="R94" i="51"/>
  <c r="S94" i="51"/>
  <c r="T94" i="51"/>
  <c r="V94" i="51"/>
  <c r="W94" i="51"/>
  <c r="B95" i="51"/>
  <c r="C95" i="51"/>
  <c r="D95" i="51" s="1"/>
  <c r="E95" i="51"/>
  <c r="G95" i="51"/>
  <c r="I95" i="51"/>
  <c r="J95" i="51"/>
  <c r="L95" i="51"/>
  <c r="N95" i="51"/>
  <c r="P95" i="51"/>
  <c r="R95" i="51"/>
  <c r="S95" i="51"/>
  <c r="T95" i="51"/>
  <c r="V95" i="51"/>
  <c r="W95" i="51"/>
  <c r="W81" i="51"/>
  <c r="V81" i="51"/>
  <c r="T81" i="51"/>
  <c r="S81" i="51"/>
  <c r="R81" i="51"/>
  <c r="P81" i="51"/>
  <c r="N81" i="51"/>
  <c r="L81" i="51"/>
  <c r="J81" i="51"/>
  <c r="I81" i="51"/>
  <c r="G81" i="51"/>
  <c r="E81" i="51"/>
  <c r="C81" i="51"/>
  <c r="D81" i="51" s="1"/>
  <c r="B81" i="51"/>
  <c r="B62" i="51"/>
  <c r="C62" i="51"/>
  <c r="D62" i="51" s="1"/>
  <c r="E62" i="51"/>
  <c r="G62" i="51"/>
  <c r="I62" i="51"/>
  <c r="J62" i="51"/>
  <c r="L62" i="51"/>
  <c r="N62" i="51"/>
  <c r="P62" i="51"/>
  <c r="R62" i="51"/>
  <c r="S62" i="51"/>
  <c r="T62" i="51"/>
  <c r="V62" i="51"/>
  <c r="W62" i="51"/>
  <c r="B63" i="51"/>
  <c r="C63" i="51"/>
  <c r="D63" i="51" s="1"/>
  <c r="E63" i="51"/>
  <c r="G63" i="51"/>
  <c r="I63" i="51"/>
  <c r="J63" i="51"/>
  <c r="L63" i="51"/>
  <c r="N63" i="51"/>
  <c r="P63" i="51"/>
  <c r="R63" i="51"/>
  <c r="S63" i="51"/>
  <c r="T63" i="51"/>
  <c r="V63" i="51"/>
  <c r="W63" i="51"/>
  <c r="B64" i="51"/>
  <c r="C64" i="51"/>
  <c r="D64" i="51" s="1"/>
  <c r="E64" i="51"/>
  <c r="G64" i="51"/>
  <c r="I64" i="51"/>
  <c r="J64" i="51"/>
  <c r="L64" i="51"/>
  <c r="N64" i="51"/>
  <c r="P64" i="51"/>
  <c r="R64" i="51"/>
  <c r="S64" i="51"/>
  <c r="T64" i="51"/>
  <c r="V64" i="51"/>
  <c r="W64" i="51"/>
  <c r="B66" i="51"/>
  <c r="C66" i="51"/>
  <c r="D66" i="51" s="1"/>
  <c r="E66" i="51"/>
  <c r="G66" i="51"/>
  <c r="I66" i="51"/>
  <c r="J66" i="51"/>
  <c r="L66" i="51"/>
  <c r="N66" i="51"/>
  <c r="P66" i="51"/>
  <c r="R66" i="51"/>
  <c r="S66" i="51"/>
  <c r="T66" i="51"/>
  <c r="V66" i="51"/>
  <c r="W66" i="51"/>
  <c r="B67" i="51"/>
  <c r="C67" i="51"/>
  <c r="D67" i="51" s="1"/>
  <c r="E67" i="51"/>
  <c r="G67" i="51"/>
  <c r="I67" i="51"/>
  <c r="J67" i="51"/>
  <c r="L67" i="51"/>
  <c r="N67" i="51"/>
  <c r="P67" i="51"/>
  <c r="R67" i="51"/>
  <c r="S67" i="51"/>
  <c r="T67" i="51"/>
  <c r="V67" i="51"/>
  <c r="W67" i="51"/>
  <c r="B68" i="51"/>
  <c r="C68" i="51"/>
  <c r="D68" i="51" s="1"/>
  <c r="E68" i="51"/>
  <c r="G68" i="51"/>
  <c r="I68" i="51"/>
  <c r="J68" i="51"/>
  <c r="L68" i="51"/>
  <c r="N68" i="51"/>
  <c r="P68" i="51"/>
  <c r="R68" i="51"/>
  <c r="S68" i="51"/>
  <c r="T68" i="51"/>
  <c r="V68" i="51"/>
  <c r="W68" i="51"/>
  <c r="B69" i="51"/>
  <c r="C69" i="51"/>
  <c r="D69" i="51" s="1"/>
  <c r="E69" i="51"/>
  <c r="G69" i="51"/>
  <c r="I69" i="51"/>
  <c r="J69" i="51"/>
  <c r="L69" i="51"/>
  <c r="N69" i="51"/>
  <c r="P69" i="51"/>
  <c r="R69" i="51"/>
  <c r="S69" i="51"/>
  <c r="T69" i="51"/>
  <c r="V69" i="51"/>
  <c r="W69" i="51"/>
  <c r="B70" i="51"/>
  <c r="C70" i="51"/>
  <c r="D70" i="51" s="1"/>
  <c r="E70" i="51"/>
  <c r="G70" i="51"/>
  <c r="I70" i="51"/>
  <c r="J70" i="51"/>
  <c r="L70" i="51"/>
  <c r="N70" i="51"/>
  <c r="P70" i="51"/>
  <c r="R70" i="51"/>
  <c r="S70" i="51"/>
  <c r="T70" i="51"/>
  <c r="V70" i="51"/>
  <c r="W70" i="51"/>
  <c r="B71" i="51"/>
  <c r="C71" i="51"/>
  <c r="D71" i="51" s="1"/>
  <c r="E71" i="51"/>
  <c r="G71" i="51"/>
  <c r="I71" i="51"/>
  <c r="J71" i="51"/>
  <c r="L71" i="51"/>
  <c r="N71" i="51"/>
  <c r="P71" i="51"/>
  <c r="R71" i="51"/>
  <c r="S71" i="51"/>
  <c r="T71" i="51"/>
  <c r="V71" i="51"/>
  <c r="W71" i="51"/>
  <c r="B72" i="51"/>
  <c r="C72" i="51"/>
  <c r="D72" i="51" s="1"/>
  <c r="E72" i="51"/>
  <c r="G72" i="51"/>
  <c r="I72" i="51"/>
  <c r="J72" i="51"/>
  <c r="L72" i="51"/>
  <c r="N72" i="51"/>
  <c r="P72" i="51"/>
  <c r="R72" i="51"/>
  <c r="S72" i="51"/>
  <c r="T72" i="51"/>
  <c r="V72" i="51"/>
  <c r="W72" i="51"/>
  <c r="B73" i="51"/>
  <c r="C73" i="51"/>
  <c r="D73" i="51" s="1"/>
  <c r="E73" i="51"/>
  <c r="G73" i="51"/>
  <c r="I73" i="51"/>
  <c r="J73" i="51"/>
  <c r="L73" i="51"/>
  <c r="N73" i="51"/>
  <c r="P73" i="51"/>
  <c r="R73" i="51"/>
  <c r="S73" i="51"/>
  <c r="T73" i="51"/>
  <c r="V73" i="51"/>
  <c r="W73" i="51"/>
  <c r="B74" i="51"/>
  <c r="C74" i="51"/>
  <c r="D74" i="51" s="1"/>
  <c r="E74" i="51"/>
  <c r="G74" i="51"/>
  <c r="I74" i="51"/>
  <c r="J74" i="51"/>
  <c r="L74" i="51"/>
  <c r="N74" i="51"/>
  <c r="P74" i="51"/>
  <c r="R74" i="51"/>
  <c r="S74" i="51"/>
  <c r="T74" i="51"/>
  <c r="V74" i="51"/>
  <c r="W74" i="51"/>
  <c r="B75" i="51"/>
  <c r="C75" i="51"/>
  <c r="D75" i="51" s="1"/>
  <c r="E75" i="51"/>
  <c r="G75" i="51"/>
  <c r="I75" i="51"/>
  <c r="J75" i="51"/>
  <c r="L75" i="51"/>
  <c r="N75" i="51"/>
  <c r="P75" i="51"/>
  <c r="R75" i="51"/>
  <c r="S75" i="51"/>
  <c r="T75" i="51"/>
  <c r="V75" i="51"/>
  <c r="W75" i="51"/>
  <c r="B77" i="51"/>
  <c r="C77" i="51"/>
  <c r="D77" i="51" s="1"/>
  <c r="E77" i="51"/>
  <c r="G77" i="51"/>
  <c r="I77" i="51"/>
  <c r="J77" i="51"/>
  <c r="L77" i="51"/>
  <c r="N77" i="51"/>
  <c r="P77" i="51"/>
  <c r="R77" i="51"/>
  <c r="S77" i="51"/>
  <c r="T77" i="51"/>
  <c r="V77" i="51"/>
  <c r="W77" i="51"/>
  <c r="W61" i="51"/>
  <c r="V61" i="51"/>
  <c r="T61" i="51"/>
  <c r="S61" i="51"/>
  <c r="R61" i="51"/>
  <c r="P61" i="51"/>
  <c r="N61" i="51"/>
  <c r="L61" i="51"/>
  <c r="J61" i="51"/>
  <c r="I61" i="51"/>
  <c r="G61" i="51"/>
  <c r="E61" i="51"/>
  <c r="C61" i="51"/>
  <c r="D61" i="51" s="1"/>
  <c r="B61" i="51"/>
  <c r="B40" i="51"/>
  <c r="C40" i="51"/>
  <c r="D40" i="51" s="1"/>
  <c r="E40" i="51"/>
  <c r="F25" i="51" s="1"/>
  <c r="G40" i="51"/>
  <c r="I40" i="51"/>
  <c r="J40" i="51"/>
  <c r="L40" i="51"/>
  <c r="N40" i="51"/>
  <c r="P40" i="51"/>
  <c r="R40" i="51"/>
  <c r="S40" i="51"/>
  <c r="T40" i="51"/>
  <c r="V40" i="51"/>
  <c r="W40" i="51"/>
  <c r="B55" i="51"/>
  <c r="C55" i="51"/>
  <c r="D55" i="51" s="1"/>
  <c r="E55" i="51"/>
  <c r="G55" i="51"/>
  <c r="I55" i="51"/>
  <c r="J55" i="51"/>
  <c r="L55" i="51"/>
  <c r="N55" i="51"/>
  <c r="P55" i="51"/>
  <c r="R55" i="51"/>
  <c r="S55" i="51"/>
  <c r="T55" i="51"/>
  <c r="V55" i="51"/>
  <c r="W55" i="51"/>
  <c r="B56" i="51"/>
  <c r="C56" i="51"/>
  <c r="D56" i="51" s="1"/>
  <c r="E56" i="51"/>
  <c r="G56" i="51"/>
  <c r="I56" i="51"/>
  <c r="J56" i="51"/>
  <c r="L56" i="51"/>
  <c r="N56" i="51"/>
  <c r="P56" i="51"/>
  <c r="R56" i="51"/>
  <c r="S56" i="51"/>
  <c r="T56" i="51"/>
  <c r="V56" i="51"/>
  <c r="W56" i="51"/>
  <c r="B57" i="51"/>
  <c r="C57" i="51"/>
  <c r="D57" i="51" s="1"/>
  <c r="E57" i="51"/>
  <c r="G57" i="51"/>
  <c r="I57" i="51"/>
  <c r="J57" i="51"/>
  <c r="L57" i="51"/>
  <c r="N57" i="51"/>
  <c r="P57" i="51"/>
  <c r="R57" i="51"/>
  <c r="S57" i="51"/>
  <c r="T57" i="51"/>
  <c r="V57" i="51"/>
  <c r="W57" i="51"/>
  <c r="B58" i="51"/>
  <c r="C58" i="51"/>
  <c r="D58" i="51" s="1"/>
  <c r="E58" i="51"/>
  <c r="G58" i="51"/>
  <c r="I58" i="51"/>
  <c r="J58" i="51"/>
  <c r="L58" i="51"/>
  <c r="N58" i="51"/>
  <c r="P58" i="51"/>
  <c r="R58" i="51"/>
  <c r="S58" i="51"/>
  <c r="T58" i="51"/>
  <c r="V58" i="51"/>
  <c r="W58" i="51"/>
  <c r="B10" i="51"/>
  <c r="C10" i="51"/>
  <c r="D10" i="51" s="1"/>
  <c r="G10" i="51"/>
  <c r="I10" i="51"/>
  <c r="J10" i="51"/>
  <c r="L10" i="51"/>
  <c r="B25" i="51"/>
  <c r="C25" i="51"/>
  <c r="D25" i="51" s="1"/>
  <c r="G25" i="51"/>
  <c r="I25" i="51"/>
  <c r="J25" i="51"/>
  <c r="L25" i="51"/>
  <c r="H25" i="51" l="1"/>
  <c r="M25" i="51"/>
  <c r="K25" i="51"/>
  <c r="K10" i="51"/>
  <c r="H10" i="51"/>
  <c r="M10" i="51"/>
  <c r="O4" i="51"/>
  <c r="R16" i="2"/>
  <c r="U105" i="51"/>
  <c r="U108" i="51"/>
  <c r="U107" i="51"/>
  <c r="U86" i="51"/>
  <c r="S15" i="2"/>
  <c r="T16" i="2" s="1"/>
  <c r="U90" i="51"/>
  <c r="U89" i="51"/>
  <c r="U93" i="51"/>
  <c r="W25" i="51"/>
  <c r="R25" i="51"/>
  <c r="S25" i="51"/>
  <c r="V25" i="51"/>
  <c r="T25" i="51"/>
  <c r="P25" i="51"/>
  <c r="Q25" i="51" s="1"/>
  <c r="N25" i="51"/>
  <c r="O25" i="51" s="1"/>
  <c r="V10" i="51"/>
  <c r="R10" i="51"/>
  <c r="T10" i="51"/>
  <c r="P10" i="51"/>
  <c r="S10" i="51"/>
  <c r="N10" i="51"/>
  <c r="W10" i="51"/>
  <c r="U113" i="51"/>
  <c r="U106" i="51"/>
  <c r="U92" i="51"/>
  <c r="U88" i="51"/>
  <c r="U110" i="51"/>
  <c r="U70" i="51"/>
  <c r="U112" i="51"/>
  <c r="U77" i="51"/>
  <c r="U72" i="51"/>
  <c r="U68" i="51"/>
  <c r="U63" i="51"/>
  <c r="U25" i="51"/>
  <c r="U74" i="51"/>
  <c r="U73" i="51"/>
  <c r="U69" i="51"/>
  <c r="U64" i="51"/>
  <c r="U57" i="51"/>
  <c r="U55" i="51"/>
  <c r="U85" i="51"/>
  <c r="U104" i="51"/>
  <c r="U75" i="51"/>
  <c r="U71" i="51"/>
  <c r="U67" i="51"/>
  <c r="U62" i="51"/>
  <c r="U114" i="51"/>
  <c r="U102" i="51"/>
  <c r="U66" i="51"/>
  <c r="U95" i="51"/>
  <c r="U58" i="51"/>
  <c r="U91" i="51"/>
  <c r="U82" i="51"/>
  <c r="U111" i="51"/>
  <c r="U10" i="51"/>
  <c r="U94" i="51"/>
  <c r="U83" i="51"/>
  <c r="U84" i="51"/>
  <c r="U103" i="51"/>
  <c r="U56" i="51"/>
  <c r="U40" i="51"/>
  <c r="O10" i="51" l="1"/>
  <c r="Q10" i="51"/>
  <c r="I11" i="46"/>
  <c r="U5" i="46" l="1"/>
  <c r="J11" i="46"/>
  <c r="AA11" i="46"/>
  <c r="V11" i="46"/>
  <c r="X11" i="46"/>
  <c r="L11" i="46"/>
  <c r="T11" i="46"/>
  <c r="R11" i="46"/>
  <c r="G11" i="46"/>
  <c r="O11" i="46"/>
  <c r="W11" i="46"/>
  <c r="Z11" i="46"/>
  <c r="P9" i="2"/>
  <c r="F21" i="1" l="1"/>
  <c r="L21" i="1" s="1"/>
  <c r="F22" i="1"/>
  <c r="L22" i="1" s="1"/>
  <c r="F23" i="1"/>
  <c r="L23" i="1" s="1"/>
  <c r="F24" i="1"/>
  <c r="L24" i="1" s="1"/>
  <c r="F25" i="1"/>
  <c r="L25" i="1" s="1"/>
  <c r="F26" i="1"/>
  <c r="L26" i="1" s="1"/>
  <c r="F27" i="1"/>
  <c r="L27" i="1" s="1"/>
  <c r="F28" i="1"/>
  <c r="L28" i="1" s="1"/>
  <c r="F29" i="1"/>
  <c r="F30" i="1"/>
  <c r="F60" i="1"/>
  <c r="F61" i="1"/>
  <c r="J30" i="1" l="1"/>
  <c r="L30" i="1"/>
  <c r="N30" i="1"/>
  <c r="N61" i="1"/>
  <c r="L61" i="1"/>
  <c r="J61" i="1"/>
  <c r="J29" i="1"/>
  <c r="L29" i="1"/>
  <c r="N60" i="1"/>
  <c r="J60" i="1"/>
  <c r="L60" i="1"/>
  <c r="N59" i="1"/>
  <c r="T59" i="1" s="1"/>
  <c r="J59" i="1"/>
  <c r="L59" i="1"/>
  <c r="N31" i="1"/>
  <c r="T31" i="1" s="1"/>
  <c r="J31" i="1"/>
  <c r="L31" i="1"/>
  <c r="Q117" i="49"/>
  <c r="O117" i="49"/>
  <c r="M117" i="49"/>
  <c r="N117" i="49" s="1"/>
  <c r="K117" i="49"/>
  <c r="L117" i="49" s="1"/>
  <c r="I117" i="49"/>
  <c r="J117" i="49" s="1"/>
  <c r="H117" i="49"/>
  <c r="F117" i="49"/>
  <c r="G117" i="49" s="1"/>
  <c r="D117" i="49"/>
  <c r="C117" i="49"/>
  <c r="B117" i="49"/>
  <c r="Q116" i="49"/>
  <c r="O116" i="49"/>
  <c r="M116" i="49"/>
  <c r="N116" i="49" s="1"/>
  <c r="K116" i="49"/>
  <c r="L116" i="49" s="1"/>
  <c r="I116" i="49"/>
  <c r="J116" i="49" s="1"/>
  <c r="H116" i="49"/>
  <c r="F116" i="49"/>
  <c r="G116" i="49" s="1"/>
  <c r="D116" i="49"/>
  <c r="C116" i="49"/>
  <c r="B116" i="49"/>
  <c r="Q115" i="49"/>
  <c r="O115" i="49"/>
  <c r="M115" i="49"/>
  <c r="N115" i="49" s="1"/>
  <c r="K115" i="49"/>
  <c r="L115" i="49" s="1"/>
  <c r="I115" i="49"/>
  <c r="J115" i="49" s="1"/>
  <c r="H115" i="49"/>
  <c r="F115" i="49"/>
  <c r="D115" i="49"/>
  <c r="E115" i="49" s="1"/>
  <c r="C115" i="49"/>
  <c r="B115" i="49"/>
  <c r="Q114" i="49"/>
  <c r="O114" i="49"/>
  <c r="M114" i="49"/>
  <c r="N114" i="49" s="1"/>
  <c r="K114" i="49"/>
  <c r="L114" i="49" s="1"/>
  <c r="I114" i="49"/>
  <c r="J114" i="49" s="1"/>
  <c r="H114" i="49"/>
  <c r="F114" i="49"/>
  <c r="D114" i="49"/>
  <c r="E114" i="49" s="1"/>
  <c r="C114" i="49"/>
  <c r="B114" i="49"/>
  <c r="Q113" i="49"/>
  <c r="O113" i="49"/>
  <c r="M113" i="49"/>
  <c r="N113" i="49" s="1"/>
  <c r="K113" i="49"/>
  <c r="L113" i="49" s="1"/>
  <c r="I113" i="49"/>
  <c r="J113" i="49" s="1"/>
  <c r="H113" i="49"/>
  <c r="F113" i="49"/>
  <c r="D113" i="49"/>
  <c r="E113" i="49" s="1"/>
  <c r="C113" i="49"/>
  <c r="B113" i="49"/>
  <c r="Q112" i="49"/>
  <c r="O112" i="49"/>
  <c r="M112" i="49"/>
  <c r="N112" i="49" s="1"/>
  <c r="K112" i="49"/>
  <c r="L112" i="49" s="1"/>
  <c r="I112" i="49"/>
  <c r="J112" i="49" s="1"/>
  <c r="H112" i="49"/>
  <c r="F112" i="49"/>
  <c r="G112" i="49" s="1"/>
  <c r="D112" i="49"/>
  <c r="C112" i="49"/>
  <c r="B112" i="49"/>
  <c r="Q111" i="49"/>
  <c r="O111" i="49"/>
  <c r="M111" i="49"/>
  <c r="N111" i="49" s="1"/>
  <c r="K111" i="49"/>
  <c r="L111" i="49" s="1"/>
  <c r="I111" i="49"/>
  <c r="J111" i="49" s="1"/>
  <c r="H111" i="49"/>
  <c r="F111" i="49"/>
  <c r="G111" i="49" s="1"/>
  <c r="D111" i="49"/>
  <c r="E111" i="49" s="1"/>
  <c r="C111" i="49"/>
  <c r="B111" i="49"/>
  <c r="Q110" i="49"/>
  <c r="O110" i="49"/>
  <c r="M110" i="49"/>
  <c r="N110" i="49" s="1"/>
  <c r="K110" i="49"/>
  <c r="L110" i="49" s="1"/>
  <c r="I110" i="49"/>
  <c r="J110" i="49" s="1"/>
  <c r="H110" i="49"/>
  <c r="F110" i="49"/>
  <c r="G110" i="49" s="1"/>
  <c r="D110" i="49"/>
  <c r="E110" i="49" s="1"/>
  <c r="C110" i="49"/>
  <c r="B110" i="49"/>
  <c r="Q109" i="49"/>
  <c r="O109" i="49"/>
  <c r="M109" i="49"/>
  <c r="N109" i="49" s="1"/>
  <c r="K109" i="49"/>
  <c r="L109" i="49" s="1"/>
  <c r="I109" i="49"/>
  <c r="J109" i="49" s="1"/>
  <c r="H109" i="49"/>
  <c r="F109" i="49"/>
  <c r="D109" i="49"/>
  <c r="E109" i="49" s="1"/>
  <c r="C109" i="49"/>
  <c r="B109" i="49"/>
  <c r="Q108" i="49"/>
  <c r="O108" i="49"/>
  <c r="M108" i="49"/>
  <c r="N108" i="49" s="1"/>
  <c r="K108" i="49"/>
  <c r="L108" i="49" s="1"/>
  <c r="I108" i="49"/>
  <c r="J108" i="49" s="1"/>
  <c r="H108" i="49"/>
  <c r="F108" i="49"/>
  <c r="G108" i="49" s="1"/>
  <c r="D108" i="49"/>
  <c r="C108" i="49"/>
  <c r="B108" i="49"/>
  <c r="Q107" i="49"/>
  <c r="O107" i="49"/>
  <c r="M107" i="49"/>
  <c r="N107" i="49" s="1"/>
  <c r="K107" i="49"/>
  <c r="L107" i="49" s="1"/>
  <c r="I107" i="49"/>
  <c r="J107" i="49" s="1"/>
  <c r="H107" i="49"/>
  <c r="F107" i="49"/>
  <c r="D107" i="49"/>
  <c r="E107" i="49" s="1"/>
  <c r="C107" i="49"/>
  <c r="B107" i="49"/>
  <c r="Q106" i="49"/>
  <c r="O106" i="49"/>
  <c r="M106" i="49"/>
  <c r="N106" i="49" s="1"/>
  <c r="K106" i="49"/>
  <c r="L106" i="49" s="1"/>
  <c r="I106" i="49"/>
  <c r="J106" i="49" s="1"/>
  <c r="H106" i="49"/>
  <c r="F106" i="49"/>
  <c r="D106" i="49"/>
  <c r="E106" i="49" s="1"/>
  <c r="C106" i="49"/>
  <c r="B106" i="49"/>
  <c r="Q105" i="49"/>
  <c r="O105" i="49"/>
  <c r="M105" i="49"/>
  <c r="N105" i="49" s="1"/>
  <c r="K105" i="49"/>
  <c r="L105" i="49" s="1"/>
  <c r="I105" i="49"/>
  <c r="J105" i="49" s="1"/>
  <c r="H105" i="49"/>
  <c r="F105" i="49"/>
  <c r="D105" i="49"/>
  <c r="E105" i="49" s="1"/>
  <c r="C105" i="49"/>
  <c r="B105" i="49"/>
  <c r="Q104" i="49"/>
  <c r="O104" i="49"/>
  <c r="M104" i="49"/>
  <c r="N104" i="49" s="1"/>
  <c r="K104" i="49"/>
  <c r="I104" i="49"/>
  <c r="J104" i="49" s="1"/>
  <c r="H104" i="49"/>
  <c r="F104" i="49"/>
  <c r="G104" i="49" s="1"/>
  <c r="D104" i="49"/>
  <c r="C104" i="49"/>
  <c r="B104" i="49"/>
  <c r="Q103" i="49"/>
  <c r="O103" i="49"/>
  <c r="M103" i="49"/>
  <c r="N103" i="49" s="1"/>
  <c r="K103" i="49"/>
  <c r="L103" i="49" s="1"/>
  <c r="I103" i="49"/>
  <c r="J103" i="49" s="1"/>
  <c r="H103" i="49"/>
  <c r="F103" i="49"/>
  <c r="D103" i="49"/>
  <c r="E103" i="49" s="1"/>
  <c r="C103" i="49"/>
  <c r="B103" i="49"/>
  <c r="Q102" i="49"/>
  <c r="O102" i="49"/>
  <c r="M102" i="49"/>
  <c r="N102" i="49" s="1"/>
  <c r="K102" i="49"/>
  <c r="L102" i="49" s="1"/>
  <c r="I102" i="49"/>
  <c r="J102" i="49" s="1"/>
  <c r="H102" i="49"/>
  <c r="F102" i="49"/>
  <c r="D102" i="49"/>
  <c r="E102" i="49" s="1"/>
  <c r="C102" i="49"/>
  <c r="B102" i="49"/>
  <c r="Q101" i="49"/>
  <c r="O101" i="49"/>
  <c r="M101" i="49"/>
  <c r="N101" i="49" s="1"/>
  <c r="K101" i="49"/>
  <c r="L101" i="49" s="1"/>
  <c r="I101" i="49"/>
  <c r="J101" i="49" s="1"/>
  <c r="H101" i="49"/>
  <c r="F101" i="49"/>
  <c r="D101" i="49"/>
  <c r="E101" i="49" s="1"/>
  <c r="C101" i="49"/>
  <c r="B101" i="49"/>
  <c r="Q100" i="49"/>
  <c r="O100" i="49"/>
  <c r="M100" i="49"/>
  <c r="N100" i="49" s="1"/>
  <c r="K100" i="49"/>
  <c r="L100" i="49" s="1"/>
  <c r="I100" i="49"/>
  <c r="J100" i="49" s="1"/>
  <c r="H100" i="49"/>
  <c r="F100" i="49"/>
  <c r="G100" i="49" s="1"/>
  <c r="D100" i="49"/>
  <c r="C100" i="49"/>
  <c r="B100" i="49"/>
  <c r="Q99" i="49"/>
  <c r="O99" i="49"/>
  <c r="M99" i="49"/>
  <c r="N99" i="49" s="1"/>
  <c r="K99" i="49"/>
  <c r="L99" i="49" s="1"/>
  <c r="I99" i="49"/>
  <c r="J99" i="49" s="1"/>
  <c r="H99" i="49"/>
  <c r="F99" i="49"/>
  <c r="D99" i="49"/>
  <c r="E99" i="49" s="1"/>
  <c r="C99" i="49"/>
  <c r="B99" i="49"/>
  <c r="Q98" i="49"/>
  <c r="O98" i="49"/>
  <c r="M98" i="49"/>
  <c r="N98" i="49" s="1"/>
  <c r="K98" i="49"/>
  <c r="L98" i="49" s="1"/>
  <c r="I98" i="49"/>
  <c r="J98" i="49" s="1"/>
  <c r="H98" i="49"/>
  <c r="F98" i="49"/>
  <c r="D98" i="49"/>
  <c r="E98" i="49" s="1"/>
  <c r="C98" i="49"/>
  <c r="B98" i="49"/>
  <c r="Q97" i="49"/>
  <c r="O97" i="49"/>
  <c r="M97" i="49"/>
  <c r="K97" i="49"/>
  <c r="I97" i="49"/>
  <c r="H97" i="49"/>
  <c r="F97" i="49"/>
  <c r="G75" i="49" s="1"/>
  <c r="D97" i="49"/>
  <c r="C97" i="49"/>
  <c r="B97" i="49"/>
  <c r="Q96" i="49"/>
  <c r="O96" i="49"/>
  <c r="M96" i="49"/>
  <c r="K96" i="49"/>
  <c r="I96" i="49"/>
  <c r="H96" i="49"/>
  <c r="F96" i="49"/>
  <c r="D96" i="49"/>
  <c r="C96" i="49"/>
  <c r="B96" i="49"/>
  <c r="Q95" i="49"/>
  <c r="O95" i="49"/>
  <c r="M95" i="49"/>
  <c r="K95" i="49"/>
  <c r="I95" i="49"/>
  <c r="H95" i="49"/>
  <c r="F95" i="49"/>
  <c r="D95" i="49"/>
  <c r="C95" i="49"/>
  <c r="B95" i="49"/>
  <c r="Q94" i="49"/>
  <c r="O94" i="49"/>
  <c r="M94" i="49"/>
  <c r="K94" i="49"/>
  <c r="I94" i="49"/>
  <c r="H94" i="49"/>
  <c r="F94" i="49"/>
  <c r="D94" i="49"/>
  <c r="C94" i="49"/>
  <c r="B94" i="49"/>
  <c r="Q93" i="49"/>
  <c r="O93" i="49"/>
  <c r="M93" i="49"/>
  <c r="K93" i="49"/>
  <c r="I93" i="49"/>
  <c r="H93" i="49"/>
  <c r="F93" i="49"/>
  <c r="D93" i="49"/>
  <c r="C93" i="49"/>
  <c r="B93" i="49"/>
  <c r="Q92" i="49"/>
  <c r="O92" i="49"/>
  <c r="M92" i="49"/>
  <c r="K92" i="49"/>
  <c r="I92" i="49"/>
  <c r="H92" i="49"/>
  <c r="F92" i="49"/>
  <c r="D92" i="49"/>
  <c r="C92" i="49"/>
  <c r="B92" i="49"/>
  <c r="Q91" i="49"/>
  <c r="O91" i="49"/>
  <c r="M91" i="49"/>
  <c r="K91" i="49"/>
  <c r="I91" i="49"/>
  <c r="H91" i="49"/>
  <c r="F91" i="49"/>
  <c r="D91" i="49"/>
  <c r="C91" i="49"/>
  <c r="B91" i="49"/>
  <c r="Q90" i="49"/>
  <c r="O90" i="49"/>
  <c r="M90" i="49"/>
  <c r="K90" i="49"/>
  <c r="I90" i="49"/>
  <c r="H90" i="49"/>
  <c r="F90" i="49"/>
  <c r="D90" i="49"/>
  <c r="C90" i="49"/>
  <c r="B90" i="49"/>
  <c r="Q89" i="49"/>
  <c r="O89" i="49"/>
  <c r="M89" i="49"/>
  <c r="K89" i="49"/>
  <c r="I89" i="49"/>
  <c r="H89" i="49"/>
  <c r="F89" i="49"/>
  <c r="D89" i="49"/>
  <c r="C89" i="49"/>
  <c r="B89" i="49"/>
  <c r="Q88" i="49"/>
  <c r="O88" i="49"/>
  <c r="M88" i="49"/>
  <c r="K88" i="49"/>
  <c r="I88" i="49"/>
  <c r="H88" i="49"/>
  <c r="F88" i="49"/>
  <c r="D88" i="49"/>
  <c r="C88" i="49"/>
  <c r="B88" i="49"/>
  <c r="Q87" i="49"/>
  <c r="O87" i="49"/>
  <c r="M87" i="49"/>
  <c r="K87" i="49"/>
  <c r="I87" i="49"/>
  <c r="H87" i="49"/>
  <c r="F87" i="49"/>
  <c r="D87" i="49"/>
  <c r="C87" i="49"/>
  <c r="B87" i="49"/>
  <c r="Q86" i="49"/>
  <c r="O86" i="49"/>
  <c r="M86" i="49"/>
  <c r="K86" i="49"/>
  <c r="I86" i="49"/>
  <c r="H86" i="49"/>
  <c r="F86" i="49"/>
  <c r="D86" i="49"/>
  <c r="C86" i="49"/>
  <c r="B86" i="49"/>
  <c r="Q85" i="49"/>
  <c r="O85" i="49"/>
  <c r="M85" i="49"/>
  <c r="K85" i="49"/>
  <c r="I85" i="49"/>
  <c r="H85" i="49"/>
  <c r="F85" i="49"/>
  <c r="D85" i="49"/>
  <c r="C85" i="49"/>
  <c r="B85" i="49"/>
  <c r="Q84" i="49"/>
  <c r="O84" i="49"/>
  <c r="M84" i="49"/>
  <c r="K84" i="49"/>
  <c r="I84" i="49"/>
  <c r="H84" i="49"/>
  <c r="F84" i="49"/>
  <c r="D84" i="49"/>
  <c r="C84" i="49"/>
  <c r="B84" i="49"/>
  <c r="Q83" i="49"/>
  <c r="O83" i="49"/>
  <c r="M83" i="49"/>
  <c r="K83" i="49"/>
  <c r="I83" i="49"/>
  <c r="H83" i="49"/>
  <c r="F83" i="49"/>
  <c r="D83" i="49"/>
  <c r="C83" i="49"/>
  <c r="B83" i="49"/>
  <c r="Q82" i="49"/>
  <c r="O82" i="49"/>
  <c r="M82" i="49"/>
  <c r="K82" i="49"/>
  <c r="I82" i="49"/>
  <c r="H82" i="49"/>
  <c r="F82" i="49"/>
  <c r="D82" i="49"/>
  <c r="C82" i="49"/>
  <c r="B82" i="49"/>
  <c r="Q81" i="49"/>
  <c r="O81" i="49"/>
  <c r="M81" i="49"/>
  <c r="K81" i="49"/>
  <c r="I81" i="49"/>
  <c r="H81" i="49"/>
  <c r="F81" i="49"/>
  <c r="D81" i="49"/>
  <c r="C81" i="49"/>
  <c r="B81" i="49"/>
  <c r="Q80" i="49"/>
  <c r="O80" i="49"/>
  <c r="M80" i="49"/>
  <c r="K80" i="49"/>
  <c r="I80" i="49"/>
  <c r="H80" i="49"/>
  <c r="F80" i="49"/>
  <c r="D80" i="49"/>
  <c r="C80" i="49"/>
  <c r="B80" i="49"/>
  <c r="Q79" i="49"/>
  <c r="O79" i="49"/>
  <c r="M79" i="49"/>
  <c r="K79" i="49"/>
  <c r="I79" i="49"/>
  <c r="H79" i="49"/>
  <c r="F79" i="49"/>
  <c r="D79" i="49"/>
  <c r="C79" i="49"/>
  <c r="B79" i="49"/>
  <c r="Q78" i="49"/>
  <c r="O78" i="49"/>
  <c r="M78" i="49"/>
  <c r="K78" i="49"/>
  <c r="I78" i="49"/>
  <c r="H78" i="49"/>
  <c r="F78" i="49"/>
  <c r="D78" i="49"/>
  <c r="C78" i="49"/>
  <c r="B78" i="49"/>
  <c r="Q77" i="49"/>
  <c r="O77" i="49"/>
  <c r="M77" i="49"/>
  <c r="K77" i="49"/>
  <c r="I77" i="49"/>
  <c r="H77" i="49"/>
  <c r="F77" i="49"/>
  <c r="D77" i="49"/>
  <c r="C77" i="49"/>
  <c r="B77" i="49"/>
  <c r="N53" i="49"/>
  <c r="L53" i="49"/>
  <c r="J53" i="49"/>
  <c r="G53" i="49"/>
  <c r="E53" i="49"/>
  <c r="Q74" i="49"/>
  <c r="O74" i="49"/>
  <c r="M74" i="49"/>
  <c r="K74" i="49"/>
  <c r="I74" i="49"/>
  <c r="H74" i="49"/>
  <c r="F74" i="49"/>
  <c r="D74" i="49"/>
  <c r="C74" i="49"/>
  <c r="B74" i="49"/>
  <c r="Q73" i="49"/>
  <c r="O73" i="49"/>
  <c r="M73" i="49"/>
  <c r="K73" i="49"/>
  <c r="I73" i="49"/>
  <c r="H73" i="49"/>
  <c r="F73" i="49"/>
  <c r="D73" i="49"/>
  <c r="C73" i="49"/>
  <c r="B73" i="49"/>
  <c r="Q72" i="49"/>
  <c r="O72" i="49"/>
  <c r="M72" i="49"/>
  <c r="K72" i="49"/>
  <c r="I72" i="49"/>
  <c r="H72" i="49"/>
  <c r="F72" i="49"/>
  <c r="D72" i="49"/>
  <c r="C72" i="49"/>
  <c r="B72" i="49"/>
  <c r="Q71" i="49"/>
  <c r="O71" i="49"/>
  <c r="M71" i="49"/>
  <c r="K71" i="49"/>
  <c r="I71" i="49"/>
  <c r="H71" i="49"/>
  <c r="F71" i="49"/>
  <c r="D71" i="49"/>
  <c r="C71" i="49"/>
  <c r="B71" i="49"/>
  <c r="Q70" i="49"/>
  <c r="O70" i="49"/>
  <c r="M70" i="49"/>
  <c r="K70" i="49"/>
  <c r="I70" i="49"/>
  <c r="H70" i="49"/>
  <c r="F70" i="49"/>
  <c r="D70" i="49"/>
  <c r="C70" i="49"/>
  <c r="B70" i="49"/>
  <c r="Q69" i="49"/>
  <c r="O69" i="49"/>
  <c r="M69" i="49"/>
  <c r="K69" i="49"/>
  <c r="I69" i="49"/>
  <c r="H69" i="49"/>
  <c r="F69" i="49"/>
  <c r="D69" i="49"/>
  <c r="C69" i="49"/>
  <c r="B69" i="49"/>
  <c r="Q68" i="49"/>
  <c r="O68" i="49"/>
  <c r="M68" i="49"/>
  <c r="K68" i="49"/>
  <c r="I68" i="49"/>
  <c r="H68" i="49"/>
  <c r="F68" i="49"/>
  <c r="D68" i="49"/>
  <c r="C68" i="49"/>
  <c r="B68" i="49"/>
  <c r="Q67" i="49"/>
  <c r="O67" i="49"/>
  <c r="M67" i="49"/>
  <c r="K67" i="49"/>
  <c r="I67" i="49"/>
  <c r="H67" i="49"/>
  <c r="F67" i="49"/>
  <c r="D67" i="49"/>
  <c r="C67" i="49"/>
  <c r="B67" i="49"/>
  <c r="Q66" i="49"/>
  <c r="O66" i="49"/>
  <c r="M66" i="49"/>
  <c r="K66" i="49"/>
  <c r="I66" i="49"/>
  <c r="H66" i="49"/>
  <c r="F66" i="49"/>
  <c r="D66" i="49"/>
  <c r="C66" i="49"/>
  <c r="B66" i="49"/>
  <c r="Q65" i="49"/>
  <c r="O65" i="49"/>
  <c r="M65" i="49"/>
  <c r="K65" i="49"/>
  <c r="I65" i="49"/>
  <c r="H65" i="49"/>
  <c r="F65" i="49"/>
  <c r="D65" i="49"/>
  <c r="C65" i="49"/>
  <c r="B65" i="49"/>
  <c r="Q64" i="49"/>
  <c r="O64" i="49"/>
  <c r="M64" i="49"/>
  <c r="K64" i="49"/>
  <c r="I64" i="49"/>
  <c r="H64" i="49"/>
  <c r="F64" i="49"/>
  <c r="D64" i="49"/>
  <c r="C64" i="49"/>
  <c r="B64" i="49"/>
  <c r="Q63" i="49"/>
  <c r="O63" i="49"/>
  <c r="M63" i="49"/>
  <c r="K63" i="49"/>
  <c r="I63" i="49"/>
  <c r="H63" i="49"/>
  <c r="F63" i="49"/>
  <c r="D63" i="49"/>
  <c r="C63" i="49"/>
  <c r="B63" i="49"/>
  <c r="Q62" i="49"/>
  <c r="O62" i="49"/>
  <c r="M62" i="49"/>
  <c r="K62" i="49"/>
  <c r="I62" i="49"/>
  <c r="H62" i="49"/>
  <c r="F62" i="49"/>
  <c r="D62" i="49"/>
  <c r="C62" i="49"/>
  <c r="B62" i="49"/>
  <c r="Q61" i="49"/>
  <c r="O61" i="49"/>
  <c r="M61" i="49"/>
  <c r="K61" i="49"/>
  <c r="I61" i="49"/>
  <c r="H61" i="49"/>
  <c r="F61" i="49"/>
  <c r="D61" i="49"/>
  <c r="C61" i="49"/>
  <c r="B61" i="49"/>
  <c r="Q60" i="49"/>
  <c r="O60" i="49"/>
  <c r="M60" i="49"/>
  <c r="K60" i="49"/>
  <c r="I60" i="49"/>
  <c r="H60" i="49"/>
  <c r="F60" i="49"/>
  <c r="D60" i="49"/>
  <c r="C60" i="49"/>
  <c r="B60" i="49"/>
  <c r="Q59" i="49"/>
  <c r="O59" i="49"/>
  <c r="M59" i="49"/>
  <c r="K59" i="49"/>
  <c r="I59" i="49"/>
  <c r="H59" i="49"/>
  <c r="F59" i="49"/>
  <c r="D59" i="49"/>
  <c r="C59" i="49"/>
  <c r="B59" i="49"/>
  <c r="Q58" i="49"/>
  <c r="O58" i="49"/>
  <c r="M58" i="49"/>
  <c r="K58" i="49"/>
  <c r="I58" i="49"/>
  <c r="H58" i="49"/>
  <c r="F58" i="49"/>
  <c r="D58" i="49"/>
  <c r="C58" i="49"/>
  <c r="B58" i="49"/>
  <c r="Q57" i="49"/>
  <c r="O57" i="49"/>
  <c r="M57" i="49"/>
  <c r="K57" i="49"/>
  <c r="I57" i="49"/>
  <c r="H57" i="49"/>
  <c r="F57" i="49"/>
  <c r="D57" i="49"/>
  <c r="C57" i="49"/>
  <c r="B57" i="49"/>
  <c r="Q56" i="49"/>
  <c r="O56" i="49"/>
  <c r="M56" i="49"/>
  <c r="K56" i="49"/>
  <c r="I56" i="49"/>
  <c r="H56" i="49"/>
  <c r="F56" i="49"/>
  <c r="D56" i="49"/>
  <c r="C56" i="49"/>
  <c r="B56" i="49"/>
  <c r="Q55" i="49"/>
  <c r="O55" i="49"/>
  <c r="M55" i="49"/>
  <c r="K55" i="49"/>
  <c r="I55" i="49"/>
  <c r="H55" i="49"/>
  <c r="F55" i="49"/>
  <c r="D55" i="49"/>
  <c r="C55" i="49"/>
  <c r="B55" i="49"/>
  <c r="N31" i="49"/>
  <c r="L31" i="49"/>
  <c r="J31" i="49"/>
  <c r="G31" i="49"/>
  <c r="E31" i="49"/>
  <c r="Q52" i="49"/>
  <c r="O52" i="49"/>
  <c r="M52" i="49"/>
  <c r="N30" i="49" s="1"/>
  <c r="K52" i="49"/>
  <c r="L30" i="49" s="1"/>
  <c r="I52" i="49"/>
  <c r="J30" i="49" s="1"/>
  <c r="H52" i="49"/>
  <c r="F52" i="49"/>
  <c r="G30" i="49" s="1"/>
  <c r="D52" i="49"/>
  <c r="E30" i="49" s="1"/>
  <c r="C52" i="49"/>
  <c r="B52" i="49"/>
  <c r="Q51" i="49"/>
  <c r="O51" i="49"/>
  <c r="M51" i="49"/>
  <c r="K51" i="49"/>
  <c r="I51" i="49"/>
  <c r="H51" i="49"/>
  <c r="F51" i="49"/>
  <c r="D51" i="49"/>
  <c r="C51" i="49"/>
  <c r="B51" i="49"/>
  <c r="Q50" i="49"/>
  <c r="O50" i="49"/>
  <c r="M50" i="49"/>
  <c r="K50" i="49"/>
  <c r="I50" i="49"/>
  <c r="H50" i="49"/>
  <c r="F50" i="49"/>
  <c r="D50" i="49"/>
  <c r="C50" i="49"/>
  <c r="B50" i="49"/>
  <c r="Q49" i="49"/>
  <c r="O49" i="49"/>
  <c r="M49" i="49"/>
  <c r="K49" i="49"/>
  <c r="I49" i="49"/>
  <c r="H49" i="49"/>
  <c r="F49" i="49"/>
  <c r="D49" i="49"/>
  <c r="C49" i="49"/>
  <c r="B49" i="49"/>
  <c r="Q48" i="49"/>
  <c r="O48" i="49"/>
  <c r="M48" i="49"/>
  <c r="K48" i="49"/>
  <c r="I48" i="49"/>
  <c r="H48" i="49"/>
  <c r="F48" i="49"/>
  <c r="D48" i="49"/>
  <c r="C48" i="49"/>
  <c r="B48" i="49"/>
  <c r="Q47" i="49"/>
  <c r="O47" i="49"/>
  <c r="M47" i="49"/>
  <c r="K47" i="49"/>
  <c r="I47" i="49"/>
  <c r="H47" i="49"/>
  <c r="F47" i="49"/>
  <c r="D47" i="49"/>
  <c r="C47" i="49"/>
  <c r="B47" i="49"/>
  <c r="Q46" i="49"/>
  <c r="O46" i="49"/>
  <c r="M46" i="49"/>
  <c r="K46" i="49"/>
  <c r="I46" i="49"/>
  <c r="H46" i="49"/>
  <c r="F46" i="49"/>
  <c r="D46" i="49"/>
  <c r="C46" i="49"/>
  <c r="B46" i="49"/>
  <c r="Q45" i="49"/>
  <c r="O45" i="49"/>
  <c r="M45" i="49"/>
  <c r="K45" i="49"/>
  <c r="I45" i="49"/>
  <c r="H45" i="49"/>
  <c r="F45" i="49"/>
  <c r="D45" i="49"/>
  <c r="C45" i="49"/>
  <c r="B45" i="49"/>
  <c r="Q44" i="49"/>
  <c r="O44" i="49"/>
  <c r="M44" i="49"/>
  <c r="K44" i="49"/>
  <c r="I44" i="49"/>
  <c r="H44" i="49"/>
  <c r="F44" i="49"/>
  <c r="D44" i="49"/>
  <c r="C44" i="49"/>
  <c r="B44" i="49"/>
  <c r="Q43" i="49"/>
  <c r="O43" i="49"/>
  <c r="M43" i="49"/>
  <c r="K43" i="49"/>
  <c r="I43" i="49"/>
  <c r="H43" i="49"/>
  <c r="F43" i="49"/>
  <c r="D43" i="49"/>
  <c r="C43" i="49"/>
  <c r="B43" i="49"/>
  <c r="Q42" i="49"/>
  <c r="O42" i="49"/>
  <c r="M42" i="49"/>
  <c r="K42" i="49"/>
  <c r="I42" i="49"/>
  <c r="H42" i="49"/>
  <c r="F42" i="49"/>
  <c r="D42" i="49"/>
  <c r="C42" i="49"/>
  <c r="B42" i="49"/>
  <c r="Q41" i="49"/>
  <c r="O41" i="49"/>
  <c r="M41" i="49"/>
  <c r="K41" i="49"/>
  <c r="I41" i="49"/>
  <c r="H41" i="49"/>
  <c r="F41" i="49"/>
  <c r="D41" i="49"/>
  <c r="C41" i="49"/>
  <c r="B41" i="49"/>
  <c r="Q40" i="49"/>
  <c r="O40" i="49"/>
  <c r="M40" i="49"/>
  <c r="K40" i="49"/>
  <c r="I40" i="49"/>
  <c r="H40" i="49"/>
  <c r="F40" i="49"/>
  <c r="D40" i="49"/>
  <c r="C40" i="49"/>
  <c r="B40" i="49"/>
  <c r="Q39" i="49"/>
  <c r="O39" i="49"/>
  <c r="M39" i="49"/>
  <c r="K39" i="49"/>
  <c r="I39" i="49"/>
  <c r="H39" i="49"/>
  <c r="F39" i="49"/>
  <c r="D39" i="49"/>
  <c r="C39" i="49"/>
  <c r="B39" i="49"/>
  <c r="Q38" i="49"/>
  <c r="O38" i="49"/>
  <c r="M38" i="49"/>
  <c r="K38" i="49"/>
  <c r="I38" i="49"/>
  <c r="H38" i="49"/>
  <c r="F38" i="49"/>
  <c r="D38" i="49"/>
  <c r="C38" i="49"/>
  <c r="B38" i="49"/>
  <c r="Q37" i="49"/>
  <c r="O37" i="49"/>
  <c r="M37" i="49"/>
  <c r="K37" i="49"/>
  <c r="I37" i="49"/>
  <c r="H37" i="49"/>
  <c r="F37" i="49"/>
  <c r="D37" i="49"/>
  <c r="C37" i="49"/>
  <c r="B37" i="49"/>
  <c r="Q36" i="49"/>
  <c r="O36" i="49"/>
  <c r="M36" i="49"/>
  <c r="K36" i="49"/>
  <c r="I36" i="49"/>
  <c r="H36" i="49"/>
  <c r="F36" i="49"/>
  <c r="D36" i="49"/>
  <c r="C36" i="49"/>
  <c r="B36" i="49"/>
  <c r="Q35" i="49"/>
  <c r="O35" i="49"/>
  <c r="M35" i="49"/>
  <c r="K35" i="49"/>
  <c r="I35" i="49"/>
  <c r="H35" i="49"/>
  <c r="F35" i="49"/>
  <c r="D35" i="49"/>
  <c r="C35" i="49"/>
  <c r="B35" i="49"/>
  <c r="Q34" i="49"/>
  <c r="O34" i="49"/>
  <c r="M34" i="49"/>
  <c r="K34" i="49"/>
  <c r="I34" i="49"/>
  <c r="H34" i="49"/>
  <c r="F34" i="49"/>
  <c r="D34" i="49"/>
  <c r="C34" i="49"/>
  <c r="B34" i="49"/>
  <c r="Q33" i="49"/>
  <c r="O33" i="49"/>
  <c r="M33" i="49"/>
  <c r="K33" i="49"/>
  <c r="I33" i="49"/>
  <c r="H33" i="49"/>
  <c r="F33" i="49"/>
  <c r="D33" i="49"/>
  <c r="C33" i="49"/>
  <c r="B33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J97" i="49" l="1"/>
  <c r="J75" i="49"/>
  <c r="L97" i="49"/>
  <c r="L75" i="49"/>
  <c r="N97" i="49"/>
  <c r="N75" i="49"/>
  <c r="E97" i="49"/>
  <c r="E75" i="49"/>
  <c r="K29" i="49"/>
  <c r="L29" i="49" s="1"/>
  <c r="Q29" i="49"/>
  <c r="G29" i="49"/>
  <c r="I29" i="49"/>
  <c r="J29" i="49" s="1"/>
  <c r="M29" i="49"/>
  <c r="N29" i="49" s="1"/>
  <c r="O29" i="49"/>
  <c r="H29" i="49"/>
  <c r="H28" i="49"/>
  <c r="Q28" i="49"/>
  <c r="I28" i="49"/>
  <c r="J28" i="49" s="1"/>
  <c r="G28" i="49"/>
  <c r="M28" i="49"/>
  <c r="N28" i="49" s="1"/>
  <c r="K28" i="49"/>
  <c r="L28" i="49" s="1"/>
  <c r="O28" i="49"/>
  <c r="Q27" i="49"/>
  <c r="G27" i="49"/>
  <c r="H27" i="49"/>
  <c r="I27" i="49"/>
  <c r="J27" i="49" s="1"/>
  <c r="K27" i="49"/>
  <c r="L27" i="49" s="1"/>
  <c r="M27" i="49"/>
  <c r="N27" i="49" s="1"/>
  <c r="O27" i="49"/>
  <c r="G26" i="49"/>
  <c r="O26" i="49"/>
  <c r="H26" i="49"/>
  <c r="I26" i="49"/>
  <c r="J26" i="49" s="1"/>
  <c r="K26" i="49"/>
  <c r="L26" i="49" s="1"/>
  <c r="M26" i="49"/>
  <c r="N26" i="49" s="1"/>
  <c r="Q26" i="49"/>
  <c r="I25" i="49"/>
  <c r="J25" i="49" s="1"/>
  <c r="M25" i="49"/>
  <c r="N25" i="49" s="1"/>
  <c r="Q25" i="49"/>
  <c r="G25" i="49"/>
  <c r="H25" i="49"/>
  <c r="K25" i="49"/>
  <c r="L25" i="49" s="1"/>
  <c r="O25" i="49"/>
  <c r="H24" i="49"/>
  <c r="Q24" i="49"/>
  <c r="I24" i="49"/>
  <c r="J24" i="49" s="1"/>
  <c r="K24" i="49"/>
  <c r="L24" i="49" s="1"/>
  <c r="M24" i="49"/>
  <c r="N24" i="49" s="1"/>
  <c r="O24" i="49"/>
  <c r="G24" i="49"/>
  <c r="Q23" i="49"/>
  <c r="G23" i="49"/>
  <c r="H23" i="49"/>
  <c r="O23" i="49"/>
  <c r="I23" i="49"/>
  <c r="J23" i="49" s="1"/>
  <c r="K23" i="49"/>
  <c r="L23" i="49" s="1"/>
  <c r="M23" i="49"/>
  <c r="N23" i="49" s="1"/>
  <c r="G22" i="49"/>
  <c r="M22" i="49"/>
  <c r="N22" i="49" s="1"/>
  <c r="H22" i="49"/>
  <c r="K22" i="49"/>
  <c r="L22" i="49" s="1"/>
  <c r="I22" i="49"/>
  <c r="J22" i="49" s="1"/>
  <c r="O22" i="49"/>
  <c r="Q22" i="49"/>
  <c r="I21" i="49"/>
  <c r="J21" i="49" s="1"/>
  <c r="K21" i="49"/>
  <c r="L21" i="49" s="1"/>
  <c r="Q21" i="49"/>
  <c r="G21" i="49"/>
  <c r="O21" i="49"/>
  <c r="H21" i="49"/>
  <c r="M21" i="49"/>
  <c r="N21" i="49" s="1"/>
  <c r="H20" i="49"/>
  <c r="Q20" i="49"/>
  <c r="I20" i="49"/>
  <c r="J20" i="49" s="1"/>
  <c r="O20" i="49"/>
  <c r="G20" i="49"/>
  <c r="K20" i="49"/>
  <c r="L20" i="49" s="1"/>
  <c r="M20" i="49"/>
  <c r="N20" i="49" s="1"/>
  <c r="Q19" i="49"/>
  <c r="G19" i="49"/>
  <c r="H19" i="49"/>
  <c r="I19" i="49"/>
  <c r="J19" i="49" s="1"/>
  <c r="K19" i="49"/>
  <c r="L19" i="49" s="1"/>
  <c r="M19" i="49"/>
  <c r="N19" i="49" s="1"/>
  <c r="O19" i="49"/>
  <c r="G18" i="49"/>
  <c r="O18" i="49"/>
  <c r="H18" i="49"/>
  <c r="K18" i="49"/>
  <c r="L18" i="49" s="1"/>
  <c r="Q18" i="49"/>
  <c r="I18" i="49"/>
  <c r="J18" i="49" s="1"/>
  <c r="M18" i="49"/>
  <c r="N18" i="49" s="1"/>
  <c r="I17" i="49"/>
  <c r="J17" i="49" s="1"/>
  <c r="M17" i="49"/>
  <c r="N17" i="49" s="1"/>
  <c r="Q17" i="49"/>
  <c r="G17" i="49"/>
  <c r="O17" i="49"/>
  <c r="H17" i="49"/>
  <c r="K17" i="49"/>
  <c r="L17" i="49" s="1"/>
  <c r="H16" i="49"/>
  <c r="Q16" i="49"/>
  <c r="I16" i="49"/>
  <c r="J16" i="49" s="1"/>
  <c r="K16" i="49"/>
  <c r="L16" i="49" s="1"/>
  <c r="M16" i="49"/>
  <c r="N16" i="49" s="1"/>
  <c r="O16" i="49"/>
  <c r="G16" i="49"/>
  <c r="Q15" i="49"/>
  <c r="G15" i="49"/>
  <c r="H15" i="49"/>
  <c r="O15" i="49"/>
  <c r="I15" i="49"/>
  <c r="J15" i="49" s="1"/>
  <c r="M15" i="49"/>
  <c r="N15" i="49" s="1"/>
  <c r="K15" i="49"/>
  <c r="L15" i="49" s="1"/>
  <c r="G14" i="49"/>
  <c r="H14" i="49"/>
  <c r="M14" i="49"/>
  <c r="N14" i="49" s="1"/>
  <c r="I14" i="49"/>
  <c r="J14" i="49" s="1"/>
  <c r="K14" i="49"/>
  <c r="L14" i="49" s="1"/>
  <c r="Q14" i="49"/>
  <c r="O14" i="49"/>
  <c r="G13" i="49"/>
  <c r="H13" i="49"/>
  <c r="Q13" i="49"/>
  <c r="I13" i="49"/>
  <c r="J13" i="49" s="1"/>
  <c r="M13" i="49"/>
  <c r="N13" i="49" s="1"/>
  <c r="K13" i="49"/>
  <c r="L13" i="49" s="1"/>
  <c r="O13" i="49"/>
  <c r="G12" i="49"/>
  <c r="Q12" i="49"/>
  <c r="H12" i="49"/>
  <c r="O12" i="49"/>
  <c r="I12" i="49"/>
  <c r="J12" i="49" s="1"/>
  <c r="K12" i="49"/>
  <c r="L12" i="49" s="1"/>
  <c r="M12" i="49"/>
  <c r="N12" i="49" s="1"/>
  <c r="Q11" i="49"/>
  <c r="G11" i="49"/>
  <c r="H11" i="49"/>
  <c r="I11" i="49"/>
  <c r="J11" i="49" s="1"/>
  <c r="O11" i="49"/>
  <c r="M11" i="49"/>
  <c r="N11" i="49" s="1"/>
  <c r="K11" i="49"/>
  <c r="L11" i="49" s="1"/>
  <c r="P12" i="49"/>
  <c r="J33" i="49"/>
  <c r="N36" i="49"/>
  <c r="J37" i="49"/>
  <c r="N38" i="49"/>
  <c r="N44" i="49"/>
  <c r="G57" i="49"/>
  <c r="N57" i="49"/>
  <c r="J58" i="49"/>
  <c r="N59" i="49"/>
  <c r="J60" i="49"/>
  <c r="N61" i="49"/>
  <c r="J62" i="49"/>
  <c r="N63" i="49"/>
  <c r="J64" i="49"/>
  <c r="G67" i="49"/>
  <c r="N67" i="49"/>
  <c r="J68" i="49"/>
  <c r="J70" i="49"/>
  <c r="G71" i="49"/>
  <c r="N71" i="49"/>
  <c r="J72" i="49"/>
  <c r="J74" i="49"/>
  <c r="J77" i="49"/>
  <c r="N94" i="49"/>
  <c r="N96" i="49"/>
  <c r="P13" i="49"/>
  <c r="L35" i="49"/>
  <c r="L43" i="49"/>
  <c r="L47" i="49"/>
  <c r="L51" i="49"/>
  <c r="P27" i="49"/>
  <c r="P11" i="49"/>
  <c r="E13" i="49"/>
  <c r="L78" i="49"/>
  <c r="L80" i="49"/>
  <c r="L90" i="49"/>
  <c r="L94" i="49"/>
  <c r="L62" i="49"/>
  <c r="P29" i="49"/>
  <c r="E24" i="49"/>
  <c r="E12" i="49"/>
  <c r="E29" i="49"/>
  <c r="L58" i="49"/>
  <c r="L72" i="49"/>
  <c r="E74" i="49"/>
  <c r="E21" i="49"/>
  <c r="E17" i="49"/>
  <c r="N33" i="49"/>
  <c r="J34" i="49"/>
  <c r="J44" i="49"/>
  <c r="G47" i="49"/>
  <c r="N49" i="49"/>
  <c r="J50" i="49"/>
  <c r="N51" i="49"/>
  <c r="J52" i="49"/>
  <c r="N56" i="49"/>
  <c r="J57" i="49"/>
  <c r="G58" i="49"/>
  <c r="J59" i="49"/>
  <c r="J65" i="49"/>
  <c r="N66" i="49"/>
  <c r="J67" i="49"/>
  <c r="J69" i="49"/>
  <c r="N70" i="49"/>
  <c r="J71" i="49"/>
  <c r="N72" i="49"/>
  <c r="N74" i="49"/>
  <c r="L95" i="49"/>
  <c r="P20" i="49"/>
  <c r="P14" i="49"/>
  <c r="L36" i="49"/>
  <c r="E16" i="49"/>
  <c r="E40" i="49"/>
  <c r="L40" i="49"/>
  <c r="P57" i="49"/>
  <c r="L59" i="49"/>
  <c r="E61" i="49"/>
  <c r="L65" i="49"/>
  <c r="J78" i="49"/>
  <c r="J35" i="49"/>
  <c r="N42" i="49"/>
  <c r="J43" i="49"/>
  <c r="N78" i="49"/>
  <c r="J79" i="49"/>
  <c r="G80" i="49"/>
  <c r="J83" i="49"/>
  <c r="G84" i="49"/>
  <c r="J87" i="49"/>
  <c r="J93" i="49"/>
  <c r="E46" i="49"/>
  <c r="L46" i="49"/>
  <c r="L48" i="49"/>
  <c r="L50" i="49"/>
  <c r="L52" i="49"/>
  <c r="E55" i="49"/>
  <c r="L55" i="49"/>
  <c r="N58" i="49"/>
  <c r="L60" i="49"/>
  <c r="P65" i="49"/>
  <c r="N77" i="49"/>
  <c r="E79" i="49"/>
  <c r="E87" i="49"/>
  <c r="L89" i="49"/>
  <c r="E91" i="49"/>
  <c r="L91" i="49"/>
  <c r="P19" i="49"/>
  <c r="N37" i="49"/>
  <c r="J38" i="49"/>
  <c r="N39" i="49"/>
  <c r="J40" i="49"/>
  <c r="N41" i="49"/>
  <c r="J42" i="49"/>
  <c r="J45" i="49"/>
  <c r="P46" i="49"/>
  <c r="N48" i="49"/>
  <c r="N50" i="49"/>
  <c r="J51" i="49"/>
  <c r="P52" i="49"/>
  <c r="N52" i="49"/>
  <c r="N55" i="49"/>
  <c r="J56" i="49"/>
  <c r="G60" i="49"/>
  <c r="N62" i="49"/>
  <c r="L64" i="49"/>
  <c r="G79" i="49"/>
  <c r="J82" i="49"/>
  <c r="N83" i="49"/>
  <c r="J86" i="49"/>
  <c r="N87" i="49"/>
  <c r="J88" i="49"/>
  <c r="J90" i="49"/>
  <c r="N93" i="49"/>
  <c r="J94" i="49"/>
  <c r="P28" i="49"/>
  <c r="P25" i="49"/>
  <c r="E23" i="49"/>
  <c r="P18" i="49"/>
  <c r="P37" i="49"/>
  <c r="L56" i="49"/>
  <c r="P73" i="49"/>
  <c r="G88" i="49"/>
  <c r="P90" i="49"/>
  <c r="P94" i="49"/>
  <c r="P26" i="49"/>
  <c r="E25" i="49"/>
  <c r="P22" i="49"/>
  <c r="J55" i="49"/>
  <c r="P58" i="49"/>
  <c r="E59" i="49"/>
  <c r="N60" i="49"/>
  <c r="J61" i="49"/>
  <c r="J66" i="49"/>
  <c r="J91" i="49"/>
  <c r="N92" i="49"/>
  <c r="P38" i="49"/>
  <c r="N40" i="49"/>
  <c r="P42" i="49"/>
  <c r="E44" i="49"/>
  <c r="L44" i="49"/>
  <c r="J46" i="49"/>
  <c r="L57" i="49"/>
  <c r="N79" i="49"/>
  <c r="J80" i="49"/>
  <c r="N81" i="49"/>
  <c r="E83" i="49"/>
  <c r="L66" i="49"/>
  <c r="N95" i="49"/>
  <c r="J96" i="49"/>
  <c r="G41" i="49"/>
  <c r="P41" i="49"/>
  <c r="P36" i="49"/>
  <c r="G36" i="49"/>
  <c r="P78" i="49"/>
  <c r="J81" i="49"/>
  <c r="G96" i="49"/>
  <c r="P17" i="49"/>
  <c r="J39" i="49"/>
  <c r="G61" i="49"/>
  <c r="E70" i="49"/>
  <c r="P15" i="49"/>
  <c r="J63" i="49"/>
  <c r="J41" i="49"/>
  <c r="N80" i="49"/>
  <c r="J48" i="49"/>
  <c r="G49" i="49"/>
  <c r="P49" i="49"/>
  <c r="G63" i="49"/>
  <c r="N84" i="49"/>
  <c r="J85" i="49"/>
  <c r="N91" i="49"/>
  <c r="P35" i="49"/>
  <c r="E48" i="49"/>
  <c r="E50" i="49"/>
  <c r="P51" i="49"/>
  <c r="L61" i="49"/>
  <c r="L82" i="49"/>
  <c r="L87" i="49"/>
  <c r="N89" i="49"/>
  <c r="E95" i="49"/>
  <c r="E28" i="49"/>
  <c r="E26" i="49"/>
  <c r="P21" i="49"/>
  <c r="G34" i="49"/>
  <c r="P34" i="49"/>
  <c r="L34" i="49"/>
  <c r="N35" i="49"/>
  <c r="P39" i="49"/>
  <c r="G45" i="49"/>
  <c r="P45" i="49"/>
  <c r="N45" i="49"/>
  <c r="J47" i="49"/>
  <c r="P48" i="49"/>
  <c r="J49" i="49"/>
  <c r="P50" i="49"/>
  <c r="E58" i="49"/>
  <c r="E66" i="49"/>
  <c r="P69" i="49"/>
  <c r="L69" i="49"/>
  <c r="N82" i="49"/>
  <c r="L86" i="49"/>
  <c r="N88" i="49"/>
  <c r="G94" i="49"/>
  <c r="G95" i="49"/>
  <c r="P98" i="49"/>
  <c r="P102" i="49"/>
  <c r="P106" i="49"/>
  <c r="P110" i="49"/>
  <c r="G92" i="49"/>
  <c r="P114" i="49"/>
  <c r="E18" i="49"/>
  <c r="P40" i="49"/>
  <c r="N46" i="49"/>
  <c r="G78" i="49"/>
  <c r="P82" i="49"/>
  <c r="P24" i="49"/>
  <c r="P23" i="49"/>
  <c r="P16" i="49"/>
  <c r="P33" i="49"/>
  <c r="N34" i="49"/>
  <c r="J36" i="49"/>
  <c r="L38" i="49"/>
  <c r="E42" i="49"/>
  <c r="G43" i="49"/>
  <c r="P43" i="49"/>
  <c r="P44" i="49"/>
  <c r="P47" i="49"/>
  <c r="E49" i="49"/>
  <c r="L49" i="49"/>
  <c r="E52" i="49"/>
  <c r="P60" i="49"/>
  <c r="L73" i="49"/>
  <c r="L79" i="49"/>
  <c r="J84" i="49"/>
  <c r="P86" i="49"/>
  <c r="N86" i="49"/>
  <c r="J89" i="49"/>
  <c r="N90" i="49"/>
  <c r="J92" i="49"/>
  <c r="G114" i="49"/>
  <c r="E41" i="49"/>
  <c r="G62" i="49"/>
  <c r="P62" i="49"/>
  <c r="L63" i="49"/>
  <c r="L41" i="49"/>
  <c r="P64" i="49"/>
  <c r="G64" i="49"/>
  <c r="N65" i="49"/>
  <c r="N43" i="49"/>
  <c r="G70" i="49"/>
  <c r="P70" i="49"/>
  <c r="G48" i="49"/>
  <c r="P72" i="49"/>
  <c r="G72" i="49"/>
  <c r="G50" i="49"/>
  <c r="N85" i="49"/>
  <c r="G87" i="49"/>
  <c r="P87" i="49"/>
  <c r="G91" i="49"/>
  <c r="P91" i="49"/>
  <c r="L92" i="49"/>
  <c r="L70" i="49"/>
  <c r="J95" i="49"/>
  <c r="J73" i="49"/>
  <c r="L96" i="49"/>
  <c r="L74" i="49"/>
  <c r="G99" i="49"/>
  <c r="P99" i="49"/>
  <c r="G103" i="49"/>
  <c r="P103" i="49"/>
  <c r="L104" i="49"/>
  <c r="L83" i="49"/>
  <c r="G107" i="49"/>
  <c r="P107" i="49"/>
  <c r="E36" i="49"/>
  <c r="G66" i="49"/>
  <c r="P66" i="49"/>
  <c r="G44" i="49"/>
  <c r="P68" i="49"/>
  <c r="G68" i="49"/>
  <c r="N69" i="49"/>
  <c r="N47" i="49"/>
  <c r="E14" i="49"/>
  <c r="G40" i="49"/>
  <c r="N64" i="49"/>
  <c r="G74" i="49"/>
  <c r="P74" i="49"/>
  <c r="P77" i="49"/>
  <c r="G77" i="49"/>
  <c r="P81" i="49"/>
  <c r="G81" i="49"/>
  <c r="G115" i="49"/>
  <c r="P115" i="49"/>
  <c r="P113" i="49"/>
  <c r="G113" i="49"/>
  <c r="L45" i="49"/>
  <c r="N68" i="49"/>
  <c r="N73" i="49"/>
  <c r="G83" i="49"/>
  <c r="P83" i="49"/>
  <c r="P85" i="49"/>
  <c r="G85" i="49"/>
  <c r="P89" i="49"/>
  <c r="G89" i="49"/>
  <c r="P93" i="49"/>
  <c r="G93" i="49"/>
  <c r="P97" i="49"/>
  <c r="G97" i="49"/>
  <c r="P101" i="49"/>
  <c r="G101" i="49"/>
  <c r="P105" i="49"/>
  <c r="G105" i="49"/>
  <c r="P109" i="49"/>
  <c r="G109" i="49"/>
  <c r="E38" i="49"/>
  <c r="E33" i="49"/>
  <c r="E34" i="49"/>
  <c r="L39" i="49"/>
  <c r="G52" i="49"/>
  <c r="G65" i="49"/>
  <c r="G69" i="49"/>
  <c r="G73" i="49"/>
  <c r="G82" i="49"/>
  <c r="G86" i="49"/>
  <c r="G90" i="49"/>
  <c r="G98" i="49"/>
  <c r="G102" i="49"/>
  <c r="G106" i="49"/>
  <c r="P55" i="49"/>
  <c r="P56" i="49"/>
  <c r="E67" i="49"/>
  <c r="P67" i="49"/>
  <c r="E100" i="49"/>
  <c r="P100" i="49"/>
  <c r="E116" i="49"/>
  <c r="P116" i="49"/>
  <c r="E84" i="49"/>
  <c r="P84" i="49"/>
  <c r="E22" i="49"/>
  <c r="E20" i="49"/>
  <c r="G33" i="49"/>
  <c r="G35" i="49"/>
  <c r="E37" i="49"/>
  <c r="G38" i="49"/>
  <c r="G51" i="49"/>
  <c r="G55" i="49"/>
  <c r="P59" i="49"/>
  <c r="E71" i="49"/>
  <c r="P71" i="49"/>
  <c r="L77" i="49"/>
  <c r="E88" i="49"/>
  <c r="P88" i="49"/>
  <c r="L93" i="49"/>
  <c r="E104" i="49"/>
  <c r="P104" i="49"/>
  <c r="L33" i="49"/>
  <c r="G37" i="49"/>
  <c r="G39" i="49"/>
  <c r="G42" i="49"/>
  <c r="L42" i="49"/>
  <c r="G56" i="49"/>
  <c r="G59" i="49"/>
  <c r="E63" i="49"/>
  <c r="P63" i="49"/>
  <c r="L67" i="49"/>
  <c r="L81" i="49"/>
  <c r="L84" i="49"/>
  <c r="E92" i="49"/>
  <c r="P92" i="49"/>
  <c r="E108" i="49"/>
  <c r="P108" i="49"/>
  <c r="E27" i="49"/>
  <c r="E19" i="49"/>
  <c r="E15" i="49"/>
  <c r="E11" i="49"/>
  <c r="L37" i="49"/>
  <c r="E45" i="49"/>
  <c r="G46" i="49"/>
  <c r="E57" i="49"/>
  <c r="P61" i="49"/>
  <c r="E62" i="49"/>
  <c r="L68" i="49"/>
  <c r="L71" i="49"/>
  <c r="P79" i="49"/>
  <c r="E80" i="49"/>
  <c r="P80" i="49"/>
  <c r="L85" i="49"/>
  <c r="L88" i="49"/>
  <c r="P95" i="49"/>
  <c r="E96" i="49"/>
  <c r="P96" i="49"/>
  <c r="P111" i="49"/>
  <c r="E112" i="49"/>
  <c r="P112" i="49"/>
  <c r="E65" i="49"/>
  <c r="E69" i="49"/>
  <c r="E73" i="49"/>
  <c r="E78" i="49"/>
  <c r="E82" i="49"/>
  <c r="E86" i="49"/>
  <c r="E90" i="49"/>
  <c r="E94" i="49"/>
  <c r="E35" i="49"/>
  <c r="E39" i="49"/>
  <c r="E43" i="49"/>
  <c r="E47" i="49"/>
  <c r="E51" i="49"/>
  <c r="E56" i="49"/>
  <c r="E60" i="49"/>
  <c r="E64" i="49"/>
  <c r="E68" i="49"/>
  <c r="E72" i="49"/>
  <c r="E77" i="49"/>
  <c r="E81" i="49"/>
  <c r="E85" i="49"/>
  <c r="E89" i="49"/>
  <c r="E93" i="49"/>
  <c r="E117" i="49"/>
  <c r="P117" i="49"/>
  <c r="B105" i="50" l="1"/>
  <c r="C105" i="50"/>
  <c r="D105" i="50" s="1"/>
  <c r="E105" i="50"/>
  <c r="G105" i="50"/>
  <c r="I105" i="50"/>
  <c r="K105" i="50"/>
  <c r="M105" i="50"/>
  <c r="O105" i="50"/>
  <c r="Q105" i="50"/>
  <c r="R105" i="50"/>
  <c r="S105" i="50"/>
  <c r="T105" i="50"/>
  <c r="U105" i="50" l="1"/>
  <c r="B14" i="2"/>
  <c r="U14" i="2" s="1"/>
  <c r="F14" i="2"/>
  <c r="V14" i="2"/>
  <c r="I14" i="2"/>
  <c r="J14" i="2"/>
  <c r="K15" i="2" s="1"/>
  <c r="C15" i="2" l="1"/>
  <c r="P15" i="2" s="1"/>
  <c r="Q16" i="2" s="1"/>
  <c r="E15" i="2"/>
  <c r="G14" i="2"/>
  <c r="N14" i="2"/>
  <c r="M14" i="2"/>
  <c r="L14" i="2"/>
  <c r="R32" i="50"/>
  <c r="R31" i="50"/>
  <c r="R30" i="50"/>
  <c r="R29" i="50"/>
  <c r="R28" i="50"/>
  <c r="R27" i="50"/>
  <c r="R26" i="50"/>
  <c r="R25" i="50"/>
  <c r="R24" i="50"/>
  <c r="R23" i="50"/>
  <c r="R22" i="50"/>
  <c r="R21" i="50"/>
  <c r="R20" i="50"/>
  <c r="R19" i="50"/>
  <c r="R18" i="50"/>
  <c r="R17" i="50"/>
  <c r="R16" i="50"/>
  <c r="R15" i="50"/>
  <c r="R14" i="50"/>
  <c r="R13" i="50"/>
  <c r="R12" i="50"/>
  <c r="R11" i="50"/>
  <c r="R15" i="48"/>
  <c r="R14" i="48"/>
  <c r="R13" i="48"/>
  <c r="Q15" i="48"/>
  <c r="Q14" i="48"/>
  <c r="Q13" i="48"/>
  <c r="J47" i="47"/>
  <c r="J43" i="47"/>
  <c r="J38" i="47"/>
  <c r="J37" i="47"/>
  <c r="J33" i="47"/>
  <c r="J32" i="47"/>
  <c r="J16" i="47"/>
  <c r="I155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81" i="50"/>
  <c r="I57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36" i="48"/>
  <c r="J35" i="48"/>
  <c r="J34" i="48"/>
  <c r="K20" i="48" s="1"/>
  <c r="K19" i="48"/>
  <c r="J25" i="48"/>
  <c r="J24" i="48"/>
  <c r="K12" i="48" s="1"/>
  <c r="J23" i="48"/>
  <c r="K11" i="48" s="1"/>
  <c r="J22" i="48"/>
  <c r="K10" i="48" s="1"/>
  <c r="J15" i="48"/>
  <c r="K15" i="48" s="1"/>
  <c r="J14" i="48"/>
  <c r="K14" i="48" s="1"/>
  <c r="J13" i="48"/>
  <c r="L31" i="46"/>
  <c r="M11" i="46" s="1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4" i="45"/>
  <c r="L23" i="45"/>
  <c r="L22" i="45"/>
  <c r="L21" i="45"/>
  <c r="L20" i="45"/>
  <c r="L19" i="45"/>
  <c r="L17" i="45"/>
  <c r="L16" i="45"/>
  <c r="L15" i="45"/>
  <c r="L14" i="45"/>
  <c r="L13" i="45"/>
  <c r="L12" i="45"/>
  <c r="K39" i="6"/>
  <c r="K38" i="6"/>
  <c r="K37" i="6"/>
  <c r="K36" i="6"/>
  <c r="K34" i="6"/>
  <c r="K33" i="6"/>
  <c r="K32" i="6"/>
  <c r="K31" i="6"/>
  <c r="K29" i="6"/>
  <c r="K28" i="6"/>
  <c r="K27" i="6"/>
  <c r="K26" i="6"/>
  <c r="K24" i="6"/>
  <c r="K23" i="6"/>
  <c r="K22" i="6"/>
  <c r="K21" i="6"/>
  <c r="K19" i="6"/>
  <c r="K18" i="6"/>
  <c r="K17" i="6"/>
  <c r="K16" i="6"/>
  <c r="K14" i="6"/>
  <c r="K13" i="6"/>
  <c r="K12" i="6"/>
  <c r="K11" i="6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1" i="1"/>
  <c r="H60" i="1"/>
  <c r="H30" i="1"/>
  <c r="H29" i="1"/>
  <c r="H28" i="1"/>
  <c r="H27" i="1"/>
  <c r="H26" i="1"/>
  <c r="H25" i="1"/>
  <c r="H24" i="1"/>
  <c r="H23" i="1"/>
  <c r="H22" i="1"/>
  <c r="H21" i="1"/>
  <c r="J86" i="35"/>
  <c r="J85" i="35"/>
  <c r="J84" i="35"/>
  <c r="J83" i="35"/>
  <c r="J82" i="35"/>
  <c r="J81" i="35"/>
  <c r="J80" i="35"/>
  <c r="J79" i="35"/>
  <c r="J78" i="35"/>
  <c r="J77" i="35"/>
  <c r="J76" i="35"/>
  <c r="J75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L47" i="47"/>
  <c r="L43" i="47"/>
  <c r="L38" i="47"/>
  <c r="L37" i="47"/>
  <c r="L33" i="47"/>
  <c r="L32" i="47"/>
  <c r="L16" i="47"/>
  <c r="K155" i="50"/>
  <c r="K153" i="50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81" i="50"/>
  <c r="K57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36" i="48"/>
  <c r="L35" i="48"/>
  <c r="L34" i="48"/>
  <c r="L25" i="48"/>
  <c r="L24" i="48"/>
  <c r="L23" i="48"/>
  <c r="L22" i="48"/>
  <c r="L15" i="48"/>
  <c r="L14" i="48"/>
  <c r="L13" i="48"/>
  <c r="O31" i="46"/>
  <c r="P11" i="46" s="1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7" i="45"/>
  <c r="N16" i="45"/>
  <c r="N15" i="45"/>
  <c r="N14" i="45"/>
  <c r="N13" i="45"/>
  <c r="N12" i="45"/>
  <c r="M39" i="6"/>
  <c r="M38" i="6"/>
  <c r="M37" i="6"/>
  <c r="M36" i="6"/>
  <c r="M34" i="6"/>
  <c r="M33" i="6"/>
  <c r="M32" i="6"/>
  <c r="M31" i="6"/>
  <c r="M29" i="6"/>
  <c r="M28" i="6"/>
  <c r="M27" i="6"/>
  <c r="M26" i="6"/>
  <c r="M24" i="6"/>
  <c r="M23" i="6"/>
  <c r="M22" i="6"/>
  <c r="M21" i="6"/>
  <c r="M19" i="6"/>
  <c r="M18" i="6"/>
  <c r="M17" i="6"/>
  <c r="M16" i="6"/>
  <c r="M14" i="6"/>
  <c r="M13" i="6"/>
  <c r="M12" i="6"/>
  <c r="M11" i="6"/>
  <c r="L86" i="35"/>
  <c r="L85" i="35"/>
  <c r="L84" i="35"/>
  <c r="L83" i="35"/>
  <c r="L82" i="35"/>
  <c r="L81" i="35"/>
  <c r="L80" i="35"/>
  <c r="L79" i="35"/>
  <c r="L78" i="35"/>
  <c r="L77" i="35"/>
  <c r="L76" i="35"/>
  <c r="L75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O63" i="44"/>
  <c r="O62" i="44"/>
  <c r="O61" i="44"/>
  <c r="O60" i="44"/>
  <c r="O59" i="44"/>
  <c r="O58" i="44"/>
  <c r="O57" i="44"/>
  <c r="O56" i="44"/>
  <c r="O54" i="44"/>
  <c r="O53" i="44"/>
  <c r="O52" i="44"/>
  <c r="O51" i="44"/>
  <c r="O50" i="44"/>
  <c r="O49" i="44"/>
  <c r="O48" i="44"/>
  <c r="O47" i="44"/>
  <c r="O45" i="44"/>
  <c r="O44" i="44"/>
  <c r="O43" i="44"/>
  <c r="O42" i="44"/>
  <c r="O41" i="44"/>
  <c r="O40" i="44"/>
  <c r="O39" i="44"/>
  <c r="O38" i="44"/>
  <c r="O36" i="44"/>
  <c r="O35" i="44"/>
  <c r="O34" i="44"/>
  <c r="O33" i="44"/>
  <c r="O32" i="44"/>
  <c r="O31" i="44"/>
  <c r="O30" i="44"/>
  <c r="O29" i="44"/>
  <c r="O27" i="44"/>
  <c r="O26" i="44"/>
  <c r="O25" i="44"/>
  <c r="O24" i="44"/>
  <c r="O23" i="44"/>
  <c r="O22" i="44"/>
  <c r="O21" i="44"/>
  <c r="O20" i="44"/>
  <c r="O18" i="44"/>
  <c r="O17" i="44"/>
  <c r="O16" i="44"/>
  <c r="O15" i="44"/>
  <c r="O14" i="44"/>
  <c r="O13" i="44"/>
  <c r="O12" i="44"/>
  <c r="O11" i="44"/>
  <c r="M63" i="44"/>
  <c r="M62" i="44"/>
  <c r="M61" i="44"/>
  <c r="M60" i="44"/>
  <c r="M59" i="44"/>
  <c r="M58" i="44"/>
  <c r="M57" i="44"/>
  <c r="M56" i="44"/>
  <c r="M54" i="44"/>
  <c r="M53" i="44"/>
  <c r="M52" i="44"/>
  <c r="M51" i="44"/>
  <c r="M50" i="44"/>
  <c r="N50" i="44" s="1"/>
  <c r="M49" i="44"/>
  <c r="N49" i="44" s="1"/>
  <c r="M48" i="44"/>
  <c r="M47" i="44"/>
  <c r="M45" i="44"/>
  <c r="M44" i="44"/>
  <c r="M43" i="44"/>
  <c r="M42" i="44"/>
  <c r="M41" i="44"/>
  <c r="M40" i="44"/>
  <c r="M39" i="44"/>
  <c r="M38" i="44"/>
  <c r="M36" i="44"/>
  <c r="M35" i="44"/>
  <c r="M34" i="44"/>
  <c r="M33" i="44"/>
  <c r="M32" i="44"/>
  <c r="N32" i="44" s="1"/>
  <c r="M31" i="44"/>
  <c r="M30" i="44"/>
  <c r="M29" i="44"/>
  <c r="M27" i="44"/>
  <c r="M26" i="44"/>
  <c r="M25" i="44"/>
  <c r="M24" i="44"/>
  <c r="M23" i="44"/>
  <c r="M22" i="44"/>
  <c r="M21" i="44"/>
  <c r="M20" i="44"/>
  <c r="M18" i="44"/>
  <c r="M17" i="44"/>
  <c r="M16" i="44"/>
  <c r="M15" i="44"/>
  <c r="M14" i="44"/>
  <c r="M13" i="44"/>
  <c r="M12" i="44"/>
  <c r="M11" i="44"/>
  <c r="Z63" i="44"/>
  <c r="Y63" i="44"/>
  <c r="V63" i="44"/>
  <c r="U63" i="44"/>
  <c r="T63" i="44"/>
  <c r="R63" i="44"/>
  <c r="P63" i="44"/>
  <c r="L63" i="44"/>
  <c r="I63" i="44"/>
  <c r="G63" i="44"/>
  <c r="C63" i="44"/>
  <c r="B63" i="44"/>
  <c r="Z62" i="44"/>
  <c r="Y62" i="44"/>
  <c r="V62" i="44"/>
  <c r="U62" i="44"/>
  <c r="T62" i="44"/>
  <c r="R62" i="44"/>
  <c r="P62" i="44"/>
  <c r="L62" i="44"/>
  <c r="I62" i="44"/>
  <c r="G62" i="44"/>
  <c r="C62" i="44"/>
  <c r="B62" i="44"/>
  <c r="Z61" i="44"/>
  <c r="Y61" i="44"/>
  <c r="V61" i="44"/>
  <c r="U61" i="44"/>
  <c r="T61" i="44"/>
  <c r="R61" i="44"/>
  <c r="P61" i="44"/>
  <c r="L61" i="44"/>
  <c r="I61" i="44"/>
  <c r="G61" i="44"/>
  <c r="C61" i="44"/>
  <c r="B61" i="44"/>
  <c r="Z60" i="44"/>
  <c r="Y60" i="44"/>
  <c r="V60" i="44"/>
  <c r="U60" i="44"/>
  <c r="T60" i="44"/>
  <c r="R60" i="44"/>
  <c r="P60" i="44"/>
  <c r="L60" i="44"/>
  <c r="I60" i="44"/>
  <c r="G60" i="44"/>
  <c r="C60" i="44"/>
  <c r="B60" i="44"/>
  <c r="Z59" i="44"/>
  <c r="Y59" i="44"/>
  <c r="V59" i="44"/>
  <c r="U59" i="44"/>
  <c r="T59" i="44"/>
  <c r="R59" i="44"/>
  <c r="P59" i="44"/>
  <c r="L59" i="44"/>
  <c r="I59" i="44"/>
  <c r="G59" i="44"/>
  <c r="C59" i="44"/>
  <c r="B59" i="44"/>
  <c r="Z58" i="44"/>
  <c r="Y58" i="44"/>
  <c r="V58" i="44"/>
  <c r="U58" i="44"/>
  <c r="T58" i="44"/>
  <c r="R58" i="44"/>
  <c r="P58" i="44"/>
  <c r="L58" i="44"/>
  <c r="I58" i="44"/>
  <c r="G58" i="44"/>
  <c r="C58" i="44"/>
  <c r="B58" i="44"/>
  <c r="Z57" i="44"/>
  <c r="Y57" i="44"/>
  <c r="V57" i="44"/>
  <c r="U57" i="44"/>
  <c r="T57" i="44"/>
  <c r="R57" i="44"/>
  <c r="P57" i="44"/>
  <c r="L57" i="44"/>
  <c r="I57" i="44"/>
  <c r="G57" i="44"/>
  <c r="C57" i="44"/>
  <c r="B57" i="44"/>
  <c r="Z56" i="44"/>
  <c r="Y56" i="44"/>
  <c r="V56" i="44"/>
  <c r="U56" i="44"/>
  <c r="T56" i="44"/>
  <c r="R56" i="44"/>
  <c r="P56" i="44"/>
  <c r="L56" i="44"/>
  <c r="I56" i="44"/>
  <c r="G56" i="44"/>
  <c r="C56" i="44"/>
  <c r="B56" i="44"/>
  <c r="Z54" i="44"/>
  <c r="Y54" i="44"/>
  <c r="V54" i="44"/>
  <c r="U54" i="44"/>
  <c r="T54" i="44"/>
  <c r="R54" i="44"/>
  <c r="P54" i="44"/>
  <c r="Q54" i="44" s="1"/>
  <c r="L54" i="44"/>
  <c r="I54" i="44"/>
  <c r="G54" i="44"/>
  <c r="C54" i="44"/>
  <c r="B54" i="44"/>
  <c r="Z53" i="44"/>
  <c r="Y53" i="44"/>
  <c r="V53" i="44"/>
  <c r="U53" i="44"/>
  <c r="T53" i="44"/>
  <c r="R53" i="44"/>
  <c r="S53" i="44" s="1"/>
  <c r="P53" i="44"/>
  <c r="Q53" i="44" s="1"/>
  <c r="L53" i="44"/>
  <c r="I53" i="44"/>
  <c r="G53" i="44"/>
  <c r="C53" i="44"/>
  <c r="B53" i="44"/>
  <c r="Z52" i="44"/>
  <c r="Y52" i="44"/>
  <c r="V52" i="44"/>
  <c r="U52" i="44"/>
  <c r="T52" i="44"/>
  <c r="R52" i="44"/>
  <c r="P52" i="44"/>
  <c r="L52" i="44"/>
  <c r="I52" i="44"/>
  <c r="G52" i="44"/>
  <c r="C52" i="44"/>
  <c r="B52" i="44"/>
  <c r="Z51" i="44"/>
  <c r="Y51" i="44"/>
  <c r="V51" i="44"/>
  <c r="U51" i="44"/>
  <c r="T51" i="44"/>
  <c r="R51" i="44"/>
  <c r="P51" i="44"/>
  <c r="Q51" i="44" s="1"/>
  <c r="L51" i="44"/>
  <c r="I51" i="44"/>
  <c r="G51" i="44"/>
  <c r="H51" i="44" s="1"/>
  <c r="C51" i="44"/>
  <c r="B51" i="44"/>
  <c r="Z50" i="44"/>
  <c r="Y50" i="44"/>
  <c r="V50" i="44"/>
  <c r="U50" i="44"/>
  <c r="T50" i="44"/>
  <c r="R50" i="44"/>
  <c r="P50" i="44"/>
  <c r="Q50" i="44" s="1"/>
  <c r="L50" i="44"/>
  <c r="I50" i="44"/>
  <c r="G50" i="44"/>
  <c r="C50" i="44"/>
  <c r="B50" i="44"/>
  <c r="Z49" i="44"/>
  <c r="Y49" i="44"/>
  <c r="V49" i="44"/>
  <c r="U49" i="44"/>
  <c r="T49" i="44"/>
  <c r="R49" i="44"/>
  <c r="P49" i="44"/>
  <c r="L49" i="44"/>
  <c r="I49" i="44"/>
  <c r="G49" i="44"/>
  <c r="C49" i="44"/>
  <c r="B49" i="44"/>
  <c r="Z48" i="44"/>
  <c r="Y48" i="44"/>
  <c r="V48" i="44"/>
  <c r="U48" i="44"/>
  <c r="T48" i="44"/>
  <c r="R48" i="44"/>
  <c r="P48" i="44"/>
  <c r="L48" i="44"/>
  <c r="I48" i="44"/>
  <c r="G48" i="44"/>
  <c r="C48" i="44"/>
  <c r="B48" i="44"/>
  <c r="Z47" i="44"/>
  <c r="Y47" i="44"/>
  <c r="V47" i="44"/>
  <c r="U47" i="44"/>
  <c r="T47" i="44"/>
  <c r="R47" i="44"/>
  <c r="P47" i="44"/>
  <c r="L47" i="44"/>
  <c r="I47" i="44"/>
  <c r="G47" i="44"/>
  <c r="C47" i="44"/>
  <c r="B47" i="44"/>
  <c r="Z45" i="44"/>
  <c r="Y45" i="44"/>
  <c r="V45" i="44"/>
  <c r="U45" i="44"/>
  <c r="T45" i="44"/>
  <c r="R45" i="44"/>
  <c r="P45" i="44"/>
  <c r="L45" i="44"/>
  <c r="I45" i="44"/>
  <c r="G45" i="44"/>
  <c r="C45" i="44"/>
  <c r="B45" i="44"/>
  <c r="Z44" i="44"/>
  <c r="Y44" i="44"/>
  <c r="V44" i="44"/>
  <c r="U44" i="44"/>
  <c r="T44" i="44"/>
  <c r="R44" i="44"/>
  <c r="P44" i="44"/>
  <c r="L44" i="44"/>
  <c r="I44" i="44"/>
  <c r="G44" i="44"/>
  <c r="C44" i="44"/>
  <c r="B44" i="44"/>
  <c r="Z43" i="44"/>
  <c r="Y43" i="44"/>
  <c r="V43" i="44"/>
  <c r="U43" i="44"/>
  <c r="T43" i="44"/>
  <c r="R43" i="44"/>
  <c r="P43" i="44"/>
  <c r="L43" i="44"/>
  <c r="I43" i="44"/>
  <c r="G43" i="44"/>
  <c r="C43" i="44"/>
  <c r="B43" i="44"/>
  <c r="Z42" i="44"/>
  <c r="Y42" i="44"/>
  <c r="V42" i="44"/>
  <c r="U42" i="44"/>
  <c r="T42" i="44"/>
  <c r="R42" i="44"/>
  <c r="P42" i="44"/>
  <c r="L42" i="44"/>
  <c r="I42" i="44"/>
  <c r="G42" i="44"/>
  <c r="C42" i="44"/>
  <c r="B42" i="44"/>
  <c r="Z41" i="44"/>
  <c r="Y41" i="44"/>
  <c r="V41" i="44"/>
  <c r="U41" i="44"/>
  <c r="T41" i="44"/>
  <c r="R41" i="44"/>
  <c r="P41" i="44"/>
  <c r="L41" i="44"/>
  <c r="I41" i="44"/>
  <c r="G41" i="44"/>
  <c r="C41" i="44"/>
  <c r="B41" i="44"/>
  <c r="Z40" i="44"/>
  <c r="Y40" i="44"/>
  <c r="V40" i="44"/>
  <c r="U40" i="44"/>
  <c r="T40" i="44"/>
  <c r="R40" i="44"/>
  <c r="P40" i="44"/>
  <c r="L40" i="44"/>
  <c r="I40" i="44"/>
  <c r="G40" i="44"/>
  <c r="C40" i="44"/>
  <c r="B40" i="44"/>
  <c r="Z39" i="44"/>
  <c r="Y39" i="44"/>
  <c r="V39" i="44"/>
  <c r="U39" i="44"/>
  <c r="T39" i="44"/>
  <c r="R39" i="44"/>
  <c r="P39" i="44"/>
  <c r="L39" i="44"/>
  <c r="I39" i="44"/>
  <c r="G39" i="44"/>
  <c r="C39" i="44"/>
  <c r="B39" i="44"/>
  <c r="Z38" i="44"/>
  <c r="Y38" i="44"/>
  <c r="V38" i="44"/>
  <c r="U38" i="44"/>
  <c r="T38" i="44"/>
  <c r="R38" i="44"/>
  <c r="P38" i="44"/>
  <c r="L38" i="44"/>
  <c r="I38" i="44"/>
  <c r="G38" i="44"/>
  <c r="C38" i="44"/>
  <c r="B38" i="44"/>
  <c r="Z36" i="44"/>
  <c r="Y36" i="44"/>
  <c r="V36" i="44"/>
  <c r="U36" i="44"/>
  <c r="T36" i="44"/>
  <c r="R36" i="44"/>
  <c r="S36" i="44" s="1"/>
  <c r="P36" i="44"/>
  <c r="Q36" i="44" s="1"/>
  <c r="L36" i="44"/>
  <c r="I36" i="44"/>
  <c r="G36" i="44"/>
  <c r="H36" i="44" s="1"/>
  <c r="C36" i="44"/>
  <c r="B36" i="44"/>
  <c r="Z35" i="44"/>
  <c r="Y35" i="44"/>
  <c r="V35" i="44"/>
  <c r="U35" i="44"/>
  <c r="T35" i="44"/>
  <c r="R35" i="44"/>
  <c r="S35" i="44" s="1"/>
  <c r="P35" i="44"/>
  <c r="L35" i="44"/>
  <c r="I35" i="44"/>
  <c r="J35" i="44" s="1"/>
  <c r="G35" i="44"/>
  <c r="C35" i="44"/>
  <c r="B35" i="44"/>
  <c r="Z34" i="44"/>
  <c r="Y34" i="44"/>
  <c r="V34" i="44"/>
  <c r="U34" i="44"/>
  <c r="T34" i="44"/>
  <c r="R34" i="44"/>
  <c r="P34" i="44"/>
  <c r="L34" i="44"/>
  <c r="I34" i="44"/>
  <c r="G34" i="44"/>
  <c r="C34" i="44"/>
  <c r="B34" i="44"/>
  <c r="Z33" i="44"/>
  <c r="Y33" i="44"/>
  <c r="V33" i="44"/>
  <c r="U33" i="44"/>
  <c r="T33" i="44"/>
  <c r="R33" i="44"/>
  <c r="P33" i="44"/>
  <c r="Q33" i="44" s="1"/>
  <c r="L33" i="44"/>
  <c r="I33" i="44"/>
  <c r="G33" i="44"/>
  <c r="H33" i="44" s="1"/>
  <c r="C33" i="44"/>
  <c r="B33" i="44"/>
  <c r="Z32" i="44"/>
  <c r="Y32" i="44"/>
  <c r="V32" i="44"/>
  <c r="U32" i="44"/>
  <c r="T32" i="44"/>
  <c r="R32" i="44"/>
  <c r="S32" i="44" s="1"/>
  <c r="P32" i="44"/>
  <c r="L32" i="44"/>
  <c r="I32" i="44"/>
  <c r="G32" i="44"/>
  <c r="C32" i="44"/>
  <c r="B32" i="44"/>
  <c r="Z31" i="44"/>
  <c r="Y31" i="44"/>
  <c r="V31" i="44"/>
  <c r="U31" i="44"/>
  <c r="T31" i="44"/>
  <c r="R31" i="44"/>
  <c r="P31" i="44"/>
  <c r="Q31" i="44" s="1"/>
  <c r="L31" i="44"/>
  <c r="I31" i="44"/>
  <c r="G31" i="44"/>
  <c r="C31" i="44"/>
  <c r="B31" i="44"/>
  <c r="Z30" i="44"/>
  <c r="Y30" i="44"/>
  <c r="V30" i="44"/>
  <c r="U30" i="44"/>
  <c r="T30" i="44"/>
  <c r="R30" i="44"/>
  <c r="P30" i="44"/>
  <c r="L30" i="44"/>
  <c r="I30" i="44"/>
  <c r="G30" i="44"/>
  <c r="C30" i="44"/>
  <c r="B30" i="44"/>
  <c r="Z29" i="44"/>
  <c r="Y29" i="44"/>
  <c r="V29" i="44"/>
  <c r="U29" i="44"/>
  <c r="T29" i="44"/>
  <c r="R29" i="44"/>
  <c r="P29" i="44"/>
  <c r="L29" i="44"/>
  <c r="I29" i="44"/>
  <c r="G29" i="44"/>
  <c r="C29" i="44"/>
  <c r="B29" i="44"/>
  <c r="Q32" i="50"/>
  <c r="Q31" i="50"/>
  <c r="Q30" i="50"/>
  <c r="Q29" i="50"/>
  <c r="Q28" i="50"/>
  <c r="Q27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V2" i="46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4" i="45"/>
  <c r="T23" i="45"/>
  <c r="T22" i="45"/>
  <c r="T21" i="45"/>
  <c r="T20" i="45"/>
  <c r="T19" i="45"/>
  <c r="T17" i="45"/>
  <c r="T16" i="45"/>
  <c r="T15" i="45"/>
  <c r="T14" i="45"/>
  <c r="T13" i="45"/>
  <c r="T12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6" i="45"/>
  <c r="U35" i="45"/>
  <c r="U34" i="45"/>
  <c r="U33" i="45"/>
  <c r="U32" i="45"/>
  <c r="U31" i="45"/>
  <c r="U30" i="45"/>
  <c r="U29" i="45"/>
  <c r="U28" i="45"/>
  <c r="U27" i="45"/>
  <c r="U26" i="45"/>
  <c r="U24" i="45"/>
  <c r="U23" i="45"/>
  <c r="U22" i="45"/>
  <c r="U21" i="45"/>
  <c r="U20" i="45"/>
  <c r="U19" i="45"/>
  <c r="U17" i="45"/>
  <c r="U16" i="45"/>
  <c r="U15" i="45"/>
  <c r="U14" i="45"/>
  <c r="U13" i="45"/>
  <c r="U12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4" i="45"/>
  <c r="V23" i="45"/>
  <c r="V22" i="45"/>
  <c r="V21" i="45"/>
  <c r="V20" i="45"/>
  <c r="V19" i="45"/>
  <c r="V17" i="45"/>
  <c r="V16" i="45"/>
  <c r="V15" i="45"/>
  <c r="V14" i="45"/>
  <c r="V13" i="45"/>
  <c r="V12" i="45"/>
  <c r="V27" i="44"/>
  <c r="V26" i="44"/>
  <c r="V25" i="44"/>
  <c r="V24" i="44"/>
  <c r="V23" i="44"/>
  <c r="V22" i="44"/>
  <c r="V21" i="44"/>
  <c r="V20" i="44"/>
  <c r="V18" i="44"/>
  <c r="V17" i="44"/>
  <c r="V16" i="44"/>
  <c r="V15" i="44"/>
  <c r="V14" i="44"/>
  <c r="V13" i="44"/>
  <c r="V12" i="44"/>
  <c r="V11" i="44"/>
  <c r="U27" i="44"/>
  <c r="U26" i="44"/>
  <c r="U25" i="44"/>
  <c r="U24" i="44"/>
  <c r="U23" i="44"/>
  <c r="U22" i="44"/>
  <c r="U21" i="44"/>
  <c r="U20" i="44"/>
  <c r="U18" i="44"/>
  <c r="U17" i="44"/>
  <c r="U16" i="44"/>
  <c r="U15" i="44"/>
  <c r="U14" i="44"/>
  <c r="U13" i="44"/>
  <c r="U12" i="44"/>
  <c r="U11" i="44"/>
  <c r="T27" i="44"/>
  <c r="T26" i="44"/>
  <c r="T25" i="44"/>
  <c r="T24" i="44"/>
  <c r="T23" i="44"/>
  <c r="T22" i="44"/>
  <c r="T21" i="44"/>
  <c r="T20" i="44"/>
  <c r="T18" i="44"/>
  <c r="T17" i="44"/>
  <c r="T16" i="44"/>
  <c r="T15" i="44"/>
  <c r="T14" i="44"/>
  <c r="T13" i="44"/>
  <c r="T12" i="44"/>
  <c r="T11" i="44"/>
  <c r="O2" i="49"/>
  <c r="O2" i="16"/>
  <c r="R2" i="6"/>
  <c r="U39" i="6"/>
  <c r="U38" i="6"/>
  <c r="U37" i="6"/>
  <c r="U36" i="6"/>
  <c r="U34" i="6"/>
  <c r="U33" i="6"/>
  <c r="U32" i="6"/>
  <c r="U31" i="6"/>
  <c r="U29" i="6"/>
  <c r="U28" i="6"/>
  <c r="U27" i="6"/>
  <c r="U26" i="6"/>
  <c r="U24" i="6"/>
  <c r="U23" i="6"/>
  <c r="U22" i="6"/>
  <c r="U21" i="6"/>
  <c r="U19" i="6"/>
  <c r="U18" i="6"/>
  <c r="U17" i="6"/>
  <c r="U16" i="6"/>
  <c r="U14" i="6"/>
  <c r="U13" i="6"/>
  <c r="U12" i="6"/>
  <c r="U11" i="6"/>
  <c r="T39" i="6"/>
  <c r="T38" i="6"/>
  <c r="T37" i="6"/>
  <c r="T36" i="6"/>
  <c r="T34" i="6"/>
  <c r="T33" i="6"/>
  <c r="T32" i="6"/>
  <c r="T31" i="6"/>
  <c r="T29" i="6"/>
  <c r="T28" i="6"/>
  <c r="T27" i="6"/>
  <c r="T26" i="6"/>
  <c r="T24" i="6"/>
  <c r="T23" i="6"/>
  <c r="T22" i="6"/>
  <c r="T21" i="6"/>
  <c r="T19" i="6"/>
  <c r="T18" i="6"/>
  <c r="T17" i="6"/>
  <c r="T16" i="6"/>
  <c r="T14" i="6"/>
  <c r="T13" i="6"/>
  <c r="T12" i="6"/>
  <c r="T11" i="6"/>
  <c r="S39" i="6"/>
  <c r="S38" i="6"/>
  <c r="S37" i="6"/>
  <c r="S36" i="6"/>
  <c r="S34" i="6"/>
  <c r="S33" i="6"/>
  <c r="S32" i="6"/>
  <c r="S31" i="6"/>
  <c r="S29" i="6"/>
  <c r="S28" i="6"/>
  <c r="S27" i="6"/>
  <c r="S26" i="6"/>
  <c r="S24" i="6"/>
  <c r="S23" i="6"/>
  <c r="S22" i="6"/>
  <c r="S21" i="6"/>
  <c r="S19" i="6"/>
  <c r="S18" i="6"/>
  <c r="S17" i="6"/>
  <c r="S16" i="6"/>
  <c r="S14" i="6"/>
  <c r="S13" i="6"/>
  <c r="S12" i="6"/>
  <c r="S11" i="6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1" i="1"/>
  <c r="R60" i="1"/>
  <c r="R30" i="1"/>
  <c r="R29" i="1"/>
  <c r="R28" i="1"/>
  <c r="R27" i="1"/>
  <c r="R26" i="1"/>
  <c r="R25" i="1"/>
  <c r="R24" i="1"/>
  <c r="R23" i="1"/>
  <c r="R22" i="1"/>
  <c r="R21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1" i="1"/>
  <c r="Q60" i="1"/>
  <c r="Q30" i="1"/>
  <c r="Q29" i="1"/>
  <c r="Q28" i="1"/>
  <c r="Q27" i="1"/>
  <c r="Q26" i="1"/>
  <c r="Q25" i="1"/>
  <c r="Q24" i="1"/>
  <c r="Q23" i="1"/>
  <c r="Q22" i="1"/>
  <c r="Q21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1" i="1"/>
  <c r="P60" i="1"/>
  <c r="P30" i="1"/>
  <c r="P29" i="1"/>
  <c r="P28" i="1"/>
  <c r="P27" i="1"/>
  <c r="P26" i="1"/>
  <c r="P25" i="1"/>
  <c r="P24" i="1"/>
  <c r="P23" i="1"/>
  <c r="P22" i="1"/>
  <c r="P21" i="1"/>
  <c r="T86" i="35"/>
  <c r="T85" i="35"/>
  <c r="T84" i="35"/>
  <c r="T83" i="35"/>
  <c r="T82" i="35"/>
  <c r="T81" i="35"/>
  <c r="T80" i="35"/>
  <c r="T79" i="35"/>
  <c r="T78" i="35"/>
  <c r="T77" i="35"/>
  <c r="T76" i="35"/>
  <c r="T75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S86" i="35"/>
  <c r="S85" i="35"/>
  <c r="S84" i="35"/>
  <c r="S83" i="35"/>
  <c r="S82" i="35"/>
  <c r="S81" i="35"/>
  <c r="S80" i="35"/>
  <c r="S79" i="35"/>
  <c r="S78" i="35"/>
  <c r="S77" i="35"/>
  <c r="S76" i="35"/>
  <c r="S75" i="35"/>
  <c r="S73" i="35"/>
  <c r="S72" i="35"/>
  <c r="S71" i="35"/>
  <c r="S70" i="35"/>
  <c r="S69" i="35"/>
  <c r="S68" i="35"/>
  <c r="S67" i="35"/>
  <c r="S66" i="35"/>
  <c r="S65" i="35"/>
  <c r="S64" i="35"/>
  <c r="S63" i="35"/>
  <c r="S62" i="35"/>
  <c r="S60" i="35"/>
  <c r="S59" i="35"/>
  <c r="S58" i="35"/>
  <c r="S57" i="35"/>
  <c r="S56" i="35"/>
  <c r="S55" i="35"/>
  <c r="S54" i="35"/>
  <c r="S53" i="35"/>
  <c r="S52" i="35"/>
  <c r="S51" i="35"/>
  <c r="S50" i="35"/>
  <c r="S49" i="35"/>
  <c r="S47" i="35"/>
  <c r="S46" i="35"/>
  <c r="S45" i="35"/>
  <c r="S44" i="35"/>
  <c r="S43" i="35"/>
  <c r="S42" i="35"/>
  <c r="S41" i="35"/>
  <c r="S40" i="35"/>
  <c r="S39" i="35"/>
  <c r="S38" i="35"/>
  <c r="S37" i="35"/>
  <c r="S36" i="35"/>
  <c r="S34" i="35"/>
  <c r="S33" i="35"/>
  <c r="S32" i="35"/>
  <c r="S31" i="35"/>
  <c r="S30" i="35"/>
  <c r="S29" i="35"/>
  <c r="S28" i="35"/>
  <c r="S27" i="35"/>
  <c r="S26" i="35"/>
  <c r="S25" i="35"/>
  <c r="S24" i="35"/>
  <c r="S23" i="35"/>
  <c r="R86" i="35"/>
  <c r="R85" i="35"/>
  <c r="R84" i="35"/>
  <c r="R83" i="35"/>
  <c r="R82" i="35"/>
  <c r="R81" i="35"/>
  <c r="R80" i="35"/>
  <c r="R79" i="35"/>
  <c r="R78" i="35"/>
  <c r="R77" i="35"/>
  <c r="R76" i="35"/>
  <c r="R75" i="35"/>
  <c r="R73" i="35"/>
  <c r="R72" i="35"/>
  <c r="R71" i="35"/>
  <c r="R70" i="35"/>
  <c r="R69" i="35"/>
  <c r="R68" i="35"/>
  <c r="R67" i="35"/>
  <c r="R66" i="35"/>
  <c r="R65" i="35"/>
  <c r="R64" i="35"/>
  <c r="R63" i="35"/>
  <c r="R62" i="35"/>
  <c r="R60" i="35"/>
  <c r="R59" i="35"/>
  <c r="R58" i="35"/>
  <c r="R57" i="35"/>
  <c r="R56" i="35"/>
  <c r="R55" i="35"/>
  <c r="R54" i="35"/>
  <c r="R53" i="35"/>
  <c r="R52" i="35"/>
  <c r="R51" i="35"/>
  <c r="R50" i="35"/>
  <c r="R49" i="35"/>
  <c r="R47" i="35"/>
  <c r="R46" i="35"/>
  <c r="R45" i="35"/>
  <c r="R44" i="35"/>
  <c r="R43" i="35"/>
  <c r="R42" i="35"/>
  <c r="R41" i="35"/>
  <c r="R40" i="35"/>
  <c r="R39" i="35"/>
  <c r="R38" i="35"/>
  <c r="R37" i="35"/>
  <c r="R36" i="35"/>
  <c r="R34" i="35"/>
  <c r="R33" i="35"/>
  <c r="R32" i="35"/>
  <c r="R31" i="35"/>
  <c r="R30" i="35"/>
  <c r="R29" i="35"/>
  <c r="R28" i="35"/>
  <c r="R27" i="35"/>
  <c r="R26" i="35"/>
  <c r="R25" i="35"/>
  <c r="R24" i="35"/>
  <c r="R23" i="35"/>
  <c r="Q2" i="35"/>
  <c r="I13" i="2"/>
  <c r="I12" i="2"/>
  <c r="I11" i="2"/>
  <c r="I10" i="2"/>
  <c r="I9" i="2"/>
  <c r="R2" i="1"/>
  <c r="N52" i="44" l="1"/>
  <c r="N35" i="44"/>
  <c r="N34" i="44"/>
  <c r="K13" i="48"/>
  <c r="N30" i="44"/>
  <c r="H34" i="44"/>
  <c r="N54" i="44"/>
  <c r="N36" i="44"/>
  <c r="N31" i="44"/>
  <c r="N53" i="44"/>
  <c r="S54" i="44"/>
  <c r="S14" i="2"/>
  <c r="T15" i="2" s="1"/>
  <c r="H15" i="2"/>
  <c r="R15" i="2"/>
  <c r="N48" i="44"/>
  <c r="Q47" i="44"/>
  <c r="J49" i="44"/>
  <c r="W52" i="44"/>
  <c r="J31" i="44"/>
  <c r="S31" i="44"/>
  <c r="J47" i="44"/>
  <c r="S49" i="44"/>
  <c r="Q29" i="44"/>
  <c r="H47" i="44"/>
  <c r="Q49" i="44"/>
  <c r="S50" i="44"/>
  <c r="J51" i="44"/>
  <c r="H29" i="44"/>
  <c r="W50" i="44"/>
  <c r="W53" i="44"/>
  <c r="H30" i="44"/>
  <c r="W54" i="44"/>
  <c r="S29" i="44"/>
  <c r="W49" i="44"/>
  <c r="Q30" i="44"/>
  <c r="H31" i="44"/>
  <c r="W40" i="44"/>
  <c r="W44" i="44"/>
  <c r="S47" i="44"/>
  <c r="W48" i="44"/>
  <c r="Q48" i="44"/>
  <c r="H49" i="44"/>
  <c r="W51" i="44"/>
  <c r="J53" i="44"/>
  <c r="W58" i="44"/>
  <c r="W62" i="44"/>
  <c r="W33" i="44"/>
  <c r="S33" i="44"/>
  <c r="Q34" i="44"/>
  <c r="H35" i="44"/>
  <c r="W47" i="44"/>
  <c r="S51" i="44"/>
  <c r="Q52" i="44"/>
  <c r="H53" i="44"/>
  <c r="W35" i="44"/>
  <c r="N29" i="44"/>
  <c r="W30" i="44"/>
  <c r="S34" i="44"/>
  <c r="W36" i="44"/>
  <c r="W41" i="44"/>
  <c r="W45" i="44"/>
  <c r="W59" i="44"/>
  <c r="W63" i="44"/>
  <c r="W31" i="44"/>
  <c r="H32" i="44"/>
  <c r="Q35" i="44"/>
  <c r="W38" i="44"/>
  <c r="W42" i="44"/>
  <c r="N47" i="44"/>
  <c r="S48" i="44"/>
  <c r="N51" i="44"/>
  <c r="S52" i="44"/>
  <c r="W56" i="44"/>
  <c r="W60" i="44"/>
  <c r="W29" i="44"/>
  <c r="S30" i="44"/>
  <c r="W32" i="44"/>
  <c r="Q32" i="44"/>
  <c r="N33" i="44"/>
  <c r="W34" i="44"/>
  <c r="W39" i="44"/>
  <c r="W43" i="44"/>
  <c r="H48" i="44"/>
  <c r="H50" i="44"/>
  <c r="H52" i="44"/>
  <c r="H54" i="44"/>
  <c r="W57" i="44"/>
  <c r="W61" i="44"/>
  <c r="J50" i="44"/>
  <c r="J54" i="44"/>
  <c r="J48" i="44"/>
  <c r="J52" i="44"/>
  <c r="J30" i="44"/>
  <c r="J34" i="44"/>
  <c r="J29" i="44"/>
  <c r="J33" i="44"/>
  <c r="J32" i="44"/>
  <c r="J36" i="44"/>
  <c r="X29" i="44" l="1"/>
  <c r="X32" i="44"/>
  <c r="X31" i="44"/>
  <c r="X36" i="44"/>
  <c r="X35" i="44"/>
  <c r="X49" i="44"/>
  <c r="X30" i="44"/>
  <c r="X50" i="44"/>
  <c r="X34" i="44"/>
  <c r="X48" i="44"/>
  <c r="X54" i="44"/>
  <c r="X47" i="44"/>
  <c r="X33" i="44"/>
  <c r="X51" i="44"/>
  <c r="X53" i="44"/>
  <c r="X52" i="44"/>
  <c r="D21" i="1"/>
  <c r="D22" i="1"/>
  <c r="D23" i="1"/>
  <c r="D24" i="1"/>
  <c r="D25" i="1"/>
  <c r="D26" i="1"/>
  <c r="D27" i="1"/>
  <c r="D28" i="1"/>
  <c r="D29" i="1"/>
  <c r="D30" i="1"/>
  <c r="D60" i="1"/>
  <c r="D61" i="1"/>
  <c r="S61" i="1" l="1"/>
  <c r="S60" i="1"/>
  <c r="S30" i="1"/>
  <c r="S29" i="1"/>
  <c r="S28" i="1"/>
  <c r="S27" i="1"/>
  <c r="S25" i="1"/>
  <c r="S26" i="1"/>
  <c r="S24" i="1"/>
  <c r="S21" i="1"/>
  <c r="S23" i="1"/>
  <c r="S22" i="1"/>
  <c r="H4" i="52"/>
  <c r="O2" i="52"/>
  <c r="U101" i="51"/>
  <c r="U81" i="51"/>
  <c r="V47" i="47"/>
  <c r="U47" i="47"/>
  <c r="S47" i="47"/>
  <c r="R47" i="47"/>
  <c r="Q47" i="47"/>
  <c r="O47" i="47"/>
  <c r="M47" i="47"/>
  <c r="I47" i="47"/>
  <c r="G47" i="47"/>
  <c r="E47" i="47"/>
  <c r="C47" i="47"/>
  <c r="D47" i="47" s="1"/>
  <c r="B47" i="47"/>
  <c r="V43" i="47"/>
  <c r="U43" i="47"/>
  <c r="S43" i="47"/>
  <c r="R43" i="47"/>
  <c r="Q43" i="47"/>
  <c r="O43" i="47"/>
  <c r="M43" i="47"/>
  <c r="I43" i="47"/>
  <c r="G43" i="47"/>
  <c r="E43" i="47"/>
  <c r="C43" i="47"/>
  <c r="D43" i="47" s="1"/>
  <c r="B43" i="47"/>
  <c r="V38" i="47"/>
  <c r="U38" i="47"/>
  <c r="S38" i="47"/>
  <c r="R38" i="47"/>
  <c r="Q38" i="47"/>
  <c r="O38" i="47"/>
  <c r="M38" i="47"/>
  <c r="I38" i="47"/>
  <c r="G38" i="47"/>
  <c r="E38" i="47"/>
  <c r="C38" i="47"/>
  <c r="D38" i="47" s="1"/>
  <c r="B38" i="47"/>
  <c r="V37" i="47"/>
  <c r="U37" i="47"/>
  <c r="S37" i="47"/>
  <c r="R37" i="47"/>
  <c r="Q37" i="47"/>
  <c r="O37" i="47"/>
  <c r="M37" i="47"/>
  <c r="I37" i="47"/>
  <c r="G37" i="47"/>
  <c r="E37" i="47"/>
  <c r="C37" i="47"/>
  <c r="D37" i="47" s="1"/>
  <c r="B37" i="47"/>
  <c r="V33" i="47"/>
  <c r="U33" i="47"/>
  <c r="S33" i="47"/>
  <c r="R33" i="47"/>
  <c r="Q33" i="47"/>
  <c r="O33" i="47"/>
  <c r="M33" i="47"/>
  <c r="I33" i="47"/>
  <c r="G33" i="47"/>
  <c r="E33" i="47"/>
  <c r="C33" i="47"/>
  <c r="D33" i="47" s="1"/>
  <c r="B33" i="47"/>
  <c r="V32" i="47"/>
  <c r="U32" i="47"/>
  <c r="S32" i="47"/>
  <c r="R32" i="47"/>
  <c r="Q32" i="47"/>
  <c r="O32" i="47"/>
  <c r="M32" i="47"/>
  <c r="I32" i="47"/>
  <c r="G32" i="47"/>
  <c r="E32" i="47"/>
  <c r="C32" i="47"/>
  <c r="D32" i="47" s="1"/>
  <c r="B32" i="47"/>
  <c r="V16" i="47"/>
  <c r="U16" i="47"/>
  <c r="S16" i="47"/>
  <c r="R16" i="47"/>
  <c r="Q16" i="47"/>
  <c r="O16" i="47"/>
  <c r="M16" i="47"/>
  <c r="I16" i="47"/>
  <c r="G16" i="47"/>
  <c r="E16" i="47"/>
  <c r="C16" i="47"/>
  <c r="B16" i="47"/>
  <c r="B10" i="47"/>
  <c r="C10" i="47"/>
  <c r="E10" i="47"/>
  <c r="F10" i="47" s="1"/>
  <c r="Q10" i="47"/>
  <c r="R10" i="47"/>
  <c r="S10" i="47"/>
  <c r="U10" i="47"/>
  <c r="V10" i="47"/>
  <c r="H5" i="49"/>
  <c r="L28" i="50"/>
  <c r="L29" i="50"/>
  <c r="L30" i="50"/>
  <c r="L31" i="50"/>
  <c r="L32" i="50"/>
  <c r="J12" i="50"/>
  <c r="J28" i="50"/>
  <c r="J29" i="50"/>
  <c r="J30" i="50"/>
  <c r="J31" i="50"/>
  <c r="J32" i="50"/>
  <c r="T155" i="50"/>
  <c r="S155" i="50"/>
  <c r="R155" i="50"/>
  <c r="Q155" i="50"/>
  <c r="O155" i="50"/>
  <c r="M155" i="50"/>
  <c r="G155" i="50"/>
  <c r="E155" i="50"/>
  <c r="C155" i="50"/>
  <c r="D155" i="50" s="1"/>
  <c r="B155" i="50"/>
  <c r="T153" i="50"/>
  <c r="S153" i="50"/>
  <c r="R153" i="50"/>
  <c r="Q153" i="50"/>
  <c r="O153" i="50"/>
  <c r="M153" i="50"/>
  <c r="G153" i="50"/>
  <c r="E153" i="50"/>
  <c r="C153" i="50"/>
  <c r="D153" i="50" s="1"/>
  <c r="B153" i="50"/>
  <c r="T152" i="50"/>
  <c r="S152" i="50"/>
  <c r="R152" i="50"/>
  <c r="Q152" i="50"/>
  <c r="O152" i="50"/>
  <c r="M152" i="50"/>
  <c r="G152" i="50"/>
  <c r="E152" i="50"/>
  <c r="C152" i="50"/>
  <c r="D152" i="50" s="1"/>
  <c r="B152" i="50"/>
  <c r="T151" i="50"/>
  <c r="S151" i="50"/>
  <c r="R151" i="50"/>
  <c r="Q151" i="50"/>
  <c r="O151" i="50"/>
  <c r="M151" i="50"/>
  <c r="G151" i="50"/>
  <c r="E151" i="50"/>
  <c r="C151" i="50"/>
  <c r="D151" i="50" s="1"/>
  <c r="B151" i="50"/>
  <c r="T150" i="50"/>
  <c r="S150" i="50"/>
  <c r="R150" i="50"/>
  <c r="Q150" i="50"/>
  <c r="O150" i="50"/>
  <c r="M150" i="50"/>
  <c r="G150" i="50"/>
  <c r="E150" i="50"/>
  <c r="C150" i="50"/>
  <c r="D150" i="50" s="1"/>
  <c r="B150" i="50"/>
  <c r="T149" i="50"/>
  <c r="S149" i="50"/>
  <c r="R149" i="50"/>
  <c r="Q149" i="50"/>
  <c r="O149" i="50"/>
  <c r="M149" i="50"/>
  <c r="G149" i="50"/>
  <c r="E149" i="50"/>
  <c r="C149" i="50"/>
  <c r="D149" i="50" s="1"/>
  <c r="B149" i="50"/>
  <c r="T148" i="50"/>
  <c r="S148" i="50"/>
  <c r="R148" i="50"/>
  <c r="Q148" i="50"/>
  <c r="O148" i="50"/>
  <c r="M148" i="50"/>
  <c r="G148" i="50"/>
  <c r="E148" i="50"/>
  <c r="C148" i="50"/>
  <c r="D148" i="50" s="1"/>
  <c r="B148" i="50"/>
  <c r="T147" i="50"/>
  <c r="S147" i="50"/>
  <c r="R147" i="50"/>
  <c r="Q147" i="50"/>
  <c r="O147" i="50"/>
  <c r="M147" i="50"/>
  <c r="G147" i="50"/>
  <c r="E147" i="50"/>
  <c r="C147" i="50"/>
  <c r="D147" i="50" s="1"/>
  <c r="B147" i="50"/>
  <c r="T146" i="50"/>
  <c r="S146" i="50"/>
  <c r="R146" i="50"/>
  <c r="Q146" i="50"/>
  <c r="O146" i="50"/>
  <c r="M146" i="50"/>
  <c r="G146" i="50"/>
  <c r="E146" i="50"/>
  <c r="C146" i="50"/>
  <c r="D146" i="50" s="1"/>
  <c r="B146" i="50"/>
  <c r="T145" i="50"/>
  <c r="S145" i="50"/>
  <c r="R145" i="50"/>
  <c r="Q145" i="50"/>
  <c r="O145" i="50"/>
  <c r="M145" i="50"/>
  <c r="G145" i="50"/>
  <c r="E145" i="50"/>
  <c r="C145" i="50"/>
  <c r="D145" i="50" s="1"/>
  <c r="B145" i="50"/>
  <c r="T144" i="50"/>
  <c r="S144" i="50"/>
  <c r="R144" i="50"/>
  <c r="Q144" i="50"/>
  <c r="O144" i="50"/>
  <c r="M144" i="50"/>
  <c r="G144" i="50"/>
  <c r="E144" i="50"/>
  <c r="C144" i="50"/>
  <c r="D144" i="50" s="1"/>
  <c r="B144" i="50"/>
  <c r="T143" i="50"/>
  <c r="S143" i="50"/>
  <c r="R143" i="50"/>
  <c r="Q143" i="50"/>
  <c r="O143" i="50"/>
  <c r="M143" i="50"/>
  <c r="G143" i="50"/>
  <c r="E143" i="50"/>
  <c r="C143" i="50"/>
  <c r="D143" i="50" s="1"/>
  <c r="B143" i="50"/>
  <c r="T142" i="50"/>
  <c r="S142" i="50"/>
  <c r="R142" i="50"/>
  <c r="Q142" i="50"/>
  <c r="O142" i="50"/>
  <c r="M142" i="50"/>
  <c r="G142" i="50"/>
  <c r="E142" i="50"/>
  <c r="C142" i="50"/>
  <c r="D142" i="50" s="1"/>
  <c r="B142" i="50"/>
  <c r="T141" i="50"/>
  <c r="S141" i="50"/>
  <c r="R141" i="50"/>
  <c r="Q141" i="50"/>
  <c r="O141" i="50"/>
  <c r="M141" i="50"/>
  <c r="G141" i="50"/>
  <c r="E141" i="50"/>
  <c r="C141" i="50"/>
  <c r="D141" i="50" s="1"/>
  <c r="B141" i="50"/>
  <c r="T140" i="50"/>
  <c r="S140" i="50"/>
  <c r="R140" i="50"/>
  <c r="Q140" i="50"/>
  <c r="O140" i="50"/>
  <c r="M140" i="50"/>
  <c r="G140" i="50"/>
  <c r="E140" i="50"/>
  <c r="C140" i="50"/>
  <c r="D140" i="50" s="1"/>
  <c r="B140" i="50"/>
  <c r="T139" i="50"/>
  <c r="S139" i="50"/>
  <c r="R139" i="50"/>
  <c r="Q139" i="50"/>
  <c r="O139" i="50"/>
  <c r="M139" i="50"/>
  <c r="G139" i="50"/>
  <c r="E139" i="50"/>
  <c r="C139" i="50"/>
  <c r="D139" i="50" s="1"/>
  <c r="B139" i="50"/>
  <c r="T138" i="50"/>
  <c r="S138" i="50"/>
  <c r="R138" i="50"/>
  <c r="Q138" i="50"/>
  <c r="O138" i="50"/>
  <c r="M138" i="50"/>
  <c r="G138" i="50"/>
  <c r="E138" i="50"/>
  <c r="C138" i="50"/>
  <c r="D138" i="50" s="1"/>
  <c r="B138" i="50"/>
  <c r="T81" i="50"/>
  <c r="S81" i="50"/>
  <c r="R81" i="50"/>
  <c r="Q81" i="50"/>
  <c r="O81" i="50"/>
  <c r="M81" i="50"/>
  <c r="G81" i="50"/>
  <c r="E81" i="50"/>
  <c r="C81" i="50"/>
  <c r="D81" i="50" s="1"/>
  <c r="B81" i="50"/>
  <c r="T57" i="50"/>
  <c r="S57" i="50"/>
  <c r="R57" i="50"/>
  <c r="Q57" i="50"/>
  <c r="O57" i="50"/>
  <c r="M57" i="50"/>
  <c r="G57" i="50"/>
  <c r="E57" i="50"/>
  <c r="C57" i="50"/>
  <c r="D57" i="50" s="1"/>
  <c r="B57" i="50"/>
  <c r="T33" i="50"/>
  <c r="S33" i="50"/>
  <c r="R33" i="50"/>
  <c r="Q33" i="50"/>
  <c r="O33" i="50"/>
  <c r="M33" i="50"/>
  <c r="G33" i="50"/>
  <c r="E33" i="50"/>
  <c r="C33" i="50"/>
  <c r="D33" i="50" s="1"/>
  <c r="B33" i="50"/>
  <c r="B11" i="50"/>
  <c r="C11" i="50"/>
  <c r="D11" i="50" s="1"/>
  <c r="E11" i="50"/>
  <c r="G11" i="50"/>
  <c r="M11" i="50"/>
  <c r="O11" i="50"/>
  <c r="S11" i="50"/>
  <c r="T11" i="50"/>
  <c r="B12" i="50"/>
  <c r="C12" i="50"/>
  <c r="D12" i="50" s="1"/>
  <c r="E12" i="50"/>
  <c r="G12" i="50"/>
  <c r="M12" i="50"/>
  <c r="O12" i="50"/>
  <c r="S12" i="50"/>
  <c r="T12" i="50"/>
  <c r="B13" i="50"/>
  <c r="C13" i="50"/>
  <c r="D13" i="50" s="1"/>
  <c r="E13" i="50"/>
  <c r="G13" i="50"/>
  <c r="M13" i="50"/>
  <c r="O13" i="50"/>
  <c r="S13" i="50"/>
  <c r="T13" i="50"/>
  <c r="B14" i="50"/>
  <c r="C14" i="50"/>
  <c r="D14" i="50" s="1"/>
  <c r="E14" i="50"/>
  <c r="G14" i="50"/>
  <c r="M14" i="50"/>
  <c r="O14" i="50"/>
  <c r="S14" i="50"/>
  <c r="T14" i="50"/>
  <c r="B15" i="50"/>
  <c r="C15" i="50"/>
  <c r="D15" i="50" s="1"/>
  <c r="E15" i="50"/>
  <c r="G15" i="50"/>
  <c r="M15" i="50"/>
  <c r="O15" i="50"/>
  <c r="S15" i="50"/>
  <c r="T15" i="50"/>
  <c r="B16" i="50"/>
  <c r="C16" i="50"/>
  <c r="D16" i="50" s="1"/>
  <c r="E16" i="50"/>
  <c r="G16" i="50"/>
  <c r="M16" i="50"/>
  <c r="O16" i="50"/>
  <c r="S16" i="50"/>
  <c r="T16" i="50"/>
  <c r="B17" i="50"/>
  <c r="C17" i="50"/>
  <c r="D17" i="50" s="1"/>
  <c r="E17" i="50"/>
  <c r="G17" i="50"/>
  <c r="M17" i="50"/>
  <c r="O17" i="50"/>
  <c r="S17" i="50"/>
  <c r="T17" i="50"/>
  <c r="B18" i="50"/>
  <c r="C18" i="50"/>
  <c r="D18" i="50" s="1"/>
  <c r="E18" i="50"/>
  <c r="G18" i="50"/>
  <c r="M18" i="50"/>
  <c r="O18" i="50"/>
  <c r="S18" i="50"/>
  <c r="T18" i="50"/>
  <c r="B19" i="50"/>
  <c r="C19" i="50"/>
  <c r="D19" i="50" s="1"/>
  <c r="E19" i="50"/>
  <c r="G19" i="50"/>
  <c r="M19" i="50"/>
  <c r="O19" i="50"/>
  <c r="S19" i="50"/>
  <c r="T19" i="50"/>
  <c r="B20" i="50"/>
  <c r="C20" i="50"/>
  <c r="D20" i="50" s="1"/>
  <c r="E20" i="50"/>
  <c r="G20" i="50"/>
  <c r="M20" i="50"/>
  <c r="O20" i="50"/>
  <c r="S20" i="50"/>
  <c r="T20" i="50"/>
  <c r="B21" i="50"/>
  <c r="C21" i="50"/>
  <c r="D21" i="50" s="1"/>
  <c r="E21" i="50"/>
  <c r="G21" i="50"/>
  <c r="M21" i="50"/>
  <c r="O21" i="50"/>
  <c r="S21" i="50"/>
  <c r="T21" i="50"/>
  <c r="B22" i="50"/>
  <c r="C22" i="50"/>
  <c r="D22" i="50" s="1"/>
  <c r="E22" i="50"/>
  <c r="G22" i="50"/>
  <c r="M22" i="50"/>
  <c r="O22" i="50"/>
  <c r="S22" i="50"/>
  <c r="T22" i="50"/>
  <c r="B23" i="50"/>
  <c r="C23" i="50"/>
  <c r="D23" i="50" s="1"/>
  <c r="E23" i="50"/>
  <c r="G23" i="50"/>
  <c r="M23" i="50"/>
  <c r="O23" i="50"/>
  <c r="S23" i="50"/>
  <c r="T23" i="50"/>
  <c r="B24" i="50"/>
  <c r="C24" i="50"/>
  <c r="D24" i="50" s="1"/>
  <c r="E24" i="50"/>
  <c r="G24" i="50"/>
  <c r="M24" i="50"/>
  <c r="O24" i="50"/>
  <c r="S24" i="50"/>
  <c r="T24" i="50"/>
  <c r="B25" i="50"/>
  <c r="C25" i="50"/>
  <c r="D25" i="50" s="1"/>
  <c r="E25" i="50"/>
  <c r="G25" i="50"/>
  <c r="M25" i="50"/>
  <c r="O25" i="50"/>
  <c r="S25" i="50"/>
  <c r="T25" i="50"/>
  <c r="B26" i="50"/>
  <c r="C26" i="50"/>
  <c r="D26" i="50" s="1"/>
  <c r="E26" i="50"/>
  <c r="G26" i="50"/>
  <c r="M26" i="50"/>
  <c r="O26" i="50"/>
  <c r="S26" i="50"/>
  <c r="T26" i="50"/>
  <c r="B27" i="50"/>
  <c r="C27" i="50"/>
  <c r="D27" i="50" s="1"/>
  <c r="E27" i="50"/>
  <c r="G27" i="50"/>
  <c r="M27" i="50"/>
  <c r="O27" i="50"/>
  <c r="S27" i="50"/>
  <c r="T27" i="50"/>
  <c r="B28" i="50"/>
  <c r="C28" i="50"/>
  <c r="D28" i="50" s="1"/>
  <c r="E28" i="50"/>
  <c r="F28" i="50" s="1"/>
  <c r="G28" i="50"/>
  <c r="M28" i="50"/>
  <c r="O28" i="50"/>
  <c r="S28" i="50"/>
  <c r="T28" i="50"/>
  <c r="B29" i="50"/>
  <c r="C29" i="50"/>
  <c r="D29" i="50" s="1"/>
  <c r="E29" i="50"/>
  <c r="F29" i="50" s="1"/>
  <c r="G29" i="50"/>
  <c r="H29" i="50" s="1"/>
  <c r="M29" i="50"/>
  <c r="O29" i="50"/>
  <c r="S29" i="50"/>
  <c r="T29" i="50"/>
  <c r="B30" i="50"/>
  <c r="C30" i="50"/>
  <c r="D30" i="50" s="1"/>
  <c r="E30" i="50"/>
  <c r="F30" i="50" s="1"/>
  <c r="G30" i="50"/>
  <c r="H30" i="50" s="1"/>
  <c r="M30" i="50"/>
  <c r="O30" i="50"/>
  <c r="S30" i="50"/>
  <c r="T30" i="50"/>
  <c r="B31" i="50"/>
  <c r="C31" i="50"/>
  <c r="D31" i="50" s="1"/>
  <c r="E31" i="50"/>
  <c r="F31" i="50" s="1"/>
  <c r="G31" i="50"/>
  <c r="M31" i="50"/>
  <c r="O31" i="50"/>
  <c r="S31" i="50"/>
  <c r="T31" i="50"/>
  <c r="B32" i="50"/>
  <c r="C32" i="50"/>
  <c r="D32" i="50" s="1"/>
  <c r="E32" i="50"/>
  <c r="F32" i="50" s="1"/>
  <c r="G32" i="50"/>
  <c r="H32" i="50" s="1"/>
  <c r="M32" i="50"/>
  <c r="O32" i="50"/>
  <c r="S32" i="50"/>
  <c r="T32" i="50"/>
  <c r="R2" i="48"/>
  <c r="T65" i="48"/>
  <c r="R65" i="48"/>
  <c r="Q65" i="48"/>
  <c r="M65" i="48"/>
  <c r="P65" i="48"/>
  <c r="I65" i="48"/>
  <c r="G65" i="48"/>
  <c r="E65" i="48"/>
  <c r="C65" i="48"/>
  <c r="B65" i="48"/>
  <c r="T64" i="48"/>
  <c r="R64" i="48"/>
  <c r="Q64" i="48"/>
  <c r="M64" i="48"/>
  <c r="P64" i="48"/>
  <c r="I64" i="48"/>
  <c r="G64" i="48"/>
  <c r="E64" i="48"/>
  <c r="C64" i="48"/>
  <c r="B64" i="48"/>
  <c r="T63" i="48"/>
  <c r="R63" i="48"/>
  <c r="Q63" i="48"/>
  <c r="M63" i="48"/>
  <c r="P63" i="48"/>
  <c r="I63" i="48"/>
  <c r="G63" i="48"/>
  <c r="E63" i="48"/>
  <c r="C63" i="48"/>
  <c r="B63" i="48"/>
  <c r="T62" i="48"/>
  <c r="R62" i="48"/>
  <c r="Q62" i="48"/>
  <c r="M62" i="48"/>
  <c r="P62" i="48"/>
  <c r="I62" i="48"/>
  <c r="G62" i="48"/>
  <c r="E62" i="48"/>
  <c r="C62" i="48"/>
  <c r="B62" i="48"/>
  <c r="T61" i="48"/>
  <c r="R61" i="48"/>
  <c r="Q61" i="48"/>
  <c r="M61" i="48"/>
  <c r="P61" i="48"/>
  <c r="I61" i="48"/>
  <c r="G61" i="48"/>
  <c r="S61" i="48" s="1"/>
  <c r="E61" i="48"/>
  <c r="C61" i="48"/>
  <c r="B61" i="48"/>
  <c r="T60" i="48"/>
  <c r="R60" i="48"/>
  <c r="Q60" i="48"/>
  <c r="M60" i="48"/>
  <c r="P60" i="48"/>
  <c r="I60" i="48"/>
  <c r="G60" i="48"/>
  <c r="S60" i="48" s="1"/>
  <c r="E60" i="48"/>
  <c r="C60" i="48"/>
  <c r="B60" i="48"/>
  <c r="T59" i="48"/>
  <c r="R59" i="48"/>
  <c r="Q59" i="48"/>
  <c r="M59" i="48"/>
  <c r="P59" i="48"/>
  <c r="I59" i="48"/>
  <c r="G59" i="48"/>
  <c r="E59" i="48"/>
  <c r="C59" i="48"/>
  <c r="B59" i="48"/>
  <c r="T58" i="48"/>
  <c r="R58" i="48"/>
  <c r="Q58" i="48"/>
  <c r="M58" i="48"/>
  <c r="P58" i="48"/>
  <c r="I58" i="48"/>
  <c r="G58" i="48"/>
  <c r="E58" i="48"/>
  <c r="C58" i="48"/>
  <c r="B58" i="48"/>
  <c r="T57" i="48"/>
  <c r="R57" i="48"/>
  <c r="Q57" i="48"/>
  <c r="M57" i="48"/>
  <c r="P57" i="48"/>
  <c r="I57" i="48"/>
  <c r="G57" i="48"/>
  <c r="E57" i="48"/>
  <c r="C57" i="48"/>
  <c r="B57" i="48"/>
  <c r="T56" i="48"/>
  <c r="R56" i="48"/>
  <c r="Q56" i="48"/>
  <c r="M56" i="48"/>
  <c r="P56" i="48"/>
  <c r="I56" i="48"/>
  <c r="G56" i="48"/>
  <c r="E56" i="48"/>
  <c r="C56" i="48"/>
  <c r="B56" i="48"/>
  <c r="T55" i="48"/>
  <c r="R55" i="48"/>
  <c r="Q55" i="48"/>
  <c r="M55" i="48"/>
  <c r="P55" i="48"/>
  <c r="I55" i="48"/>
  <c r="G55" i="48"/>
  <c r="E55" i="48"/>
  <c r="C55" i="48"/>
  <c r="B55" i="48"/>
  <c r="T54" i="48"/>
  <c r="R54" i="48"/>
  <c r="Q54" i="48"/>
  <c r="M54" i="48"/>
  <c r="P54" i="48"/>
  <c r="I54" i="48"/>
  <c r="G54" i="48"/>
  <c r="S54" i="48" s="1"/>
  <c r="E54" i="48"/>
  <c r="C54" i="48"/>
  <c r="B54" i="48"/>
  <c r="T53" i="48"/>
  <c r="R53" i="48"/>
  <c r="Q53" i="48"/>
  <c r="M53" i="48"/>
  <c r="P53" i="48"/>
  <c r="I53" i="48"/>
  <c r="G53" i="48"/>
  <c r="S53" i="48" s="1"/>
  <c r="E53" i="48"/>
  <c r="C53" i="48"/>
  <c r="B53" i="48"/>
  <c r="T52" i="48"/>
  <c r="R52" i="48"/>
  <c r="Q52" i="48"/>
  <c r="M52" i="48"/>
  <c r="P52" i="48"/>
  <c r="I52" i="48"/>
  <c r="G52" i="48"/>
  <c r="E52" i="48"/>
  <c r="C52" i="48"/>
  <c r="B52" i="48"/>
  <c r="T51" i="48"/>
  <c r="R51" i="48"/>
  <c r="Q51" i="48"/>
  <c r="M51" i="48"/>
  <c r="P51" i="48"/>
  <c r="I51" i="48"/>
  <c r="G51" i="48"/>
  <c r="E51" i="48"/>
  <c r="C51" i="48"/>
  <c r="B51" i="48"/>
  <c r="T50" i="48"/>
  <c r="R50" i="48"/>
  <c r="Q50" i="48"/>
  <c r="M50" i="48"/>
  <c r="P50" i="48"/>
  <c r="I50" i="48"/>
  <c r="G50" i="48"/>
  <c r="E50" i="48"/>
  <c r="C50" i="48"/>
  <c r="B50" i="48"/>
  <c r="T49" i="48"/>
  <c r="R49" i="48"/>
  <c r="Q49" i="48"/>
  <c r="M49" i="48"/>
  <c r="P49" i="48"/>
  <c r="I49" i="48"/>
  <c r="G49" i="48"/>
  <c r="E49" i="48"/>
  <c r="C49" i="48"/>
  <c r="B49" i="48"/>
  <c r="T48" i="48"/>
  <c r="R48" i="48"/>
  <c r="Q48" i="48"/>
  <c r="M48" i="48"/>
  <c r="P48" i="48"/>
  <c r="I48" i="48"/>
  <c r="G48" i="48"/>
  <c r="E48" i="48"/>
  <c r="C48" i="48"/>
  <c r="B48" i="48"/>
  <c r="T47" i="48"/>
  <c r="R47" i="48"/>
  <c r="Q47" i="48"/>
  <c r="M47" i="48"/>
  <c r="P47" i="48"/>
  <c r="I47" i="48"/>
  <c r="G47" i="48"/>
  <c r="S47" i="48" s="1"/>
  <c r="E47" i="48"/>
  <c r="C47" i="48"/>
  <c r="B47" i="48"/>
  <c r="T46" i="48"/>
  <c r="R46" i="48"/>
  <c r="Q46" i="48"/>
  <c r="M46" i="48"/>
  <c r="P46" i="48"/>
  <c r="I46" i="48"/>
  <c r="G46" i="48"/>
  <c r="S46" i="48" s="1"/>
  <c r="E46" i="48"/>
  <c r="C46" i="48"/>
  <c r="B46" i="48"/>
  <c r="T36" i="48"/>
  <c r="R36" i="48"/>
  <c r="Q36" i="48"/>
  <c r="M36" i="48"/>
  <c r="P36" i="48"/>
  <c r="I36" i="48"/>
  <c r="G36" i="48"/>
  <c r="E36" i="48"/>
  <c r="C36" i="48"/>
  <c r="D36" i="48" s="1"/>
  <c r="B36" i="48"/>
  <c r="T35" i="48"/>
  <c r="R35" i="48"/>
  <c r="Q35" i="48"/>
  <c r="M35" i="48"/>
  <c r="P35" i="48"/>
  <c r="I35" i="48"/>
  <c r="G35" i="48"/>
  <c r="S35" i="48" s="1"/>
  <c r="E35" i="48"/>
  <c r="C35" i="48"/>
  <c r="D35" i="48" s="1"/>
  <c r="B35" i="48"/>
  <c r="T34" i="48"/>
  <c r="R34" i="48"/>
  <c r="Q34" i="48"/>
  <c r="M34" i="48"/>
  <c r="N20" i="48" s="1"/>
  <c r="P34" i="48"/>
  <c r="I34" i="48"/>
  <c r="G34" i="48"/>
  <c r="E34" i="48"/>
  <c r="F20" i="48" s="1"/>
  <c r="C34" i="48"/>
  <c r="D34" i="48" s="1"/>
  <c r="B34" i="48"/>
  <c r="N19" i="48"/>
  <c r="F19" i="48"/>
  <c r="I25" i="48"/>
  <c r="I24" i="48"/>
  <c r="I23" i="48"/>
  <c r="I22" i="48"/>
  <c r="N16" i="48"/>
  <c r="T25" i="48"/>
  <c r="R25" i="48"/>
  <c r="Q25" i="48"/>
  <c r="M25" i="48"/>
  <c r="P25" i="48"/>
  <c r="G25" i="48"/>
  <c r="E25" i="48"/>
  <c r="C25" i="48"/>
  <c r="D25" i="48" s="1"/>
  <c r="B25" i="48"/>
  <c r="T24" i="48"/>
  <c r="R24" i="48"/>
  <c r="Q24" i="48"/>
  <c r="M24" i="48"/>
  <c r="N12" i="48" s="1"/>
  <c r="P24" i="48"/>
  <c r="G24" i="48"/>
  <c r="E24" i="48"/>
  <c r="F12" i="48" s="1"/>
  <c r="C24" i="48"/>
  <c r="D24" i="48" s="1"/>
  <c r="B24" i="48"/>
  <c r="T23" i="48"/>
  <c r="R23" i="48"/>
  <c r="Q23" i="48"/>
  <c r="M23" i="48"/>
  <c r="N11" i="48" s="1"/>
  <c r="P23" i="48"/>
  <c r="G23" i="48"/>
  <c r="E23" i="48"/>
  <c r="F11" i="48" s="1"/>
  <c r="C23" i="48"/>
  <c r="D23" i="48" s="1"/>
  <c r="B23" i="48"/>
  <c r="T22" i="48"/>
  <c r="R22" i="48"/>
  <c r="Q22" i="48"/>
  <c r="M22" i="48"/>
  <c r="N10" i="48" s="1"/>
  <c r="P22" i="48"/>
  <c r="G22" i="48"/>
  <c r="E22" i="48"/>
  <c r="F10" i="48" s="1"/>
  <c r="C22" i="48"/>
  <c r="D22" i="48" s="1"/>
  <c r="B22" i="48"/>
  <c r="B13" i="48"/>
  <c r="C13" i="48"/>
  <c r="D13" i="48" s="1"/>
  <c r="E13" i="48"/>
  <c r="F13" i="48" s="1"/>
  <c r="G13" i="48"/>
  <c r="I13" i="48"/>
  <c r="P13" i="48"/>
  <c r="M13" i="48"/>
  <c r="T13" i="48"/>
  <c r="B14" i="48"/>
  <c r="C14" i="48"/>
  <c r="D14" i="48" s="1"/>
  <c r="E14" i="48"/>
  <c r="F14" i="48" s="1"/>
  <c r="G14" i="48"/>
  <c r="H14" i="48" s="1"/>
  <c r="I14" i="48"/>
  <c r="P14" i="48"/>
  <c r="M14" i="48"/>
  <c r="T14" i="48"/>
  <c r="B15" i="48"/>
  <c r="C15" i="48"/>
  <c r="D15" i="48" s="1"/>
  <c r="E15" i="48"/>
  <c r="F15" i="48" s="1"/>
  <c r="G15" i="48"/>
  <c r="H15" i="48" s="1"/>
  <c r="I15" i="48"/>
  <c r="P15" i="48"/>
  <c r="M15" i="48"/>
  <c r="T15" i="48"/>
  <c r="B31" i="46"/>
  <c r="C31" i="46"/>
  <c r="D31" i="46" s="1"/>
  <c r="E31" i="46"/>
  <c r="F31" i="46" s="1"/>
  <c r="G31" i="46"/>
  <c r="H11" i="46" s="1"/>
  <c r="I31" i="46"/>
  <c r="J13" i="46" s="1"/>
  <c r="R31" i="46"/>
  <c r="S11" i="46" s="1"/>
  <c r="T31" i="46"/>
  <c r="U11" i="46" s="1"/>
  <c r="V31" i="46"/>
  <c r="W31" i="46"/>
  <c r="X31" i="46"/>
  <c r="Z31" i="46"/>
  <c r="AA31" i="46"/>
  <c r="B12" i="46"/>
  <c r="C12" i="46"/>
  <c r="D12" i="46" s="1"/>
  <c r="E12" i="46"/>
  <c r="F12" i="46" s="1"/>
  <c r="B13" i="46"/>
  <c r="C13" i="46"/>
  <c r="D13" i="46" s="1"/>
  <c r="E13" i="46"/>
  <c r="F13" i="46" s="1"/>
  <c r="B14" i="46"/>
  <c r="C14" i="46"/>
  <c r="D14" i="46" s="1"/>
  <c r="E14" i="46"/>
  <c r="F14" i="46" s="1"/>
  <c r="B15" i="46"/>
  <c r="C15" i="46"/>
  <c r="D15" i="46" s="1"/>
  <c r="E15" i="46"/>
  <c r="F15" i="46" s="1"/>
  <c r="B16" i="46"/>
  <c r="C16" i="46"/>
  <c r="D16" i="46" s="1"/>
  <c r="E16" i="46"/>
  <c r="F16" i="46" s="1"/>
  <c r="B17" i="46"/>
  <c r="C17" i="46"/>
  <c r="D17" i="46" s="1"/>
  <c r="E17" i="46"/>
  <c r="F17" i="46" s="1"/>
  <c r="B18" i="46"/>
  <c r="C18" i="46"/>
  <c r="D18" i="46" s="1"/>
  <c r="E18" i="46"/>
  <c r="F18" i="46" s="1"/>
  <c r="B19" i="46"/>
  <c r="C19" i="46"/>
  <c r="D19" i="46" s="1"/>
  <c r="E19" i="46"/>
  <c r="F19" i="46" s="1"/>
  <c r="B20" i="46"/>
  <c r="C20" i="46"/>
  <c r="D20" i="46" s="1"/>
  <c r="E20" i="46"/>
  <c r="F20" i="46" s="1"/>
  <c r="B21" i="46"/>
  <c r="C21" i="46"/>
  <c r="D21" i="46" s="1"/>
  <c r="E21" i="46"/>
  <c r="F21" i="46" s="1"/>
  <c r="B22" i="46"/>
  <c r="C22" i="46"/>
  <c r="D22" i="46" s="1"/>
  <c r="E22" i="46"/>
  <c r="F22" i="46" s="1"/>
  <c r="B23" i="46"/>
  <c r="C23" i="46"/>
  <c r="D23" i="46" s="1"/>
  <c r="E23" i="46"/>
  <c r="F23" i="46" s="1"/>
  <c r="B24" i="46"/>
  <c r="C24" i="46"/>
  <c r="D24" i="46" s="1"/>
  <c r="E24" i="46"/>
  <c r="F24" i="46" s="1"/>
  <c r="B25" i="46"/>
  <c r="C25" i="46"/>
  <c r="D25" i="46" s="1"/>
  <c r="E25" i="46"/>
  <c r="F25" i="46" s="1"/>
  <c r="B26" i="46"/>
  <c r="C26" i="46"/>
  <c r="D26" i="46" s="1"/>
  <c r="E26" i="46"/>
  <c r="F26" i="46" s="1"/>
  <c r="B27" i="46"/>
  <c r="C27" i="46"/>
  <c r="D27" i="46" s="1"/>
  <c r="E27" i="46"/>
  <c r="F27" i="46" s="1"/>
  <c r="E11" i="46"/>
  <c r="F11" i="46" s="1"/>
  <c r="C11" i="46"/>
  <c r="D11" i="46" s="1"/>
  <c r="B11" i="46"/>
  <c r="Y49" i="45"/>
  <c r="X49" i="45"/>
  <c r="R49" i="45"/>
  <c r="P49" i="45"/>
  <c r="K49" i="45"/>
  <c r="H49" i="45"/>
  <c r="F49" i="45"/>
  <c r="C49" i="45"/>
  <c r="B49" i="45"/>
  <c r="Y48" i="45"/>
  <c r="X48" i="45"/>
  <c r="R48" i="45"/>
  <c r="P48" i="45"/>
  <c r="K48" i="45"/>
  <c r="H48" i="45"/>
  <c r="F48" i="45"/>
  <c r="C48" i="45"/>
  <c r="B48" i="45"/>
  <c r="Y47" i="45"/>
  <c r="X47" i="45"/>
  <c r="R47" i="45"/>
  <c r="P47" i="45"/>
  <c r="K47" i="45"/>
  <c r="H47" i="45"/>
  <c r="F47" i="45"/>
  <c r="C47" i="45"/>
  <c r="B47" i="45"/>
  <c r="Y46" i="45"/>
  <c r="X46" i="45"/>
  <c r="R46" i="45"/>
  <c r="P46" i="45"/>
  <c r="K46" i="45"/>
  <c r="H46" i="45"/>
  <c r="F46" i="45"/>
  <c r="C46" i="45"/>
  <c r="B46" i="45"/>
  <c r="Y45" i="45"/>
  <c r="X45" i="45"/>
  <c r="R45" i="45"/>
  <c r="P45" i="45"/>
  <c r="K45" i="45"/>
  <c r="H45" i="45"/>
  <c r="F45" i="45"/>
  <c r="C45" i="45"/>
  <c r="B45" i="45"/>
  <c r="Y44" i="45"/>
  <c r="X44" i="45"/>
  <c r="R44" i="45"/>
  <c r="P44" i="45"/>
  <c r="K44" i="45"/>
  <c r="H44" i="45"/>
  <c r="F44" i="45"/>
  <c r="C44" i="45"/>
  <c r="B44" i="45"/>
  <c r="Y43" i="45"/>
  <c r="X43" i="45"/>
  <c r="R43" i="45"/>
  <c r="P43" i="45"/>
  <c r="K43" i="45"/>
  <c r="H43" i="45"/>
  <c r="F43" i="45"/>
  <c r="C43" i="45"/>
  <c r="B43" i="45"/>
  <c r="Y42" i="45"/>
  <c r="X42" i="45"/>
  <c r="R42" i="45"/>
  <c r="P42" i="45"/>
  <c r="K42" i="45"/>
  <c r="H42" i="45"/>
  <c r="F42" i="45"/>
  <c r="C42" i="45"/>
  <c r="B42" i="45"/>
  <c r="Y41" i="45"/>
  <c r="X41" i="45"/>
  <c r="R41" i="45"/>
  <c r="P41" i="45"/>
  <c r="K41" i="45"/>
  <c r="H41" i="45"/>
  <c r="F41" i="45"/>
  <c r="C41" i="45"/>
  <c r="B41" i="45"/>
  <c r="Y40" i="45"/>
  <c r="X40" i="45"/>
  <c r="R40" i="45"/>
  <c r="P40" i="45"/>
  <c r="K40" i="45"/>
  <c r="H40" i="45"/>
  <c r="F40" i="45"/>
  <c r="C40" i="45"/>
  <c r="B40" i="45"/>
  <c r="Y39" i="45"/>
  <c r="X39" i="45"/>
  <c r="R39" i="45"/>
  <c r="P39" i="45"/>
  <c r="K39" i="45"/>
  <c r="H39" i="45"/>
  <c r="F39" i="45"/>
  <c r="C39" i="45"/>
  <c r="B39" i="45"/>
  <c r="Y38" i="45"/>
  <c r="X38" i="45"/>
  <c r="R38" i="45"/>
  <c r="P38" i="45"/>
  <c r="K38" i="45"/>
  <c r="H38" i="45"/>
  <c r="F38" i="45"/>
  <c r="C38" i="45"/>
  <c r="B38" i="45"/>
  <c r="Y37" i="45"/>
  <c r="X37" i="45"/>
  <c r="R37" i="45"/>
  <c r="P37" i="45"/>
  <c r="K37" i="45"/>
  <c r="H37" i="45"/>
  <c r="F37" i="45"/>
  <c r="C37" i="45"/>
  <c r="B37" i="45"/>
  <c r="Y36" i="45"/>
  <c r="X36" i="45"/>
  <c r="R36" i="45"/>
  <c r="P36" i="45"/>
  <c r="K36" i="45"/>
  <c r="H36" i="45"/>
  <c r="F36" i="45"/>
  <c r="C36" i="45"/>
  <c r="B36" i="45"/>
  <c r="Y35" i="45"/>
  <c r="X35" i="45"/>
  <c r="R35" i="45"/>
  <c r="P35" i="45"/>
  <c r="K35" i="45"/>
  <c r="H35" i="45"/>
  <c r="F35" i="45"/>
  <c r="C35" i="45"/>
  <c r="B35" i="45"/>
  <c r="Y34" i="45"/>
  <c r="X34" i="45"/>
  <c r="R34" i="45"/>
  <c r="P34" i="45"/>
  <c r="K34" i="45"/>
  <c r="H34" i="45"/>
  <c r="F34" i="45"/>
  <c r="C34" i="45"/>
  <c r="B34" i="45"/>
  <c r="Y33" i="45"/>
  <c r="X33" i="45"/>
  <c r="R33" i="45"/>
  <c r="P33" i="45"/>
  <c r="K33" i="45"/>
  <c r="H33" i="45"/>
  <c r="F33" i="45"/>
  <c r="C33" i="45"/>
  <c r="B33" i="45"/>
  <c r="Y32" i="45"/>
  <c r="X32" i="45"/>
  <c r="R32" i="45"/>
  <c r="P32" i="45"/>
  <c r="K32" i="45"/>
  <c r="H32" i="45"/>
  <c r="F32" i="45"/>
  <c r="C32" i="45"/>
  <c r="B32" i="45"/>
  <c r="Y31" i="45"/>
  <c r="X31" i="45"/>
  <c r="R31" i="45"/>
  <c r="P31" i="45"/>
  <c r="K31" i="45"/>
  <c r="H31" i="45"/>
  <c r="F31" i="45"/>
  <c r="C31" i="45"/>
  <c r="B31" i="45"/>
  <c r="Y30" i="45"/>
  <c r="X30" i="45"/>
  <c r="R30" i="45"/>
  <c r="P30" i="45"/>
  <c r="K30" i="45"/>
  <c r="H30" i="45"/>
  <c r="F30" i="45"/>
  <c r="C30" i="45"/>
  <c r="B30" i="45"/>
  <c r="Y29" i="45"/>
  <c r="X29" i="45"/>
  <c r="R29" i="45"/>
  <c r="P29" i="45"/>
  <c r="K29" i="45"/>
  <c r="H29" i="45"/>
  <c r="F29" i="45"/>
  <c r="C29" i="45"/>
  <c r="B29" i="45"/>
  <c r="Y28" i="45"/>
  <c r="X28" i="45"/>
  <c r="R28" i="45"/>
  <c r="P28" i="45"/>
  <c r="K28" i="45"/>
  <c r="H28" i="45"/>
  <c r="F28" i="45"/>
  <c r="C28" i="45"/>
  <c r="B28" i="45"/>
  <c r="Y27" i="45"/>
  <c r="X27" i="45"/>
  <c r="R27" i="45"/>
  <c r="P27" i="45"/>
  <c r="K27" i="45"/>
  <c r="H27" i="45"/>
  <c r="F27" i="45"/>
  <c r="C27" i="45"/>
  <c r="B27" i="45"/>
  <c r="Y26" i="45"/>
  <c r="X26" i="45"/>
  <c r="R26" i="45"/>
  <c r="P26" i="45"/>
  <c r="K26" i="45"/>
  <c r="H26" i="45"/>
  <c r="F26" i="45"/>
  <c r="C26" i="45"/>
  <c r="B26" i="45"/>
  <c r="Y24" i="45"/>
  <c r="X24" i="45"/>
  <c r="R24" i="45"/>
  <c r="P24" i="45"/>
  <c r="K24" i="45"/>
  <c r="H24" i="45"/>
  <c r="F24" i="45"/>
  <c r="C24" i="45"/>
  <c r="B24" i="45"/>
  <c r="Y23" i="45"/>
  <c r="X23" i="45"/>
  <c r="R23" i="45"/>
  <c r="P23" i="45"/>
  <c r="K23" i="45"/>
  <c r="H23" i="45"/>
  <c r="F23" i="45"/>
  <c r="C23" i="45"/>
  <c r="B23" i="45"/>
  <c r="Y22" i="45"/>
  <c r="X22" i="45"/>
  <c r="R22" i="45"/>
  <c r="P22" i="45"/>
  <c r="K22" i="45"/>
  <c r="H22" i="45"/>
  <c r="F22" i="45"/>
  <c r="C22" i="45"/>
  <c r="B22" i="45"/>
  <c r="Y21" i="45"/>
  <c r="X21" i="45"/>
  <c r="R21" i="45"/>
  <c r="P21" i="45"/>
  <c r="K21" i="45"/>
  <c r="H21" i="45"/>
  <c r="F21" i="45"/>
  <c r="C21" i="45"/>
  <c r="B21" i="45"/>
  <c r="Y20" i="45"/>
  <c r="X20" i="45"/>
  <c r="R20" i="45"/>
  <c r="P20" i="45"/>
  <c r="K20" i="45"/>
  <c r="H20" i="45"/>
  <c r="F20" i="45"/>
  <c r="C20" i="45"/>
  <c r="B20" i="45"/>
  <c r="Y19" i="45"/>
  <c r="X19" i="45"/>
  <c r="R19" i="45"/>
  <c r="P19" i="45"/>
  <c r="K19" i="45"/>
  <c r="H19" i="45"/>
  <c r="F19" i="45"/>
  <c r="C19" i="45"/>
  <c r="B19" i="45"/>
  <c r="O14" i="45"/>
  <c r="B13" i="45"/>
  <c r="C13" i="45"/>
  <c r="F13" i="45"/>
  <c r="H13" i="45"/>
  <c r="K13" i="45"/>
  <c r="P13" i="45"/>
  <c r="Y13" i="45"/>
  <c r="R13" i="45"/>
  <c r="X13" i="45"/>
  <c r="B14" i="45"/>
  <c r="C14" i="45"/>
  <c r="F14" i="45"/>
  <c r="H14" i="45"/>
  <c r="K14" i="45"/>
  <c r="P14" i="45"/>
  <c r="Y14" i="45"/>
  <c r="R14" i="45"/>
  <c r="X14" i="45"/>
  <c r="B15" i="45"/>
  <c r="C15" i="45"/>
  <c r="F15" i="45"/>
  <c r="H15" i="45"/>
  <c r="K15" i="45"/>
  <c r="P15" i="45"/>
  <c r="Y15" i="45"/>
  <c r="R15" i="45"/>
  <c r="X15" i="45"/>
  <c r="B16" i="45"/>
  <c r="C16" i="45"/>
  <c r="F16" i="45"/>
  <c r="H16" i="45"/>
  <c r="K16" i="45"/>
  <c r="P16" i="45"/>
  <c r="Y16" i="45"/>
  <c r="R16" i="45"/>
  <c r="X16" i="45"/>
  <c r="B17" i="45"/>
  <c r="C17" i="45"/>
  <c r="F17" i="45"/>
  <c r="H17" i="45"/>
  <c r="K17" i="45"/>
  <c r="P17" i="45"/>
  <c r="Y17" i="45"/>
  <c r="R17" i="45"/>
  <c r="X17" i="45"/>
  <c r="X12" i="45"/>
  <c r="R12" i="45"/>
  <c r="Y12" i="45"/>
  <c r="P12" i="45"/>
  <c r="K12" i="45"/>
  <c r="H12" i="45"/>
  <c r="F12" i="45"/>
  <c r="C12" i="45"/>
  <c r="B12" i="45"/>
  <c r="P2" i="45"/>
  <c r="Z27" i="44"/>
  <c r="Y27" i="44"/>
  <c r="R27" i="44"/>
  <c r="P27" i="44"/>
  <c r="L27" i="44"/>
  <c r="I27" i="44"/>
  <c r="G27" i="44"/>
  <c r="C27" i="44"/>
  <c r="B27" i="44"/>
  <c r="Z26" i="44"/>
  <c r="Y26" i="44"/>
  <c r="R26" i="44"/>
  <c r="P26" i="44"/>
  <c r="L26" i="44"/>
  <c r="I26" i="44"/>
  <c r="G26" i="44"/>
  <c r="C26" i="44"/>
  <c r="B26" i="44"/>
  <c r="Z25" i="44"/>
  <c r="Y25" i="44"/>
  <c r="R25" i="44"/>
  <c r="P25" i="44"/>
  <c r="L25" i="44"/>
  <c r="I25" i="44"/>
  <c r="G25" i="44"/>
  <c r="C25" i="44"/>
  <c r="B25" i="44"/>
  <c r="Z24" i="44"/>
  <c r="Y24" i="44"/>
  <c r="R24" i="44"/>
  <c r="P24" i="44"/>
  <c r="L24" i="44"/>
  <c r="I24" i="44"/>
  <c r="G24" i="44"/>
  <c r="C24" i="44"/>
  <c r="B24" i="44"/>
  <c r="Z23" i="44"/>
  <c r="Y23" i="44"/>
  <c r="R23" i="44"/>
  <c r="P23" i="44"/>
  <c r="L23" i="44"/>
  <c r="I23" i="44"/>
  <c r="G23" i="44"/>
  <c r="C23" i="44"/>
  <c r="B23" i="44"/>
  <c r="Z22" i="44"/>
  <c r="Y22" i="44"/>
  <c r="R22" i="44"/>
  <c r="P22" i="44"/>
  <c r="L22" i="44"/>
  <c r="I22" i="44"/>
  <c r="G22" i="44"/>
  <c r="C22" i="44"/>
  <c r="B22" i="44"/>
  <c r="Z21" i="44"/>
  <c r="Y21" i="44"/>
  <c r="R21" i="44"/>
  <c r="P21" i="44"/>
  <c r="L21" i="44"/>
  <c r="I21" i="44"/>
  <c r="G21" i="44"/>
  <c r="C21" i="44"/>
  <c r="B21" i="44"/>
  <c r="Z20" i="44"/>
  <c r="Y20" i="44"/>
  <c r="R20" i="44"/>
  <c r="P20" i="44"/>
  <c r="L20" i="44"/>
  <c r="I20" i="44"/>
  <c r="G20" i="44"/>
  <c r="C20" i="44"/>
  <c r="B20" i="44"/>
  <c r="B12" i="44"/>
  <c r="C12" i="44"/>
  <c r="G12" i="44"/>
  <c r="I12" i="44"/>
  <c r="L12" i="44"/>
  <c r="P12" i="44"/>
  <c r="R12" i="44"/>
  <c r="Y12" i="44"/>
  <c r="Z12" i="44"/>
  <c r="B13" i="44"/>
  <c r="C13" i="44"/>
  <c r="G13" i="44"/>
  <c r="I13" i="44"/>
  <c r="L13" i="44"/>
  <c r="P13" i="44"/>
  <c r="R13" i="44"/>
  <c r="Y13" i="44"/>
  <c r="Z13" i="44"/>
  <c r="B14" i="44"/>
  <c r="C14" i="44"/>
  <c r="G14" i="44"/>
  <c r="I14" i="44"/>
  <c r="L14" i="44"/>
  <c r="P14" i="44"/>
  <c r="R14" i="44"/>
  <c r="Y14" i="44"/>
  <c r="Z14" i="44"/>
  <c r="B15" i="44"/>
  <c r="C15" i="44"/>
  <c r="G15" i="44"/>
  <c r="I15" i="44"/>
  <c r="L15" i="44"/>
  <c r="P15" i="44"/>
  <c r="R15" i="44"/>
  <c r="Y15" i="44"/>
  <c r="Z15" i="44"/>
  <c r="B16" i="44"/>
  <c r="C16" i="44"/>
  <c r="G16" i="44"/>
  <c r="I16" i="44"/>
  <c r="L16" i="44"/>
  <c r="P16" i="44"/>
  <c r="R16" i="44"/>
  <c r="Y16" i="44"/>
  <c r="Z16" i="44"/>
  <c r="B17" i="44"/>
  <c r="C17" i="44"/>
  <c r="G17" i="44"/>
  <c r="I17" i="44"/>
  <c r="L17" i="44"/>
  <c r="P17" i="44"/>
  <c r="R17" i="44"/>
  <c r="Y17" i="44"/>
  <c r="Z17" i="44"/>
  <c r="B18" i="44"/>
  <c r="C18" i="44"/>
  <c r="G18" i="44"/>
  <c r="I18" i="44"/>
  <c r="W18" i="44" s="1"/>
  <c r="L18" i="44"/>
  <c r="P18" i="44"/>
  <c r="R18" i="44"/>
  <c r="Y18" i="44"/>
  <c r="Z18" i="44"/>
  <c r="Z11" i="44"/>
  <c r="Y11" i="44"/>
  <c r="R11" i="44"/>
  <c r="P11" i="44"/>
  <c r="L11" i="44"/>
  <c r="I11" i="44"/>
  <c r="G11" i="44"/>
  <c r="C11" i="44"/>
  <c r="B11" i="44"/>
  <c r="X39" i="6"/>
  <c r="W39" i="6"/>
  <c r="Q39" i="6"/>
  <c r="O39" i="6"/>
  <c r="J39" i="6"/>
  <c r="G39" i="6"/>
  <c r="E39" i="6"/>
  <c r="C39" i="6"/>
  <c r="B39" i="6"/>
  <c r="X38" i="6"/>
  <c r="W38" i="6"/>
  <c r="Q38" i="6"/>
  <c r="O38" i="6"/>
  <c r="J38" i="6"/>
  <c r="G38" i="6"/>
  <c r="E38" i="6"/>
  <c r="C38" i="6"/>
  <c r="B38" i="6"/>
  <c r="X37" i="6"/>
  <c r="W37" i="6"/>
  <c r="Q37" i="6"/>
  <c r="O37" i="6"/>
  <c r="J37" i="6"/>
  <c r="G37" i="6"/>
  <c r="E37" i="6"/>
  <c r="C37" i="6"/>
  <c r="B37" i="6"/>
  <c r="X36" i="6"/>
  <c r="W36" i="6"/>
  <c r="Q36" i="6"/>
  <c r="O36" i="6"/>
  <c r="J36" i="6"/>
  <c r="G36" i="6"/>
  <c r="E36" i="6"/>
  <c r="C36" i="6"/>
  <c r="B36" i="6"/>
  <c r="X34" i="6"/>
  <c r="W34" i="6"/>
  <c r="Q34" i="6"/>
  <c r="O34" i="6"/>
  <c r="J34" i="6"/>
  <c r="G34" i="6"/>
  <c r="E34" i="6"/>
  <c r="C34" i="6"/>
  <c r="B34" i="6"/>
  <c r="X33" i="6"/>
  <c r="W33" i="6"/>
  <c r="Q33" i="6"/>
  <c r="O33" i="6"/>
  <c r="J33" i="6"/>
  <c r="G33" i="6"/>
  <c r="E33" i="6"/>
  <c r="C33" i="6"/>
  <c r="B33" i="6"/>
  <c r="X32" i="6"/>
  <c r="W32" i="6"/>
  <c r="Q32" i="6"/>
  <c r="O32" i="6"/>
  <c r="J32" i="6"/>
  <c r="G32" i="6"/>
  <c r="E32" i="6"/>
  <c r="C32" i="6"/>
  <c r="B32" i="6"/>
  <c r="X31" i="6"/>
  <c r="W31" i="6"/>
  <c r="Q31" i="6"/>
  <c r="O31" i="6"/>
  <c r="J31" i="6"/>
  <c r="G31" i="6"/>
  <c r="E31" i="6"/>
  <c r="C31" i="6"/>
  <c r="B31" i="6"/>
  <c r="X29" i="6"/>
  <c r="W29" i="6"/>
  <c r="Q29" i="6"/>
  <c r="O29" i="6"/>
  <c r="J29" i="6"/>
  <c r="G29" i="6"/>
  <c r="E29" i="6"/>
  <c r="C29" i="6"/>
  <c r="B29" i="6"/>
  <c r="X28" i="6"/>
  <c r="W28" i="6"/>
  <c r="Q28" i="6"/>
  <c r="O28" i="6"/>
  <c r="J28" i="6"/>
  <c r="G28" i="6"/>
  <c r="E28" i="6"/>
  <c r="C28" i="6"/>
  <c r="B28" i="6"/>
  <c r="X27" i="6"/>
  <c r="W27" i="6"/>
  <c r="Q27" i="6"/>
  <c r="O27" i="6"/>
  <c r="J27" i="6"/>
  <c r="G27" i="6"/>
  <c r="E27" i="6"/>
  <c r="C27" i="6"/>
  <c r="B27" i="6"/>
  <c r="X26" i="6"/>
  <c r="W26" i="6"/>
  <c r="Q26" i="6"/>
  <c r="O26" i="6"/>
  <c r="J26" i="6"/>
  <c r="G26" i="6"/>
  <c r="E26" i="6"/>
  <c r="C26" i="6"/>
  <c r="B26" i="6"/>
  <c r="X24" i="6"/>
  <c r="W24" i="6"/>
  <c r="Q24" i="6"/>
  <c r="O24" i="6"/>
  <c r="J24" i="6"/>
  <c r="G24" i="6"/>
  <c r="E24" i="6"/>
  <c r="C24" i="6"/>
  <c r="B24" i="6"/>
  <c r="X23" i="6"/>
  <c r="W23" i="6"/>
  <c r="Q23" i="6"/>
  <c r="O23" i="6"/>
  <c r="J23" i="6"/>
  <c r="G23" i="6"/>
  <c r="E23" i="6"/>
  <c r="C23" i="6"/>
  <c r="B23" i="6"/>
  <c r="X22" i="6"/>
  <c r="W22" i="6"/>
  <c r="Q22" i="6"/>
  <c r="O22" i="6"/>
  <c r="J22" i="6"/>
  <c r="G22" i="6"/>
  <c r="E22" i="6"/>
  <c r="C22" i="6"/>
  <c r="B22" i="6"/>
  <c r="X21" i="6"/>
  <c r="W21" i="6"/>
  <c r="Q21" i="6"/>
  <c r="O21" i="6"/>
  <c r="J21" i="6"/>
  <c r="G21" i="6"/>
  <c r="E21" i="6"/>
  <c r="C21" i="6"/>
  <c r="B21" i="6"/>
  <c r="X19" i="6"/>
  <c r="W19" i="6"/>
  <c r="Q19" i="6"/>
  <c r="O19" i="6"/>
  <c r="J19" i="6"/>
  <c r="G19" i="6"/>
  <c r="E19" i="6"/>
  <c r="C19" i="6"/>
  <c r="B19" i="6"/>
  <c r="X18" i="6"/>
  <c r="W18" i="6"/>
  <c r="Q18" i="6"/>
  <c r="O18" i="6"/>
  <c r="J18" i="6"/>
  <c r="G18" i="6"/>
  <c r="E18" i="6"/>
  <c r="C18" i="6"/>
  <c r="B18" i="6"/>
  <c r="X17" i="6"/>
  <c r="W17" i="6"/>
  <c r="Q17" i="6"/>
  <c r="O17" i="6"/>
  <c r="J17" i="6"/>
  <c r="G17" i="6"/>
  <c r="E17" i="6"/>
  <c r="C17" i="6"/>
  <c r="B17" i="6"/>
  <c r="X16" i="6"/>
  <c r="W16" i="6"/>
  <c r="Q16" i="6"/>
  <c r="O16" i="6"/>
  <c r="J16" i="6"/>
  <c r="G16" i="6"/>
  <c r="E16" i="6"/>
  <c r="C16" i="6"/>
  <c r="B16" i="6"/>
  <c r="B12" i="6"/>
  <c r="C12" i="6"/>
  <c r="E12" i="6"/>
  <c r="G12" i="6"/>
  <c r="I12" i="6" s="1"/>
  <c r="J12" i="6"/>
  <c r="O12" i="6"/>
  <c r="Q12" i="6"/>
  <c r="W12" i="6"/>
  <c r="X12" i="6"/>
  <c r="B13" i="6"/>
  <c r="C13" i="6"/>
  <c r="E13" i="6"/>
  <c r="G13" i="6"/>
  <c r="J13" i="6"/>
  <c r="O13" i="6"/>
  <c r="Q13" i="6"/>
  <c r="W13" i="6"/>
  <c r="X13" i="6"/>
  <c r="B14" i="6"/>
  <c r="C14" i="6"/>
  <c r="E14" i="6"/>
  <c r="G14" i="6"/>
  <c r="J14" i="6"/>
  <c r="O14" i="6"/>
  <c r="Q14" i="6"/>
  <c r="W14" i="6"/>
  <c r="X14" i="6"/>
  <c r="X11" i="6"/>
  <c r="W11" i="6"/>
  <c r="Q11" i="6"/>
  <c r="O11" i="6"/>
  <c r="J11" i="6"/>
  <c r="G11" i="6"/>
  <c r="E11" i="6"/>
  <c r="C11" i="6"/>
  <c r="B11" i="6"/>
  <c r="V167" i="1"/>
  <c r="U167" i="1"/>
  <c r="N167" i="1"/>
  <c r="L167" i="1"/>
  <c r="J167" i="1"/>
  <c r="F167" i="1"/>
  <c r="D167" i="1"/>
  <c r="C167" i="1"/>
  <c r="B167" i="1"/>
  <c r="V166" i="1"/>
  <c r="U166" i="1"/>
  <c r="N166" i="1"/>
  <c r="L166" i="1"/>
  <c r="J166" i="1"/>
  <c r="F166" i="1"/>
  <c r="D166" i="1"/>
  <c r="C166" i="1"/>
  <c r="B166" i="1"/>
  <c r="V165" i="1"/>
  <c r="U165" i="1"/>
  <c r="N165" i="1"/>
  <c r="L165" i="1"/>
  <c r="J165" i="1"/>
  <c r="F165" i="1"/>
  <c r="D165" i="1"/>
  <c r="C165" i="1"/>
  <c r="B165" i="1"/>
  <c r="V164" i="1"/>
  <c r="U164" i="1"/>
  <c r="N164" i="1"/>
  <c r="L164" i="1"/>
  <c r="J164" i="1"/>
  <c r="F164" i="1"/>
  <c r="D164" i="1"/>
  <c r="C164" i="1"/>
  <c r="B164" i="1"/>
  <c r="V163" i="1"/>
  <c r="U163" i="1"/>
  <c r="N163" i="1"/>
  <c r="L163" i="1"/>
  <c r="J163" i="1"/>
  <c r="F163" i="1"/>
  <c r="D163" i="1"/>
  <c r="C163" i="1"/>
  <c r="B163" i="1"/>
  <c r="V162" i="1"/>
  <c r="U162" i="1"/>
  <c r="N162" i="1"/>
  <c r="L162" i="1"/>
  <c r="J162" i="1"/>
  <c r="F162" i="1"/>
  <c r="D162" i="1"/>
  <c r="C162" i="1"/>
  <c r="B162" i="1"/>
  <c r="V161" i="1"/>
  <c r="U161" i="1"/>
  <c r="N161" i="1"/>
  <c r="L161" i="1"/>
  <c r="J161" i="1"/>
  <c r="F161" i="1"/>
  <c r="D161" i="1"/>
  <c r="C161" i="1"/>
  <c r="B161" i="1"/>
  <c r="V160" i="1"/>
  <c r="U160" i="1"/>
  <c r="N160" i="1"/>
  <c r="L160" i="1"/>
  <c r="J160" i="1"/>
  <c r="F160" i="1"/>
  <c r="D160" i="1"/>
  <c r="C160" i="1"/>
  <c r="B160" i="1"/>
  <c r="V159" i="1"/>
  <c r="U159" i="1"/>
  <c r="N159" i="1"/>
  <c r="L159" i="1"/>
  <c r="J159" i="1"/>
  <c r="F159" i="1"/>
  <c r="D159" i="1"/>
  <c r="C159" i="1"/>
  <c r="B159" i="1"/>
  <c r="V158" i="1"/>
  <c r="U158" i="1"/>
  <c r="N158" i="1"/>
  <c r="L158" i="1"/>
  <c r="J158" i="1"/>
  <c r="F158" i="1"/>
  <c r="D158" i="1"/>
  <c r="C158" i="1"/>
  <c r="B158" i="1"/>
  <c r="V157" i="1"/>
  <c r="U157" i="1"/>
  <c r="N157" i="1"/>
  <c r="L157" i="1"/>
  <c r="J157" i="1"/>
  <c r="F157" i="1"/>
  <c r="D157" i="1"/>
  <c r="C157" i="1"/>
  <c r="B157" i="1"/>
  <c r="V156" i="1"/>
  <c r="U156" i="1"/>
  <c r="N156" i="1"/>
  <c r="L156" i="1"/>
  <c r="J156" i="1"/>
  <c r="F156" i="1"/>
  <c r="D156" i="1"/>
  <c r="C156" i="1"/>
  <c r="B156" i="1"/>
  <c r="V155" i="1"/>
  <c r="U155" i="1"/>
  <c r="N155" i="1"/>
  <c r="L155" i="1"/>
  <c r="J155" i="1"/>
  <c r="F155" i="1"/>
  <c r="D155" i="1"/>
  <c r="C155" i="1"/>
  <c r="B155" i="1"/>
  <c r="V154" i="1"/>
  <c r="U154" i="1"/>
  <c r="N154" i="1"/>
  <c r="L154" i="1"/>
  <c r="J154" i="1"/>
  <c r="F154" i="1"/>
  <c r="D154" i="1"/>
  <c r="C154" i="1"/>
  <c r="B154" i="1"/>
  <c r="V153" i="1"/>
  <c r="U153" i="1"/>
  <c r="N153" i="1"/>
  <c r="L153" i="1"/>
  <c r="J153" i="1"/>
  <c r="F153" i="1"/>
  <c r="D153" i="1"/>
  <c r="C153" i="1"/>
  <c r="B153" i="1"/>
  <c r="V152" i="1"/>
  <c r="U152" i="1"/>
  <c r="N152" i="1"/>
  <c r="L152" i="1"/>
  <c r="J152" i="1"/>
  <c r="F152" i="1"/>
  <c r="D152" i="1"/>
  <c r="C152" i="1"/>
  <c r="B152" i="1"/>
  <c r="V151" i="1"/>
  <c r="U151" i="1"/>
  <c r="N151" i="1"/>
  <c r="L151" i="1"/>
  <c r="J151" i="1"/>
  <c r="F151" i="1"/>
  <c r="D151" i="1"/>
  <c r="C151" i="1"/>
  <c r="B151" i="1"/>
  <c r="V150" i="1"/>
  <c r="U150" i="1"/>
  <c r="N150" i="1"/>
  <c r="L150" i="1"/>
  <c r="J150" i="1"/>
  <c r="F150" i="1"/>
  <c r="D150" i="1"/>
  <c r="C150" i="1"/>
  <c r="B150" i="1"/>
  <c r="V149" i="1"/>
  <c r="U149" i="1"/>
  <c r="N149" i="1"/>
  <c r="L149" i="1"/>
  <c r="J149" i="1"/>
  <c r="F149" i="1"/>
  <c r="D149" i="1"/>
  <c r="C149" i="1"/>
  <c r="B149" i="1"/>
  <c r="V148" i="1"/>
  <c r="U148" i="1"/>
  <c r="N148" i="1"/>
  <c r="L148" i="1"/>
  <c r="J148" i="1"/>
  <c r="F148" i="1"/>
  <c r="D148" i="1"/>
  <c r="C148" i="1"/>
  <c r="B148" i="1"/>
  <c r="V147" i="1"/>
  <c r="U147" i="1"/>
  <c r="N147" i="1"/>
  <c r="L147" i="1"/>
  <c r="J147" i="1"/>
  <c r="F147" i="1"/>
  <c r="D147" i="1"/>
  <c r="C147" i="1"/>
  <c r="B147" i="1"/>
  <c r="V146" i="1"/>
  <c r="U146" i="1"/>
  <c r="N146" i="1"/>
  <c r="L146" i="1"/>
  <c r="J146" i="1"/>
  <c r="F146" i="1"/>
  <c r="D146" i="1"/>
  <c r="C146" i="1"/>
  <c r="B146" i="1"/>
  <c r="V145" i="1"/>
  <c r="U145" i="1"/>
  <c r="N145" i="1"/>
  <c r="L145" i="1"/>
  <c r="J145" i="1"/>
  <c r="F145" i="1"/>
  <c r="D145" i="1"/>
  <c r="C145" i="1"/>
  <c r="B145" i="1"/>
  <c r="V144" i="1"/>
  <c r="U144" i="1"/>
  <c r="N144" i="1"/>
  <c r="L144" i="1"/>
  <c r="J144" i="1"/>
  <c r="F144" i="1"/>
  <c r="D144" i="1"/>
  <c r="C144" i="1"/>
  <c r="B144" i="1"/>
  <c r="V143" i="1"/>
  <c r="U143" i="1"/>
  <c r="N143" i="1"/>
  <c r="L143" i="1"/>
  <c r="J143" i="1"/>
  <c r="F143" i="1"/>
  <c r="D143" i="1"/>
  <c r="C143" i="1"/>
  <c r="B143" i="1"/>
  <c r="V142" i="1"/>
  <c r="U142" i="1"/>
  <c r="N142" i="1"/>
  <c r="L142" i="1"/>
  <c r="J142" i="1"/>
  <c r="F142" i="1"/>
  <c r="D142" i="1"/>
  <c r="C142" i="1"/>
  <c r="B142" i="1"/>
  <c r="V141" i="1"/>
  <c r="U141" i="1"/>
  <c r="N141" i="1"/>
  <c r="L141" i="1"/>
  <c r="J141" i="1"/>
  <c r="F141" i="1"/>
  <c r="D141" i="1"/>
  <c r="C141" i="1"/>
  <c r="B141" i="1"/>
  <c r="V140" i="1"/>
  <c r="U140" i="1"/>
  <c r="N140" i="1"/>
  <c r="L140" i="1"/>
  <c r="J140" i="1"/>
  <c r="F140" i="1"/>
  <c r="D140" i="1"/>
  <c r="C140" i="1"/>
  <c r="B140" i="1"/>
  <c r="V139" i="1"/>
  <c r="U139" i="1"/>
  <c r="N139" i="1"/>
  <c r="L139" i="1"/>
  <c r="J139" i="1"/>
  <c r="F139" i="1"/>
  <c r="D139" i="1"/>
  <c r="C139" i="1"/>
  <c r="B139" i="1"/>
  <c r="V138" i="1"/>
  <c r="U138" i="1"/>
  <c r="N138" i="1"/>
  <c r="L138" i="1"/>
  <c r="J138" i="1"/>
  <c r="F138" i="1"/>
  <c r="D138" i="1"/>
  <c r="C138" i="1"/>
  <c r="B138" i="1"/>
  <c r="V137" i="1"/>
  <c r="U137" i="1"/>
  <c r="N137" i="1"/>
  <c r="L137" i="1"/>
  <c r="J137" i="1"/>
  <c r="F137" i="1"/>
  <c r="D137" i="1"/>
  <c r="C137" i="1"/>
  <c r="B137" i="1"/>
  <c r="V136" i="1"/>
  <c r="U136" i="1"/>
  <c r="N136" i="1"/>
  <c r="L136" i="1"/>
  <c r="J136" i="1"/>
  <c r="F136" i="1"/>
  <c r="D136" i="1"/>
  <c r="C136" i="1"/>
  <c r="B136" i="1"/>
  <c r="V135" i="1"/>
  <c r="U135" i="1"/>
  <c r="N135" i="1"/>
  <c r="L135" i="1"/>
  <c r="J135" i="1"/>
  <c r="F135" i="1"/>
  <c r="D135" i="1"/>
  <c r="C135" i="1"/>
  <c r="B135" i="1"/>
  <c r="V134" i="1"/>
  <c r="U134" i="1"/>
  <c r="N134" i="1"/>
  <c r="L134" i="1"/>
  <c r="J134" i="1"/>
  <c r="F134" i="1"/>
  <c r="D134" i="1"/>
  <c r="C134" i="1"/>
  <c r="B134" i="1"/>
  <c r="V133" i="1"/>
  <c r="U133" i="1"/>
  <c r="N133" i="1"/>
  <c r="L133" i="1"/>
  <c r="J133" i="1"/>
  <c r="F133" i="1"/>
  <c r="D133" i="1"/>
  <c r="C133" i="1"/>
  <c r="B133" i="1"/>
  <c r="V132" i="1"/>
  <c r="U132" i="1"/>
  <c r="N132" i="1"/>
  <c r="L132" i="1"/>
  <c r="J132" i="1"/>
  <c r="F132" i="1"/>
  <c r="D132" i="1"/>
  <c r="C132" i="1"/>
  <c r="B132" i="1"/>
  <c r="V131" i="1"/>
  <c r="U131" i="1"/>
  <c r="N131" i="1"/>
  <c r="L131" i="1"/>
  <c r="J131" i="1"/>
  <c r="F131" i="1"/>
  <c r="D131" i="1"/>
  <c r="C131" i="1"/>
  <c r="B131" i="1"/>
  <c r="V130" i="1"/>
  <c r="U130" i="1"/>
  <c r="N130" i="1"/>
  <c r="L130" i="1"/>
  <c r="J130" i="1"/>
  <c r="F130" i="1"/>
  <c r="D130" i="1"/>
  <c r="C130" i="1"/>
  <c r="B130" i="1"/>
  <c r="V129" i="1"/>
  <c r="U129" i="1"/>
  <c r="N129" i="1"/>
  <c r="L129" i="1"/>
  <c r="J129" i="1"/>
  <c r="F129" i="1"/>
  <c r="D129" i="1"/>
  <c r="C129" i="1"/>
  <c r="B129" i="1"/>
  <c r="V128" i="1"/>
  <c r="U128" i="1"/>
  <c r="N128" i="1"/>
  <c r="L128" i="1"/>
  <c r="J128" i="1"/>
  <c r="F128" i="1"/>
  <c r="D128" i="1"/>
  <c r="C128" i="1"/>
  <c r="B128" i="1"/>
  <c r="V127" i="1"/>
  <c r="U127" i="1"/>
  <c r="N127" i="1"/>
  <c r="L127" i="1"/>
  <c r="J127" i="1"/>
  <c r="F127" i="1"/>
  <c r="D127" i="1"/>
  <c r="C127" i="1"/>
  <c r="B127" i="1"/>
  <c r="V126" i="1"/>
  <c r="U126" i="1"/>
  <c r="N126" i="1"/>
  <c r="L126" i="1"/>
  <c r="J126" i="1"/>
  <c r="F126" i="1"/>
  <c r="D126" i="1"/>
  <c r="C126" i="1"/>
  <c r="B126" i="1"/>
  <c r="V125" i="1"/>
  <c r="U125" i="1"/>
  <c r="N125" i="1"/>
  <c r="L125" i="1"/>
  <c r="J125" i="1"/>
  <c r="F125" i="1"/>
  <c r="D125" i="1"/>
  <c r="C125" i="1"/>
  <c r="B125" i="1"/>
  <c r="V124" i="1"/>
  <c r="U124" i="1"/>
  <c r="N124" i="1"/>
  <c r="L124" i="1"/>
  <c r="J124" i="1"/>
  <c r="F124" i="1"/>
  <c r="D124" i="1"/>
  <c r="C124" i="1"/>
  <c r="B124" i="1"/>
  <c r="V123" i="1"/>
  <c r="U123" i="1"/>
  <c r="N123" i="1"/>
  <c r="L123" i="1"/>
  <c r="J123" i="1"/>
  <c r="F123" i="1"/>
  <c r="D123" i="1"/>
  <c r="C123" i="1"/>
  <c r="B123" i="1"/>
  <c r="V122" i="1"/>
  <c r="U122" i="1"/>
  <c r="N122" i="1"/>
  <c r="L122" i="1"/>
  <c r="J122" i="1"/>
  <c r="F122" i="1"/>
  <c r="D122" i="1"/>
  <c r="C122" i="1"/>
  <c r="B122" i="1"/>
  <c r="V121" i="1"/>
  <c r="U121" i="1"/>
  <c r="N121" i="1"/>
  <c r="L121" i="1"/>
  <c r="J121" i="1"/>
  <c r="F121" i="1"/>
  <c r="D121" i="1"/>
  <c r="C121" i="1"/>
  <c r="B121" i="1"/>
  <c r="V120" i="1"/>
  <c r="U120" i="1"/>
  <c r="N120" i="1"/>
  <c r="L120" i="1"/>
  <c r="J120" i="1"/>
  <c r="F120" i="1"/>
  <c r="D120" i="1"/>
  <c r="C120" i="1"/>
  <c r="B120" i="1"/>
  <c r="V119" i="1"/>
  <c r="U119" i="1"/>
  <c r="N119" i="1"/>
  <c r="L119" i="1"/>
  <c r="J119" i="1"/>
  <c r="F119" i="1"/>
  <c r="D119" i="1"/>
  <c r="C119" i="1"/>
  <c r="B119" i="1"/>
  <c r="V118" i="1"/>
  <c r="U118" i="1"/>
  <c r="N118" i="1"/>
  <c r="L118" i="1"/>
  <c r="J118" i="1"/>
  <c r="F118" i="1"/>
  <c r="D118" i="1"/>
  <c r="C118" i="1"/>
  <c r="B118" i="1"/>
  <c r="V117" i="1"/>
  <c r="U117" i="1"/>
  <c r="N117" i="1"/>
  <c r="L117" i="1"/>
  <c r="J117" i="1"/>
  <c r="F117" i="1"/>
  <c r="D117" i="1"/>
  <c r="C117" i="1"/>
  <c r="B117" i="1"/>
  <c r="V116" i="1"/>
  <c r="U116" i="1"/>
  <c r="N116" i="1"/>
  <c r="L116" i="1"/>
  <c r="J116" i="1"/>
  <c r="F116" i="1"/>
  <c r="D116" i="1"/>
  <c r="C116" i="1"/>
  <c r="B116" i="1"/>
  <c r="V114" i="1"/>
  <c r="U114" i="1"/>
  <c r="N114" i="1"/>
  <c r="O61" i="1" s="1"/>
  <c r="L114" i="1"/>
  <c r="M61" i="1" s="1"/>
  <c r="J114" i="1"/>
  <c r="F114" i="1"/>
  <c r="I61" i="1" s="1"/>
  <c r="D114" i="1"/>
  <c r="E61" i="1" s="1"/>
  <c r="C114" i="1"/>
  <c r="B114" i="1"/>
  <c r="V113" i="1"/>
  <c r="U113" i="1"/>
  <c r="N113" i="1"/>
  <c r="O60" i="1" s="1"/>
  <c r="L113" i="1"/>
  <c r="M60" i="1" s="1"/>
  <c r="J113" i="1"/>
  <c r="F113" i="1"/>
  <c r="I60" i="1" s="1"/>
  <c r="D113" i="1"/>
  <c r="E60" i="1" s="1"/>
  <c r="C113" i="1"/>
  <c r="B113" i="1"/>
  <c r="V112" i="1"/>
  <c r="U112" i="1"/>
  <c r="N112" i="1"/>
  <c r="O59" i="1" s="1"/>
  <c r="L112" i="1"/>
  <c r="M59" i="1" s="1"/>
  <c r="J112" i="1"/>
  <c r="F112" i="1"/>
  <c r="D112" i="1"/>
  <c r="E59" i="1" s="1"/>
  <c r="C112" i="1"/>
  <c r="B112" i="1"/>
  <c r="V111" i="1"/>
  <c r="U111" i="1"/>
  <c r="N111" i="1"/>
  <c r="O58" i="1" s="1"/>
  <c r="L111" i="1"/>
  <c r="M58" i="1" s="1"/>
  <c r="J111" i="1"/>
  <c r="F111" i="1"/>
  <c r="D111" i="1"/>
  <c r="E58" i="1" s="1"/>
  <c r="C111" i="1"/>
  <c r="B111" i="1"/>
  <c r="V110" i="1"/>
  <c r="U110" i="1"/>
  <c r="N110" i="1"/>
  <c r="O57" i="1" s="1"/>
  <c r="L110" i="1"/>
  <c r="M57" i="1" s="1"/>
  <c r="J110" i="1"/>
  <c r="F110" i="1"/>
  <c r="D110" i="1"/>
  <c r="E57" i="1" s="1"/>
  <c r="C110" i="1"/>
  <c r="B110" i="1"/>
  <c r="V109" i="1"/>
  <c r="U109" i="1"/>
  <c r="N109" i="1"/>
  <c r="O56" i="1" s="1"/>
  <c r="L109" i="1"/>
  <c r="M56" i="1" s="1"/>
  <c r="J109" i="1"/>
  <c r="F109" i="1"/>
  <c r="D109" i="1"/>
  <c r="E56" i="1" s="1"/>
  <c r="C109" i="1"/>
  <c r="B109" i="1"/>
  <c r="V108" i="1"/>
  <c r="U108" i="1"/>
  <c r="N108" i="1"/>
  <c r="O55" i="1" s="1"/>
  <c r="L108" i="1"/>
  <c r="M55" i="1" s="1"/>
  <c r="J108" i="1"/>
  <c r="F108" i="1"/>
  <c r="D108" i="1"/>
  <c r="E55" i="1" s="1"/>
  <c r="C108" i="1"/>
  <c r="B108" i="1"/>
  <c r="V107" i="1"/>
  <c r="U107" i="1"/>
  <c r="N107" i="1"/>
  <c r="O54" i="1" s="1"/>
  <c r="L107" i="1"/>
  <c r="M54" i="1" s="1"/>
  <c r="J107" i="1"/>
  <c r="F107" i="1"/>
  <c r="D107" i="1"/>
  <c r="E54" i="1" s="1"/>
  <c r="C107" i="1"/>
  <c r="B107" i="1"/>
  <c r="V106" i="1"/>
  <c r="U106" i="1"/>
  <c r="N106" i="1"/>
  <c r="O53" i="1" s="1"/>
  <c r="L106" i="1"/>
  <c r="M53" i="1" s="1"/>
  <c r="J106" i="1"/>
  <c r="F106" i="1"/>
  <c r="D106" i="1"/>
  <c r="E53" i="1" s="1"/>
  <c r="C106" i="1"/>
  <c r="B106" i="1"/>
  <c r="V105" i="1"/>
  <c r="U105" i="1"/>
  <c r="N105" i="1"/>
  <c r="O52" i="1" s="1"/>
  <c r="L105" i="1"/>
  <c r="M52" i="1" s="1"/>
  <c r="J105" i="1"/>
  <c r="F105" i="1"/>
  <c r="D105" i="1"/>
  <c r="E52" i="1" s="1"/>
  <c r="C105" i="1"/>
  <c r="B105" i="1"/>
  <c r="V104" i="1"/>
  <c r="U104" i="1"/>
  <c r="N104" i="1"/>
  <c r="O51" i="1" s="1"/>
  <c r="L104" i="1"/>
  <c r="M51" i="1" s="1"/>
  <c r="J104" i="1"/>
  <c r="F104" i="1"/>
  <c r="D104" i="1"/>
  <c r="E51" i="1" s="1"/>
  <c r="C104" i="1"/>
  <c r="B104" i="1"/>
  <c r="V103" i="1"/>
  <c r="U103" i="1"/>
  <c r="N103" i="1"/>
  <c r="O50" i="1" s="1"/>
  <c r="L103" i="1"/>
  <c r="M50" i="1" s="1"/>
  <c r="J103" i="1"/>
  <c r="F103" i="1"/>
  <c r="D103" i="1"/>
  <c r="E50" i="1" s="1"/>
  <c r="C103" i="1"/>
  <c r="B103" i="1"/>
  <c r="V102" i="1"/>
  <c r="U102" i="1"/>
  <c r="N102" i="1"/>
  <c r="O49" i="1" s="1"/>
  <c r="L102" i="1"/>
  <c r="M49" i="1" s="1"/>
  <c r="J102" i="1"/>
  <c r="F102" i="1"/>
  <c r="D102" i="1"/>
  <c r="E49" i="1" s="1"/>
  <c r="C102" i="1"/>
  <c r="B102" i="1"/>
  <c r="V101" i="1"/>
  <c r="U101" i="1"/>
  <c r="N101" i="1"/>
  <c r="O48" i="1" s="1"/>
  <c r="L101" i="1"/>
  <c r="M48" i="1" s="1"/>
  <c r="J101" i="1"/>
  <c r="F101" i="1"/>
  <c r="D101" i="1"/>
  <c r="E48" i="1" s="1"/>
  <c r="C101" i="1"/>
  <c r="B101" i="1"/>
  <c r="V100" i="1"/>
  <c r="U100" i="1"/>
  <c r="N100" i="1"/>
  <c r="O47" i="1" s="1"/>
  <c r="L100" i="1"/>
  <c r="M47" i="1" s="1"/>
  <c r="J100" i="1"/>
  <c r="F100" i="1"/>
  <c r="D100" i="1"/>
  <c r="E47" i="1" s="1"/>
  <c r="C100" i="1"/>
  <c r="B100" i="1"/>
  <c r="V99" i="1"/>
  <c r="U99" i="1"/>
  <c r="N99" i="1"/>
  <c r="O46" i="1" s="1"/>
  <c r="L99" i="1"/>
  <c r="M46" i="1" s="1"/>
  <c r="J99" i="1"/>
  <c r="F99" i="1"/>
  <c r="D99" i="1"/>
  <c r="E46" i="1" s="1"/>
  <c r="C99" i="1"/>
  <c r="B99" i="1"/>
  <c r="V98" i="1"/>
  <c r="U98" i="1"/>
  <c r="N98" i="1"/>
  <c r="O45" i="1" s="1"/>
  <c r="L98" i="1"/>
  <c r="M45" i="1" s="1"/>
  <c r="J98" i="1"/>
  <c r="F98" i="1"/>
  <c r="D98" i="1"/>
  <c r="E45" i="1" s="1"/>
  <c r="C98" i="1"/>
  <c r="B98" i="1"/>
  <c r="V97" i="1"/>
  <c r="U97" i="1"/>
  <c r="N97" i="1"/>
  <c r="O44" i="1" s="1"/>
  <c r="L97" i="1"/>
  <c r="M44" i="1" s="1"/>
  <c r="J97" i="1"/>
  <c r="F97" i="1"/>
  <c r="D97" i="1"/>
  <c r="E44" i="1" s="1"/>
  <c r="C97" i="1"/>
  <c r="B97" i="1"/>
  <c r="V96" i="1"/>
  <c r="U96" i="1"/>
  <c r="N96" i="1"/>
  <c r="O43" i="1" s="1"/>
  <c r="L96" i="1"/>
  <c r="M43" i="1" s="1"/>
  <c r="J96" i="1"/>
  <c r="F96" i="1"/>
  <c r="D96" i="1"/>
  <c r="E43" i="1" s="1"/>
  <c r="C96" i="1"/>
  <c r="B96" i="1"/>
  <c r="V95" i="1"/>
  <c r="U95" i="1"/>
  <c r="N95" i="1"/>
  <c r="O42" i="1" s="1"/>
  <c r="L95" i="1"/>
  <c r="M42" i="1" s="1"/>
  <c r="J95" i="1"/>
  <c r="F95" i="1"/>
  <c r="D95" i="1"/>
  <c r="E42" i="1" s="1"/>
  <c r="C95" i="1"/>
  <c r="B95" i="1"/>
  <c r="V94" i="1"/>
  <c r="U94" i="1"/>
  <c r="N94" i="1"/>
  <c r="O41" i="1" s="1"/>
  <c r="L94" i="1"/>
  <c r="M41" i="1" s="1"/>
  <c r="J94" i="1"/>
  <c r="F94" i="1"/>
  <c r="D94" i="1"/>
  <c r="E41" i="1" s="1"/>
  <c r="C94" i="1"/>
  <c r="B94" i="1"/>
  <c r="V93" i="1"/>
  <c r="U93" i="1"/>
  <c r="N93" i="1"/>
  <c r="O40" i="1" s="1"/>
  <c r="L93" i="1"/>
  <c r="M40" i="1" s="1"/>
  <c r="J93" i="1"/>
  <c r="F93" i="1"/>
  <c r="D93" i="1"/>
  <c r="E40" i="1" s="1"/>
  <c r="C93" i="1"/>
  <c r="B93" i="1"/>
  <c r="V92" i="1"/>
  <c r="U92" i="1"/>
  <c r="N92" i="1"/>
  <c r="O39" i="1" s="1"/>
  <c r="L92" i="1"/>
  <c r="M39" i="1" s="1"/>
  <c r="J92" i="1"/>
  <c r="F92" i="1"/>
  <c r="D92" i="1"/>
  <c r="E39" i="1" s="1"/>
  <c r="C92" i="1"/>
  <c r="B92" i="1"/>
  <c r="V91" i="1"/>
  <c r="U91" i="1"/>
  <c r="N91" i="1"/>
  <c r="O38" i="1" s="1"/>
  <c r="L91" i="1"/>
  <c r="M38" i="1" s="1"/>
  <c r="J91" i="1"/>
  <c r="F91" i="1"/>
  <c r="D91" i="1"/>
  <c r="E38" i="1" s="1"/>
  <c r="C91" i="1"/>
  <c r="B91" i="1"/>
  <c r="V90" i="1"/>
  <c r="U90" i="1"/>
  <c r="N90" i="1"/>
  <c r="O37" i="1" s="1"/>
  <c r="L90" i="1"/>
  <c r="M37" i="1" s="1"/>
  <c r="J90" i="1"/>
  <c r="F90" i="1"/>
  <c r="D90" i="1"/>
  <c r="E37" i="1" s="1"/>
  <c r="C90" i="1"/>
  <c r="B90" i="1"/>
  <c r="V89" i="1"/>
  <c r="U89" i="1"/>
  <c r="N89" i="1"/>
  <c r="O36" i="1" s="1"/>
  <c r="L89" i="1"/>
  <c r="M36" i="1" s="1"/>
  <c r="J89" i="1"/>
  <c r="F89" i="1"/>
  <c r="D89" i="1"/>
  <c r="E36" i="1" s="1"/>
  <c r="C89" i="1"/>
  <c r="B89" i="1"/>
  <c r="V88" i="1"/>
  <c r="U88" i="1"/>
  <c r="N88" i="1"/>
  <c r="O35" i="1" s="1"/>
  <c r="L88" i="1"/>
  <c r="M35" i="1" s="1"/>
  <c r="J88" i="1"/>
  <c r="F88" i="1"/>
  <c r="D88" i="1"/>
  <c r="E35" i="1" s="1"/>
  <c r="C88" i="1"/>
  <c r="B88" i="1"/>
  <c r="V87" i="1"/>
  <c r="U87" i="1"/>
  <c r="N87" i="1"/>
  <c r="O34" i="1" s="1"/>
  <c r="L87" i="1"/>
  <c r="M34" i="1" s="1"/>
  <c r="J87" i="1"/>
  <c r="F87" i="1"/>
  <c r="D87" i="1"/>
  <c r="E34" i="1" s="1"/>
  <c r="C87" i="1"/>
  <c r="B87" i="1"/>
  <c r="V86" i="1"/>
  <c r="U86" i="1"/>
  <c r="N86" i="1"/>
  <c r="O33" i="1" s="1"/>
  <c r="L86" i="1"/>
  <c r="M33" i="1" s="1"/>
  <c r="J86" i="1"/>
  <c r="F86" i="1"/>
  <c r="D86" i="1"/>
  <c r="E33" i="1" s="1"/>
  <c r="C86" i="1"/>
  <c r="B86" i="1"/>
  <c r="V85" i="1"/>
  <c r="U85" i="1"/>
  <c r="N85" i="1"/>
  <c r="O32" i="1" s="1"/>
  <c r="L85" i="1"/>
  <c r="M32" i="1" s="1"/>
  <c r="J85" i="1"/>
  <c r="F85" i="1"/>
  <c r="D85" i="1"/>
  <c r="E32" i="1" s="1"/>
  <c r="C85" i="1"/>
  <c r="B85" i="1"/>
  <c r="V84" i="1"/>
  <c r="U84" i="1"/>
  <c r="N84" i="1"/>
  <c r="O31" i="1" s="1"/>
  <c r="L84" i="1"/>
  <c r="M31" i="1" s="1"/>
  <c r="J84" i="1"/>
  <c r="F84" i="1"/>
  <c r="I31" i="1" s="1"/>
  <c r="D84" i="1"/>
  <c r="E31" i="1" s="1"/>
  <c r="C84" i="1"/>
  <c r="B84" i="1"/>
  <c r="V83" i="1"/>
  <c r="U83" i="1"/>
  <c r="N83" i="1"/>
  <c r="O30" i="1" s="1"/>
  <c r="L83" i="1"/>
  <c r="M30" i="1" s="1"/>
  <c r="J83" i="1"/>
  <c r="F83" i="1"/>
  <c r="I30" i="1" s="1"/>
  <c r="D83" i="1"/>
  <c r="C83" i="1"/>
  <c r="B83" i="1"/>
  <c r="V82" i="1"/>
  <c r="U82" i="1"/>
  <c r="N82" i="1"/>
  <c r="L82" i="1"/>
  <c r="J82" i="1"/>
  <c r="F82" i="1"/>
  <c r="I29" i="1" s="1"/>
  <c r="D82" i="1"/>
  <c r="E29" i="1" s="1"/>
  <c r="C82" i="1"/>
  <c r="B82" i="1"/>
  <c r="V81" i="1"/>
  <c r="U81" i="1"/>
  <c r="N81" i="1"/>
  <c r="L81" i="1"/>
  <c r="J81" i="1"/>
  <c r="F81" i="1"/>
  <c r="I28" i="1" s="1"/>
  <c r="D81" i="1"/>
  <c r="C81" i="1"/>
  <c r="B81" i="1"/>
  <c r="V80" i="1"/>
  <c r="U80" i="1"/>
  <c r="N80" i="1"/>
  <c r="L80" i="1"/>
  <c r="J80" i="1"/>
  <c r="F80" i="1"/>
  <c r="I27" i="1" s="1"/>
  <c r="D80" i="1"/>
  <c r="E27" i="1" s="1"/>
  <c r="C80" i="1"/>
  <c r="B80" i="1"/>
  <c r="V79" i="1"/>
  <c r="U79" i="1"/>
  <c r="N79" i="1"/>
  <c r="L79" i="1"/>
  <c r="J79" i="1"/>
  <c r="F79" i="1"/>
  <c r="I26" i="1" s="1"/>
  <c r="D79" i="1"/>
  <c r="C79" i="1"/>
  <c r="B79" i="1"/>
  <c r="V78" i="1"/>
  <c r="U78" i="1"/>
  <c r="N78" i="1"/>
  <c r="L78" i="1"/>
  <c r="J78" i="1"/>
  <c r="F78" i="1"/>
  <c r="G25" i="1" s="1"/>
  <c r="D78" i="1"/>
  <c r="E25" i="1" s="1"/>
  <c r="C78" i="1"/>
  <c r="B78" i="1"/>
  <c r="V77" i="1"/>
  <c r="U77" i="1"/>
  <c r="N77" i="1"/>
  <c r="L77" i="1"/>
  <c r="J77" i="1"/>
  <c r="F77" i="1"/>
  <c r="I24" i="1" s="1"/>
  <c r="D77" i="1"/>
  <c r="C77" i="1"/>
  <c r="B77" i="1"/>
  <c r="V76" i="1"/>
  <c r="U76" i="1"/>
  <c r="N76" i="1"/>
  <c r="L76" i="1"/>
  <c r="J76" i="1"/>
  <c r="F76" i="1"/>
  <c r="I23" i="1" s="1"/>
  <c r="D76" i="1"/>
  <c r="E23" i="1" s="1"/>
  <c r="C76" i="1"/>
  <c r="B76" i="1"/>
  <c r="V75" i="1"/>
  <c r="U75" i="1"/>
  <c r="N75" i="1"/>
  <c r="L75" i="1"/>
  <c r="J75" i="1"/>
  <c r="F75" i="1"/>
  <c r="I22" i="1" s="1"/>
  <c r="D75" i="1"/>
  <c r="C75" i="1"/>
  <c r="B75" i="1"/>
  <c r="V74" i="1"/>
  <c r="U74" i="1"/>
  <c r="N74" i="1"/>
  <c r="L74" i="1"/>
  <c r="J74" i="1"/>
  <c r="F74" i="1"/>
  <c r="G21" i="1" s="1"/>
  <c r="D74" i="1"/>
  <c r="E21" i="1" s="1"/>
  <c r="C74" i="1"/>
  <c r="B74" i="1"/>
  <c r="V73" i="1"/>
  <c r="U73" i="1"/>
  <c r="N73" i="1"/>
  <c r="O20" i="1" s="1"/>
  <c r="L73" i="1"/>
  <c r="M20" i="1" s="1"/>
  <c r="J73" i="1"/>
  <c r="F73" i="1"/>
  <c r="D73" i="1"/>
  <c r="E20" i="1" s="1"/>
  <c r="C73" i="1"/>
  <c r="B73" i="1"/>
  <c r="V72" i="1"/>
  <c r="U72" i="1"/>
  <c r="N72" i="1"/>
  <c r="O19" i="1" s="1"/>
  <c r="L72" i="1"/>
  <c r="M19" i="1" s="1"/>
  <c r="J72" i="1"/>
  <c r="F72" i="1"/>
  <c r="D72" i="1"/>
  <c r="E19" i="1" s="1"/>
  <c r="C72" i="1"/>
  <c r="B72" i="1"/>
  <c r="V71" i="1"/>
  <c r="U71" i="1"/>
  <c r="N71" i="1"/>
  <c r="O18" i="1" s="1"/>
  <c r="L71" i="1"/>
  <c r="M18" i="1" s="1"/>
  <c r="J71" i="1"/>
  <c r="F71" i="1"/>
  <c r="D71" i="1"/>
  <c r="E18" i="1" s="1"/>
  <c r="C71" i="1"/>
  <c r="B71" i="1"/>
  <c r="V70" i="1"/>
  <c r="U70" i="1"/>
  <c r="N70" i="1"/>
  <c r="O17" i="1" s="1"/>
  <c r="L70" i="1"/>
  <c r="M17" i="1" s="1"/>
  <c r="J70" i="1"/>
  <c r="F70" i="1"/>
  <c r="D70" i="1"/>
  <c r="E17" i="1" s="1"/>
  <c r="C70" i="1"/>
  <c r="B70" i="1"/>
  <c r="V69" i="1"/>
  <c r="U69" i="1"/>
  <c r="N69" i="1"/>
  <c r="O16" i="1" s="1"/>
  <c r="L69" i="1"/>
  <c r="M16" i="1" s="1"/>
  <c r="J69" i="1"/>
  <c r="F69" i="1"/>
  <c r="D69" i="1"/>
  <c r="E16" i="1" s="1"/>
  <c r="C69" i="1"/>
  <c r="B69" i="1"/>
  <c r="V68" i="1"/>
  <c r="U68" i="1"/>
  <c r="N68" i="1"/>
  <c r="O15" i="1" s="1"/>
  <c r="L68" i="1"/>
  <c r="M15" i="1" s="1"/>
  <c r="J68" i="1"/>
  <c r="F68" i="1"/>
  <c r="D68" i="1"/>
  <c r="E15" i="1" s="1"/>
  <c r="C68" i="1"/>
  <c r="B68" i="1"/>
  <c r="V67" i="1"/>
  <c r="U67" i="1"/>
  <c r="N67" i="1"/>
  <c r="O14" i="1" s="1"/>
  <c r="L67" i="1"/>
  <c r="M14" i="1" s="1"/>
  <c r="J67" i="1"/>
  <c r="F67" i="1"/>
  <c r="D67" i="1"/>
  <c r="E14" i="1" s="1"/>
  <c r="C67" i="1"/>
  <c r="B67" i="1"/>
  <c r="V66" i="1"/>
  <c r="U66" i="1"/>
  <c r="N66" i="1"/>
  <c r="O13" i="1" s="1"/>
  <c r="L66" i="1"/>
  <c r="M13" i="1" s="1"/>
  <c r="J66" i="1"/>
  <c r="F66" i="1"/>
  <c r="D66" i="1"/>
  <c r="E13" i="1" s="1"/>
  <c r="C66" i="1"/>
  <c r="B66" i="1"/>
  <c r="V65" i="1"/>
  <c r="U65" i="1"/>
  <c r="N65" i="1"/>
  <c r="O12" i="1" s="1"/>
  <c r="L65" i="1"/>
  <c r="M12" i="1" s="1"/>
  <c r="J65" i="1"/>
  <c r="F65" i="1"/>
  <c r="D65" i="1"/>
  <c r="E12" i="1" s="1"/>
  <c r="C65" i="1"/>
  <c r="B65" i="1"/>
  <c r="V64" i="1"/>
  <c r="U64" i="1"/>
  <c r="N64" i="1"/>
  <c r="O11" i="1" s="1"/>
  <c r="L64" i="1"/>
  <c r="M11" i="1" s="1"/>
  <c r="J64" i="1"/>
  <c r="F64" i="1"/>
  <c r="D64" i="1"/>
  <c r="E11" i="1" s="1"/>
  <c r="C64" i="1"/>
  <c r="B64" i="1"/>
  <c r="V63" i="1"/>
  <c r="U63" i="1"/>
  <c r="N63" i="1"/>
  <c r="O10" i="1" s="1"/>
  <c r="L63" i="1"/>
  <c r="M10" i="1" s="1"/>
  <c r="J63" i="1"/>
  <c r="F63" i="1"/>
  <c r="D63" i="1"/>
  <c r="E10" i="1" s="1"/>
  <c r="C63" i="1"/>
  <c r="B63" i="1"/>
  <c r="B21" i="1"/>
  <c r="C21" i="1"/>
  <c r="J21" i="1"/>
  <c r="N21" i="1"/>
  <c r="T21" i="1" s="1"/>
  <c r="U21" i="1"/>
  <c r="V21" i="1"/>
  <c r="B22" i="1"/>
  <c r="C22" i="1"/>
  <c r="J22" i="1"/>
  <c r="N22" i="1"/>
  <c r="U22" i="1"/>
  <c r="V22" i="1"/>
  <c r="B23" i="1"/>
  <c r="C23" i="1"/>
  <c r="J23" i="1"/>
  <c r="N23" i="1"/>
  <c r="T23" i="1" s="1"/>
  <c r="U23" i="1"/>
  <c r="V23" i="1"/>
  <c r="B24" i="1"/>
  <c r="C24" i="1"/>
  <c r="J24" i="1"/>
  <c r="N24" i="1"/>
  <c r="U24" i="1"/>
  <c r="V24" i="1"/>
  <c r="B25" i="1"/>
  <c r="C25" i="1"/>
  <c r="J25" i="1"/>
  <c r="N25" i="1"/>
  <c r="U25" i="1"/>
  <c r="V25" i="1"/>
  <c r="B26" i="1"/>
  <c r="C26" i="1"/>
  <c r="J26" i="1"/>
  <c r="N26" i="1"/>
  <c r="U26" i="1"/>
  <c r="V26" i="1"/>
  <c r="B27" i="1"/>
  <c r="C27" i="1"/>
  <c r="J27" i="1"/>
  <c r="N27" i="1"/>
  <c r="U27" i="1"/>
  <c r="V27" i="1"/>
  <c r="B28" i="1"/>
  <c r="C28" i="1"/>
  <c r="J28" i="1"/>
  <c r="N28" i="1"/>
  <c r="U28" i="1"/>
  <c r="V28" i="1"/>
  <c r="B29" i="1"/>
  <c r="C29" i="1"/>
  <c r="N29" i="1"/>
  <c r="U29" i="1"/>
  <c r="V29" i="1"/>
  <c r="B30" i="1"/>
  <c r="C30" i="1"/>
  <c r="U30" i="1"/>
  <c r="V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2" i="1"/>
  <c r="C42" i="1"/>
  <c r="B43" i="1"/>
  <c r="C43" i="1"/>
  <c r="B46" i="1"/>
  <c r="C46" i="1"/>
  <c r="B47" i="1"/>
  <c r="C47" i="1"/>
  <c r="B48" i="1"/>
  <c r="C48" i="1"/>
  <c r="B49" i="1"/>
  <c r="C49" i="1"/>
  <c r="B50" i="1"/>
  <c r="C50" i="1"/>
  <c r="B59" i="1"/>
  <c r="C59" i="1"/>
  <c r="B60" i="1"/>
  <c r="C60" i="1"/>
  <c r="U60" i="1"/>
  <c r="V60" i="1"/>
  <c r="B61" i="1"/>
  <c r="C61" i="1"/>
  <c r="U61" i="1"/>
  <c r="V61" i="1"/>
  <c r="V86" i="35"/>
  <c r="U86" i="35"/>
  <c r="P86" i="35"/>
  <c r="N86" i="35"/>
  <c r="I86" i="35"/>
  <c r="G86" i="35"/>
  <c r="E86" i="35"/>
  <c r="D86" i="35"/>
  <c r="B86" i="35"/>
  <c r="V85" i="35"/>
  <c r="U85" i="35"/>
  <c r="P85" i="35"/>
  <c r="N85" i="35"/>
  <c r="I85" i="35"/>
  <c r="G85" i="35"/>
  <c r="E85" i="35"/>
  <c r="D85" i="35"/>
  <c r="B85" i="35"/>
  <c r="V84" i="35"/>
  <c r="U84" i="35"/>
  <c r="P84" i="35"/>
  <c r="N84" i="35"/>
  <c r="I84" i="35"/>
  <c r="G84" i="35"/>
  <c r="E84" i="35"/>
  <c r="D84" i="35"/>
  <c r="B84" i="35"/>
  <c r="V83" i="35"/>
  <c r="U83" i="35"/>
  <c r="P83" i="35"/>
  <c r="N83" i="35"/>
  <c r="I83" i="35"/>
  <c r="G83" i="35"/>
  <c r="E83" i="35"/>
  <c r="D83" i="35"/>
  <c r="B83" i="35"/>
  <c r="V82" i="35"/>
  <c r="U82" i="35"/>
  <c r="P82" i="35"/>
  <c r="N82" i="35"/>
  <c r="I82" i="35"/>
  <c r="G82" i="35"/>
  <c r="E82" i="35"/>
  <c r="D82" i="35"/>
  <c r="B82" i="35"/>
  <c r="V81" i="35"/>
  <c r="U81" i="35"/>
  <c r="P81" i="35"/>
  <c r="N81" i="35"/>
  <c r="I81" i="35"/>
  <c r="G81" i="35"/>
  <c r="E81" i="35"/>
  <c r="D81" i="35"/>
  <c r="B81" i="35"/>
  <c r="V80" i="35"/>
  <c r="U80" i="35"/>
  <c r="P80" i="35"/>
  <c r="N80" i="35"/>
  <c r="I80" i="35"/>
  <c r="G80" i="35"/>
  <c r="E80" i="35"/>
  <c r="D80" i="35"/>
  <c r="B80" i="35"/>
  <c r="V79" i="35"/>
  <c r="U79" i="35"/>
  <c r="P79" i="35"/>
  <c r="N79" i="35"/>
  <c r="I79" i="35"/>
  <c r="G79" i="35"/>
  <c r="E79" i="35"/>
  <c r="D79" i="35"/>
  <c r="B79" i="35"/>
  <c r="V78" i="35"/>
  <c r="U78" i="35"/>
  <c r="P78" i="35"/>
  <c r="N78" i="35"/>
  <c r="I78" i="35"/>
  <c r="G78" i="35"/>
  <c r="E78" i="35"/>
  <c r="D78" i="35"/>
  <c r="B78" i="35"/>
  <c r="V77" i="35"/>
  <c r="U77" i="35"/>
  <c r="P77" i="35"/>
  <c r="N77" i="35"/>
  <c r="I77" i="35"/>
  <c r="G77" i="35"/>
  <c r="E77" i="35"/>
  <c r="D77" i="35"/>
  <c r="B77" i="35"/>
  <c r="V76" i="35"/>
  <c r="U76" i="35"/>
  <c r="P76" i="35"/>
  <c r="N76" i="35"/>
  <c r="I76" i="35"/>
  <c r="G76" i="35"/>
  <c r="E76" i="35"/>
  <c r="D76" i="35"/>
  <c r="B76" i="35"/>
  <c r="V75" i="35"/>
  <c r="U75" i="35"/>
  <c r="P75" i="35"/>
  <c r="N75" i="35"/>
  <c r="I75" i="35"/>
  <c r="G75" i="35"/>
  <c r="E75" i="35"/>
  <c r="D75" i="35"/>
  <c r="B75" i="35"/>
  <c r="V73" i="35"/>
  <c r="U73" i="35"/>
  <c r="P73" i="35"/>
  <c r="N73" i="35"/>
  <c r="I73" i="35"/>
  <c r="G73" i="35"/>
  <c r="E73" i="35"/>
  <c r="D73" i="35"/>
  <c r="B73" i="35"/>
  <c r="V72" i="35"/>
  <c r="U72" i="35"/>
  <c r="P72" i="35"/>
  <c r="N72" i="35"/>
  <c r="I72" i="35"/>
  <c r="G72" i="35"/>
  <c r="E72" i="35"/>
  <c r="D72" i="35"/>
  <c r="B72" i="35"/>
  <c r="V71" i="35"/>
  <c r="U71" i="35"/>
  <c r="P71" i="35"/>
  <c r="N71" i="35"/>
  <c r="I71" i="35"/>
  <c r="G71" i="35"/>
  <c r="E71" i="35"/>
  <c r="D71" i="35"/>
  <c r="B71" i="35"/>
  <c r="V70" i="35"/>
  <c r="U70" i="35"/>
  <c r="P70" i="35"/>
  <c r="N70" i="35"/>
  <c r="I70" i="35"/>
  <c r="G70" i="35"/>
  <c r="E70" i="35"/>
  <c r="D70" i="35"/>
  <c r="B70" i="35"/>
  <c r="V69" i="35"/>
  <c r="U69" i="35"/>
  <c r="P69" i="35"/>
  <c r="N69" i="35"/>
  <c r="I69" i="35"/>
  <c r="G69" i="35"/>
  <c r="E69" i="35"/>
  <c r="D69" i="35"/>
  <c r="B69" i="35"/>
  <c r="V68" i="35"/>
  <c r="U68" i="35"/>
  <c r="P68" i="35"/>
  <c r="N68" i="35"/>
  <c r="I68" i="35"/>
  <c r="G68" i="35"/>
  <c r="E68" i="35"/>
  <c r="D68" i="35"/>
  <c r="B68" i="35"/>
  <c r="V67" i="35"/>
  <c r="U67" i="35"/>
  <c r="P67" i="35"/>
  <c r="N67" i="35"/>
  <c r="I67" i="35"/>
  <c r="G67" i="35"/>
  <c r="E67" i="35"/>
  <c r="D67" i="35"/>
  <c r="B67" i="35"/>
  <c r="V66" i="35"/>
  <c r="U66" i="35"/>
  <c r="P66" i="35"/>
  <c r="N66" i="35"/>
  <c r="I66" i="35"/>
  <c r="G66" i="35"/>
  <c r="E66" i="35"/>
  <c r="D66" i="35"/>
  <c r="B66" i="35"/>
  <c r="V65" i="35"/>
  <c r="U65" i="35"/>
  <c r="P65" i="35"/>
  <c r="N65" i="35"/>
  <c r="I65" i="35"/>
  <c r="G65" i="35"/>
  <c r="E65" i="35"/>
  <c r="D65" i="35"/>
  <c r="B65" i="35"/>
  <c r="V64" i="35"/>
  <c r="U64" i="35"/>
  <c r="P64" i="35"/>
  <c r="N64" i="35"/>
  <c r="I64" i="35"/>
  <c r="G64" i="35"/>
  <c r="E64" i="35"/>
  <c r="D64" i="35"/>
  <c r="B64" i="35"/>
  <c r="V63" i="35"/>
  <c r="U63" i="35"/>
  <c r="P63" i="35"/>
  <c r="N63" i="35"/>
  <c r="I63" i="35"/>
  <c r="G63" i="35"/>
  <c r="E63" i="35"/>
  <c r="D63" i="35"/>
  <c r="B63" i="35"/>
  <c r="V62" i="35"/>
  <c r="U62" i="35"/>
  <c r="P62" i="35"/>
  <c r="N62" i="35"/>
  <c r="I62" i="35"/>
  <c r="G62" i="35"/>
  <c r="E62" i="35"/>
  <c r="D62" i="35"/>
  <c r="B62" i="35"/>
  <c r="V60" i="35"/>
  <c r="U60" i="35"/>
  <c r="P60" i="35"/>
  <c r="N60" i="35"/>
  <c r="I60" i="35"/>
  <c r="G60" i="35"/>
  <c r="E60" i="35"/>
  <c r="D60" i="35"/>
  <c r="B60" i="35"/>
  <c r="V59" i="35"/>
  <c r="U59" i="35"/>
  <c r="P59" i="35"/>
  <c r="N59" i="35"/>
  <c r="I59" i="35"/>
  <c r="G59" i="35"/>
  <c r="E59" i="35"/>
  <c r="D59" i="35"/>
  <c r="B59" i="35"/>
  <c r="V58" i="35"/>
  <c r="U58" i="35"/>
  <c r="P58" i="35"/>
  <c r="N58" i="35"/>
  <c r="I58" i="35"/>
  <c r="G58" i="35"/>
  <c r="E58" i="35"/>
  <c r="D58" i="35"/>
  <c r="B58" i="35"/>
  <c r="V57" i="35"/>
  <c r="U57" i="35"/>
  <c r="P57" i="35"/>
  <c r="N57" i="35"/>
  <c r="I57" i="35"/>
  <c r="G57" i="35"/>
  <c r="E57" i="35"/>
  <c r="D57" i="35"/>
  <c r="B57" i="35"/>
  <c r="V56" i="35"/>
  <c r="U56" i="35"/>
  <c r="P56" i="35"/>
  <c r="N56" i="35"/>
  <c r="I56" i="35"/>
  <c r="G56" i="35"/>
  <c r="E56" i="35"/>
  <c r="D56" i="35"/>
  <c r="B56" i="35"/>
  <c r="V55" i="35"/>
  <c r="U55" i="35"/>
  <c r="P55" i="35"/>
  <c r="N55" i="35"/>
  <c r="I55" i="35"/>
  <c r="G55" i="35"/>
  <c r="E55" i="35"/>
  <c r="D55" i="35"/>
  <c r="B55" i="35"/>
  <c r="V54" i="35"/>
  <c r="U54" i="35"/>
  <c r="P54" i="35"/>
  <c r="N54" i="35"/>
  <c r="I54" i="35"/>
  <c r="G54" i="35"/>
  <c r="E54" i="35"/>
  <c r="D54" i="35"/>
  <c r="B54" i="35"/>
  <c r="V53" i="35"/>
  <c r="U53" i="35"/>
  <c r="P53" i="35"/>
  <c r="N53" i="35"/>
  <c r="I53" i="35"/>
  <c r="G53" i="35"/>
  <c r="E53" i="35"/>
  <c r="D53" i="35"/>
  <c r="B53" i="35"/>
  <c r="V52" i="35"/>
  <c r="U52" i="35"/>
  <c r="P52" i="35"/>
  <c r="N52" i="35"/>
  <c r="I52" i="35"/>
  <c r="G52" i="35"/>
  <c r="E52" i="35"/>
  <c r="D52" i="35"/>
  <c r="B52" i="35"/>
  <c r="V51" i="35"/>
  <c r="U51" i="35"/>
  <c r="P51" i="35"/>
  <c r="N51" i="35"/>
  <c r="I51" i="35"/>
  <c r="G51" i="35"/>
  <c r="E51" i="35"/>
  <c r="D51" i="35"/>
  <c r="B51" i="35"/>
  <c r="V50" i="35"/>
  <c r="U50" i="35"/>
  <c r="P50" i="35"/>
  <c r="N50" i="35"/>
  <c r="I50" i="35"/>
  <c r="G50" i="35"/>
  <c r="E50" i="35"/>
  <c r="D50" i="35"/>
  <c r="B50" i="35"/>
  <c r="V49" i="35"/>
  <c r="U49" i="35"/>
  <c r="P49" i="35"/>
  <c r="N49" i="35"/>
  <c r="I49" i="35"/>
  <c r="G49" i="35"/>
  <c r="E49" i="35"/>
  <c r="D49" i="35"/>
  <c r="B49" i="35"/>
  <c r="V47" i="35"/>
  <c r="U47" i="35"/>
  <c r="P47" i="35"/>
  <c r="N47" i="35"/>
  <c r="I47" i="35"/>
  <c r="G47" i="35"/>
  <c r="E47" i="35"/>
  <c r="D47" i="35"/>
  <c r="B47" i="35"/>
  <c r="V46" i="35"/>
  <c r="U46" i="35"/>
  <c r="P46" i="35"/>
  <c r="N46" i="35"/>
  <c r="I46" i="35"/>
  <c r="G46" i="35"/>
  <c r="E46" i="35"/>
  <c r="D46" i="35"/>
  <c r="B46" i="35"/>
  <c r="V45" i="35"/>
  <c r="U45" i="35"/>
  <c r="P45" i="35"/>
  <c r="N45" i="35"/>
  <c r="I45" i="35"/>
  <c r="G45" i="35"/>
  <c r="E45" i="35"/>
  <c r="D45" i="35"/>
  <c r="B45" i="35"/>
  <c r="V44" i="35"/>
  <c r="U44" i="35"/>
  <c r="P44" i="35"/>
  <c r="N44" i="35"/>
  <c r="I44" i="35"/>
  <c r="G44" i="35"/>
  <c r="E44" i="35"/>
  <c r="D44" i="35"/>
  <c r="B44" i="35"/>
  <c r="V43" i="35"/>
  <c r="U43" i="35"/>
  <c r="P43" i="35"/>
  <c r="N43" i="35"/>
  <c r="I43" i="35"/>
  <c r="G43" i="35"/>
  <c r="E43" i="35"/>
  <c r="D43" i="35"/>
  <c r="B43" i="35"/>
  <c r="V42" i="35"/>
  <c r="U42" i="35"/>
  <c r="P42" i="35"/>
  <c r="N42" i="35"/>
  <c r="I42" i="35"/>
  <c r="G42" i="35"/>
  <c r="E42" i="35"/>
  <c r="D42" i="35"/>
  <c r="B42" i="35"/>
  <c r="V41" i="35"/>
  <c r="U41" i="35"/>
  <c r="P41" i="35"/>
  <c r="N41" i="35"/>
  <c r="I41" i="35"/>
  <c r="G41" i="35"/>
  <c r="E41" i="35"/>
  <c r="D41" i="35"/>
  <c r="B41" i="35"/>
  <c r="V40" i="35"/>
  <c r="U40" i="35"/>
  <c r="P40" i="35"/>
  <c r="N40" i="35"/>
  <c r="I40" i="35"/>
  <c r="G40" i="35"/>
  <c r="E40" i="35"/>
  <c r="D40" i="35"/>
  <c r="B40" i="35"/>
  <c r="V39" i="35"/>
  <c r="U39" i="35"/>
  <c r="P39" i="35"/>
  <c r="N39" i="35"/>
  <c r="I39" i="35"/>
  <c r="G39" i="35"/>
  <c r="E39" i="35"/>
  <c r="D39" i="35"/>
  <c r="B39" i="35"/>
  <c r="V38" i="35"/>
  <c r="U38" i="35"/>
  <c r="P38" i="35"/>
  <c r="N38" i="35"/>
  <c r="I38" i="35"/>
  <c r="G38" i="35"/>
  <c r="E38" i="35"/>
  <c r="D38" i="35"/>
  <c r="B38" i="35"/>
  <c r="V37" i="35"/>
  <c r="U37" i="35"/>
  <c r="P37" i="35"/>
  <c r="N37" i="35"/>
  <c r="I37" i="35"/>
  <c r="G37" i="35"/>
  <c r="E37" i="35"/>
  <c r="D37" i="35"/>
  <c r="B37" i="35"/>
  <c r="V36" i="35"/>
  <c r="U36" i="35"/>
  <c r="P36" i="35"/>
  <c r="N36" i="35"/>
  <c r="I36" i="35"/>
  <c r="G36" i="35"/>
  <c r="E36" i="35"/>
  <c r="D36" i="35"/>
  <c r="B36" i="35"/>
  <c r="V34" i="35"/>
  <c r="U34" i="35"/>
  <c r="P34" i="35"/>
  <c r="N34" i="35"/>
  <c r="I34" i="35"/>
  <c r="G34" i="35"/>
  <c r="E34" i="35"/>
  <c r="D34" i="35"/>
  <c r="B34" i="35"/>
  <c r="V33" i="35"/>
  <c r="U33" i="35"/>
  <c r="P33" i="35"/>
  <c r="N33" i="35"/>
  <c r="I33" i="35"/>
  <c r="G33" i="35"/>
  <c r="E33" i="35"/>
  <c r="D33" i="35"/>
  <c r="B33" i="35"/>
  <c r="V32" i="35"/>
  <c r="U32" i="35"/>
  <c r="P32" i="35"/>
  <c r="N32" i="35"/>
  <c r="I32" i="35"/>
  <c r="G32" i="35"/>
  <c r="K359" i="70" s="1"/>
  <c r="E32" i="35"/>
  <c r="D32" i="35"/>
  <c r="B32" i="35"/>
  <c r="V31" i="35"/>
  <c r="U31" i="35"/>
  <c r="P31" i="35"/>
  <c r="N31" i="35"/>
  <c r="I31" i="35"/>
  <c r="G31" i="35"/>
  <c r="E31" i="35"/>
  <c r="D31" i="35"/>
  <c r="B31" i="35"/>
  <c r="V30" i="35"/>
  <c r="U30" i="35"/>
  <c r="P30" i="35"/>
  <c r="N30" i="35"/>
  <c r="I30" i="35"/>
  <c r="G30" i="35"/>
  <c r="E30" i="35"/>
  <c r="D30" i="35"/>
  <c r="B30" i="35"/>
  <c r="V29" i="35"/>
  <c r="U29" i="35"/>
  <c r="P29" i="35"/>
  <c r="N29" i="35"/>
  <c r="I29" i="35"/>
  <c r="G29" i="35"/>
  <c r="E29" i="35"/>
  <c r="D29" i="35"/>
  <c r="B29" i="35"/>
  <c r="V28" i="35"/>
  <c r="U28" i="35"/>
  <c r="P28" i="35"/>
  <c r="N28" i="35"/>
  <c r="I28" i="35"/>
  <c r="G28" i="35"/>
  <c r="E28" i="35"/>
  <c r="D28" i="35"/>
  <c r="B28" i="35"/>
  <c r="V27" i="35"/>
  <c r="U27" i="35"/>
  <c r="P27" i="35"/>
  <c r="N27" i="35"/>
  <c r="I27" i="35"/>
  <c r="G27" i="35"/>
  <c r="E27" i="35"/>
  <c r="D27" i="35"/>
  <c r="B27" i="35"/>
  <c r="V26" i="35"/>
  <c r="U26" i="35"/>
  <c r="P26" i="35"/>
  <c r="N26" i="35"/>
  <c r="I26" i="35"/>
  <c r="G26" i="35"/>
  <c r="K223" i="70" s="1"/>
  <c r="E26" i="35"/>
  <c r="D26" i="35"/>
  <c r="B26" i="35"/>
  <c r="V25" i="35"/>
  <c r="U25" i="35"/>
  <c r="P25" i="35"/>
  <c r="N25" i="35"/>
  <c r="I25" i="35"/>
  <c r="G25" i="35"/>
  <c r="E25" i="35"/>
  <c r="D25" i="35"/>
  <c r="B25" i="35"/>
  <c r="V24" i="35"/>
  <c r="U24" i="35"/>
  <c r="P24" i="35"/>
  <c r="N24" i="35"/>
  <c r="I24" i="35"/>
  <c r="G24" i="35"/>
  <c r="E24" i="35"/>
  <c r="D24" i="35"/>
  <c r="B24" i="35"/>
  <c r="V23" i="35"/>
  <c r="U23" i="35"/>
  <c r="P23" i="35"/>
  <c r="N23" i="35"/>
  <c r="I23" i="35"/>
  <c r="G23" i="35"/>
  <c r="K220" i="70" s="1"/>
  <c r="E23" i="35"/>
  <c r="D23" i="35"/>
  <c r="B23" i="35"/>
  <c r="B11" i="35"/>
  <c r="C24" i="35"/>
  <c r="C37" i="35" s="1"/>
  <c r="C50" i="35" s="1"/>
  <c r="C63" i="35" s="1"/>
  <c r="C76" i="35" s="1"/>
  <c r="D11" i="35"/>
  <c r="G11" i="35"/>
  <c r="B12" i="35"/>
  <c r="C25" i="35"/>
  <c r="C38" i="35" s="1"/>
  <c r="C51" i="35" s="1"/>
  <c r="C64" i="35" s="1"/>
  <c r="C77" i="35" s="1"/>
  <c r="D12" i="35"/>
  <c r="G12" i="35"/>
  <c r="K57" i="72" s="1"/>
  <c r="B13" i="35"/>
  <c r="C26" i="35"/>
  <c r="C39" i="35" s="1"/>
  <c r="C52" i="35" s="1"/>
  <c r="C65" i="35" s="1"/>
  <c r="C78" i="35" s="1"/>
  <c r="D13" i="35"/>
  <c r="G13" i="35"/>
  <c r="B14" i="35"/>
  <c r="C27" i="35"/>
  <c r="C40" i="35" s="1"/>
  <c r="C53" i="35" s="1"/>
  <c r="C66" i="35" s="1"/>
  <c r="C79" i="35" s="1"/>
  <c r="D14" i="35"/>
  <c r="G14" i="35"/>
  <c r="B15" i="35"/>
  <c r="C28" i="35"/>
  <c r="C41" i="35" s="1"/>
  <c r="C54" i="35" s="1"/>
  <c r="C67" i="35" s="1"/>
  <c r="C80" i="35" s="1"/>
  <c r="D15" i="35"/>
  <c r="G15" i="35"/>
  <c r="B16" i="35"/>
  <c r="C29" i="35"/>
  <c r="C42" i="35" s="1"/>
  <c r="C55" i="35" s="1"/>
  <c r="C68" i="35" s="1"/>
  <c r="C81" i="35" s="1"/>
  <c r="D16" i="35"/>
  <c r="G16" i="35"/>
  <c r="B17" i="35"/>
  <c r="C30" i="35"/>
  <c r="C43" i="35" s="1"/>
  <c r="C56" i="35" s="1"/>
  <c r="C69" i="35" s="1"/>
  <c r="C82" i="35" s="1"/>
  <c r="D17" i="35"/>
  <c r="G17" i="35"/>
  <c r="K144" i="72" s="1"/>
  <c r="B18" i="35"/>
  <c r="C31" i="35"/>
  <c r="C44" i="35" s="1"/>
  <c r="C57" i="35" s="1"/>
  <c r="C70" i="35" s="1"/>
  <c r="C83" i="35" s="1"/>
  <c r="D18" i="35"/>
  <c r="G18" i="35"/>
  <c r="K159" i="72" s="1"/>
  <c r="B19" i="35"/>
  <c r="C32" i="35"/>
  <c r="C45" i="35" s="1"/>
  <c r="C58" i="35" s="1"/>
  <c r="C71" i="35" s="1"/>
  <c r="C84" i="35" s="1"/>
  <c r="D19" i="35"/>
  <c r="G19" i="35"/>
  <c r="B20" i="35"/>
  <c r="C33" i="35"/>
  <c r="C46" i="35" s="1"/>
  <c r="C59" i="35" s="1"/>
  <c r="C72" i="35" s="1"/>
  <c r="C85" i="35" s="1"/>
  <c r="D20" i="35"/>
  <c r="G20" i="35"/>
  <c r="B21" i="35"/>
  <c r="C34" i="35"/>
  <c r="C47" i="35" s="1"/>
  <c r="C60" i="35" s="1"/>
  <c r="C73" i="35" s="1"/>
  <c r="C86" i="35" s="1"/>
  <c r="D21" i="35"/>
  <c r="G21" i="35"/>
  <c r="G10" i="35"/>
  <c r="D10" i="35"/>
  <c r="B10" i="35"/>
  <c r="I5" i="44"/>
  <c r="S2" i="44"/>
  <c r="S165" i="1" l="1"/>
  <c r="K127" i="72"/>
  <c r="K108" i="70"/>
  <c r="S167" i="1"/>
  <c r="K435" i="70"/>
  <c r="K357" i="70"/>
  <c r="S164" i="1"/>
  <c r="S166" i="1"/>
  <c r="K18" i="72"/>
  <c r="K11" i="72"/>
  <c r="K224" i="70"/>
  <c r="K354" i="70"/>
  <c r="H13" i="48"/>
  <c r="S34" i="48"/>
  <c r="H20" i="48"/>
  <c r="H19" i="48"/>
  <c r="K222" i="70"/>
  <c r="K352" i="70"/>
  <c r="S59" i="48"/>
  <c r="K221" i="70"/>
  <c r="K351" i="70"/>
  <c r="K335" i="70"/>
  <c r="K439" i="70"/>
  <c r="K361" i="70"/>
  <c r="K387" i="70"/>
  <c r="K282" i="70"/>
  <c r="K360" i="70"/>
  <c r="K386" i="70"/>
  <c r="K438" i="70"/>
  <c r="K385" i="70"/>
  <c r="K437" i="70"/>
  <c r="K183" i="72"/>
  <c r="K137" i="70"/>
  <c r="K436" i="70"/>
  <c r="K358" i="70"/>
  <c r="K241" i="70"/>
  <c r="K384" i="70"/>
  <c r="K331" i="70"/>
  <c r="K227" i="70"/>
  <c r="K383" i="70"/>
  <c r="K139" i="72"/>
  <c r="K147" i="72"/>
  <c r="K121" i="72"/>
  <c r="K123" i="72"/>
  <c r="K226" i="70"/>
  <c r="K356" i="70"/>
  <c r="K355" i="70"/>
  <c r="K225" i="70"/>
  <c r="K382" i="70"/>
  <c r="K434" i="70"/>
  <c r="K105" i="72"/>
  <c r="K103" i="72"/>
  <c r="K381" i="70"/>
  <c r="K433" i="70"/>
  <c r="K111" i="72"/>
  <c r="K108" i="72"/>
  <c r="K94" i="70"/>
  <c r="K85" i="72"/>
  <c r="K93" i="72"/>
  <c r="K380" i="70"/>
  <c r="K432" i="70"/>
  <c r="K353" i="70"/>
  <c r="K379" i="70"/>
  <c r="K431" i="70"/>
  <c r="K430" i="70"/>
  <c r="K378" i="70"/>
  <c r="K54" i="72"/>
  <c r="K91" i="70"/>
  <c r="K350" i="70"/>
  <c r="K376" i="70"/>
  <c r="K428" i="70"/>
  <c r="K34" i="72"/>
  <c r="K39" i="72"/>
  <c r="K377" i="70"/>
  <c r="K429" i="70"/>
  <c r="K216" i="72"/>
  <c r="K214" i="72"/>
  <c r="K210" i="72"/>
  <c r="K213" i="72"/>
  <c r="K225" i="72"/>
  <c r="K219" i="72"/>
  <c r="K221" i="72"/>
  <c r="K212" i="72"/>
  <c r="K222" i="72"/>
  <c r="K211" i="72"/>
  <c r="K215" i="72"/>
  <c r="K204" i="72"/>
  <c r="K196" i="72"/>
  <c r="K198" i="72"/>
  <c r="K73" i="70"/>
  <c r="K193" i="72"/>
  <c r="K195" i="72"/>
  <c r="K197" i="72"/>
  <c r="K201" i="72"/>
  <c r="K203" i="72"/>
  <c r="K207" i="72"/>
  <c r="K192" i="72"/>
  <c r="K194" i="72"/>
  <c r="K138" i="70"/>
  <c r="K178" i="72"/>
  <c r="K186" i="72"/>
  <c r="K177" i="72"/>
  <c r="K59" i="70"/>
  <c r="K215" i="70"/>
  <c r="K176" i="72"/>
  <c r="K174" i="72"/>
  <c r="K185" i="72"/>
  <c r="K180" i="72"/>
  <c r="K175" i="72"/>
  <c r="K179" i="72"/>
  <c r="K189" i="72"/>
  <c r="K156" i="72"/>
  <c r="K168" i="72"/>
  <c r="K160" i="72"/>
  <c r="K162" i="72"/>
  <c r="K157" i="72"/>
  <c r="K165" i="72"/>
  <c r="K171" i="72"/>
  <c r="K158" i="72"/>
  <c r="K161" i="72"/>
  <c r="K167" i="72"/>
  <c r="K153" i="72"/>
  <c r="K140" i="72"/>
  <c r="K150" i="72"/>
  <c r="K137" i="72"/>
  <c r="K141" i="72"/>
  <c r="K143" i="72"/>
  <c r="K149" i="72"/>
  <c r="K138" i="72"/>
  <c r="K142" i="72"/>
  <c r="K132" i="72"/>
  <c r="K129" i="72"/>
  <c r="K131" i="72"/>
  <c r="K119" i="72"/>
  <c r="K126" i="72"/>
  <c r="K135" i="72"/>
  <c r="K120" i="72"/>
  <c r="K125" i="72"/>
  <c r="K122" i="72"/>
  <c r="K124" i="72"/>
  <c r="K114" i="72"/>
  <c r="K106" i="72"/>
  <c r="K15" i="72"/>
  <c r="K14" i="72"/>
  <c r="K13" i="72"/>
  <c r="K21" i="72"/>
  <c r="K16" i="72"/>
  <c r="K17" i="72"/>
  <c r="K24" i="72"/>
  <c r="K12" i="72"/>
  <c r="K27" i="72"/>
  <c r="K23" i="72"/>
  <c r="K41" i="72"/>
  <c r="K31" i="72"/>
  <c r="K30" i="72"/>
  <c r="K32" i="72"/>
  <c r="K35" i="72"/>
  <c r="K36" i="72"/>
  <c r="K29" i="72"/>
  <c r="K33" i="72"/>
  <c r="K45" i="72"/>
  <c r="K42" i="72"/>
  <c r="K107" i="72"/>
  <c r="K104" i="72"/>
  <c r="K102" i="72"/>
  <c r="K113" i="72"/>
  <c r="K101" i="72"/>
  <c r="K117" i="72"/>
  <c r="K87" i="72"/>
  <c r="K88" i="72"/>
  <c r="K83" i="72"/>
  <c r="K84" i="72"/>
  <c r="K99" i="72"/>
  <c r="K89" i="72"/>
  <c r="K86" i="72"/>
  <c r="K95" i="72"/>
  <c r="K96" i="72"/>
  <c r="K90" i="72"/>
  <c r="K48" i="72"/>
  <c r="K53" i="72"/>
  <c r="K50" i="72"/>
  <c r="K47" i="72"/>
  <c r="K52" i="72"/>
  <c r="K63" i="72"/>
  <c r="K60" i="72"/>
  <c r="K51" i="72"/>
  <c r="K59" i="72"/>
  <c r="K49" i="72"/>
  <c r="K71" i="72"/>
  <c r="K65" i="72"/>
  <c r="K69" i="72"/>
  <c r="K75" i="72"/>
  <c r="K72" i="72"/>
  <c r="K68" i="72"/>
  <c r="K66" i="72"/>
  <c r="K78" i="72"/>
  <c r="K67" i="72"/>
  <c r="K70" i="72"/>
  <c r="K81" i="72"/>
  <c r="K77" i="72"/>
  <c r="K374" i="70"/>
  <c r="K61" i="70"/>
  <c r="K178" i="70"/>
  <c r="K257" i="70"/>
  <c r="K283" i="70"/>
  <c r="K244" i="70"/>
  <c r="K309" i="70"/>
  <c r="K270" i="70"/>
  <c r="K413" i="70"/>
  <c r="K296" i="70"/>
  <c r="K322" i="70"/>
  <c r="K400" i="70"/>
  <c r="K74" i="70"/>
  <c r="K22" i="70"/>
  <c r="K100" i="70"/>
  <c r="K48" i="70"/>
  <c r="K139" i="70"/>
  <c r="K165" i="70"/>
  <c r="K87" i="70"/>
  <c r="K217" i="70"/>
  <c r="K35" i="70"/>
  <c r="K308" i="70"/>
  <c r="K334" i="70"/>
  <c r="K412" i="70"/>
  <c r="K295" i="70"/>
  <c r="K256" i="70"/>
  <c r="K243" i="70"/>
  <c r="K269" i="70"/>
  <c r="K321" i="70"/>
  <c r="K373" i="70"/>
  <c r="K399" i="70"/>
  <c r="K99" i="70"/>
  <c r="K164" i="70"/>
  <c r="K216" i="70"/>
  <c r="K177" i="70"/>
  <c r="K60" i="70"/>
  <c r="K86" i="70"/>
  <c r="K34" i="70"/>
  <c r="K21" i="70"/>
  <c r="K47" i="70"/>
  <c r="K242" i="70"/>
  <c r="K294" i="70"/>
  <c r="K372" i="70"/>
  <c r="K281" i="70"/>
  <c r="K307" i="70"/>
  <c r="K333" i="70"/>
  <c r="K411" i="70"/>
  <c r="K320" i="70"/>
  <c r="K346" i="70"/>
  <c r="K398" i="70"/>
  <c r="K20" i="70"/>
  <c r="K72" i="70"/>
  <c r="K176" i="70"/>
  <c r="K98" i="70"/>
  <c r="K163" i="70"/>
  <c r="K33" i="70"/>
  <c r="K85" i="70"/>
  <c r="K46" i="70"/>
  <c r="K255" i="70"/>
  <c r="K268" i="70"/>
  <c r="K58" i="70"/>
  <c r="K136" i="70"/>
  <c r="K332" i="70"/>
  <c r="K293" i="70"/>
  <c r="K175" i="70"/>
  <c r="K71" i="70"/>
  <c r="K97" i="70"/>
  <c r="K410" i="70"/>
  <c r="K371" i="70"/>
  <c r="K254" i="70"/>
  <c r="K280" i="70"/>
  <c r="K45" i="70"/>
  <c r="K162" i="70"/>
  <c r="K19" i="70"/>
  <c r="K214" i="70"/>
  <c r="K84" i="70"/>
  <c r="K32" i="70"/>
  <c r="K397" i="70"/>
  <c r="K319" i="70"/>
  <c r="K345" i="70"/>
  <c r="K306" i="70"/>
  <c r="K267" i="70"/>
  <c r="K70" i="70"/>
  <c r="K135" i="70"/>
  <c r="K213" i="70"/>
  <c r="K370" i="70"/>
  <c r="K292" i="70"/>
  <c r="K344" i="70"/>
  <c r="K409" i="70"/>
  <c r="K364" i="70"/>
  <c r="K299" i="70"/>
  <c r="K286" i="70"/>
  <c r="K260" i="70"/>
  <c r="K273" i="70"/>
  <c r="K312" i="70"/>
  <c r="K403" i="70"/>
  <c r="K390" i="70"/>
  <c r="K325" i="70"/>
  <c r="K234" i="70"/>
  <c r="K247" i="70"/>
  <c r="K31" i="70"/>
  <c r="K44" i="70"/>
  <c r="K57" i="70"/>
  <c r="K18" i="70"/>
  <c r="K96" i="70"/>
  <c r="K161" i="70"/>
  <c r="K83" i="70"/>
  <c r="K174" i="70"/>
  <c r="K248" i="70"/>
  <c r="K313" i="70"/>
  <c r="K261" i="70"/>
  <c r="K391" i="70"/>
  <c r="K300" i="70"/>
  <c r="K235" i="70"/>
  <c r="K365" i="70"/>
  <c r="K404" i="70"/>
  <c r="K326" i="70"/>
  <c r="K287" i="70"/>
  <c r="K274" i="70"/>
  <c r="K77" i="70"/>
  <c r="K25" i="70"/>
  <c r="K38" i="70"/>
  <c r="K90" i="70"/>
  <c r="K207" i="70"/>
  <c r="K51" i="70"/>
  <c r="K129" i="70"/>
  <c r="K12" i="70"/>
  <c r="K168" i="70"/>
  <c r="K155" i="70"/>
  <c r="K64" i="70"/>
  <c r="K262" i="70"/>
  <c r="K366" i="70"/>
  <c r="K327" i="70"/>
  <c r="K314" i="70"/>
  <c r="K392" i="70"/>
  <c r="K301" i="70"/>
  <c r="K249" i="70"/>
  <c r="K405" i="70"/>
  <c r="K340" i="70"/>
  <c r="K275" i="70"/>
  <c r="K236" i="70"/>
  <c r="K288" i="70"/>
  <c r="K289" i="70"/>
  <c r="K328" i="70"/>
  <c r="K367" i="70"/>
  <c r="K302" i="70"/>
  <c r="K315" i="70"/>
  <c r="K393" i="70"/>
  <c r="K341" i="70"/>
  <c r="K250" i="70"/>
  <c r="K263" i="70"/>
  <c r="K276" i="70"/>
  <c r="K237" i="70"/>
  <c r="K406" i="70"/>
  <c r="K210" i="70"/>
  <c r="K80" i="70"/>
  <c r="K54" i="70"/>
  <c r="K158" i="70"/>
  <c r="K15" i="70"/>
  <c r="K171" i="70"/>
  <c r="K67" i="70"/>
  <c r="K28" i="70"/>
  <c r="K41" i="70"/>
  <c r="K93" i="70"/>
  <c r="K132" i="70"/>
  <c r="K290" i="70"/>
  <c r="K394" i="70"/>
  <c r="K407" i="70"/>
  <c r="K329" i="70"/>
  <c r="K264" i="70"/>
  <c r="K342" i="70"/>
  <c r="K238" i="70"/>
  <c r="K368" i="70"/>
  <c r="K303" i="70"/>
  <c r="K277" i="70"/>
  <c r="K251" i="70"/>
  <c r="K316" i="70"/>
  <c r="K68" i="70"/>
  <c r="K159" i="70"/>
  <c r="K211" i="70"/>
  <c r="K172" i="70"/>
  <c r="K81" i="70"/>
  <c r="K42" i="70"/>
  <c r="K16" i="70"/>
  <c r="K55" i="70"/>
  <c r="K29" i="70"/>
  <c r="K133" i="70"/>
  <c r="K130" i="70"/>
  <c r="K26" i="70"/>
  <c r="K39" i="70"/>
  <c r="K13" i="70"/>
  <c r="K169" i="70"/>
  <c r="K52" i="70"/>
  <c r="K208" i="70"/>
  <c r="K156" i="70"/>
  <c r="K78" i="70"/>
  <c r="K65" i="70"/>
  <c r="K265" i="70"/>
  <c r="K317" i="70"/>
  <c r="K304" i="70"/>
  <c r="K252" i="70"/>
  <c r="K278" i="70"/>
  <c r="K239" i="70"/>
  <c r="K408" i="70"/>
  <c r="K395" i="70"/>
  <c r="K291" i="70"/>
  <c r="K343" i="70"/>
  <c r="K369" i="70"/>
  <c r="K330" i="70"/>
  <c r="K79" i="70"/>
  <c r="K170" i="70"/>
  <c r="K131" i="70"/>
  <c r="K14" i="70"/>
  <c r="K66" i="70"/>
  <c r="K53" i="70"/>
  <c r="K40" i="70"/>
  <c r="K27" i="70"/>
  <c r="K209" i="70"/>
  <c r="K157" i="70"/>
  <c r="K92" i="70"/>
  <c r="K240" i="70"/>
  <c r="K318" i="70"/>
  <c r="K253" i="70"/>
  <c r="K305" i="70"/>
  <c r="K396" i="70"/>
  <c r="K266" i="70"/>
  <c r="K279" i="70"/>
  <c r="K30" i="70"/>
  <c r="K56" i="70"/>
  <c r="K17" i="70"/>
  <c r="K212" i="70"/>
  <c r="K95" i="70"/>
  <c r="K69" i="70"/>
  <c r="K160" i="70"/>
  <c r="K173" i="70"/>
  <c r="K43" i="70"/>
  <c r="K82" i="70"/>
  <c r="K134" i="70"/>
  <c r="K167" i="70"/>
  <c r="K206" i="70"/>
  <c r="K76" i="70"/>
  <c r="K24" i="70"/>
  <c r="K63" i="70"/>
  <c r="K128" i="70"/>
  <c r="K11" i="70"/>
  <c r="K50" i="70"/>
  <c r="K154" i="70"/>
  <c r="K89" i="70"/>
  <c r="K37" i="70"/>
  <c r="K259" i="70"/>
  <c r="K402" i="70"/>
  <c r="K246" i="70"/>
  <c r="K298" i="70"/>
  <c r="K272" i="70"/>
  <c r="K389" i="70"/>
  <c r="K311" i="70"/>
  <c r="K324" i="70"/>
  <c r="K285" i="70"/>
  <c r="K363" i="70"/>
  <c r="K233" i="70"/>
  <c r="I11" i="6"/>
  <c r="I14" i="6"/>
  <c r="I54" i="1"/>
  <c r="G54" i="1"/>
  <c r="I58" i="1"/>
  <c r="G58" i="1"/>
  <c r="I55" i="1"/>
  <c r="G55" i="1"/>
  <c r="I56" i="1"/>
  <c r="G56" i="1"/>
  <c r="I53" i="1"/>
  <c r="G53" i="1"/>
  <c r="I57" i="1"/>
  <c r="G57" i="1"/>
  <c r="I51" i="1"/>
  <c r="G51" i="1"/>
  <c r="I52" i="1"/>
  <c r="G52" i="1"/>
  <c r="G46" i="1"/>
  <c r="I46" i="1"/>
  <c r="I50" i="1"/>
  <c r="G50" i="1"/>
  <c r="G47" i="1"/>
  <c r="I47" i="1"/>
  <c r="I48" i="1"/>
  <c r="G48" i="1"/>
  <c r="G49" i="1"/>
  <c r="I49" i="1"/>
  <c r="I10" i="1"/>
  <c r="G10" i="1"/>
  <c r="I14" i="1"/>
  <c r="G14" i="1"/>
  <c r="I18" i="1"/>
  <c r="G18" i="1"/>
  <c r="I11" i="1"/>
  <c r="G11" i="1"/>
  <c r="G15" i="1"/>
  <c r="I15" i="1"/>
  <c r="I12" i="1"/>
  <c r="G12" i="1"/>
  <c r="G16" i="1"/>
  <c r="I16" i="1"/>
  <c r="G20" i="1"/>
  <c r="I20" i="1"/>
  <c r="G44" i="1"/>
  <c r="I44" i="1"/>
  <c r="I19" i="1"/>
  <c r="G19" i="1"/>
  <c r="I13" i="1"/>
  <c r="G13" i="1"/>
  <c r="I17" i="1"/>
  <c r="G17" i="1"/>
  <c r="G45" i="1"/>
  <c r="I45" i="1"/>
  <c r="G42" i="1"/>
  <c r="I42" i="1"/>
  <c r="I43" i="1"/>
  <c r="G43" i="1"/>
  <c r="G41" i="1"/>
  <c r="I41" i="1"/>
  <c r="G40" i="1"/>
  <c r="I40" i="1"/>
  <c r="I36" i="1"/>
  <c r="G36" i="1"/>
  <c r="G37" i="1"/>
  <c r="I37" i="1"/>
  <c r="G38" i="1"/>
  <c r="I38" i="1"/>
  <c r="G35" i="1"/>
  <c r="I35" i="1"/>
  <c r="G39" i="1"/>
  <c r="I39" i="1"/>
  <c r="I59" i="1"/>
  <c r="G59" i="1"/>
  <c r="R4" i="47"/>
  <c r="G34" i="1"/>
  <c r="I34" i="1"/>
  <c r="G33" i="1"/>
  <c r="I33" i="1"/>
  <c r="G32" i="1"/>
  <c r="I32" i="1"/>
  <c r="S22" i="48"/>
  <c r="H10" i="48"/>
  <c r="S23" i="48"/>
  <c r="H11" i="48"/>
  <c r="S24" i="48"/>
  <c r="H12" i="48"/>
  <c r="P27" i="50"/>
  <c r="P25" i="50"/>
  <c r="P21" i="50"/>
  <c r="P17" i="50"/>
  <c r="P13" i="50"/>
  <c r="M10" i="35"/>
  <c r="E10" i="35"/>
  <c r="W10" i="35" s="1"/>
  <c r="V10" i="35"/>
  <c r="S10" i="35"/>
  <c r="P10" i="35"/>
  <c r="Q10" i="35" s="1"/>
  <c r="I10" i="35"/>
  <c r="U10" i="35"/>
  <c r="T10" i="35"/>
  <c r="R10" i="35"/>
  <c r="N10" i="35"/>
  <c r="O10" i="35" s="1"/>
  <c r="L10" i="35"/>
  <c r="J10" i="35"/>
  <c r="K10" i="35" s="1"/>
  <c r="H10" i="35"/>
  <c r="E21" i="35"/>
  <c r="F21" i="35" s="1"/>
  <c r="V21" i="35"/>
  <c r="U21" i="35"/>
  <c r="T21" i="35"/>
  <c r="S21" i="35"/>
  <c r="R21" i="35"/>
  <c r="P21" i="35"/>
  <c r="Q21" i="35" s="1"/>
  <c r="N21" i="35"/>
  <c r="O21" i="35" s="1"/>
  <c r="L21" i="35"/>
  <c r="J21" i="35"/>
  <c r="K21" i="35" s="1"/>
  <c r="I21" i="35"/>
  <c r="H21" i="35"/>
  <c r="V20" i="35"/>
  <c r="U20" i="35"/>
  <c r="T20" i="35"/>
  <c r="S20" i="35"/>
  <c r="R20" i="35"/>
  <c r="P20" i="35"/>
  <c r="Q20" i="35" s="1"/>
  <c r="N20" i="35"/>
  <c r="O20" i="35" s="1"/>
  <c r="L20" i="35"/>
  <c r="J20" i="35"/>
  <c r="K20" i="35" s="1"/>
  <c r="I20" i="35"/>
  <c r="H20" i="35"/>
  <c r="E20" i="35"/>
  <c r="F20" i="35" s="1"/>
  <c r="V19" i="35"/>
  <c r="U19" i="35"/>
  <c r="T19" i="35"/>
  <c r="S19" i="35"/>
  <c r="R19" i="35"/>
  <c r="P19" i="35"/>
  <c r="Q19" i="35" s="1"/>
  <c r="N19" i="35"/>
  <c r="O19" i="35" s="1"/>
  <c r="L19" i="35"/>
  <c r="J19" i="35"/>
  <c r="K19" i="35" s="1"/>
  <c r="I19" i="35"/>
  <c r="H19" i="35"/>
  <c r="E19" i="35"/>
  <c r="F19" i="35" s="1"/>
  <c r="E18" i="35"/>
  <c r="F18" i="35" s="1"/>
  <c r="J18" i="35"/>
  <c r="K18" i="35" s="1"/>
  <c r="U18" i="35"/>
  <c r="T18" i="35"/>
  <c r="S18" i="35"/>
  <c r="R18" i="35"/>
  <c r="P18" i="35"/>
  <c r="Q18" i="35" s="1"/>
  <c r="N18" i="35"/>
  <c r="O18" i="35" s="1"/>
  <c r="L18" i="35"/>
  <c r="H18" i="35"/>
  <c r="V18" i="35"/>
  <c r="I18" i="35"/>
  <c r="V17" i="35"/>
  <c r="U17" i="35"/>
  <c r="T17" i="35"/>
  <c r="S17" i="35"/>
  <c r="R17" i="35"/>
  <c r="P17" i="35"/>
  <c r="Q17" i="35" s="1"/>
  <c r="N17" i="35"/>
  <c r="O17" i="35" s="1"/>
  <c r="L17" i="35"/>
  <c r="J17" i="35"/>
  <c r="K17" i="35" s="1"/>
  <c r="I17" i="35"/>
  <c r="H17" i="35"/>
  <c r="E17" i="35"/>
  <c r="F17" i="35" s="1"/>
  <c r="V16" i="35"/>
  <c r="U16" i="35"/>
  <c r="T16" i="35"/>
  <c r="S16" i="35"/>
  <c r="R16" i="35"/>
  <c r="P16" i="35"/>
  <c r="Q16" i="35" s="1"/>
  <c r="N16" i="35"/>
  <c r="O16" i="35" s="1"/>
  <c r="L16" i="35"/>
  <c r="J16" i="35"/>
  <c r="K16" i="35" s="1"/>
  <c r="I16" i="35"/>
  <c r="H16" i="35"/>
  <c r="E16" i="35"/>
  <c r="W16" i="35" s="1"/>
  <c r="V15" i="35"/>
  <c r="U15" i="35"/>
  <c r="T15" i="35"/>
  <c r="S15" i="35"/>
  <c r="R15" i="35"/>
  <c r="P15" i="35"/>
  <c r="Q15" i="35" s="1"/>
  <c r="N15" i="35"/>
  <c r="O15" i="35" s="1"/>
  <c r="L15" i="35"/>
  <c r="J15" i="35"/>
  <c r="K15" i="35" s="1"/>
  <c r="I15" i="35"/>
  <c r="H15" i="35"/>
  <c r="E15" i="35"/>
  <c r="F15" i="35" s="1"/>
  <c r="E14" i="35"/>
  <c r="F14" i="35" s="1"/>
  <c r="T14" i="35"/>
  <c r="L14" i="35"/>
  <c r="V14" i="35"/>
  <c r="U14" i="35"/>
  <c r="N14" i="35"/>
  <c r="O14" i="35" s="1"/>
  <c r="I14" i="35"/>
  <c r="S14" i="35"/>
  <c r="R14" i="35"/>
  <c r="P14" i="35"/>
  <c r="Q14" i="35" s="1"/>
  <c r="J14" i="35"/>
  <c r="K14" i="35" s="1"/>
  <c r="H14" i="35"/>
  <c r="E13" i="35"/>
  <c r="W13" i="35" s="1"/>
  <c r="V13" i="35"/>
  <c r="U13" i="35"/>
  <c r="T13" i="35"/>
  <c r="S13" i="35"/>
  <c r="R13" i="35"/>
  <c r="P13" i="35"/>
  <c r="Q13" i="35" s="1"/>
  <c r="N13" i="35"/>
  <c r="O13" i="35" s="1"/>
  <c r="L13" i="35"/>
  <c r="J13" i="35"/>
  <c r="K13" i="35" s="1"/>
  <c r="I13" i="35"/>
  <c r="H13" i="35"/>
  <c r="V12" i="35"/>
  <c r="U12" i="35"/>
  <c r="T12" i="35"/>
  <c r="S12" i="35"/>
  <c r="R12" i="35"/>
  <c r="P12" i="35"/>
  <c r="Q12" i="35" s="1"/>
  <c r="N12" i="35"/>
  <c r="O12" i="35" s="1"/>
  <c r="L12" i="35"/>
  <c r="J12" i="35"/>
  <c r="K12" i="35" s="1"/>
  <c r="I12" i="35"/>
  <c r="H12" i="35"/>
  <c r="E12" i="35"/>
  <c r="F12" i="35" s="1"/>
  <c r="V11" i="35"/>
  <c r="U11" i="35"/>
  <c r="T11" i="35"/>
  <c r="S11" i="35"/>
  <c r="R11" i="35"/>
  <c r="P11" i="35"/>
  <c r="Q11" i="35" s="1"/>
  <c r="N11" i="35"/>
  <c r="O11" i="35" s="1"/>
  <c r="L11" i="35"/>
  <c r="J11" i="35"/>
  <c r="K11" i="35" s="1"/>
  <c r="I11" i="35"/>
  <c r="H11" i="35"/>
  <c r="E11" i="35"/>
  <c r="F11" i="35" s="1"/>
  <c r="K11" i="44"/>
  <c r="P26" i="50"/>
  <c r="P24" i="50"/>
  <c r="P20" i="50"/>
  <c r="P16" i="50"/>
  <c r="P12" i="50"/>
  <c r="K18" i="44"/>
  <c r="W79" i="35"/>
  <c r="W77" i="35"/>
  <c r="Q11" i="46"/>
  <c r="S62" i="48"/>
  <c r="W76" i="35"/>
  <c r="W75" i="35"/>
  <c r="W86" i="35"/>
  <c r="W85" i="35"/>
  <c r="W83" i="35"/>
  <c r="W84" i="35"/>
  <c r="J14" i="45"/>
  <c r="W82" i="35"/>
  <c r="W81" i="35"/>
  <c r="J12" i="45"/>
  <c r="J16" i="45"/>
  <c r="K17" i="44"/>
  <c r="K16" i="44"/>
  <c r="K15" i="44"/>
  <c r="K14" i="44"/>
  <c r="K13" i="44"/>
  <c r="K12" i="44"/>
  <c r="J15" i="45"/>
  <c r="I13" i="6"/>
  <c r="J17" i="45"/>
  <c r="J13" i="45"/>
  <c r="W80" i="35"/>
  <c r="U61" i="51"/>
  <c r="W78" i="35"/>
  <c r="W66" i="35"/>
  <c r="M21" i="35"/>
  <c r="M13" i="35"/>
  <c r="M19" i="35"/>
  <c r="M11" i="35"/>
  <c r="M17" i="35"/>
  <c r="M20" i="35"/>
  <c r="M16" i="35"/>
  <c r="M12" i="35"/>
  <c r="M15" i="35"/>
  <c r="M18" i="35"/>
  <c r="M14" i="35"/>
  <c r="W64" i="35"/>
  <c r="W63" i="35"/>
  <c r="W62" i="35"/>
  <c r="W34" i="35"/>
  <c r="W47" i="35"/>
  <c r="W60" i="35"/>
  <c r="W73" i="35"/>
  <c r="W33" i="35"/>
  <c r="W46" i="35"/>
  <c r="W59" i="35"/>
  <c r="W72" i="35"/>
  <c r="W32" i="35"/>
  <c r="W45" i="35"/>
  <c r="W58" i="35"/>
  <c r="W71" i="35"/>
  <c r="I25" i="1"/>
  <c r="W70" i="35"/>
  <c r="I21" i="1"/>
  <c r="W31" i="35"/>
  <c r="W44" i="35"/>
  <c r="W57" i="35"/>
  <c r="W30" i="35"/>
  <c r="W43" i="35"/>
  <c r="W56" i="35"/>
  <c r="W69" i="35"/>
  <c r="W68" i="35"/>
  <c r="W29" i="35"/>
  <c r="W42" i="35"/>
  <c r="W55" i="35"/>
  <c r="W28" i="35"/>
  <c r="W41" i="35"/>
  <c r="W54" i="35"/>
  <c r="W67" i="35"/>
  <c r="W27" i="35"/>
  <c r="W40" i="35"/>
  <c r="W53" i="35"/>
  <c r="S25" i="48"/>
  <c r="H28" i="50"/>
  <c r="R6" i="50"/>
  <c r="W65" i="35"/>
  <c r="S58" i="48"/>
  <c r="W26" i="35"/>
  <c r="W39" i="35"/>
  <c r="W52" i="35"/>
  <c r="W38" i="35"/>
  <c r="W25" i="35"/>
  <c r="W51" i="35"/>
  <c r="W37" i="35"/>
  <c r="W24" i="35"/>
  <c r="W50" i="35"/>
  <c r="S18" i="44"/>
  <c r="Q15" i="44"/>
  <c r="Y31" i="46"/>
  <c r="O22" i="1"/>
  <c r="G16" i="45"/>
  <c r="J25" i="50"/>
  <c r="N17" i="44"/>
  <c r="N13" i="44"/>
  <c r="N12" i="44"/>
  <c r="W23" i="35"/>
  <c r="W36" i="35"/>
  <c r="W49" i="35"/>
  <c r="Q16" i="44"/>
  <c r="J12" i="44"/>
  <c r="W24" i="44"/>
  <c r="Y11" i="46"/>
  <c r="M26" i="1"/>
  <c r="T47" i="47"/>
  <c r="S50" i="48"/>
  <c r="S15" i="48"/>
  <c r="S15" i="45"/>
  <c r="S17" i="45"/>
  <c r="S14" i="44"/>
  <c r="S17" i="44"/>
  <c r="S13" i="44"/>
  <c r="Q10" i="52"/>
  <c r="N12" i="6"/>
  <c r="F12" i="6"/>
  <c r="L13" i="6"/>
  <c r="L14" i="6"/>
  <c r="P12" i="6"/>
  <c r="L12" i="6"/>
  <c r="M24" i="1"/>
  <c r="O29" i="1"/>
  <c r="T161" i="1"/>
  <c r="O26" i="1"/>
  <c r="T165" i="1"/>
  <c r="O28" i="1"/>
  <c r="O25" i="1"/>
  <c r="F13" i="6"/>
  <c r="O24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6" i="1"/>
  <c r="T118" i="1"/>
  <c r="T120" i="1"/>
  <c r="T122" i="1"/>
  <c r="T124" i="1"/>
  <c r="T126" i="1"/>
  <c r="T129" i="1"/>
  <c r="T139" i="1"/>
  <c r="T143" i="1"/>
  <c r="T152" i="1"/>
  <c r="T153" i="1"/>
  <c r="T158" i="1"/>
  <c r="T160" i="1"/>
  <c r="S15" i="44"/>
  <c r="Q13" i="44"/>
  <c r="M22" i="1"/>
  <c r="S130" i="1"/>
  <c r="S138" i="1"/>
  <c r="S147" i="1"/>
  <c r="S149" i="1"/>
  <c r="M28" i="1"/>
  <c r="O27" i="1"/>
  <c r="R14" i="6"/>
  <c r="W15" i="44"/>
  <c r="H17" i="44"/>
  <c r="J18" i="44"/>
  <c r="W16" i="45"/>
  <c r="P13" i="6"/>
  <c r="W19" i="45"/>
  <c r="W21" i="45"/>
  <c r="W23" i="45"/>
  <c r="W30" i="45"/>
  <c r="W34" i="45"/>
  <c r="O21" i="1"/>
  <c r="S65" i="1"/>
  <c r="S67" i="1"/>
  <c r="S6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6" i="1"/>
  <c r="S118" i="1"/>
  <c r="S120" i="1"/>
  <c r="S122" i="1"/>
  <c r="T151" i="1"/>
  <c r="O23" i="1"/>
  <c r="T140" i="1"/>
  <c r="T142" i="1"/>
  <c r="T157" i="1"/>
  <c r="T162" i="1"/>
  <c r="T164" i="1"/>
  <c r="S124" i="1"/>
  <c r="S126" i="1"/>
  <c r="T145" i="1"/>
  <c r="T146" i="1"/>
  <c r="T148" i="1"/>
  <c r="T150" i="1"/>
  <c r="N14" i="6"/>
  <c r="T131" i="1"/>
  <c r="T132" i="1"/>
  <c r="S133" i="1"/>
  <c r="T134" i="1"/>
  <c r="S135" i="1"/>
  <c r="S136" i="1"/>
  <c r="S137" i="1"/>
  <c r="T138" i="1"/>
  <c r="S140" i="1"/>
  <c r="S142" i="1"/>
  <c r="S159" i="1"/>
  <c r="F14" i="6"/>
  <c r="P14" i="6"/>
  <c r="V24" i="6"/>
  <c r="V29" i="6"/>
  <c r="V34" i="6"/>
  <c r="V37" i="6"/>
  <c r="J15" i="44"/>
  <c r="Q12" i="44"/>
  <c r="W21" i="44"/>
  <c r="H16" i="44"/>
  <c r="Q17" i="44"/>
  <c r="I13" i="45"/>
  <c r="W28" i="45"/>
  <c r="W32" i="45"/>
  <c r="W36" i="45"/>
  <c r="W40" i="45"/>
  <c r="W44" i="45"/>
  <c r="W48" i="45"/>
  <c r="L22" i="50"/>
  <c r="R12" i="6"/>
  <c r="G13" i="45"/>
  <c r="W27" i="45"/>
  <c r="W29" i="45"/>
  <c r="W31" i="45"/>
  <c r="W33" i="45"/>
  <c r="W35" i="45"/>
  <c r="W37" i="45"/>
  <c r="W39" i="45"/>
  <c r="W41" i="45"/>
  <c r="W43" i="45"/>
  <c r="W45" i="45"/>
  <c r="W47" i="45"/>
  <c r="W49" i="45"/>
  <c r="S14" i="48"/>
  <c r="L15" i="50"/>
  <c r="T43" i="47"/>
  <c r="L17" i="50"/>
  <c r="L13" i="50"/>
  <c r="L24" i="50"/>
  <c r="L20" i="50"/>
  <c r="L16" i="50"/>
  <c r="L12" i="50"/>
  <c r="J23" i="50"/>
  <c r="U31" i="50"/>
  <c r="U27" i="50"/>
  <c r="J19" i="50"/>
  <c r="S139" i="1"/>
  <c r="V21" i="6"/>
  <c r="V26" i="6"/>
  <c r="V31" i="6"/>
  <c r="V36" i="6"/>
  <c r="O15" i="45"/>
  <c r="W20" i="45"/>
  <c r="W22" i="45"/>
  <c r="S36" i="48"/>
  <c r="S49" i="48"/>
  <c r="S57" i="48"/>
  <c r="S65" i="48"/>
  <c r="T29" i="1"/>
  <c r="T27" i="1"/>
  <c r="S151" i="1"/>
  <c r="E30" i="1"/>
  <c r="E28" i="1"/>
  <c r="E26" i="1"/>
  <c r="T25" i="1"/>
  <c r="S64" i="1"/>
  <c r="S66" i="1"/>
  <c r="S68" i="1"/>
  <c r="S70" i="1"/>
  <c r="S72" i="1"/>
  <c r="S74" i="1"/>
  <c r="M21" i="1"/>
  <c r="S76" i="1"/>
  <c r="M23" i="1"/>
  <c r="S78" i="1"/>
  <c r="M25" i="1"/>
  <c r="S80" i="1"/>
  <c r="M27" i="1"/>
  <c r="S82" i="1"/>
  <c r="M29" i="1"/>
  <c r="S84" i="1"/>
  <c r="S86" i="1"/>
  <c r="S88" i="1"/>
  <c r="S90" i="1"/>
  <c r="S92" i="1"/>
  <c r="S94" i="1"/>
  <c r="S96" i="1"/>
  <c r="S98" i="1"/>
  <c r="S100" i="1"/>
  <c r="S102" i="1"/>
  <c r="S104" i="1"/>
  <c r="S106" i="1"/>
  <c r="S108" i="1"/>
  <c r="S110" i="1"/>
  <c r="S112" i="1"/>
  <c r="S114" i="1"/>
  <c r="S117" i="1"/>
  <c r="S119" i="1"/>
  <c r="S121" i="1"/>
  <c r="S123" i="1"/>
  <c r="S125" i="1"/>
  <c r="S127" i="1"/>
  <c r="S128" i="1"/>
  <c r="S129" i="1"/>
  <c r="S141" i="1"/>
  <c r="S143" i="1"/>
  <c r="S153" i="1"/>
  <c r="S163" i="1"/>
  <c r="T167" i="1"/>
  <c r="V22" i="6"/>
  <c r="V27" i="6"/>
  <c r="V32" i="6"/>
  <c r="V39" i="6"/>
  <c r="Q18" i="44"/>
  <c r="Q14" i="44"/>
  <c r="J14" i="44"/>
  <c r="J16" i="44"/>
  <c r="G17" i="45"/>
  <c r="M16" i="45"/>
  <c r="S13" i="48"/>
  <c r="S48" i="48"/>
  <c r="S52" i="48"/>
  <c r="S56" i="48"/>
  <c r="S64" i="48"/>
  <c r="J24" i="50"/>
  <c r="T33" i="47"/>
  <c r="T38" i="47"/>
  <c r="H14" i="6"/>
  <c r="H31" i="50"/>
  <c r="T61" i="1"/>
  <c r="T135" i="1"/>
  <c r="S161" i="1"/>
  <c r="E24" i="1"/>
  <c r="E22" i="1"/>
  <c r="T127" i="1"/>
  <c r="T130" i="1"/>
  <c r="S131" i="1"/>
  <c r="S132" i="1"/>
  <c r="S134" i="1"/>
  <c r="T137" i="1"/>
  <c r="T144" i="1"/>
  <c r="S145" i="1"/>
  <c r="T149" i="1"/>
  <c r="T154" i="1"/>
  <c r="S155" i="1"/>
  <c r="T156" i="1"/>
  <c r="S157" i="1"/>
  <c r="T159" i="1"/>
  <c r="T166" i="1"/>
  <c r="V23" i="6"/>
  <c r="V28" i="6"/>
  <c r="V33" i="6"/>
  <c r="V38" i="6"/>
  <c r="N16" i="44"/>
  <c r="H13" i="44"/>
  <c r="H12" i="44"/>
  <c r="S12" i="44"/>
  <c r="H14" i="44"/>
  <c r="S16" i="44"/>
  <c r="H18" i="44"/>
  <c r="W26" i="45"/>
  <c r="W38" i="45"/>
  <c r="W42" i="45"/>
  <c r="W46" i="45"/>
  <c r="S51" i="48"/>
  <c r="S55" i="48"/>
  <c r="S63" i="48"/>
  <c r="J20" i="50"/>
  <c r="J16" i="50"/>
  <c r="J14" i="50"/>
  <c r="T37" i="47"/>
  <c r="T25" i="47"/>
  <c r="T32" i="47"/>
  <c r="T16" i="47"/>
  <c r="T10" i="47"/>
  <c r="J18" i="50"/>
  <c r="F22" i="50"/>
  <c r="N20" i="50"/>
  <c r="F14" i="50"/>
  <c r="J15" i="50"/>
  <c r="L27" i="50"/>
  <c r="L23" i="50"/>
  <c r="L19" i="50"/>
  <c r="L11" i="50"/>
  <c r="L26" i="50"/>
  <c r="L18" i="50"/>
  <c r="L14" i="50"/>
  <c r="J26" i="50"/>
  <c r="J22" i="50"/>
  <c r="J27" i="50"/>
  <c r="J11" i="50"/>
  <c r="J13" i="50"/>
  <c r="J17" i="50"/>
  <c r="J21" i="50"/>
  <c r="L25" i="50"/>
  <c r="L21" i="50"/>
  <c r="F23" i="50"/>
  <c r="U22" i="50"/>
  <c r="F15" i="50"/>
  <c r="F25" i="50"/>
  <c r="P11" i="50"/>
  <c r="F21" i="50"/>
  <c r="N19" i="50"/>
  <c r="F17" i="50"/>
  <c r="N15" i="50"/>
  <c r="P14" i="50"/>
  <c r="P18" i="50"/>
  <c r="P22" i="50"/>
  <c r="P15" i="50"/>
  <c r="P19" i="50"/>
  <c r="P23" i="50"/>
  <c r="U30" i="50"/>
  <c r="U26" i="50"/>
  <c r="N25" i="50"/>
  <c r="F16" i="50"/>
  <c r="N14" i="50"/>
  <c r="H23" i="50"/>
  <c r="H19" i="50"/>
  <c r="U12" i="50"/>
  <c r="U141" i="50"/>
  <c r="F13" i="50"/>
  <c r="N11" i="50"/>
  <c r="U152" i="50"/>
  <c r="N21" i="50"/>
  <c r="U20" i="50"/>
  <c r="U18" i="50"/>
  <c r="N17" i="50"/>
  <c r="H13" i="50"/>
  <c r="N12" i="50"/>
  <c r="F26" i="50"/>
  <c r="N26" i="50"/>
  <c r="U57" i="50"/>
  <c r="U145" i="50"/>
  <c r="U149" i="50"/>
  <c r="H11" i="50"/>
  <c r="U139" i="50"/>
  <c r="F18" i="50"/>
  <c r="U153" i="50"/>
  <c r="U32" i="50"/>
  <c r="N27" i="50"/>
  <c r="F27" i="50"/>
  <c r="H21" i="50"/>
  <c r="U16" i="50"/>
  <c r="U81" i="50"/>
  <c r="U144" i="50"/>
  <c r="U148" i="50"/>
  <c r="U151" i="50"/>
  <c r="P4" i="50"/>
  <c r="F19" i="50"/>
  <c r="U14" i="50"/>
  <c r="U140" i="50"/>
  <c r="U143" i="50"/>
  <c r="U147" i="50"/>
  <c r="H20" i="50"/>
  <c r="H27" i="50"/>
  <c r="U24" i="50"/>
  <c r="U23" i="50"/>
  <c r="F11" i="50"/>
  <c r="U33" i="50"/>
  <c r="N23" i="50"/>
  <c r="U138" i="50"/>
  <c r="U146" i="50"/>
  <c r="N13" i="50"/>
  <c r="N16" i="50"/>
  <c r="F24" i="50"/>
  <c r="N24" i="50"/>
  <c r="U142" i="50"/>
  <c r="U28" i="50"/>
  <c r="N22" i="50"/>
  <c r="F20" i="50"/>
  <c r="F12" i="50"/>
  <c r="U150" i="50"/>
  <c r="H24" i="50"/>
  <c r="H22" i="50"/>
  <c r="H14" i="50"/>
  <c r="U155" i="50"/>
  <c r="N18" i="50"/>
  <c r="H16" i="50"/>
  <c r="H26" i="50"/>
  <c r="H18" i="50"/>
  <c r="H15" i="50"/>
  <c r="H12" i="50"/>
  <c r="H25" i="50"/>
  <c r="H17" i="50"/>
  <c r="U17" i="50"/>
  <c r="U29" i="50"/>
  <c r="U25" i="50"/>
  <c r="U21" i="50"/>
  <c r="U13" i="50"/>
  <c r="U19" i="50"/>
  <c r="U15" i="50"/>
  <c r="U11" i="50"/>
  <c r="G15" i="45"/>
  <c r="W24" i="45"/>
  <c r="M17" i="45"/>
  <c r="M13" i="45"/>
  <c r="I14" i="45"/>
  <c r="Q16" i="45"/>
  <c r="I15" i="45"/>
  <c r="Q17" i="45"/>
  <c r="Q13" i="45"/>
  <c r="W15" i="45"/>
  <c r="W13" i="45"/>
  <c r="W17" i="45"/>
  <c r="S16" i="45"/>
  <c r="S14" i="45"/>
  <c r="M14" i="45"/>
  <c r="S13" i="45"/>
  <c r="I17" i="45"/>
  <c r="Q14" i="45"/>
  <c r="O16" i="45"/>
  <c r="Q15" i="45"/>
  <c r="G14" i="45"/>
  <c r="M15" i="45"/>
  <c r="O17" i="45"/>
  <c r="O13" i="45"/>
  <c r="I16" i="45"/>
  <c r="W14" i="45"/>
  <c r="W27" i="44"/>
  <c r="X18" i="44" s="1"/>
  <c r="W14" i="44"/>
  <c r="W12" i="44"/>
  <c r="W23" i="44"/>
  <c r="W16" i="44"/>
  <c r="W20" i="44"/>
  <c r="W25" i="44"/>
  <c r="J17" i="44"/>
  <c r="H15" i="44"/>
  <c r="J13" i="44"/>
  <c r="W22" i="44"/>
  <c r="W26" i="44"/>
  <c r="N18" i="44"/>
  <c r="N15" i="44"/>
  <c r="N14" i="44"/>
  <c r="W17" i="44"/>
  <c r="W13" i="44"/>
  <c r="S15" i="16"/>
  <c r="V16" i="6"/>
  <c r="V17" i="6"/>
  <c r="V18" i="6"/>
  <c r="V19" i="6"/>
  <c r="H12" i="6"/>
  <c r="H13" i="6"/>
  <c r="R13" i="6"/>
  <c r="N13" i="6"/>
  <c r="V14" i="6"/>
  <c r="V13" i="6"/>
  <c r="V12" i="6"/>
  <c r="T64" i="1"/>
  <c r="T78" i="1"/>
  <c r="T82" i="1"/>
  <c r="T84" i="1"/>
  <c r="T86" i="1"/>
  <c r="T88" i="1"/>
  <c r="T92" i="1"/>
  <c r="T102" i="1"/>
  <c r="T106" i="1"/>
  <c r="T112" i="1"/>
  <c r="T114" i="1"/>
  <c r="T119" i="1"/>
  <c r="T121" i="1"/>
  <c r="T123" i="1"/>
  <c r="T128" i="1"/>
  <c r="G31" i="1"/>
  <c r="T66" i="1"/>
  <c r="T68" i="1"/>
  <c r="T72" i="1"/>
  <c r="T94" i="1"/>
  <c r="T96" i="1"/>
  <c r="T100" i="1"/>
  <c r="T108" i="1"/>
  <c r="T110" i="1"/>
  <c r="G61" i="1"/>
  <c r="G27" i="1"/>
  <c r="G23" i="1"/>
  <c r="T70" i="1"/>
  <c r="T74" i="1"/>
  <c r="T76" i="1"/>
  <c r="T80" i="1"/>
  <c r="T90" i="1"/>
  <c r="T98" i="1"/>
  <c r="T104" i="1"/>
  <c r="T117" i="1"/>
  <c r="T136" i="1"/>
  <c r="G29" i="1"/>
  <c r="T125" i="1"/>
  <c r="T133" i="1"/>
  <c r="T141" i="1"/>
  <c r="T147" i="1"/>
  <c r="T155" i="1"/>
  <c r="T163" i="1"/>
  <c r="S144" i="1"/>
  <c r="S146" i="1"/>
  <c r="S148" i="1"/>
  <c r="S150" i="1"/>
  <c r="S152" i="1"/>
  <c r="S154" i="1"/>
  <c r="S156" i="1"/>
  <c r="S158" i="1"/>
  <c r="S160" i="1"/>
  <c r="S162" i="1"/>
  <c r="S63" i="1"/>
  <c r="T63" i="1"/>
  <c r="G26" i="1"/>
  <c r="T26" i="1"/>
  <c r="T60" i="1"/>
  <c r="G28" i="1"/>
  <c r="T28" i="1"/>
  <c r="T24" i="1"/>
  <c r="G24" i="1"/>
  <c r="G60" i="1"/>
  <c r="G30" i="1"/>
  <c r="T30" i="1"/>
  <c r="G22" i="1"/>
  <c r="T22" i="1"/>
  <c r="I4" i="47"/>
  <c r="P2" i="47"/>
  <c r="O2" i="51"/>
  <c r="G4" i="48"/>
  <c r="E4" i="50"/>
  <c r="Q2" i="50"/>
  <c r="F13" i="35" l="1"/>
  <c r="F10" i="35"/>
  <c r="W21" i="35"/>
  <c r="W19" i="35"/>
  <c r="X17" i="44"/>
  <c r="W17" i="35"/>
  <c r="W20" i="35"/>
  <c r="X12" i="44"/>
  <c r="W18" i="35"/>
  <c r="W14" i="35"/>
  <c r="W11" i="35"/>
  <c r="W12" i="35"/>
  <c r="F16" i="35"/>
  <c r="X14" i="44"/>
  <c r="X15" i="44"/>
  <c r="W15" i="35"/>
  <c r="X13" i="44"/>
  <c r="X16" i="44"/>
  <c r="B13" i="2" l="1"/>
  <c r="U13" i="2" s="1"/>
  <c r="F13" i="2"/>
  <c r="V13" i="2"/>
  <c r="J13" i="2"/>
  <c r="K14" i="2" s="1"/>
  <c r="E14" i="2" l="1"/>
  <c r="C14" i="2"/>
  <c r="P14" i="2" s="1"/>
  <c r="Q15" i="2" s="1"/>
  <c r="G13" i="2"/>
  <c r="L13" i="2"/>
  <c r="M13" i="2"/>
  <c r="N13" i="2"/>
  <c r="N15" i="48"/>
  <c r="N14" i="48"/>
  <c r="N13" i="48"/>
  <c r="O12" i="45"/>
  <c r="M12" i="45"/>
  <c r="S13" i="2" l="1"/>
  <c r="T14" i="2" s="1"/>
  <c r="H14" i="2"/>
  <c r="R14" i="2"/>
  <c r="L4" i="1" l="1"/>
  <c r="C23" i="35"/>
  <c r="C36" i="35" s="1"/>
  <c r="C49" i="35" s="1"/>
  <c r="C62" i="35" s="1"/>
  <c r="C75" i="35" s="1"/>
  <c r="B12" i="2" l="1"/>
  <c r="U12" i="2" s="1"/>
  <c r="F12" i="2"/>
  <c r="V12" i="2"/>
  <c r="J12" i="2"/>
  <c r="K13" i="2" s="1"/>
  <c r="G12" i="2" l="1"/>
  <c r="H13" i="2" s="1"/>
  <c r="N12" i="2"/>
  <c r="M12" i="2"/>
  <c r="L12" i="2"/>
  <c r="C13" i="2"/>
  <c r="P13" i="2" s="1"/>
  <c r="Q14" i="2" s="1"/>
  <c r="E13" i="2"/>
  <c r="R13" i="2" l="1"/>
  <c r="S12" i="2"/>
  <c r="T13" i="2" s="1"/>
  <c r="S4" i="35" l="1"/>
  <c r="R5" i="45"/>
  <c r="U5" i="44"/>
  <c r="V11" i="6"/>
  <c r="U5" i="6"/>
  <c r="W12" i="45"/>
  <c r="W11" i="44"/>
  <c r="X11" i="44" s="1"/>
  <c r="B11" i="2"/>
  <c r="U11" i="2" s="1"/>
  <c r="F11" i="2"/>
  <c r="V11" i="2"/>
  <c r="J11" i="2"/>
  <c r="N11" i="2" l="1"/>
  <c r="L11" i="2"/>
  <c r="M11" i="2"/>
  <c r="G11" i="2"/>
  <c r="S11" i="2" s="1"/>
  <c r="C12" i="2"/>
  <c r="P12" i="2" s="1"/>
  <c r="K12" i="2"/>
  <c r="E12" i="2"/>
  <c r="R12" i="2" l="1"/>
  <c r="Q13" i="2"/>
  <c r="H12" i="2"/>
  <c r="T12" i="2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S12" i="45" l="1"/>
  <c r="Q12" i="45"/>
  <c r="I12" i="45"/>
  <c r="G12" i="45"/>
  <c r="R4" i="48" l="1"/>
  <c r="N11" i="44" l="1"/>
  <c r="S11" i="44"/>
  <c r="Q11" i="44"/>
  <c r="J11" i="44"/>
  <c r="H11" i="44"/>
  <c r="N11" i="6"/>
  <c r="L11" i="6"/>
  <c r="R11" i="6"/>
  <c r="P11" i="6"/>
  <c r="H11" i="6"/>
  <c r="F11" i="6"/>
  <c r="B10" i="2" l="1"/>
  <c r="U10" i="2" s="1"/>
  <c r="F10" i="2"/>
  <c r="V10" i="2"/>
  <c r="J10" i="2"/>
  <c r="B9" i="2"/>
  <c r="F9" i="2"/>
  <c r="V9" i="2"/>
  <c r="J9" i="2"/>
  <c r="E10" i="2" l="1"/>
  <c r="L9" i="2"/>
  <c r="M9" i="2"/>
  <c r="N9" i="2"/>
  <c r="L10" i="2"/>
  <c r="M10" i="2"/>
  <c r="N10" i="2"/>
  <c r="G9" i="2"/>
  <c r="G10" i="2"/>
  <c r="S10" i="2" s="1"/>
  <c r="E11" i="2"/>
  <c r="C10" i="2"/>
  <c r="P10" i="2" s="1"/>
  <c r="R10" i="2" s="1"/>
  <c r="C11" i="2"/>
  <c r="P11" i="2" s="1"/>
  <c r="K10" i="2"/>
  <c r="K11" i="2"/>
  <c r="H10" i="2" l="1"/>
  <c r="R11" i="2"/>
  <c r="Q11" i="2"/>
  <c r="Q12" i="2"/>
  <c r="H11" i="2"/>
  <c r="T11" i="2"/>
  <c r="H5" i="46" l="1"/>
  <c r="G5" i="45"/>
  <c r="F4" i="35" l="1"/>
  <c r="D4" i="16" l="1"/>
  <c r="F5" i="6"/>
  <c r="P5" i="49" l="1"/>
  <c r="R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G8" authorId="0" shapeId="0" xr:uid="{14CE0E6D-6B62-450F-BEEE-C82D5A1527B4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Uten hode og forlabber</t>
        </r>
      </text>
    </comment>
  </commentList>
</comments>
</file>

<file path=xl/sharedStrings.xml><?xml version="1.0" encoding="utf-8"?>
<sst xmlns="http://schemas.openxmlformats.org/spreadsheetml/2006/main" count="2709" uniqueCount="594">
  <si>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</si>
  <si>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</si>
  <si>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</si>
  <si>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</si>
  <si>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</si>
  <si>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</si>
  <si>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</si>
  <si>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</si>
  <si>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</si>
  <si>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</si>
  <si>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</si>
  <si>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</si>
  <si>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</si>
  <si>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</si>
  <si>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</si>
  <si>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</si>
  <si>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</si>
  <si>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</si>
  <si>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</si>
  <si>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</si>
  <si>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</si>
  <si>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</si>
  <si>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</si>
  <si>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</si>
  <si>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</si>
  <si>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</si>
  <si>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</si>
  <si>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</si>
  <si>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</si>
  <si>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</si>
  <si>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</si>
  <si>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</si>
  <si>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</si>
  <si>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</si>
  <si>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</si>
  <si>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</si>
  <si>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</si>
  <si>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</si>
  <si>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</si>
  <si>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</si>
  <si>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</si>
  <si>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</si>
  <si>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</si>
  <si>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</si>
  <si>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</si>
  <si>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</si>
  <si>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</si>
  <si>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</si>
  <si>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</si>
  <si>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</si>
  <si>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</si>
  <si>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</si>
  <si>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</si>
  <si>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</si>
  <si>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</si>
  <si>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</si>
  <si>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</si>
  <si>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</si>
  <si>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</si>
  <si>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</si>
  <si>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</si>
  <si>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</si>
  <si>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</si>
  <si>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</si>
  <si>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</si>
  <si>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</si>
  <si>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</si>
  <si>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</si>
  <si>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</si>
  <si>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</si>
  <si>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</si>
  <si>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</si>
  <si>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</si>
  <si>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</si>
  <si>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</si>
  <si>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</si>
  <si>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</si>
  <si>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</si>
  <si>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</si>
  <si>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</si>
  <si>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</si>
  <si>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</si>
  <si>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</si>
  <si>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</si>
  <si>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</si>
  <si>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</si>
  <si>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</si>
  <si>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</si>
  <si>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</si>
  <si>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</si>
  <si>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</si>
  <si>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</si>
  <si>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</si>
  <si>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</si>
  <si>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</si>
  <si>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</si>
  <si>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</si>
  <si>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</si>
  <si>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</si>
  <si>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</si>
  <si>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</si>
  <si>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</si>
  <si>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</si>
  <si>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</si>
  <si>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</si>
  <si>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</si>
  <si>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</si>
  <si>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</si>
  <si>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</si>
  <si>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</si>
  <si>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</si>
  <si>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</si>
  <si>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</si>
  <si>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</si>
  <si>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</si>
  <si>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</si>
  <si>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</si>
  <si>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</si>
  <si>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</si>
  <si>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</si>
  <si>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</si>
  <si>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</si>
  <si>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</si>
  <si>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</si>
  <si>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</si>
  <si>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</si>
  <si>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</si>
  <si>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</si>
  <si>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</si>
  <si>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</si>
  <si>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</si>
  <si>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</si>
  <si>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</si>
  <si>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</si>
  <si>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</si>
  <si>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</si>
  <si>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</si>
  <si>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</si>
  <si>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</si>
  <si>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</si>
  <si>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</si>
  <si>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</si>
  <si>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</si>
  <si>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</si>
  <si>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</si>
  <si>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</si>
  <si>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</si>
  <si>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</si>
  <si>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</si>
  <si>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</si>
  <si>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</si>
  <si>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</si>
  <si>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</si>
  <si>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</si>
  <si>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</si>
  <si>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</si>
  <si>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</si>
  <si>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</si>
  <si>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</si>
  <si>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</si>
  <si>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</si>
  <si>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</si>
  <si>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</si>
  <si>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</si>
  <si>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</si>
  <si>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</si>
  <si>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</si>
  <si>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</si>
  <si>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</si>
  <si>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</si>
  <si>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</si>
  <si>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</si>
  <si>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</si>
  <si>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</si>
  <si>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</si>
  <si>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</si>
  <si>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</si>
  <si>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</si>
  <si>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</si>
  <si>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</si>
  <si>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</si>
  <si>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</si>
  <si>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</si>
  <si>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</si>
  <si>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</si>
  <si>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</si>
  <si>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</si>
  <si>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</si>
  <si>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</si>
  <si>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</si>
  <si>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</si>
  <si>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</si>
  <si>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</si>
  <si>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</si>
  <si>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</si>
  <si>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</si>
  <si>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</si>
  <si>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</si>
  <si>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</si>
  <si>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</si>
  <si>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</si>
  <si>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</si>
  <si>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</si>
  <si>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</si>
  <si>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</si>
  <si>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</si>
  <si>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</si>
  <si>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</si>
  <si>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</si>
  <si>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</si>
  <si>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</si>
  <si>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</si>
  <si>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</si>
  <si>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</si>
  <si>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</si>
  <si>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</si>
  <si>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</si>
  <si>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</si>
  <si>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</si>
  <si>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</si>
  <si>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</si>
  <si>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</si>
  <si>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</si>
  <si>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</si>
  <si>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</si>
  <si>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</si>
  <si>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</si>
  <si>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</si>
  <si>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</si>
  <si>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</si>
  <si>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</si>
  <si>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</si>
  <si>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</si>
  <si>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</si>
  <si>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</si>
  <si>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</si>
  <si>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</si>
  <si>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</si>
  <si>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</si>
  <si>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</si>
  <si>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</si>
  <si>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</si>
  <si>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</si>
  <si>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</si>
  <si>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</si>
  <si>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</si>
  <si>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</si>
  <si>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</si>
  <si>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</si>
  <si>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</si>
  <si>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</si>
  <si>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</si>
  <si>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</si>
  <si>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</si>
  <si>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</si>
  <si>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</si>
  <si>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</si>
  <si>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</si>
  <si>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</si>
  <si>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</si>
  <si>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</si>
  <si>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</si>
  <si>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</si>
  <si>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</si>
  <si>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</si>
  <si>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</si>
  <si>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</si>
  <si>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</si>
  <si>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</si>
  <si>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</si>
  <si>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</si>
  <si>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</si>
  <si>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</si>
  <si>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</si>
  <si>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</si>
  <si>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</si>
  <si>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</si>
  <si>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</si>
  <si>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</si>
  <si>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</si>
  <si>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</si>
  <si>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</si>
  <si>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</si>
  <si>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</si>
  <si>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</si>
  <si>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</si>
  <si>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</si>
  <si>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</si>
  <si>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</si>
  <si>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</si>
  <si>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</si>
  <si>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</si>
  <si>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</si>
  <si>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</si>
  <si>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</si>
  <si>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</si>
  <si>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</si>
  <si>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</si>
  <si>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</si>
  <si>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</si>
  <si>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</si>
  <si>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</si>
  <si>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</si>
  <si>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</si>
  <si>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</si>
  <si>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</si>
  <si>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</si>
  <si>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</si>
  <si>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</si>
  <si>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</si>
  <si>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</si>
  <si>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</si>
  <si>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</si>
  <si>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</si>
  <si>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</si>
  <si>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</si>
  <si>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</si>
  <si>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</si>
  <si>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</si>
  <si>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</si>
  <si>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</si>
  <si>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</si>
  <si>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</si>
  <si>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</si>
  <si>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</si>
  <si>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</si>
  <si>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</si>
  <si>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</si>
  <si>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</si>
  <si>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</si>
  <si>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</si>
  <si>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</si>
  <si>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</si>
  <si>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</si>
  <si>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</si>
  <si>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</si>
  <si>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</si>
  <si>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</si>
  <si>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</si>
  <si>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</si>
  <si>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</si>
  <si>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</si>
  <si>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</si>
  <si>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</si>
  <si>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</si>
  <si>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</si>
  <si>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</si>
  <si>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</si>
  <si>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</si>
  <si>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</si>
  <si>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</si>
  <si>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</si>
  <si>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</si>
  <si>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</si>
  <si>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</si>
  <si>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</si>
  <si>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</si>
  <si>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</si>
  <si>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</si>
  <si>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</si>
  <si>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</si>
  <si>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</si>
  <si>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</si>
  <si>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</si>
  <si>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</si>
  <si>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</si>
  <si>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</si>
  <si>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</si>
  <si>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</si>
  <si>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</si>
  <si>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</si>
  <si>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</si>
  <si>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</si>
  <si>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</si>
  <si>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</si>
  <si>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</si>
  <si>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</si>
  <si>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</si>
  <si>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</si>
  <si>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</si>
  <si>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</si>
  <si>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</si>
  <si>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</si>
  <si>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</si>
  <si>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</si>
  <si>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</si>
  <si>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</si>
  <si>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</si>
  <si>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</si>
  <si>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</si>
  <si>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</si>
  <si>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</si>
  <si>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</si>
  <si>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</si>
  <si>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</si>
  <si>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</si>
  <si>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</si>
  <si>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</si>
  <si>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</si>
  <si>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</si>
  <si>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</si>
  <si>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</si>
  <si>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</si>
  <si>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</si>
  <si>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</si>
  <si>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</si>
  <si>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</si>
  <si>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</si>
  <si>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</si>
  <si>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</si>
  <si>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</si>
  <si>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</si>
  <si>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</si>
  <si>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</si>
  <si>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</si>
  <si>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</si>
  <si>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</si>
  <si>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</si>
  <si>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</si>
  <si>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</si>
  <si>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</si>
  <si>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</si>
  <si>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</si>
  <si>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</si>
  <si>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</si>
  <si>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</si>
  <si>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</si>
  <si>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</si>
  <si>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</si>
  <si>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</si>
  <si>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</si>
  <si>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</si>
  <si>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</si>
  <si>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</si>
  <si>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</si>
  <si>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</si>
  <si>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</si>
  <si>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</si>
  <si>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</si>
  <si>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</si>
  <si>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</si>
  <si>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</si>
  <si>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</si>
  <si>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</si>
  <si>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</si>
  <si>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dusent</t>
  </si>
  <si>
    <t>per pro-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</si>
  <si>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</si>
  <si>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</si>
  <si>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</si>
  <si>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</si>
  <si>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</si>
  <si>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</si>
  <si>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</si>
  <si>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</si>
  <si>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Organisasjon:</t>
  </si>
  <si>
    <t>vekt og</t>
  </si>
  <si>
    <t>Korr-</t>
  </si>
  <si>
    <t>elasjon</t>
  </si>
  <si>
    <t>% per</t>
  </si>
  <si>
    <t>uke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</si>
  <si>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</si>
  <si>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</si>
  <si>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</si>
  <si>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</si>
  <si>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</si>
  <si>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</si>
  <si>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</si>
  <si>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</si>
  <si>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</si>
  <si>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</si>
  <si>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Korre-</t>
  </si>
  <si>
    <t>lasjon</t>
  </si>
  <si>
    <t>Bedriftsgruppe</t>
  </si>
  <si>
    <t>Kjøtt% grupper</t>
  </si>
  <si>
    <t xml:space="preserve">per </t>
  </si>
  <si>
    <t>VAK GRIS</t>
  </si>
  <si>
    <t>Produk-</t>
  </si>
  <si>
    <t xml:space="preserve">vekt og </t>
  </si>
  <si>
    <t>Kjøtt</t>
  </si>
  <si>
    <t>Organisa-</t>
  </si>
  <si>
    <t>Antall slakt tyngre enn 105 kg:</t>
  </si>
  <si>
    <t>Oppdatert per:</t>
  </si>
  <si>
    <t>Midt</t>
  </si>
  <si>
    <t>ift uke</t>
  </si>
  <si>
    <t>i fjor</t>
  </si>
  <si>
    <t>og</t>
  </si>
  <si>
    <t>av</t>
  </si>
  <si>
    <t>VAK</t>
  </si>
  <si>
    <t>antall</t>
  </si>
  <si>
    <t>VAK - GRIS</t>
  </si>
  <si>
    <t>KOMMUNE1</t>
  </si>
  <si>
    <t>Trøndelag</t>
  </si>
  <si>
    <t>Færder</t>
  </si>
  <si>
    <t>Tvedestrand</t>
  </si>
  <si>
    <t>Indre Fosen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</si>
  <si>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</si>
  <si>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</si>
  <si>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</si>
  <si>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</si>
  <si>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</si>
  <si>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</si>
  <si>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</si>
  <si>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</si>
  <si>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</si>
  <si>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</si>
  <si>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</si>
  <si>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Noroc Nort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</si>
  <si>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</si>
  <si>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</si>
  <si>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</si>
  <si>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</si>
  <si>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</si>
  <si>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</si>
  <si>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</si>
  <si>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</si>
  <si>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</si>
  <si>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</si>
  <si>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</si>
  <si>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</si>
  <si>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</si>
  <si>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</si>
  <si>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</si>
  <si>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</si>
  <si>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</si>
  <si>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</si>
  <si>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</si>
  <si>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</si>
  <si>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</si>
  <si>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</si>
  <si>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</si>
  <si>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</si>
  <si>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</si>
  <si>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</si>
  <si>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</si>
  <si>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</si>
  <si>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</si>
  <si>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</si>
  <si>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</si>
  <si>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</si>
  <si>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</si>
  <si>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</si>
  <si>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</si>
  <si>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</si>
  <si>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</si>
  <si>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</si>
  <si>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</si>
  <si>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</si>
  <si>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</si>
  <si>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</si>
  <si>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</si>
  <si>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</si>
  <si>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</si>
  <si>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</si>
  <si>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</si>
  <si>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</si>
  <si>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</si>
  <si>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</si>
  <si>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</si>
  <si>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KLF</t>
  </si>
  <si>
    <t>PgUp</t>
  </si>
  <si>
    <t>Øko m/kj</t>
  </si>
  <si>
    <t>produsenter</t>
  </si>
  <si>
    <t>slakt per produsent</t>
  </si>
  <si>
    <t>SLAKTERI per MÅNED</t>
  </si>
  <si>
    <t>Prima</t>
  </si>
  <si>
    <t>kg</t>
  </si>
  <si>
    <t>per uke</t>
  </si>
  <si>
    <t>Øko m/kjebe</t>
  </si>
  <si>
    <t>Ole Ringdal</t>
  </si>
  <si>
    <t>Slakthuset</t>
  </si>
  <si>
    <t>Strilalam</t>
  </si>
  <si>
    <t>Dalpro</t>
  </si>
  <si>
    <t>Øre Vilt</t>
  </si>
  <si>
    <t>VAK_GRUP</t>
  </si>
  <si>
    <t>VAK GRUPPE</t>
  </si>
  <si>
    <t>Enkelt griser</t>
  </si>
  <si>
    <t>Stor gruppe</t>
  </si>
  <si>
    <t>Begge typer</t>
  </si>
  <si>
    <t>VAK gruppe</t>
  </si>
  <si>
    <t>TYPE VAK-PRODUKSJON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</si>
  <si>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</si>
  <si>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</si>
  <si>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</si>
  <si>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</si>
  <si>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</si>
  <si>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</si>
  <si>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</si>
  <si>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</si>
  <si>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</si>
  <si>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</si>
  <si>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</si>
  <si>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</si>
  <si>
    <t>&lt;=55kg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</si>
</sst>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6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0" borderId="0" xfId="0" applyFont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47" fillId="0" borderId="0" xfId="0" applyFont="1"/>
    <xf numFmtId="0" fontId="50" fillId="7" borderId="0" xfId="0" applyFont="1" applyFill="1"/>
    <xf numFmtId="0" fontId="15" fillId="7" borderId="0" xfId="0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164" fontId="12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9" fillId="5" borderId="0" xfId="0" applyNumberFormat="1" applyFont="1" applyFill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" fontId="55" fillId="5" borderId="0" xfId="0" applyNumberFormat="1" applyFont="1" applyFill="1"/>
    <xf numFmtId="1" fontId="45" fillId="5" borderId="0" xfId="0" applyNumberFormat="1" applyFont="1" applyFill="1"/>
    <xf numFmtId="1" fontId="48" fillId="0" borderId="0" xfId="0" applyNumberFormat="1" applyFont="1"/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" fontId="56" fillId="0" borderId="0" xfId="0" applyNumberFormat="1" applyFont="1"/>
    <xf numFmtId="0" fontId="0" fillId="43" borderId="0" xfId="0" applyFill="1"/>
    <xf numFmtId="1" fontId="0" fillId="43" borderId="0" xfId="0" applyNumberFormat="1" applyFill="1"/>
    <xf numFmtId="164" fontId="0" fillId="43" borderId="0" xfId="0" applyNumberFormat="1" applyFill="1"/>
    <xf numFmtId="2" fontId="0" fillId="43" borderId="0" xfId="0" applyNumberFormat="1" applyFill="1"/>
    <xf numFmtId="164" fontId="6" fillId="5" borderId="0" xfId="0" applyNumberFormat="1" applyFont="1" applyFill="1"/>
    <xf numFmtId="164" fontId="8" fillId="6" borderId="0" xfId="0" applyNumberFormat="1" applyFont="1" applyFill="1" applyAlignment="1">
      <alignment horizontal="center"/>
    </xf>
    <xf numFmtId="0" fontId="2" fillId="0" borderId="0" xfId="13"/>
    <xf numFmtId="164" fontId="8" fillId="42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64" fontId="14" fillId="5" borderId="0" xfId="0" applyNumberFormat="1" applyFont="1" applyFill="1"/>
    <xf numFmtId="2" fontId="8" fillId="6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64" fontId="48" fillId="3" borderId="0" xfId="0" applyNumberFormat="1" applyFont="1" applyFill="1"/>
    <xf numFmtId="164" fontId="0" fillId="3" borderId="0" xfId="0" applyNumberFormat="1" applyFill="1"/>
    <xf numFmtId="164" fontId="8" fillId="2" borderId="0" xfId="0" applyNumberFormat="1" applyFont="1" applyFill="1" applyAlignment="1">
      <alignment horizontal="center"/>
    </xf>
    <xf numFmtId="164" fontId="16" fillId="0" borderId="0" xfId="6" applyNumberFormat="1"/>
    <xf numFmtId="164" fontId="19" fillId="0" borderId="0" xfId="8" applyNumberFormat="1"/>
    <xf numFmtId="0" fontId="5" fillId="7" borderId="0" xfId="0" applyFont="1" applyFill="1" applyAlignment="1">
      <alignment horizontal="center"/>
    </xf>
    <xf numFmtId="1" fontId="5" fillId="5" borderId="0" xfId="0" quotePrefix="1" applyNumberFormat="1" applyFont="1" applyFill="1" applyAlignment="1">
      <alignment horizontal="center"/>
    </xf>
    <xf numFmtId="1" fontId="5" fillId="44" borderId="0" xfId="0" applyNumberFormat="1" applyFont="1" applyFill="1"/>
    <xf numFmtId="1" fontId="46" fillId="44" borderId="0" xfId="0" applyNumberFormat="1" applyFont="1" applyFill="1"/>
    <xf numFmtId="164" fontId="14" fillId="3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0" fillId="7" borderId="0" xfId="0" applyNumberFormat="1" applyFont="1" applyFill="1"/>
    <xf numFmtId="0" fontId="22" fillId="7" borderId="0" xfId="0" applyFont="1" applyFill="1"/>
    <xf numFmtId="0" fontId="40" fillId="7" borderId="0" xfId="0" applyFont="1" applyFill="1"/>
    <xf numFmtId="0" fontId="8" fillId="7" borderId="0" xfId="0" applyFont="1" applyFill="1"/>
    <xf numFmtId="0" fontId="8" fillId="9" borderId="0" xfId="0" applyFont="1" applyFill="1"/>
    <xf numFmtId="0" fontId="22" fillId="0" borderId="0" xfId="0" applyFont="1"/>
    <xf numFmtId="9" fontId="22" fillId="0" borderId="0" xfId="11" applyFont="1"/>
    <xf numFmtId="0" fontId="22" fillId="0" borderId="0" xfId="3" applyFont="1"/>
    <xf numFmtId="0" fontId="22" fillId="0" borderId="0" xfId="7" applyFont="1"/>
    <xf numFmtId="1" fontId="54" fillId="0" borderId="0" xfId="0" applyNumberFormat="1" applyFont="1"/>
    <xf numFmtId="1" fontId="7" fillId="9" borderId="0" xfId="0" applyNumberFormat="1" applyFont="1" applyFill="1"/>
    <xf numFmtId="0" fontId="6" fillId="5" borderId="0" xfId="0" applyFont="1" applyFill="1"/>
    <xf numFmtId="2" fontId="5" fillId="10" borderId="0" xfId="0" applyNumberFormat="1" applyFont="1" applyFill="1"/>
    <xf numFmtId="1" fontId="43" fillId="0" borderId="0" xfId="0" applyNumberFormat="1" applyFont="1"/>
    <xf numFmtId="1" fontId="8" fillId="45" borderId="0" xfId="0" applyNumberFormat="1" applyFont="1" applyFill="1" applyAlignment="1">
      <alignment horizontal="center"/>
    </xf>
    <xf numFmtId="3" fontId="8" fillId="4" borderId="0" xfId="0" applyNumberFormat="1" applyFont="1" applyFill="1"/>
    <xf numFmtId="0" fontId="6" fillId="0" borderId="0" xfId="0" applyFont="1" applyAlignment="1">
      <alignment horizontal="center"/>
    </xf>
    <xf numFmtId="3" fontId="8" fillId="2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3" fontId="5" fillId="9" borderId="0" xfId="0" applyNumberFormat="1" applyFont="1" applyFill="1"/>
    <xf numFmtId="1" fontId="5" fillId="45" borderId="0" xfId="0" applyNumberFormat="1" applyFont="1" applyFill="1" applyAlignment="1">
      <alignment horizontal="center"/>
    </xf>
    <xf numFmtId="9" fontId="0" fillId="0" borderId="0" xfId="15" applyFont="1"/>
    <xf numFmtId="0" fontId="0" fillId="46" borderId="0" xfId="0" applyFill="1"/>
    <xf numFmtId="0" fontId="5" fillId="46" borderId="0" xfId="0" applyFont="1" applyFill="1"/>
    <xf numFmtId="0" fontId="0" fillId="0" borderId="0" xfId="0" applyAlignment="1">
      <alignment horizontal="right"/>
    </xf>
    <xf numFmtId="3" fontId="0" fillId="5" borderId="0" xfId="0" applyNumberFormat="1" applyFill="1"/>
    <xf numFmtId="3" fontId="48" fillId="3" borderId="0" xfId="0" applyNumberFormat="1" applyFont="1" applyFill="1"/>
    <xf numFmtId="3" fontId="9" fillId="3" borderId="0" xfId="0" applyNumberFormat="1" applyFont="1" applyFill="1"/>
    <xf numFmtId="3" fontId="8" fillId="6" borderId="0" xfId="0" applyNumberFormat="1" applyFont="1" applyFill="1"/>
    <xf numFmtId="3" fontId="0" fillId="3" borderId="0" xfId="0" applyNumberFormat="1" applyFill="1"/>
    <xf numFmtId="3" fontId="16" fillId="0" borderId="0" xfId="6" applyNumberFormat="1"/>
    <xf numFmtId="3" fontId="19" fillId="0" borderId="0" xfId="8" applyNumberFormat="1"/>
    <xf numFmtId="3" fontId="49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6" fillId="6" borderId="0" xfId="0" applyNumberFormat="1" applyFont="1" applyFill="1"/>
    <xf numFmtId="3" fontId="0" fillId="7" borderId="0" xfId="0" applyNumberFormat="1" applyFill="1"/>
    <xf numFmtId="3" fontId="39" fillId="7" borderId="0" xfId="0" applyNumberFormat="1" applyFont="1" applyFill="1"/>
    <xf numFmtId="3" fontId="21" fillId="7" borderId="0" xfId="0" applyNumberFormat="1" applyFont="1" applyFill="1"/>
    <xf numFmtId="3" fontId="12" fillId="7" borderId="0" xfId="0" applyNumberFormat="1" applyFont="1" applyFill="1"/>
    <xf numFmtId="3" fontId="6" fillId="8" borderId="0" xfId="0" applyNumberFormat="1" applyFont="1" applyFill="1"/>
    <xf numFmtId="3" fontId="5" fillId="5" borderId="0" xfId="0" quotePrefix="1" applyNumberFormat="1" applyFont="1" applyFill="1"/>
    <xf numFmtId="3" fontId="55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2" fillId="0" borderId="0" xfId="3" applyNumberFormat="1"/>
    <xf numFmtId="3" fontId="2" fillId="0" borderId="0" xfId="7" applyNumberFormat="1"/>
    <xf numFmtId="3" fontId="10" fillId="0" borderId="0" xfId="0" applyNumberFormat="1" applyFont="1"/>
    <xf numFmtId="3" fontId="47" fillId="0" borderId="0" xfId="0" applyNumberFormat="1" applyFont="1"/>
    <xf numFmtId="3" fontId="6" fillId="7" borderId="0" xfId="0" applyNumberFormat="1" applyFont="1" applyFill="1"/>
    <xf numFmtId="3" fontId="50" fillId="7" borderId="0" xfId="0" applyNumberFormat="1" applyFont="1" applyFill="1"/>
    <xf numFmtId="3" fontId="43" fillId="0" borderId="0" xfId="0" applyNumberFormat="1" applyFont="1"/>
    <xf numFmtId="3" fontId="5" fillId="7" borderId="0" xfId="10" applyNumberFormat="1" applyFont="1" applyFill="1"/>
    <xf numFmtId="3" fontId="0" fillId="46" borderId="0" xfId="0" applyNumberFormat="1" applyFill="1"/>
    <xf numFmtId="3" fontId="5" fillId="46" borderId="0" xfId="0" applyNumberFormat="1" applyFont="1" applyFill="1"/>
    <xf numFmtId="3" fontId="47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5" fillId="7" borderId="0" xfId="0" applyNumberFormat="1" applyFont="1" applyFill="1"/>
    <xf numFmtId="3" fontId="7" fillId="0" borderId="0" xfId="3" applyNumberFormat="1" applyFont="1"/>
    <xf numFmtId="3" fontId="7" fillId="0" borderId="0" xfId="7" applyNumberFormat="1" applyFont="1"/>
    <xf numFmtId="3" fontId="0" fillId="0" borderId="0" xfId="11" applyNumberFormat="1" applyFont="1"/>
    <xf numFmtId="2" fontId="55" fillId="7" borderId="0" xfId="0" applyNumberFormat="1" applyFont="1" applyFill="1"/>
    <xf numFmtId="2" fontId="12" fillId="7" borderId="0" xfId="0" applyNumberFormat="1" applyFont="1" applyFill="1"/>
    <xf numFmtId="0" fontId="8" fillId="45" borderId="0" xfId="0" applyFont="1" applyFill="1"/>
    <xf numFmtId="0" fontId="5" fillId="45" borderId="0" xfId="0" applyFont="1" applyFill="1"/>
    <xf numFmtId="3" fontId="5" fillId="45" borderId="0" xfId="0" applyNumberFormat="1" applyFont="1" applyFill="1"/>
    <xf numFmtId="164" fontId="5" fillId="45" borderId="0" xfId="0" applyNumberFormat="1" applyFont="1" applyFill="1"/>
    <xf numFmtId="2" fontId="5" fillId="45" borderId="0" xfId="0" applyNumberFormat="1" applyFont="1" applyFill="1"/>
    <xf numFmtId="1" fontId="5" fillId="45" borderId="0" xfId="0" applyNumberFormat="1" applyFont="1" applyFill="1"/>
    <xf numFmtId="1" fontId="0" fillId="45" borderId="0" xfId="0" applyNumberFormat="1" applyFill="1"/>
    <xf numFmtId="3" fontId="5" fillId="3" borderId="0" xfId="0" applyNumberFormat="1" applyFont="1" applyFill="1"/>
    <xf numFmtId="164" fontId="5" fillId="3" borderId="0" xfId="0" applyNumberFormat="1" applyFont="1" applyFill="1"/>
    <xf numFmtId="0" fontId="6" fillId="3" borderId="0" xfId="0" applyFont="1" applyFill="1"/>
    <xf numFmtId="1" fontId="5" fillId="3" borderId="0" xfId="0" applyNumberFormat="1" applyFont="1" applyFill="1"/>
    <xf numFmtId="164" fontId="6" fillId="3" borderId="0" xfId="0" applyNumberFormat="1" applyFont="1" applyFill="1"/>
    <xf numFmtId="3" fontId="5" fillId="3" borderId="0" xfId="0" quotePrefix="1" applyNumberFormat="1" applyFont="1" applyFill="1"/>
    <xf numFmtId="0" fontId="5" fillId="3" borderId="0" xfId="0" quotePrefix="1" applyFont="1" applyFill="1"/>
    <xf numFmtId="0" fontId="5" fillId="0" borderId="0" xfId="0" quotePrefix="1" applyFont="1"/>
    <xf numFmtId="1" fontId="5" fillId="3" borderId="0" xfId="0" applyNumberFormat="1" applyFont="1" applyFill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/>
    <xf numFmtId="164" fontId="8" fillId="5" borderId="0" xfId="0" applyNumberFormat="1" applyFont="1" applyFill="1"/>
    <xf numFmtId="1" fontId="8" fillId="5" borderId="0" xfId="0" applyNumberFormat="1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3" fontId="0" fillId="0" borderId="0" xfId="0" applyNumberFormat="1"/>
    <xf numFmtId="3" fontId="54" fillId="0" borderId="0" xfId="0" applyNumberFormat="1" applyFont="1"/>
    <xf numFmtId="0" fontId="0" fillId="0" borderId="0" xfId="0"/>
    <xf numFmtId="3" fontId="7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" fillId="0" borderId="0" xfId="0" applyFont="1"/>
    <xf numFmtId="3" fontId="0" fillId="0" borderId="0" xfId="0" applyNumberFormat="1"/>
    <xf numFmtId="3" fontId="54" fillId="7" borderId="0" xfId="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0" fontId="0" fillId="0" borderId="0" xfId="0"/>
    <xf numFmtId="166" fontId="54" fillId="0" borderId="0" xfId="0" applyNumberFormat="1" applyFont="1" applyAlignment="1"/>
    <xf numFmtId="166" fontId="57" fillId="0" borderId="0" xfId="0" applyNumberFormat="1" applyFont="1" applyAlignment="1"/>
    <xf numFmtId="0" fontId="0" fillId="0" borderId="0" xfId="0" applyAlignment="1"/>
    <xf numFmtId="3" fontId="43" fillId="0" borderId="0" xfId="0" applyNumberFormat="1" applyFont="1"/>
    <xf numFmtId="3" fontId="49" fillId="0" borderId="0" xfId="0" applyNumberFormat="1" applyFont="1"/>
    <xf numFmtId="0" fontId="47" fillId="0" borderId="0" xfId="0" applyFont="1"/>
    <xf numFmtId="0" fontId="0" fillId="0" borderId="0" xfId="0"/>
    <xf numFmtId="3" fontId="14" fillId="0" borderId="0" xfId="0" applyNumberFormat="1" applyFont="1"/>
    <xf numFmtId="3" fontId="58" fillId="0" borderId="0" xfId="0" applyNumberFormat="1" applyFont="1"/>
    <xf numFmtId="0" fontId="45" fillId="5" borderId="0" xfId="0" applyFont="1" applyFill="1"/>
    <xf numFmtId="0" fontId="5" fillId="7" borderId="0" xfId="0" applyFont="1" applyFill="1"/>
    <xf numFmtId="0" fontId="5" fillId="0" borderId="0" xfId="0" applyFont="1"/>
    <xf numFmtId="3" fontId="47" fillId="0" borderId="0" xfId="0" applyNumberFormat="1" applyFont="1"/>
    <xf numFmtId="3" fontId="50" fillId="0" borderId="0" xfId="0" applyNumberFormat="1" applyFont="1"/>
    <xf numFmtId="1" fontId="47" fillId="0" borderId="0" xfId="0" applyNumberFormat="1" applyFont="1"/>
    <xf numFmtId="0" fontId="50" fillId="0" borderId="0" xfId="0" applyFont="1"/>
    <xf numFmtId="3" fontId="0" fillId="0" borderId="0" xfId="0" applyNumberFormat="1"/>
    <xf numFmtId="3" fontId="54" fillId="0" borderId="0" xfId="0" applyNumberFormat="1" applyFont="1"/>
    <xf numFmtId="3" fontId="51" fillId="0" borderId="0" xfId="0" applyNumberFormat="1" applyFont="1"/>
    <xf numFmtId="0" fontId="43" fillId="0" borderId="0" xfId="0" applyFont="1"/>
    <xf numFmtId="3" fontId="39" fillId="0" borderId="0" xfId="0" applyNumberFormat="1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71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BE2F02"/>
      <color rgb="FFCCFFFF"/>
      <color rgb="FF66FFFF"/>
      <color rgb="FF00FFFF"/>
      <color rgb="FFFF0000"/>
      <color rgb="FF66FF33"/>
      <color rgb="FF1ABC04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</a:t>
            </a:r>
            <a:r>
              <a:rPr lang="nb-NO" sz="2800" baseline="0"/>
              <a:t> slakt, hittil i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 baseline="0"/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75436181992686"/>
          <c:y val="3.98553389308646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1637921402204"/>
          <c:y val="0.14528453305170705"/>
          <c:w val="0.85265291981754254"/>
          <c:h val="0.6735224411149998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3"/>
              <c:layout>
                <c:manualLayout>
                  <c:x val="0"/>
                  <c:y val="-3.2989685365746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8-43DA-9819-2DA5D69B30BE}"/>
                </c:ext>
              </c:extLst>
            </c:dLbl>
            <c:dLbl>
              <c:idx val="6"/>
              <c:layout>
                <c:manualLayout>
                  <c:x val="-9.7591038222651506E-4"/>
                  <c:y val="-1.855669801823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8-43DA-9819-2DA5D69B30BE}"/>
                </c:ext>
              </c:extLst>
            </c:dLbl>
            <c:dLbl>
              <c:idx val="9"/>
              <c:layout>
                <c:manualLayout>
                  <c:x val="9.759103822264435E-4"/>
                  <c:y val="-1.855669801823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D-41A3-B7F4-A7B8EA68E859}"/>
                </c:ext>
              </c:extLst>
            </c:dLbl>
            <c:dLbl>
              <c:idx val="10"/>
              <c:layout>
                <c:manualLayout>
                  <c:x val="0"/>
                  <c:y val="-4.1237106707183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8-43DA-9819-2DA5D69B30BE}"/>
                </c:ext>
              </c:extLst>
            </c:dLbl>
            <c:dLbl>
              <c:idx val="11"/>
              <c:layout>
                <c:manualLayout>
                  <c:x val="-2.9277311466793304E-3"/>
                  <c:y val="-6.1855660060774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8-43DA-9819-2DA5D69B30BE}"/>
                </c:ext>
              </c:extLst>
            </c:dLbl>
            <c:dLbl>
              <c:idx val="12"/>
              <c:layout>
                <c:manualLayout>
                  <c:x val="0"/>
                  <c:y val="-3.0927830030387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8-43DA-9819-2DA5D69B3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År!$B$9:$B$21</c:f>
              <c:numCache>
                <c:formatCode>#,##0</c:formatCode>
                <c:ptCount val="13"/>
                <c:pt idx="0">
                  <c:v>982</c:v>
                </c:pt>
                <c:pt idx="1">
                  <c:v>5393</c:v>
                </c:pt>
                <c:pt idx="2">
                  <c:v>10629</c:v>
                </c:pt>
                <c:pt idx="3">
                  <c:v>37951</c:v>
                </c:pt>
                <c:pt idx="4">
                  <c:v>46896</c:v>
                </c:pt>
                <c:pt idx="5">
                  <c:v>34657</c:v>
                </c:pt>
                <c:pt idx="6">
                  <c:v>25037</c:v>
                </c:pt>
                <c:pt idx="7">
                  <c:v>20140</c:v>
                </c:pt>
                <c:pt idx="8">
                  <c:v>20878</c:v>
                </c:pt>
                <c:pt idx="9">
                  <c:v>26292</c:v>
                </c:pt>
                <c:pt idx="10">
                  <c:v>28802</c:v>
                </c:pt>
                <c:pt idx="11">
                  <c:v>28327</c:v>
                </c:pt>
                <c:pt idx="12">
                  <c:v>31497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EB7-90A1-3BAA4F85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80064"/>
        <c:axId val="696266152"/>
      </c:barChart>
      <c:lineChart>
        <c:grouping val="standard"/>
        <c:varyColors val="0"/>
        <c:ser>
          <c:idx val="0"/>
          <c:order val="1"/>
          <c:tx>
            <c:v>Antall i 2021</c:v>
          </c:tx>
          <c:spPr>
            <a:ln w="88900"/>
          </c:spPr>
          <c:marker>
            <c:symbol val="none"/>
          </c:marker>
          <c:val>
            <c:numRef>
              <c:f>År!$AD$9:$AD$21</c:f>
              <c:numCache>
                <c:formatCode>#,##0</c:formatCode>
                <c:ptCount val="13"/>
                <c:pt idx="0">
                  <c:v>31497</c:v>
                </c:pt>
                <c:pt idx="1">
                  <c:v>31497</c:v>
                </c:pt>
                <c:pt idx="2">
                  <c:v>31497</c:v>
                </c:pt>
                <c:pt idx="3">
                  <c:v>31497</c:v>
                </c:pt>
                <c:pt idx="4">
                  <c:v>31497</c:v>
                </c:pt>
                <c:pt idx="5">
                  <c:v>31497</c:v>
                </c:pt>
                <c:pt idx="6">
                  <c:v>31497</c:v>
                </c:pt>
                <c:pt idx="7">
                  <c:v>31497</c:v>
                </c:pt>
                <c:pt idx="8">
                  <c:v>31497</c:v>
                </c:pt>
                <c:pt idx="9">
                  <c:v>31497</c:v>
                </c:pt>
                <c:pt idx="10">
                  <c:v>31497</c:v>
                </c:pt>
                <c:pt idx="11">
                  <c:v>31497</c:v>
                </c:pt>
                <c:pt idx="12">
                  <c:v>31497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5-4784-A599-10F91094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380064"/>
        <c:axId val="696266152"/>
      </c:lineChart>
      <c:catAx>
        <c:axId val="37538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152"/>
        <c:crossesAt val="0"/>
        <c:auto val="1"/>
        <c:lblAlgn val="ctr"/>
        <c:lblOffset val="100"/>
        <c:noMultiLvlLbl val="0"/>
      </c:catAx>
      <c:valAx>
        <c:axId val="696266152"/>
        <c:scaling>
          <c:orientation val="minMax"/>
          <c:max val="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8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00FF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'Ark1'!$R$39:$R$50</c:f>
              <c:numCache>
                <c:formatCode>General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  <c:pt idx="4">
                  <c:v>2479</c:v>
                </c:pt>
                <c:pt idx="5">
                  <c:v>1649</c:v>
                </c:pt>
                <c:pt idx="6">
                  <c:v>2222</c:v>
                </c:pt>
                <c:pt idx="7">
                  <c:v>2826</c:v>
                </c:pt>
                <c:pt idx="8">
                  <c:v>2659</c:v>
                </c:pt>
                <c:pt idx="9">
                  <c:v>2257</c:v>
                </c:pt>
                <c:pt idx="10">
                  <c:v>2649</c:v>
                </c:pt>
                <c:pt idx="11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C71-BE35-BBB71717627A}"/>
            </c:ext>
          </c:extLst>
        </c:ser>
        <c:ser>
          <c:idx val="2"/>
          <c:order val="1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'Ark1'!$R$27:$R$38</c:f>
              <c:numCache>
                <c:formatCode>General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  <c:pt idx="4">
                  <c:v>2267</c:v>
                </c:pt>
                <c:pt idx="5">
                  <c:v>2373</c:v>
                </c:pt>
                <c:pt idx="6">
                  <c:v>1923</c:v>
                </c:pt>
                <c:pt idx="7">
                  <c:v>2637</c:v>
                </c:pt>
                <c:pt idx="8">
                  <c:v>2100</c:v>
                </c:pt>
                <c:pt idx="9">
                  <c:v>2604</c:v>
                </c:pt>
                <c:pt idx="10">
                  <c:v>2910</c:v>
                </c:pt>
                <c:pt idx="11">
                  <c:v>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E-4C71-BE35-BBB71717627A}"/>
            </c:ext>
          </c:extLst>
        </c:ser>
        <c:ser>
          <c:idx val="3"/>
          <c:order val="2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2.9541339513307313E-2"/>
                  <c:y val="8.541666666666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2F-445D-97CB-9285690F2265}"/>
                </c:ext>
              </c:extLst>
            </c:dLbl>
            <c:dLbl>
              <c:idx val="1"/>
              <c:layout>
                <c:manualLayout>
                  <c:x val="-2.3274994768060307E-2"/>
                  <c:y val="7.0833333333333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2F-445D-97CB-9285690F2265}"/>
                </c:ext>
              </c:extLst>
            </c:dLbl>
            <c:dLbl>
              <c:idx val="2"/>
              <c:layout>
                <c:manualLayout>
                  <c:x val="-1.9694226342204909E-2"/>
                  <c:y val="4.791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F-445D-97CB-9285690F2265}"/>
                </c:ext>
              </c:extLst>
            </c:dLbl>
            <c:dLbl>
              <c:idx val="4"/>
              <c:layout>
                <c:manualLayout>
                  <c:x val="-2.7750955300379663E-2"/>
                  <c:y val="5.8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F-445D-97CB-9285690F2265}"/>
                </c:ext>
              </c:extLst>
            </c:dLbl>
            <c:dLbl>
              <c:idx val="5"/>
              <c:layout>
                <c:manualLayout>
                  <c:x val="-2.2379802661596448E-2"/>
                  <c:y val="-7.7083333333333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2-41F4-AEE4-2CEB327CC449}"/>
                </c:ext>
              </c:extLst>
            </c:dLbl>
            <c:dLbl>
              <c:idx val="6"/>
              <c:layout>
                <c:manualLayout>
                  <c:x val="-2.7750955300379663E-2"/>
                  <c:y val="-9.58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C-4430-8513-FBCD9AD032E3}"/>
                </c:ext>
              </c:extLst>
            </c:dLbl>
            <c:dLbl>
              <c:idx val="8"/>
              <c:layout>
                <c:manualLayout>
                  <c:x val="-1.1637497384030153E-2"/>
                  <c:y val="-9.5833333333333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5-4F8B-97AE-C55D0744AA51}"/>
                </c:ext>
              </c:extLst>
            </c:dLbl>
            <c:dLbl>
              <c:idx val="9"/>
              <c:layout>
                <c:manualLayout>
                  <c:x val="-1.4323073703421728E-2"/>
                  <c:y val="-5.8333333333333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5-4F8B-97AE-C55D0744A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'Ark1'!$R$15:$R$26</c:f>
              <c:numCache>
                <c:formatCode>General</c:formatCode>
                <c:ptCount val="12"/>
                <c:pt idx="0">
                  <c:v>2668</c:v>
                </c:pt>
                <c:pt idx="1">
                  <c:v>2151</c:v>
                </c:pt>
                <c:pt idx="2">
                  <c:v>2468</c:v>
                </c:pt>
                <c:pt idx="3">
                  <c:v>3238</c:v>
                </c:pt>
                <c:pt idx="4">
                  <c:v>2024</c:v>
                </c:pt>
                <c:pt idx="5">
                  <c:v>2733</c:v>
                </c:pt>
                <c:pt idx="6">
                  <c:v>2713</c:v>
                </c:pt>
                <c:pt idx="7">
                  <c:v>3083</c:v>
                </c:pt>
                <c:pt idx="8">
                  <c:v>2602</c:v>
                </c:pt>
                <c:pt idx="9">
                  <c:v>2577</c:v>
                </c:pt>
                <c:pt idx="10">
                  <c:v>2914</c:v>
                </c:pt>
                <c:pt idx="11">
                  <c:v>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C71-BE35-BBB7171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85008"/>
        <c:axId val="547485400"/>
      </c:lineChart>
      <c:catAx>
        <c:axId val="547485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400"/>
        <c:crosses val="autoZero"/>
        <c:auto val="1"/>
        <c:lblAlgn val="ctr"/>
        <c:lblOffset val="100"/>
        <c:noMultiLvlLbl val="0"/>
      </c:catAx>
      <c:valAx>
        <c:axId val="547485400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85631984390314"/>
          <c:y val="0.11188070999506404"/>
          <c:w val="5.8762016794346901E-2"/>
          <c:h val="0.1462526589338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29900730642404E-2"/>
          <c:y val="0.15999762972625223"/>
          <c:w val="0.90485055899332112"/>
          <c:h val="0.70893501615163323"/>
        </c:manualLayout>
      </c:layout>
      <c:lineChart>
        <c:grouping val="standard"/>
        <c:varyColors val="0"/>
        <c:ser>
          <c:idx val="2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598</c:v>
                </c:pt>
                <c:pt idx="1">
                  <c:v>946</c:v>
                </c:pt>
                <c:pt idx="2">
                  <c:v>686</c:v>
                </c:pt>
                <c:pt idx="3">
                  <c:v>494</c:v>
                </c:pt>
                <c:pt idx="4">
                  <c:v>289</c:v>
                </c:pt>
                <c:pt idx="5">
                  <c:v>783</c:v>
                </c:pt>
                <c:pt idx="6">
                  <c:v>537</c:v>
                </c:pt>
                <c:pt idx="7">
                  <c:v>446</c:v>
                </c:pt>
                <c:pt idx="8">
                  <c:v>447</c:v>
                </c:pt>
                <c:pt idx="9">
                  <c:v>710</c:v>
                </c:pt>
                <c:pt idx="10">
                  <c:v>573</c:v>
                </c:pt>
                <c:pt idx="11">
                  <c:v>730</c:v>
                </c:pt>
                <c:pt idx="12">
                  <c:v>646</c:v>
                </c:pt>
                <c:pt idx="13">
                  <c:v>15</c:v>
                </c:pt>
                <c:pt idx="14">
                  <c:v>367</c:v>
                </c:pt>
                <c:pt idx="15">
                  <c:v>583</c:v>
                </c:pt>
                <c:pt idx="16">
                  <c:v>801</c:v>
                </c:pt>
                <c:pt idx="17">
                  <c:v>696</c:v>
                </c:pt>
                <c:pt idx="18">
                  <c:v>371</c:v>
                </c:pt>
                <c:pt idx="19">
                  <c:v>457</c:v>
                </c:pt>
                <c:pt idx="20">
                  <c:v>641</c:v>
                </c:pt>
                <c:pt idx="21">
                  <c:v>314</c:v>
                </c:pt>
                <c:pt idx="22">
                  <c:v>370</c:v>
                </c:pt>
                <c:pt idx="23">
                  <c:v>515</c:v>
                </c:pt>
                <c:pt idx="24">
                  <c:v>711</c:v>
                </c:pt>
                <c:pt idx="25">
                  <c:v>565</c:v>
                </c:pt>
                <c:pt idx="26">
                  <c:v>432</c:v>
                </c:pt>
                <c:pt idx="27">
                  <c:v>523</c:v>
                </c:pt>
                <c:pt idx="28">
                  <c:v>200</c:v>
                </c:pt>
                <c:pt idx="29">
                  <c:v>666</c:v>
                </c:pt>
                <c:pt idx="30">
                  <c:v>761</c:v>
                </c:pt>
                <c:pt idx="31">
                  <c:v>477</c:v>
                </c:pt>
                <c:pt idx="32">
                  <c:v>481</c:v>
                </c:pt>
                <c:pt idx="33">
                  <c:v>642</c:v>
                </c:pt>
                <c:pt idx="34">
                  <c:v>487</c:v>
                </c:pt>
                <c:pt idx="35">
                  <c:v>377</c:v>
                </c:pt>
                <c:pt idx="36">
                  <c:v>580</c:v>
                </c:pt>
                <c:pt idx="37">
                  <c:v>522</c:v>
                </c:pt>
                <c:pt idx="38">
                  <c:v>512</c:v>
                </c:pt>
                <c:pt idx="39">
                  <c:v>775</c:v>
                </c:pt>
                <c:pt idx="40">
                  <c:v>745</c:v>
                </c:pt>
                <c:pt idx="41">
                  <c:v>279</c:v>
                </c:pt>
                <c:pt idx="42">
                  <c:v>619</c:v>
                </c:pt>
                <c:pt idx="43">
                  <c:v>468</c:v>
                </c:pt>
                <c:pt idx="44">
                  <c:v>597</c:v>
                </c:pt>
                <c:pt idx="45">
                  <c:v>437</c:v>
                </c:pt>
                <c:pt idx="46">
                  <c:v>762</c:v>
                </c:pt>
                <c:pt idx="47">
                  <c:v>896</c:v>
                </c:pt>
                <c:pt idx="48">
                  <c:v>559</c:v>
                </c:pt>
                <c:pt idx="49">
                  <c:v>662</c:v>
                </c:pt>
                <c:pt idx="50">
                  <c:v>392</c:v>
                </c:pt>
                <c:pt idx="5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F-44CC-87DE-9F6C782B2A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4335332781689107E-2"/>
                  <c:y val="3.879816654053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6-448B-91B7-FC50DEC177E6}"/>
                </c:ext>
              </c:extLst>
            </c:dLbl>
            <c:dLbl>
              <c:idx val="2"/>
              <c:layout>
                <c:manualLayout>
                  <c:x val="-3.0718570246476618E-3"/>
                  <c:y val="-4.5264527630625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8-458B-9C94-82E49C211F9B}"/>
                </c:ext>
              </c:extLst>
            </c:dLbl>
            <c:dLbl>
              <c:idx val="3"/>
              <c:layout>
                <c:manualLayout>
                  <c:x val="-3.0718570246476635E-2"/>
                  <c:y val="4.3109073933928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8-458B-9C94-82E49C211F9B}"/>
                </c:ext>
              </c:extLst>
            </c:dLbl>
            <c:dLbl>
              <c:idx val="5"/>
              <c:layout>
                <c:manualLayout>
                  <c:x val="-1.9455094489435189E-2"/>
                  <c:y val="-5.8197249810803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B-454D-863B-1F6A72690C14}"/>
                </c:ext>
              </c:extLst>
            </c:dLbl>
            <c:dLbl>
              <c:idx val="6"/>
              <c:layout>
                <c:manualLayout>
                  <c:x val="-2.3550903855632053E-2"/>
                  <c:y val="5.8197249810803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6-448B-91B7-FC50DEC177E6}"/>
                </c:ext>
              </c:extLst>
            </c:dLbl>
            <c:dLbl>
              <c:idx val="7"/>
              <c:layout>
                <c:manualLayout>
                  <c:x val="-1.8431142147886007E-2"/>
                  <c:y val="-3.0176351753750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6-448B-91B7-FC50DEC177E6}"/>
                </c:ext>
              </c:extLst>
            </c:dLbl>
            <c:dLbl>
              <c:idx val="8"/>
              <c:layout>
                <c:manualLayout>
                  <c:x val="-2.4574856197181295E-2"/>
                  <c:y val="5.173088872071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2-4CDF-A022-6EB76D6E223F}"/>
                </c:ext>
              </c:extLst>
            </c:dLbl>
            <c:dLbl>
              <c:idx val="9"/>
              <c:layout>
                <c:manualLayout>
                  <c:x val="-1.9455094489435228E-2"/>
                  <c:y val="-6.0352703507500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96-448B-91B7-FC50DEC177E6}"/>
                </c:ext>
              </c:extLst>
            </c:dLbl>
            <c:dLbl>
              <c:idx val="10"/>
              <c:layout>
                <c:manualLayout>
                  <c:x val="-1.0239523415492206E-3"/>
                  <c:y val="-5.604179611410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96-448B-91B7-FC50DEC177E6}"/>
                </c:ext>
              </c:extLst>
            </c:dLbl>
            <c:dLbl>
              <c:idx val="11"/>
              <c:layout>
                <c:manualLayout>
                  <c:x val="-3.99341413204196E-2"/>
                  <c:y val="3.8798166540535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96-448B-91B7-FC50DEC177E6}"/>
                </c:ext>
              </c:extLst>
            </c:dLbl>
            <c:dLbl>
              <c:idx val="12"/>
              <c:layout>
                <c:manualLayout>
                  <c:x val="-4.1982046003518042E-2"/>
                  <c:y val="4.09536202372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6-448B-91B7-FC50DEC177E6}"/>
                </c:ext>
              </c:extLst>
            </c:dLbl>
            <c:dLbl>
              <c:idx val="13"/>
              <c:layout>
                <c:manualLayout>
                  <c:x val="-1.8431142147885968E-2"/>
                  <c:y val="-4.957543502401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96-448B-91B7-FC50DEC177E6}"/>
                </c:ext>
              </c:extLst>
            </c:dLbl>
            <c:dLbl>
              <c:idx val="14"/>
              <c:layout>
                <c:manualLayout>
                  <c:x val="-2.2526951514082891E-2"/>
                  <c:y val="4.09536202372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96-448B-91B7-FC50DEC177E6}"/>
                </c:ext>
              </c:extLst>
            </c:dLbl>
            <c:dLbl>
              <c:idx val="15"/>
              <c:layout>
                <c:manualLayout>
                  <c:x val="-4.7101807711264182E-2"/>
                  <c:y val="-2.3709990663660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96-448B-91B7-FC50DEC177E6}"/>
                </c:ext>
              </c:extLst>
            </c:dLbl>
            <c:dLbl>
              <c:idx val="16"/>
              <c:layout>
                <c:manualLayout>
                  <c:x val="-2.2526951514082853E-2"/>
                  <c:y val="-4.3109073933928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6-448B-91B7-FC50DEC177E6}"/>
                </c:ext>
              </c:extLst>
            </c:dLbl>
            <c:dLbl>
              <c:idx val="17"/>
              <c:layout>
                <c:manualLayout>
                  <c:x val="-2.6622760880279733E-2"/>
                  <c:y val="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6-448B-91B7-FC50DEC177E6}"/>
                </c:ext>
              </c:extLst>
            </c:dLbl>
            <c:dLbl>
              <c:idx val="18"/>
              <c:layout>
                <c:manualLayout>
                  <c:x val="-1.0239523415492205E-2"/>
                  <c:y val="-6.2508157204196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6-448B-91B7-FC50DEC177E6}"/>
                </c:ext>
              </c:extLst>
            </c:dLbl>
            <c:dLbl>
              <c:idx val="19"/>
              <c:layout>
                <c:manualLayout>
                  <c:x val="-2.8670665563378252E-2"/>
                  <c:y val="8.1907240474464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96-448B-91B7-FC50DEC177E6}"/>
                </c:ext>
              </c:extLst>
            </c:dLbl>
            <c:dLbl>
              <c:idx val="20"/>
              <c:layout>
                <c:manualLayout>
                  <c:x val="-1.9455094489435266E-2"/>
                  <c:y val="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96-448B-91B7-FC50DEC177E6}"/>
                </c:ext>
              </c:extLst>
            </c:dLbl>
            <c:dLbl>
              <c:idx val="21"/>
              <c:layout>
                <c:manualLayout>
                  <c:x val="-4.0958093661968821E-2"/>
                  <c:y val="-6.2508157204196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96-448B-91B7-FC50DEC177E6}"/>
                </c:ext>
              </c:extLst>
            </c:dLbl>
            <c:dLbl>
              <c:idx val="23"/>
              <c:layout>
                <c:manualLayout>
                  <c:x val="-4.0958093661968824E-3"/>
                  <c:y val="-0.10561723113812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1-4C18-8B7C-6704E0AD5381}"/>
                </c:ext>
              </c:extLst>
            </c:dLbl>
            <c:dLbl>
              <c:idx val="24"/>
              <c:layout>
                <c:manualLayout>
                  <c:x val="-3.2766474929575136E-2"/>
                  <c:y val="3.448725914714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96-448B-91B7-FC50DEC177E6}"/>
                </c:ext>
              </c:extLst>
            </c:dLbl>
            <c:dLbl>
              <c:idx val="25"/>
              <c:layout>
                <c:manualLayout>
                  <c:x val="-3.4814379612673571E-2"/>
                  <c:y val="0.1336381291951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1-4C18-8B7C-6704E0AD5381}"/>
                </c:ext>
              </c:extLst>
            </c:dLbl>
            <c:dLbl>
              <c:idx val="26"/>
              <c:layout>
                <c:manualLayout>
                  <c:x val="-1.8431142147886045E-2"/>
                  <c:y val="-3.879816654053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96-448B-91B7-FC50DEC177E6}"/>
                </c:ext>
              </c:extLst>
            </c:dLbl>
            <c:dLbl>
              <c:idx val="27"/>
              <c:layout>
                <c:manualLayout>
                  <c:x val="-3.2766474929575136E-2"/>
                  <c:y val="0.10777268483482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1-4C18-8B7C-6704E0AD5381}"/>
                </c:ext>
              </c:extLst>
            </c:dLbl>
            <c:dLbl>
              <c:idx val="28"/>
              <c:layout>
                <c:manualLayout>
                  <c:x val="3.0718570246476618E-3"/>
                  <c:y val="3.0176351753750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96-448B-91B7-FC50DEC177E6}"/>
                </c:ext>
              </c:extLst>
            </c:dLbl>
            <c:dLbl>
              <c:idx val="29"/>
              <c:layout>
                <c:manualLayout>
                  <c:x val="-3.8910188978870455E-2"/>
                  <c:y val="-3.879816654053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96-448B-91B7-FC50DEC177E6}"/>
                </c:ext>
              </c:extLst>
            </c:dLbl>
            <c:dLbl>
              <c:idx val="30"/>
              <c:layout>
                <c:manualLayout>
                  <c:x val="-2.1502999172533708E-2"/>
                  <c:y val="-4.095362023723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6-448B-91B7-FC50DEC177E6}"/>
                </c:ext>
              </c:extLst>
            </c:dLbl>
            <c:dLbl>
              <c:idx val="31"/>
              <c:layout>
                <c:manualLayout>
                  <c:x val="-2.0479046830985163E-3"/>
                  <c:y val="-4.526452763062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2-445F-A5F4-A8A1245081DD}"/>
                </c:ext>
              </c:extLst>
            </c:dLbl>
            <c:dLbl>
              <c:idx val="32"/>
              <c:layout>
                <c:manualLayout>
                  <c:x val="-2.8670665563378175E-2"/>
                  <c:y val="2.5865444360357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8-458B-9C94-82E49C211F9B}"/>
                </c:ext>
              </c:extLst>
            </c:dLbl>
            <c:dLbl>
              <c:idx val="33"/>
              <c:layout>
                <c:manualLayout>
                  <c:x val="-3.0718570246476618E-3"/>
                  <c:y val="-4.09536202372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2-445F-A5F4-A8A1245081DD}"/>
                </c:ext>
              </c:extLst>
            </c:dLbl>
            <c:dLbl>
              <c:idx val="34"/>
              <c:layout>
                <c:manualLayout>
                  <c:x val="-2.7646713221829031E-2"/>
                  <c:y val="4.9575435024018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B6-4068-917D-F4758FC6B6B6}"/>
                </c:ext>
              </c:extLst>
            </c:dLbl>
            <c:dLbl>
              <c:idx val="36"/>
              <c:layout>
                <c:manualLayout>
                  <c:x val="-2.9694617904927396E-2"/>
                  <c:y val="4.957543502401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93-40D1-BDFE-EE3A28F3358B}"/>
                </c:ext>
              </c:extLst>
            </c:dLbl>
            <c:dLbl>
              <c:idx val="37"/>
              <c:layout>
                <c:manualLayout>
                  <c:x val="-9.2155710739429842E-3"/>
                  <c:y val="8.6218147867857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91-4C18-8B7C-6704E0AD5381}"/>
                </c:ext>
              </c:extLst>
            </c:dLbl>
            <c:dLbl>
              <c:idx val="38"/>
              <c:layout>
                <c:manualLayout>
                  <c:x val="-2.9694617904927396E-2"/>
                  <c:y val="-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2-4CDF-A022-6EB76D6E223F}"/>
                </c:ext>
              </c:extLst>
            </c:dLbl>
            <c:dLbl>
              <c:idx val="39"/>
              <c:layout>
                <c:manualLayout>
                  <c:x val="-2.7646713221828954E-2"/>
                  <c:y val="4.0953620237232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5-44A1-A6CE-8131DC7DD2D2}"/>
                </c:ext>
              </c:extLst>
            </c:dLbl>
            <c:dLbl>
              <c:idx val="40"/>
              <c:layout>
                <c:manualLayout>
                  <c:x val="-1.5359285123238309E-2"/>
                  <c:y val="-5.604179611410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4-4A5A-9C82-E3985C6C8DD9}"/>
                </c:ext>
              </c:extLst>
            </c:dLbl>
            <c:dLbl>
              <c:idx val="41"/>
              <c:layout>
                <c:manualLayout>
                  <c:x val="-3.5838331954222716E-2"/>
                  <c:y val="3.6642712843839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4-4A5A-9C82-E3985C6C8DD9}"/>
                </c:ext>
              </c:extLst>
            </c:dLbl>
            <c:dLbl>
              <c:idx val="42"/>
              <c:layout>
                <c:manualLayout>
                  <c:x val="-1.3311380440140018E-2"/>
                  <c:y val="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E4-46FE-B905-766481F75D8B}"/>
                </c:ext>
              </c:extLst>
            </c:dLbl>
            <c:dLbl>
              <c:idx val="43"/>
              <c:layout>
                <c:manualLayout>
                  <c:x val="-3.8910188978870532E-2"/>
                  <c:y val="-3.2331805450446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4-4A5A-9C82-E3985C6C8DD9}"/>
                </c:ext>
              </c:extLst>
            </c:dLbl>
            <c:dLbl>
              <c:idx val="44"/>
              <c:layout>
                <c:manualLayout>
                  <c:x val="-2.2526951514083002E-2"/>
                  <c:y val="-4.9575435024018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2-4CDF-A022-6EB76D6E223F}"/>
                </c:ext>
              </c:extLst>
            </c:dLbl>
            <c:dLbl>
              <c:idx val="46"/>
              <c:layout>
                <c:manualLayout>
                  <c:x val="-2.2526951514082853E-2"/>
                  <c:y val="4.957543502401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2-4CDF-A022-6EB76D6E223F}"/>
                </c:ext>
              </c:extLst>
            </c:dLbl>
            <c:dLbl>
              <c:idx val="47"/>
              <c:layout>
                <c:manualLayout>
                  <c:x val="-1.0239523415492206E-3"/>
                  <c:y val="5.8197249810803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C4-47AB-AE7C-ECA3F66FA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690</c:v>
                </c:pt>
                <c:pt idx="1">
                  <c:v>592</c:v>
                </c:pt>
                <c:pt idx="2">
                  <c:v>635</c:v>
                </c:pt>
                <c:pt idx="3">
                  <c:v>448</c:v>
                </c:pt>
                <c:pt idx="4">
                  <c:v>446</c:v>
                </c:pt>
                <c:pt idx="5">
                  <c:v>770</c:v>
                </c:pt>
                <c:pt idx="6">
                  <c:v>435</c:v>
                </c:pt>
                <c:pt idx="7">
                  <c:v>506</c:v>
                </c:pt>
                <c:pt idx="8">
                  <c:v>368</c:v>
                </c:pt>
                <c:pt idx="9">
                  <c:v>953</c:v>
                </c:pt>
                <c:pt idx="10">
                  <c:v>725</c:v>
                </c:pt>
                <c:pt idx="11">
                  <c:v>551</c:v>
                </c:pt>
                <c:pt idx="12">
                  <c:v>168</c:v>
                </c:pt>
                <c:pt idx="13">
                  <c:v>601</c:v>
                </c:pt>
                <c:pt idx="14">
                  <c:v>552</c:v>
                </c:pt>
                <c:pt idx="15">
                  <c:v>845</c:v>
                </c:pt>
                <c:pt idx="16">
                  <c:v>986</c:v>
                </c:pt>
                <c:pt idx="17">
                  <c:v>319</c:v>
                </c:pt>
                <c:pt idx="18">
                  <c:v>614</c:v>
                </c:pt>
                <c:pt idx="19">
                  <c:v>426</c:v>
                </c:pt>
                <c:pt idx="20">
                  <c:v>257</c:v>
                </c:pt>
                <c:pt idx="21">
                  <c:v>662</c:v>
                </c:pt>
                <c:pt idx="22">
                  <c:v>1099</c:v>
                </c:pt>
                <c:pt idx="23">
                  <c:v>600</c:v>
                </c:pt>
                <c:pt idx="24">
                  <c:v>466</c:v>
                </c:pt>
                <c:pt idx="25">
                  <c:v>568</c:v>
                </c:pt>
                <c:pt idx="26">
                  <c:v>831</c:v>
                </c:pt>
                <c:pt idx="27">
                  <c:v>521</c:v>
                </c:pt>
                <c:pt idx="28">
                  <c:v>371</c:v>
                </c:pt>
                <c:pt idx="29">
                  <c:v>628</c:v>
                </c:pt>
                <c:pt idx="30">
                  <c:v>863</c:v>
                </c:pt>
                <c:pt idx="31">
                  <c:v>807</c:v>
                </c:pt>
                <c:pt idx="32">
                  <c:v>602</c:v>
                </c:pt>
                <c:pt idx="33">
                  <c:v>757</c:v>
                </c:pt>
                <c:pt idx="34">
                  <c:v>416</c:v>
                </c:pt>
                <c:pt idx="35">
                  <c:v>673</c:v>
                </c:pt>
                <c:pt idx="36">
                  <c:v>261</c:v>
                </c:pt>
                <c:pt idx="37">
                  <c:v>415</c:v>
                </c:pt>
                <c:pt idx="38">
                  <c:v>1136</c:v>
                </c:pt>
                <c:pt idx="39">
                  <c:v>476</c:v>
                </c:pt>
                <c:pt idx="40">
                  <c:v>808</c:v>
                </c:pt>
                <c:pt idx="41">
                  <c:v>492</c:v>
                </c:pt>
                <c:pt idx="42">
                  <c:v>388</c:v>
                </c:pt>
                <c:pt idx="43">
                  <c:v>678</c:v>
                </c:pt>
                <c:pt idx="44">
                  <c:v>1089</c:v>
                </c:pt>
                <c:pt idx="45">
                  <c:v>682</c:v>
                </c:pt>
                <c:pt idx="46">
                  <c:v>426</c:v>
                </c:pt>
                <c:pt idx="47">
                  <c:v>569</c:v>
                </c:pt>
                <c:pt idx="48">
                  <c:v>736</c:v>
                </c:pt>
                <c:pt idx="49">
                  <c:v>710</c:v>
                </c:pt>
                <c:pt idx="50">
                  <c:v>491</c:v>
                </c:pt>
                <c:pt idx="51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F-44CC-87DE-9F6C782B2AD4}"/>
            </c:ext>
          </c:extLst>
        </c:ser>
        <c:ser>
          <c:idx val="0"/>
          <c:order val="2"/>
          <c:tx>
            <c:v>Snitt per UKE</c:v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Uke!$AE$10:$AE$61</c:f>
              <c:numCache>
                <c:formatCode>0</c:formatCode>
                <c:ptCount val="52"/>
                <c:pt idx="0">
                  <c:v>605.71153846153845</c:v>
                </c:pt>
                <c:pt idx="1">
                  <c:v>605.71153846153845</c:v>
                </c:pt>
                <c:pt idx="2">
                  <c:v>605.71153846153845</c:v>
                </c:pt>
                <c:pt idx="3">
                  <c:v>605.71153846153845</c:v>
                </c:pt>
                <c:pt idx="4">
                  <c:v>605.71153846153845</c:v>
                </c:pt>
                <c:pt idx="5">
                  <c:v>605.71153846153845</c:v>
                </c:pt>
                <c:pt idx="6">
                  <c:v>605.71153846153845</c:v>
                </c:pt>
                <c:pt idx="7">
                  <c:v>605.71153846153845</c:v>
                </c:pt>
                <c:pt idx="8">
                  <c:v>605.71153846153845</c:v>
                </c:pt>
                <c:pt idx="9">
                  <c:v>605.71153846153845</c:v>
                </c:pt>
                <c:pt idx="10">
                  <c:v>605.71153846153845</c:v>
                </c:pt>
                <c:pt idx="11">
                  <c:v>605.71153846153845</c:v>
                </c:pt>
                <c:pt idx="12">
                  <c:v>605.71153846153845</c:v>
                </c:pt>
                <c:pt idx="13">
                  <c:v>605.71153846153845</c:v>
                </c:pt>
                <c:pt idx="14">
                  <c:v>605.71153846153845</c:v>
                </c:pt>
                <c:pt idx="15">
                  <c:v>605.71153846153845</c:v>
                </c:pt>
                <c:pt idx="16">
                  <c:v>605.71153846153845</c:v>
                </c:pt>
                <c:pt idx="17">
                  <c:v>605.71153846153845</c:v>
                </c:pt>
                <c:pt idx="18">
                  <c:v>605.71153846153845</c:v>
                </c:pt>
                <c:pt idx="19">
                  <c:v>605.71153846153845</c:v>
                </c:pt>
                <c:pt idx="20">
                  <c:v>605.71153846153845</c:v>
                </c:pt>
                <c:pt idx="21">
                  <c:v>605.71153846153845</c:v>
                </c:pt>
                <c:pt idx="22">
                  <c:v>605.71153846153845</c:v>
                </c:pt>
                <c:pt idx="23">
                  <c:v>605.71153846153845</c:v>
                </c:pt>
                <c:pt idx="24">
                  <c:v>605.71153846153845</c:v>
                </c:pt>
                <c:pt idx="25">
                  <c:v>605.71153846153845</c:v>
                </c:pt>
                <c:pt idx="26">
                  <c:v>605.71153846153845</c:v>
                </c:pt>
                <c:pt idx="27">
                  <c:v>605.71153846153845</c:v>
                </c:pt>
                <c:pt idx="28">
                  <c:v>605.71153846153845</c:v>
                </c:pt>
                <c:pt idx="29">
                  <c:v>605.71153846153845</c:v>
                </c:pt>
                <c:pt idx="30">
                  <c:v>605.71153846153845</c:v>
                </c:pt>
                <c:pt idx="31">
                  <c:v>605.71153846153845</c:v>
                </c:pt>
                <c:pt idx="32">
                  <c:v>605.71153846153845</c:v>
                </c:pt>
                <c:pt idx="33">
                  <c:v>605.71153846153845</c:v>
                </c:pt>
                <c:pt idx="34">
                  <c:v>605.71153846153845</c:v>
                </c:pt>
                <c:pt idx="35">
                  <c:v>605.71153846153845</c:v>
                </c:pt>
                <c:pt idx="36">
                  <c:v>605.71153846153845</c:v>
                </c:pt>
                <c:pt idx="37">
                  <c:v>605.71153846153845</c:v>
                </c:pt>
                <c:pt idx="38">
                  <c:v>605.71153846153845</c:v>
                </c:pt>
                <c:pt idx="39">
                  <c:v>605.71153846153845</c:v>
                </c:pt>
                <c:pt idx="40">
                  <c:v>605.71153846153845</c:v>
                </c:pt>
                <c:pt idx="41">
                  <c:v>605.71153846153845</c:v>
                </c:pt>
                <c:pt idx="42">
                  <c:v>605.71153846153845</c:v>
                </c:pt>
                <c:pt idx="43">
                  <c:v>605.71153846153845</c:v>
                </c:pt>
                <c:pt idx="44">
                  <c:v>605.71153846153845</c:v>
                </c:pt>
                <c:pt idx="45">
                  <c:v>605.71153846153845</c:v>
                </c:pt>
                <c:pt idx="46">
                  <c:v>605.71153846153845</c:v>
                </c:pt>
                <c:pt idx="47">
                  <c:v>605.71153846153845</c:v>
                </c:pt>
                <c:pt idx="48">
                  <c:v>605.71153846153845</c:v>
                </c:pt>
                <c:pt idx="49">
                  <c:v>605.71153846153845</c:v>
                </c:pt>
                <c:pt idx="50">
                  <c:v>605.71153846153845</c:v>
                </c:pt>
                <c:pt idx="51">
                  <c:v>605.71153846153845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5-444B-B6B1-A343C9798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4416"/>
        <c:axId val="778524808"/>
      </c:lineChart>
      <c:catAx>
        <c:axId val="77852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78524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416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47651799120537"/>
          <c:y val="0.14291710277831191"/>
          <c:w val="0.11548682403393026"/>
          <c:h val="0.14103979470358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 slakt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1074890944749"/>
          <c:y val="0.14858577520204574"/>
          <c:w val="0.86727515802297195"/>
          <c:h val="0.7111016178741138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Uke!$H$63:$H$114</c:f>
              <c:numCache>
                <c:formatCode>0.0</c:formatCode>
                <c:ptCount val="52"/>
                <c:pt idx="0">
                  <c:v>2.111060119320789</c:v>
                </c:pt>
                <c:pt idx="1">
                  <c:v>3.3395700215342248</c:v>
                </c:pt>
                <c:pt idx="2">
                  <c:v>2.4217177957425782</c:v>
                </c:pt>
                <c:pt idx="3">
                  <c:v>1.7439192290041305</c:v>
                </c:pt>
                <c:pt idx="4">
                  <c:v>1.020228050976101</c:v>
                </c:pt>
                <c:pt idx="5">
                  <c:v>2.76414727998023</c:v>
                </c:pt>
                <c:pt idx="6">
                  <c:v>1.8957178663465943</c:v>
                </c:pt>
                <c:pt idx="7">
                  <c:v>1.5744695873195185</c:v>
                </c:pt>
                <c:pt idx="8">
                  <c:v>1.5779997881879482</c:v>
                </c:pt>
                <c:pt idx="9">
                  <c:v>2.5064426165848839</c:v>
                </c:pt>
                <c:pt idx="10">
                  <c:v>2.0228050976100538</c:v>
                </c:pt>
                <c:pt idx="11">
                  <c:v>2.5770466339534726</c:v>
                </c:pt>
                <c:pt idx="12">
                  <c:v>2.2805097610054017</c:v>
                </c:pt>
                <c:pt idx="13">
                  <c:v>5.2953013026441197E-2</c:v>
                </c:pt>
                <c:pt idx="14">
                  <c:v>1.2955837187135948</c:v>
                </c:pt>
                <c:pt idx="15">
                  <c:v>2.0581071062943481</c:v>
                </c:pt>
                <c:pt idx="16">
                  <c:v>2.8276908956119602</c:v>
                </c:pt>
                <c:pt idx="17">
                  <c:v>2.4570198044268721</c:v>
                </c:pt>
                <c:pt idx="18">
                  <c:v>1.3097045221873123</c:v>
                </c:pt>
                <c:pt idx="19">
                  <c:v>1.6133017968722421</c:v>
                </c:pt>
                <c:pt idx="20">
                  <c:v>2.2628587566632543</c:v>
                </c:pt>
                <c:pt idx="21">
                  <c:v>1.1084830726868362</c:v>
                </c:pt>
                <c:pt idx="22">
                  <c:v>1.3061743213188837</c:v>
                </c:pt>
                <c:pt idx="23">
                  <c:v>1.818053447241148</c:v>
                </c:pt>
                <c:pt idx="24">
                  <c:v>2.5099728174533125</c:v>
                </c:pt>
                <c:pt idx="25">
                  <c:v>1.9945634906626193</c:v>
                </c:pt>
                <c:pt idx="26">
                  <c:v>1.5250467751615067</c:v>
                </c:pt>
                <c:pt idx="27">
                  <c:v>1.8462950541885836</c:v>
                </c:pt>
                <c:pt idx="28">
                  <c:v>0.70604017368588268</c:v>
                </c:pt>
                <c:pt idx="29">
                  <c:v>2.3511137783739899</c:v>
                </c:pt>
                <c:pt idx="30">
                  <c:v>2.6864828608747846</c:v>
                </c:pt>
                <c:pt idx="31">
                  <c:v>1.6839058142408301</c:v>
                </c:pt>
                <c:pt idx="32">
                  <c:v>1.6980266177145478</c:v>
                </c:pt>
                <c:pt idx="33">
                  <c:v>2.2663889575316833</c:v>
                </c:pt>
                <c:pt idx="34">
                  <c:v>1.7192078229251249</c:v>
                </c:pt>
                <c:pt idx="35">
                  <c:v>1.3308857273978889</c:v>
                </c:pt>
                <c:pt idx="36">
                  <c:v>2.0475165036890597</c:v>
                </c:pt>
                <c:pt idx="37">
                  <c:v>1.8427648533201535</c:v>
                </c:pt>
                <c:pt idx="38">
                  <c:v>1.8074628446358596</c:v>
                </c:pt>
                <c:pt idx="39">
                  <c:v>2.735905673032796</c:v>
                </c:pt>
                <c:pt idx="40">
                  <c:v>2.629999646979913</c:v>
                </c:pt>
                <c:pt idx="41">
                  <c:v>0.98492604229180669</c:v>
                </c:pt>
                <c:pt idx="42">
                  <c:v>2.1851943375578071</c:v>
                </c:pt>
                <c:pt idx="43">
                  <c:v>1.6521340064249661</c:v>
                </c:pt>
                <c:pt idx="44">
                  <c:v>2.1075299184523604</c:v>
                </c:pt>
                <c:pt idx="45">
                  <c:v>1.5426977795036538</c:v>
                </c:pt>
                <c:pt idx="46">
                  <c:v>2.6900130617432128</c:v>
                </c:pt>
                <c:pt idx="47">
                  <c:v>3.1630599781127553</c:v>
                </c:pt>
                <c:pt idx="48">
                  <c:v>1.9733822854520424</c:v>
                </c:pt>
                <c:pt idx="49">
                  <c:v>2.3369929749002725</c:v>
                </c:pt>
                <c:pt idx="50">
                  <c:v>1.38383874042433</c:v>
                </c:pt>
                <c:pt idx="51">
                  <c:v>0.65308716065944172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6-46B0-93B5-08D36ABC0F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Uke!$H$10:$H$61</c:f>
              <c:numCache>
                <c:formatCode>0.0</c:formatCode>
                <c:ptCount val="52"/>
                <c:pt idx="0">
                  <c:v>2.1906848271263928</c:v>
                </c:pt>
                <c:pt idx="1">
                  <c:v>1.8795440835635144</c:v>
                </c:pt>
                <c:pt idx="2">
                  <c:v>2.0160650220655936</c:v>
                </c:pt>
                <c:pt idx="3">
                  <c:v>1.4223576848588753</c:v>
                </c:pt>
                <c:pt idx="4">
                  <c:v>1.4160078737657551</c:v>
                </c:pt>
                <c:pt idx="5">
                  <c:v>2.4446772708511921</c:v>
                </c:pt>
                <c:pt idx="6">
                  <c:v>1.3810839127535952</c:v>
                </c:pt>
                <c:pt idx="7">
                  <c:v>1.6065022065593548</c:v>
                </c:pt>
                <c:pt idx="8">
                  <c:v>1.1683652411340761</c:v>
                </c:pt>
                <c:pt idx="9">
                  <c:v>3.0256849858716697</c:v>
                </c:pt>
                <c:pt idx="10">
                  <c:v>2.3018065212559922</c:v>
                </c:pt>
                <c:pt idx="11">
                  <c:v>1.7493729561545541</c:v>
                </c:pt>
                <c:pt idx="12">
                  <c:v>0.53338413182207822</c:v>
                </c:pt>
                <c:pt idx="13">
                  <c:v>1.9081182334825535</c:v>
                </c:pt>
                <c:pt idx="14">
                  <c:v>1.7525478617011141</c:v>
                </c:pt>
                <c:pt idx="15">
                  <c:v>2.6827951868431921</c:v>
                </c:pt>
                <c:pt idx="16">
                  <c:v>3.1304568689081496</c:v>
                </c:pt>
                <c:pt idx="17">
                  <c:v>1.0127948693526363</c:v>
                </c:pt>
                <c:pt idx="18">
                  <c:v>1.949392005587834</c:v>
                </c:pt>
                <c:pt idx="19">
                  <c:v>1.3525097628345557</c:v>
                </c:pt>
                <c:pt idx="20">
                  <c:v>0.8159507254659174</c:v>
                </c:pt>
                <c:pt idx="21">
                  <c:v>2.1017874718227136</c:v>
                </c:pt>
                <c:pt idx="22">
                  <c:v>3.4892211956694283</c:v>
                </c:pt>
                <c:pt idx="23">
                  <c:v>1.9049433279359935</c:v>
                </c:pt>
                <c:pt idx="24">
                  <c:v>1.4795059846969547</c:v>
                </c:pt>
                <c:pt idx="25">
                  <c:v>1.8033463504460747</c:v>
                </c:pt>
                <c:pt idx="26">
                  <c:v>2.6383465091913516</c:v>
                </c:pt>
                <c:pt idx="27">
                  <c:v>1.6541257897577548</c:v>
                </c:pt>
                <c:pt idx="28">
                  <c:v>1.177889957773756</c:v>
                </c:pt>
                <c:pt idx="29">
                  <c:v>1.9938406832396744</c:v>
                </c:pt>
                <c:pt idx="30">
                  <c:v>2.7399434866812711</c:v>
                </c:pt>
                <c:pt idx="31">
                  <c:v>2.5621487760739119</c:v>
                </c:pt>
                <c:pt idx="32">
                  <c:v>1.9112931390291139</c:v>
                </c:pt>
                <c:pt idx="33">
                  <c:v>2.4034034987459125</c:v>
                </c:pt>
                <c:pt idx="34">
                  <c:v>1.320760707368956</c:v>
                </c:pt>
                <c:pt idx="35">
                  <c:v>2.1367114328348729</c:v>
                </c:pt>
                <c:pt idx="36">
                  <c:v>0.82865034765215717</c:v>
                </c:pt>
                <c:pt idx="37">
                  <c:v>1.3175858018223956</c:v>
                </c:pt>
                <c:pt idx="38">
                  <c:v>3.6066927008921494</c:v>
                </c:pt>
                <c:pt idx="39">
                  <c:v>1.5112550401625549</c:v>
                </c:pt>
                <c:pt idx="40">
                  <c:v>2.5653236816204719</c:v>
                </c:pt>
                <c:pt idx="41">
                  <c:v>1.5620535289075148</c:v>
                </c:pt>
                <c:pt idx="42">
                  <c:v>1.2318633520652762</c:v>
                </c:pt>
                <c:pt idx="43">
                  <c:v>2.1525859605676736</c:v>
                </c:pt>
                <c:pt idx="44">
                  <c:v>3.4574721402038282</c:v>
                </c:pt>
                <c:pt idx="45">
                  <c:v>2.1652855827539126</c:v>
                </c:pt>
                <c:pt idx="46">
                  <c:v>1.3525097628345557</c:v>
                </c:pt>
                <c:pt idx="47">
                  <c:v>1.8065212559926345</c:v>
                </c:pt>
                <c:pt idx="48">
                  <c:v>2.3367304822681523</c:v>
                </c:pt>
                <c:pt idx="49">
                  <c:v>2.2541829380575935</c:v>
                </c:pt>
                <c:pt idx="50">
                  <c:v>1.5588786233609548</c:v>
                </c:pt>
                <c:pt idx="51">
                  <c:v>1.2350382576118359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6-46B0-93B5-08D36ABC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5592"/>
        <c:axId val="369973336"/>
      </c:lineChart>
      <c:catAx>
        <c:axId val="778525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3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9973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Andels% per uke</a:t>
                </a:r>
              </a:p>
            </c:rich>
          </c:tx>
          <c:layout>
            <c:manualLayout>
              <c:xMode val="edge"/>
              <c:yMode val="edge"/>
              <c:x val="2.020322154018489E-2"/>
              <c:y val="0.44332988754269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5592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92417974205433"/>
          <c:y val="0.16098870848483349"/>
          <c:w val="9.711728635813198E-2"/>
          <c:h val="0.106036631691490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8634333158520914"/>
          <c:y val="1.388499145398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9561547979668E-2"/>
          <c:y val="0.11729770469789823"/>
          <c:w val="0.88593509099237688"/>
          <c:h val="0.78102376924545314"/>
        </c:manualLayout>
      </c:layout>
      <c:lineChart>
        <c:grouping val="standard"/>
        <c:varyColors val="0"/>
        <c:ser>
          <c:idx val="0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Uke!$N$116:$N$167</c:f>
              <c:numCache>
                <c:formatCode>0.0</c:formatCode>
                <c:ptCount val="52"/>
                <c:pt idx="0">
                  <c:v>88.577335329341281</c:v>
                </c:pt>
                <c:pt idx="1">
                  <c:v>87.896779964221793</c:v>
                </c:pt>
                <c:pt idx="2">
                  <c:v>85.147058823529392</c:v>
                </c:pt>
                <c:pt idx="3">
                  <c:v>81.897117794486221</c:v>
                </c:pt>
                <c:pt idx="4">
                  <c:v>86.031980906921277</c:v>
                </c:pt>
                <c:pt idx="5">
                  <c:v>84.075507442489794</c:v>
                </c:pt>
                <c:pt idx="6">
                  <c:v>87.651643192488251</c:v>
                </c:pt>
                <c:pt idx="7">
                  <c:v>87.302766798419029</c:v>
                </c:pt>
                <c:pt idx="8">
                  <c:v>84.625800376647803</c:v>
                </c:pt>
                <c:pt idx="9">
                  <c:v>81.420454545454575</c:v>
                </c:pt>
                <c:pt idx="10">
                  <c:v>85.08142076502736</c:v>
                </c:pt>
                <c:pt idx="11">
                  <c:v>88.400998003992058</c:v>
                </c:pt>
                <c:pt idx="12">
                  <c:v>85.428928571428614</c:v>
                </c:pt>
                <c:pt idx="13">
                  <c:v>84.453585271317891</c:v>
                </c:pt>
                <c:pt idx="14">
                  <c:v>85.588636363636354</c:v>
                </c:pt>
                <c:pt idx="15">
                  <c:v>86.574647887323991</c:v>
                </c:pt>
                <c:pt idx="16">
                  <c:v>82.076265270506113</c:v>
                </c:pt>
                <c:pt idx="17">
                  <c:v>88.823125000000019</c:v>
                </c:pt>
                <c:pt idx="18">
                  <c:v>88.520658135283369</c:v>
                </c:pt>
                <c:pt idx="19">
                  <c:v>89.085382059800622</c:v>
                </c:pt>
                <c:pt idx="20">
                  <c:v>82.902479338842937</c:v>
                </c:pt>
                <c:pt idx="21">
                  <c:v>87.18542713567831</c:v>
                </c:pt>
                <c:pt idx="22">
                  <c:v>84.370491803278682</c:v>
                </c:pt>
                <c:pt idx="23">
                  <c:v>86.433480176211447</c:v>
                </c:pt>
                <c:pt idx="24">
                  <c:v>84.486374695863773</c:v>
                </c:pt>
                <c:pt idx="25">
                  <c:v>86.922916666666637</c:v>
                </c:pt>
                <c:pt idx="26">
                  <c:v>83.62044392523363</c:v>
                </c:pt>
                <c:pt idx="27">
                  <c:v>87.032158590308399</c:v>
                </c:pt>
                <c:pt idx="28">
                  <c:v>84.909504132231419</c:v>
                </c:pt>
                <c:pt idx="29">
                  <c:v>84.652601156069409</c:v>
                </c:pt>
                <c:pt idx="30">
                  <c:v>89.690928725701909</c:v>
                </c:pt>
                <c:pt idx="31">
                  <c:v>85.330778739184098</c:v>
                </c:pt>
                <c:pt idx="32">
                  <c:v>83.56407506702422</c:v>
                </c:pt>
                <c:pt idx="33">
                  <c:v>87.301729559748409</c:v>
                </c:pt>
                <c:pt idx="34">
                  <c:v>83.100541516245499</c:v>
                </c:pt>
                <c:pt idx="35">
                  <c:v>89.406104651162877</c:v>
                </c:pt>
                <c:pt idx="36">
                  <c:v>86.269057377049222</c:v>
                </c:pt>
                <c:pt idx="37">
                  <c:v>86.40453857791222</c:v>
                </c:pt>
                <c:pt idx="38">
                  <c:v>87.271501925545522</c:v>
                </c:pt>
                <c:pt idx="39">
                  <c:v>86.089799635701283</c:v>
                </c:pt>
                <c:pt idx="40">
                  <c:v>86.342277992278042</c:v>
                </c:pt>
                <c:pt idx="41">
                  <c:v>89.687297297297349</c:v>
                </c:pt>
                <c:pt idx="42">
                  <c:v>88.424428571428649</c:v>
                </c:pt>
                <c:pt idx="43">
                  <c:v>85.791271056661515</c:v>
                </c:pt>
                <c:pt idx="44">
                  <c:v>86.973114754098361</c:v>
                </c:pt>
                <c:pt idx="45">
                  <c:v>87.128190743337939</c:v>
                </c:pt>
                <c:pt idx="46">
                  <c:v>87.533258426966228</c:v>
                </c:pt>
                <c:pt idx="47">
                  <c:v>85.607900207900258</c:v>
                </c:pt>
                <c:pt idx="48">
                  <c:v>83.075849056603744</c:v>
                </c:pt>
                <c:pt idx="49">
                  <c:v>82.212903225806386</c:v>
                </c:pt>
                <c:pt idx="50">
                  <c:v>84.08949275362319</c:v>
                </c:pt>
                <c:pt idx="51">
                  <c:v>87.37220779220776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E-4FA2-9ED8-0229AE5673E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87.796655518394687</c:v>
                </c:pt>
                <c:pt idx="1">
                  <c:v>86.776004228329853</c:v>
                </c:pt>
                <c:pt idx="2">
                  <c:v>84.245189504373158</c:v>
                </c:pt>
                <c:pt idx="3">
                  <c:v>86.905668016194383</c:v>
                </c:pt>
                <c:pt idx="4">
                  <c:v>85.517708333333275</c:v>
                </c:pt>
                <c:pt idx="5">
                  <c:v>84.600383141762435</c:v>
                </c:pt>
                <c:pt idx="6">
                  <c:v>84.741899441340763</c:v>
                </c:pt>
                <c:pt idx="7">
                  <c:v>85.091031390134518</c:v>
                </c:pt>
                <c:pt idx="8">
                  <c:v>85.918120805369242</c:v>
                </c:pt>
                <c:pt idx="9">
                  <c:v>85.696619718309933</c:v>
                </c:pt>
                <c:pt idx="10">
                  <c:v>89.826701570680697</c:v>
                </c:pt>
                <c:pt idx="11">
                  <c:v>84.9258904109589</c:v>
                </c:pt>
                <c:pt idx="12">
                  <c:v>86.457739938080479</c:v>
                </c:pt>
                <c:pt idx="13">
                  <c:v>84.56</c:v>
                </c:pt>
                <c:pt idx="14">
                  <c:v>86.67220708446861</c:v>
                </c:pt>
                <c:pt idx="15">
                  <c:v>87.500171526586541</c:v>
                </c:pt>
                <c:pt idx="16">
                  <c:v>85.41149999999999</c:v>
                </c:pt>
                <c:pt idx="17">
                  <c:v>83.189352517985569</c:v>
                </c:pt>
                <c:pt idx="18">
                  <c:v>86.057065217391226</c:v>
                </c:pt>
                <c:pt idx="19">
                  <c:v>82.499124726477049</c:v>
                </c:pt>
                <c:pt idx="20">
                  <c:v>83.260530421216899</c:v>
                </c:pt>
                <c:pt idx="21">
                  <c:v>85.018789808917191</c:v>
                </c:pt>
                <c:pt idx="22">
                  <c:v>88.836756756756657</c:v>
                </c:pt>
                <c:pt idx="23">
                  <c:v>82.506601941747547</c:v>
                </c:pt>
                <c:pt idx="24">
                  <c:v>87.616877637130884</c:v>
                </c:pt>
                <c:pt idx="25">
                  <c:v>84.806902654867187</c:v>
                </c:pt>
                <c:pt idx="26">
                  <c:v>85.858333333333277</c:v>
                </c:pt>
                <c:pt idx="27">
                  <c:v>86.56902485659657</c:v>
                </c:pt>
                <c:pt idx="28">
                  <c:v>90.903499999999994</c:v>
                </c:pt>
                <c:pt idx="29">
                  <c:v>85.446696696696748</c:v>
                </c:pt>
                <c:pt idx="30">
                  <c:v>83.730526315789405</c:v>
                </c:pt>
                <c:pt idx="31">
                  <c:v>82.964360587002062</c:v>
                </c:pt>
                <c:pt idx="32">
                  <c:v>86.750519750519643</c:v>
                </c:pt>
                <c:pt idx="33">
                  <c:v>87.157433489827824</c:v>
                </c:pt>
                <c:pt idx="34">
                  <c:v>81.690554414784415</c:v>
                </c:pt>
                <c:pt idx="35">
                  <c:v>81.509814323607429</c:v>
                </c:pt>
                <c:pt idx="36">
                  <c:v>84.059412780656302</c:v>
                </c:pt>
                <c:pt idx="37">
                  <c:v>83.085823754789246</c:v>
                </c:pt>
                <c:pt idx="38">
                  <c:v>84.680468749999918</c:v>
                </c:pt>
                <c:pt idx="39">
                  <c:v>82.26619354838715</c:v>
                </c:pt>
                <c:pt idx="40">
                  <c:v>86.68145161290326</c:v>
                </c:pt>
                <c:pt idx="41">
                  <c:v>81.886021505376391</c:v>
                </c:pt>
                <c:pt idx="42">
                  <c:v>84.351618122977413</c:v>
                </c:pt>
                <c:pt idx="43">
                  <c:v>84.986538461538487</c:v>
                </c:pt>
                <c:pt idx="44">
                  <c:v>85.879194630872476</c:v>
                </c:pt>
                <c:pt idx="45">
                  <c:v>86.094965675057196</c:v>
                </c:pt>
                <c:pt idx="46">
                  <c:v>85.003149606299218</c:v>
                </c:pt>
                <c:pt idx="47">
                  <c:v>84.708379888268098</c:v>
                </c:pt>
                <c:pt idx="48">
                  <c:v>82.004830053667305</c:v>
                </c:pt>
                <c:pt idx="49">
                  <c:v>81.589879154078531</c:v>
                </c:pt>
                <c:pt idx="50">
                  <c:v>82.22091836734694</c:v>
                </c:pt>
                <c:pt idx="51">
                  <c:v>78.297837837837889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E-4FA2-9ED8-0229AE5673E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82.718840579710147</c:v>
                </c:pt>
                <c:pt idx="1">
                  <c:v>85.635810810810781</c:v>
                </c:pt>
                <c:pt idx="2">
                  <c:v>86.135433070866142</c:v>
                </c:pt>
                <c:pt idx="3">
                  <c:v>84.12142857142851</c:v>
                </c:pt>
                <c:pt idx="4">
                  <c:v>82.240582959641188</c:v>
                </c:pt>
                <c:pt idx="5">
                  <c:v>83.970351105331602</c:v>
                </c:pt>
                <c:pt idx="6">
                  <c:v>80.511034482758575</c:v>
                </c:pt>
                <c:pt idx="7">
                  <c:v>82.974308300395265</c:v>
                </c:pt>
                <c:pt idx="8">
                  <c:v>85.713315217391383</c:v>
                </c:pt>
                <c:pt idx="9">
                  <c:v>83.295278069254991</c:v>
                </c:pt>
                <c:pt idx="10">
                  <c:v>82.788413793103487</c:v>
                </c:pt>
                <c:pt idx="11">
                  <c:v>79.461887477314022</c:v>
                </c:pt>
                <c:pt idx="12">
                  <c:v>88.51547619047615</c:v>
                </c:pt>
                <c:pt idx="13">
                  <c:v>82.881530782029984</c:v>
                </c:pt>
                <c:pt idx="14">
                  <c:v>86.740217391304299</c:v>
                </c:pt>
                <c:pt idx="15">
                  <c:v>80.922721893491158</c:v>
                </c:pt>
                <c:pt idx="16">
                  <c:v>84.197363083164305</c:v>
                </c:pt>
                <c:pt idx="17">
                  <c:v>80.263322884012567</c:v>
                </c:pt>
                <c:pt idx="18">
                  <c:v>83.628827361563495</c:v>
                </c:pt>
                <c:pt idx="19">
                  <c:v>83.310328638497751</c:v>
                </c:pt>
                <c:pt idx="20">
                  <c:v>84.72762645914402</c:v>
                </c:pt>
                <c:pt idx="21">
                  <c:v>81.109365558912359</c:v>
                </c:pt>
                <c:pt idx="22">
                  <c:v>82.330418943533687</c:v>
                </c:pt>
                <c:pt idx="23">
                  <c:v>81.76550000000006</c:v>
                </c:pt>
                <c:pt idx="24">
                  <c:v>80.89721030042918</c:v>
                </c:pt>
                <c:pt idx="25">
                  <c:v>85.99471830985911</c:v>
                </c:pt>
                <c:pt idx="26">
                  <c:v>80.911686746987883</c:v>
                </c:pt>
                <c:pt idx="27">
                  <c:v>78.961420345489401</c:v>
                </c:pt>
                <c:pt idx="28">
                  <c:v>83.440700808625337</c:v>
                </c:pt>
                <c:pt idx="29">
                  <c:v>81.458280254777051</c:v>
                </c:pt>
                <c:pt idx="30">
                  <c:v>82.144611819235223</c:v>
                </c:pt>
                <c:pt idx="31">
                  <c:v>80.309913258983769</c:v>
                </c:pt>
                <c:pt idx="32">
                  <c:v>82.068604651162815</c:v>
                </c:pt>
                <c:pt idx="33">
                  <c:v>82.295508586525742</c:v>
                </c:pt>
                <c:pt idx="34">
                  <c:v>80.251923076923106</c:v>
                </c:pt>
                <c:pt idx="35">
                  <c:v>78.96151560178302</c:v>
                </c:pt>
                <c:pt idx="36">
                  <c:v>82.19501915708814</c:v>
                </c:pt>
                <c:pt idx="37">
                  <c:v>81.845060240963861</c:v>
                </c:pt>
                <c:pt idx="38">
                  <c:v>84.886707746478891</c:v>
                </c:pt>
                <c:pt idx="39">
                  <c:v>81.5810924369747</c:v>
                </c:pt>
                <c:pt idx="40">
                  <c:v>83.313366336633621</c:v>
                </c:pt>
                <c:pt idx="41">
                  <c:v>81.38577235772361</c:v>
                </c:pt>
                <c:pt idx="42">
                  <c:v>83.053350515463876</c:v>
                </c:pt>
                <c:pt idx="43">
                  <c:v>83.169764011799387</c:v>
                </c:pt>
                <c:pt idx="44">
                  <c:v>82.438475665748413</c:v>
                </c:pt>
                <c:pt idx="45">
                  <c:v>85.573020527859242</c:v>
                </c:pt>
                <c:pt idx="46">
                  <c:v>82.896244131455376</c:v>
                </c:pt>
                <c:pt idx="47">
                  <c:v>84.194903339191555</c:v>
                </c:pt>
                <c:pt idx="48">
                  <c:v>79.620788043478257</c:v>
                </c:pt>
                <c:pt idx="49">
                  <c:v>82.670563380281692</c:v>
                </c:pt>
                <c:pt idx="50">
                  <c:v>74.494093686354347</c:v>
                </c:pt>
                <c:pt idx="51">
                  <c:v>87.144215938303375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E-4FA2-9ED8-0229AE56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974120"/>
        <c:axId val="369974512"/>
      </c:lineChart>
      <c:catAx>
        <c:axId val="36997412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9974512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 (UHL)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120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24461009193788"/>
          <c:y val="9.9766943516146317E-2"/>
          <c:w val="9.0907123690816244E-2"/>
          <c:h val="0.17366823013697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griser: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</a:t>
            </a:r>
            <a:r>
              <a:rPr lang="nb-NO" sz="24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5269085771641"/>
          <c:y val="0.14663582118896262"/>
          <c:w val="0.87168256648251574"/>
          <c:h val="0.75224480458260923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0.00</c:formatCode>
                <c:ptCount val="52"/>
                <c:pt idx="0">
                  <c:v>60.933110367892979</c:v>
                </c:pt>
                <c:pt idx="1">
                  <c:v>60.484143763213517</c:v>
                </c:pt>
                <c:pt idx="2">
                  <c:v>60.912536443148689</c:v>
                </c:pt>
                <c:pt idx="3">
                  <c:v>60.556680161943298</c:v>
                </c:pt>
                <c:pt idx="4">
                  <c:v>61.16666666666665</c:v>
                </c:pt>
                <c:pt idx="5">
                  <c:v>61.415070242656491</c:v>
                </c:pt>
                <c:pt idx="6">
                  <c:v>61.113594040968344</c:v>
                </c:pt>
                <c:pt idx="7">
                  <c:v>61.421524663677133</c:v>
                </c:pt>
                <c:pt idx="8">
                  <c:v>61.219239373601773</c:v>
                </c:pt>
                <c:pt idx="9">
                  <c:v>61.323943661971818</c:v>
                </c:pt>
                <c:pt idx="10">
                  <c:v>61.539267015706798</c:v>
                </c:pt>
                <c:pt idx="11">
                  <c:v>60.386301369863013</c:v>
                </c:pt>
                <c:pt idx="12">
                  <c:v>61.071207430340557</c:v>
                </c:pt>
                <c:pt idx="13">
                  <c:v>61.33333333333335</c:v>
                </c:pt>
                <c:pt idx="14">
                  <c:v>59.912806539509518</c:v>
                </c:pt>
                <c:pt idx="15">
                  <c:v>61.495711835334482</c:v>
                </c:pt>
                <c:pt idx="16">
                  <c:v>61.333750000000002</c:v>
                </c:pt>
                <c:pt idx="17">
                  <c:v>61.092086330935246</c:v>
                </c:pt>
                <c:pt idx="18">
                  <c:v>59.894021739130451</c:v>
                </c:pt>
                <c:pt idx="19">
                  <c:v>60.750547045951855</c:v>
                </c:pt>
                <c:pt idx="20">
                  <c:v>61.138845553822158</c:v>
                </c:pt>
                <c:pt idx="21">
                  <c:v>61.26751592356689</c:v>
                </c:pt>
                <c:pt idx="22">
                  <c:v>60.881081081081071</c:v>
                </c:pt>
                <c:pt idx="23">
                  <c:v>61.483495145631053</c:v>
                </c:pt>
                <c:pt idx="24">
                  <c:v>60.109704641350191</c:v>
                </c:pt>
                <c:pt idx="25">
                  <c:v>60.858407079646</c:v>
                </c:pt>
                <c:pt idx="26">
                  <c:v>59.928240740740733</c:v>
                </c:pt>
                <c:pt idx="27">
                  <c:v>60.785850860420645</c:v>
                </c:pt>
                <c:pt idx="28">
                  <c:v>60.585000000000001</c:v>
                </c:pt>
                <c:pt idx="29">
                  <c:v>60.79279279279281</c:v>
                </c:pt>
                <c:pt idx="30">
                  <c:v>60.277631578947378</c:v>
                </c:pt>
                <c:pt idx="31">
                  <c:v>61.457023060796651</c:v>
                </c:pt>
                <c:pt idx="32">
                  <c:v>60.160083160083154</c:v>
                </c:pt>
                <c:pt idx="33">
                  <c:v>60.480438184663555</c:v>
                </c:pt>
                <c:pt idx="34">
                  <c:v>60.334702258726885</c:v>
                </c:pt>
                <c:pt idx="35">
                  <c:v>61.037135278514597</c:v>
                </c:pt>
                <c:pt idx="36">
                  <c:v>61.043177892918806</c:v>
                </c:pt>
                <c:pt idx="37">
                  <c:v>61.325670498084271</c:v>
                </c:pt>
                <c:pt idx="38">
                  <c:v>61.03125</c:v>
                </c:pt>
                <c:pt idx="39">
                  <c:v>60.282580645161282</c:v>
                </c:pt>
                <c:pt idx="40">
                  <c:v>60.133064516129025</c:v>
                </c:pt>
                <c:pt idx="41">
                  <c:v>60.634408602150543</c:v>
                </c:pt>
                <c:pt idx="42">
                  <c:v>60.407766990291286</c:v>
                </c:pt>
                <c:pt idx="43">
                  <c:v>60.782051282051277</c:v>
                </c:pt>
                <c:pt idx="44">
                  <c:v>61.447986577181233</c:v>
                </c:pt>
                <c:pt idx="45">
                  <c:v>61.221967963386732</c:v>
                </c:pt>
                <c:pt idx="46">
                  <c:v>61.127296587926502</c:v>
                </c:pt>
                <c:pt idx="47">
                  <c:v>60.886033519553074</c:v>
                </c:pt>
                <c:pt idx="48">
                  <c:v>61.094812164579608</c:v>
                </c:pt>
                <c:pt idx="49">
                  <c:v>61.125377643504535</c:v>
                </c:pt>
                <c:pt idx="50">
                  <c:v>61.336734693877553</c:v>
                </c:pt>
                <c:pt idx="51">
                  <c:v>61.848648648648641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1-4694-8145-7982E201A6F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0.00</c:formatCode>
                <c:ptCount val="52"/>
                <c:pt idx="0">
                  <c:v>60.846376811594197</c:v>
                </c:pt>
                <c:pt idx="1">
                  <c:v>61.608108108108112</c:v>
                </c:pt>
                <c:pt idx="2">
                  <c:v>60.573228346456688</c:v>
                </c:pt>
                <c:pt idx="3">
                  <c:v>60.888392857142847</c:v>
                </c:pt>
                <c:pt idx="4">
                  <c:v>61.358744394618839</c:v>
                </c:pt>
                <c:pt idx="5">
                  <c:v>60.888166449934992</c:v>
                </c:pt>
                <c:pt idx="6">
                  <c:v>61.852873563218381</c:v>
                </c:pt>
                <c:pt idx="7">
                  <c:v>60.735177865612648</c:v>
                </c:pt>
                <c:pt idx="8">
                  <c:v>60.989130434782609</c:v>
                </c:pt>
                <c:pt idx="9">
                  <c:v>60.901364113326352</c:v>
                </c:pt>
                <c:pt idx="10">
                  <c:v>60.856551724137923</c:v>
                </c:pt>
                <c:pt idx="11">
                  <c:v>60.809437386569883</c:v>
                </c:pt>
                <c:pt idx="12">
                  <c:v>59.851190476190446</c:v>
                </c:pt>
                <c:pt idx="13">
                  <c:v>61.039933444259582</c:v>
                </c:pt>
                <c:pt idx="14">
                  <c:v>61.012681159420303</c:v>
                </c:pt>
                <c:pt idx="15">
                  <c:v>61.388165680473371</c:v>
                </c:pt>
                <c:pt idx="16">
                  <c:v>61.130831643002011</c:v>
                </c:pt>
                <c:pt idx="17">
                  <c:v>60.949843260188096</c:v>
                </c:pt>
                <c:pt idx="18">
                  <c:v>60.268729641693824</c:v>
                </c:pt>
                <c:pt idx="19">
                  <c:v>60.786384976525802</c:v>
                </c:pt>
                <c:pt idx="20">
                  <c:v>61.564202334630352</c:v>
                </c:pt>
                <c:pt idx="21">
                  <c:v>61.006042296072494</c:v>
                </c:pt>
                <c:pt idx="22">
                  <c:v>61.258652094717682</c:v>
                </c:pt>
                <c:pt idx="23">
                  <c:v>61.293333333333351</c:v>
                </c:pt>
                <c:pt idx="24">
                  <c:v>60.989270386266099</c:v>
                </c:pt>
                <c:pt idx="25">
                  <c:v>60.429577464788736</c:v>
                </c:pt>
                <c:pt idx="26">
                  <c:v>60.875903614457833</c:v>
                </c:pt>
                <c:pt idx="27">
                  <c:v>61.479846449136282</c:v>
                </c:pt>
                <c:pt idx="28">
                  <c:v>60.819407008086245</c:v>
                </c:pt>
                <c:pt idx="29">
                  <c:v>60.993630573248403</c:v>
                </c:pt>
                <c:pt idx="30">
                  <c:v>61.053302433371954</c:v>
                </c:pt>
                <c:pt idx="31">
                  <c:v>61.084262701363087</c:v>
                </c:pt>
                <c:pt idx="32">
                  <c:v>59.832225913621251</c:v>
                </c:pt>
                <c:pt idx="33">
                  <c:v>59.960369881109614</c:v>
                </c:pt>
                <c:pt idx="34">
                  <c:v>60.853365384615401</c:v>
                </c:pt>
                <c:pt idx="35">
                  <c:v>61.109955423476954</c:v>
                </c:pt>
                <c:pt idx="36">
                  <c:v>60.314176245210739</c:v>
                </c:pt>
                <c:pt idx="37">
                  <c:v>61.036144578313262</c:v>
                </c:pt>
                <c:pt idx="38">
                  <c:v>60.313380281690137</c:v>
                </c:pt>
                <c:pt idx="39">
                  <c:v>60.487394957983206</c:v>
                </c:pt>
                <c:pt idx="40">
                  <c:v>61.004950495049499</c:v>
                </c:pt>
                <c:pt idx="41">
                  <c:v>60.802845528455279</c:v>
                </c:pt>
                <c:pt idx="42">
                  <c:v>61.02577319587629</c:v>
                </c:pt>
                <c:pt idx="43">
                  <c:v>60.327433628318609</c:v>
                </c:pt>
                <c:pt idx="44">
                  <c:v>61.470156106519759</c:v>
                </c:pt>
                <c:pt idx="45">
                  <c:v>60.986803519061581</c:v>
                </c:pt>
                <c:pt idx="46">
                  <c:v>60.962441314553999</c:v>
                </c:pt>
                <c:pt idx="47">
                  <c:v>61.103690685413007</c:v>
                </c:pt>
                <c:pt idx="48">
                  <c:v>60.961956521739133</c:v>
                </c:pt>
                <c:pt idx="49">
                  <c:v>59.988732394366195</c:v>
                </c:pt>
                <c:pt idx="50">
                  <c:v>60.983706720977558</c:v>
                </c:pt>
                <c:pt idx="51">
                  <c:v>59.529562982005139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1-4694-8145-7982E201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6192"/>
        <c:axId val="222236584"/>
      </c:lineChart>
      <c:catAx>
        <c:axId val="222236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6584"/>
        <c:scaling>
          <c:orientation val="minMax"/>
          <c:max val="62.5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19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79973926771711"/>
          <c:y val="0.2042082183837752"/>
          <c:w val="7.8970122405640303E-2"/>
          <c:h val="0.181865277452672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</a:t>
            </a:r>
            <a:r>
              <a:rPr lang="nb-NO" sz="2000" baseline="0"/>
              <a:t> </a:t>
            </a:r>
            <a:r>
              <a:rPr lang="nb-NO" sz="2000"/>
              <a:t>Antall PRODUSENTER </a:t>
            </a:r>
            <a:r>
              <a:rPr lang="nb-NO" sz="2000" baseline="0"/>
              <a:t>per UKE</a:t>
            </a:r>
            <a:endParaRPr lang="nb-NO" sz="20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33098154337651E-2"/>
          <c:y val="0.13909970282892414"/>
          <c:w val="0.89191251401393667"/>
          <c:h val="0.762615827956389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Uke!$D$63:$D$114</c:f>
              <c:numCache>
                <c:formatCode>General</c:formatCode>
                <c:ptCount val="52"/>
                <c:pt idx="0">
                  <c:v>19</c:v>
                </c:pt>
                <c:pt idx="1">
                  <c:v>31</c:v>
                </c:pt>
                <c:pt idx="2">
                  <c:v>31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21</c:v>
                </c:pt>
                <c:pt idx="11">
                  <c:v>35</c:v>
                </c:pt>
                <c:pt idx="12">
                  <c:v>29</c:v>
                </c:pt>
                <c:pt idx="13">
                  <c:v>3</c:v>
                </c:pt>
                <c:pt idx="14">
                  <c:v>13</c:v>
                </c:pt>
                <c:pt idx="15">
                  <c:v>21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14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30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18</c:v>
                </c:pt>
                <c:pt idx="28">
                  <c:v>17</c:v>
                </c:pt>
                <c:pt idx="29">
                  <c:v>19</c:v>
                </c:pt>
                <c:pt idx="30">
                  <c:v>25</c:v>
                </c:pt>
                <c:pt idx="31">
                  <c:v>21</c:v>
                </c:pt>
                <c:pt idx="32">
                  <c:v>20</c:v>
                </c:pt>
                <c:pt idx="33">
                  <c:v>28</c:v>
                </c:pt>
                <c:pt idx="34">
                  <c:v>18</c:v>
                </c:pt>
                <c:pt idx="35">
                  <c:v>16</c:v>
                </c:pt>
                <c:pt idx="36">
                  <c:v>19</c:v>
                </c:pt>
                <c:pt idx="37">
                  <c:v>20</c:v>
                </c:pt>
                <c:pt idx="38">
                  <c:v>25</c:v>
                </c:pt>
                <c:pt idx="39">
                  <c:v>22</c:v>
                </c:pt>
                <c:pt idx="40">
                  <c:v>22</c:v>
                </c:pt>
                <c:pt idx="41">
                  <c:v>21</c:v>
                </c:pt>
                <c:pt idx="42">
                  <c:v>26</c:v>
                </c:pt>
                <c:pt idx="43">
                  <c:v>15</c:v>
                </c:pt>
                <c:pt idx="44">
                  <c:v>17</c:v>
                </c:pt>
                <c:pt idx="45">
                  <c:v>23</c:v>
                </c:pt>
                <c:pt idx="46">
                  <c:v>17</c:v>
                </c:pt>
                <c:pt idx="47">
                  <c:v>31</c:v>
                </c:pt>
                <c:pt idx="48">
                  <c:v>21</c:v>
                </c:pt>
                <c:pt idx="49">
                  <c:v>30</c:v>
                </c:pt>
                <c:pt idx="50">
                  <c:v>14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E-4D1D-9A34-765A4E13219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9"/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Uke!$D$10:$D$61</c:f>
              <c:numCache>
                <c:formatCode>General</c:formatCode>
                <c:ptCount val="52"/>
                <c:pt idx="0">
                  <c:v>19</c:v>
                </c:pt>
                <c:pt idx="1">
                  <c:v>25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29</c:v>
                </c:pt>
                <c:pt idx="6">
                  <c:v>15</c:v>
                </c:pt>
                <c:pt idx="7">
                  <c:v>22</c:v>
                </c:pt>
                <c:pt idx="8">
                  <c:v>17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11</c:v>
                </c:pt>
                <c:pt idx="13">
                  <c:v>32</c:v>
                </c:pt>
                <c:pt idx="14">
                  <c:v>20</c:v>
                </c:pt>
                <c:pt idx="15">
                  <c:v>18</c:v>
                </c:pt>
                <c:pt idx="16">
                  <c:v>29</c:v>
                </c:pt>
                <c:pt idx="17">
                  <c:v>14</c:v>
                </c:pt>
                <c:pt idx="18">
                  <c:v>25</c:v>
                </c:pt>
                <c:pt idx="19">
                  <c:v>22</c:v>
                </c:pt>
                <c:pt idx="20">
                  <c:v>24</c:v>
                </c:pt>
                <c:pt idx="21">
                  <c:v>18</c:v>
                </c:pt>
                <c:pt idx="22">
                  <c:v>35</c:v>
                </c:pt>
                <c:pt idx="23">
                  <c:v>16</c:v>
                </c:pt>
                <c:pt idx="24">
                  <c:v>24</c:v>
                </c:pt>
                <c:pt idx="25">
                  <c:v>16</c:v>
                </c:pt>
                <c:pt idx="26">
                  <c:v>23</c:v>
                </c:pt>
                <c:pt idx="27">
                  <c:v>15</c:v>
                </c:pt>
                <c:pt idx="28">
                  <c:v>16</c:v>
                </c:pt>
                <c:pt idx="29">
                  <c:v>22</c:v>
                </c:pt>
                <c:pt idx="30">
                  <c:v>27</c:v>
                </c:pt>
                <c:pt idx="31">
                  <c:v>24</c:v>
                </c:pt>
                <c:pt idx="32">
                  <c:v>18</c:v>
                </c:pt>
                <c:pt idx="33">
                  <c:v>22</c:v>
                </c:pt>
                <c:pt idx="34">
                  <c:v>13</c:v>
                </c:pt>
                <c:pt idx="35">
                  <c:v>17</c:v>
                </c:pt>
                <c:pt idx="36">
                  <c:v>16</c:v>
                </c:pt>
                <c:pt idx="37">
                  <c:v>22</c:v>
                </c:pt>
                <c:pt idx="38">
                  <c:v>26</c:v>
                </c:pt>
                <c:pt idx="39">
                  <c:v>24</c:v>
                </c:pt>
                <c:pt idx="40">
                  <c:v>25</c:v>
                </c:pt>
                <c:pt idx="41">
                  <c:v>20</c:v>
                </c:pt>
                <c:pt idx="42">
                  <c:v>18</c:v>
                </c:pt>
                <c:pt idx="43">
                  <c:v>18</c:v>
                </c:pt>
                <c:pt idx="44">
                  <c:v>30</c:v>
                </c:pt>
                <c:pt idx="45">
                  <c:v>22</c:v>
                </c:pt>
                <c:pt idx="46">
                  <c:v>22</c:v>
                </c:pt>
                <c:pt idx="47">
                  <c:v>23</c:v>
                </c:pt>
                <c:pt idx="48">
                  <c:v>20</c:v>
                </c:pt>
                <c:pt idx="49">
                  <c:v>23</c:v>
                </c:pt>
                <c:pt idx="50">
                  <c:v>19</c:v>
                </c:pt>
                <c:pt idx="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E-4D1D-9A34-765A4E13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7368"/>
        <c:axId val="222237760"/>
      </c:lineChart>
      <c:catAx>
        <c:axId val="222237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368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45837246307938"/>
          <c:y val="0.65429415875491792"/>
          <c:w val="7.4967509179995992E-2"/>
          <c:h val="0.117941877121114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</a:t>
            </a:r>
            <a:r>
              <a:rPr lang="nb-NO" sz="2000" baseline="0"/>
              <a:t> </a:t>
            </a:r>
            <a:r>
              <a:rPr lang="nb-NO" sz="2000"/>
              <a:t>GRIS, antall</a:t>
            </a:r>
            <a:r>
              <a:rPr lang="nb-NO" sz="2000" baseline="0"/>
              <a:t> slakt per produsent, per uke</a:t>
            </a:r>
            <a:endParaRPr lang="nb-NO" sz="20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85-406F-B3D7-90E1A62AF354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31.473684210526315</c:v>
                </c:pt>
                <c:pt idx="1">
                  <c:v>30.516129032258064</c:v>
                </c:pt>
                <c:pt idx="2">
                  <c:v>22.129032258064516</c:v>
                </c:pt>
                <c:pt idx="3">
                  <c:v>21.478260869565219</c:v>
                </c:pt>
                <c:pt idx="4">
                  <c:v>13.761904761904763</c:v>
                </c:pt>
                <c:pt idx="5">
                  <c:v>39.15</c:v>
                </c:pt>
                <c:pt idx="6">
                  <c:v>25.571428571428573</c:v>
                </c:pt>
                <c:pt idx="7">
                  <c:v>23.473684210526315</c:v>
                </c:pt>
                <c:pt idx="8">
                  <c:v>17.88</c:v>
                </c:pt>
                <c:pt idx="9">
                  <c:v>26.296296296296298</c:v>
                </c:pt>
                <c:pt idx="10">
                  <c:v>27.285714285714285</c:v>
                </c:pt>
                <c:pt idx="11">
                  <c:v>20.857142857142858</c:v>
                </c:pt>
                <c:pt idx="12">
                  <c:v>22.275862068965516</c:v>
                </c:pt>
                <c:pt idx="13">
                  <c:v>5</c:v>
                </c:pt>
                <c:pt idx="14">
                  <c:v>28.23076923076923</c:v>
                </c:pt>
                <c:pt idx="15">
                  <c:v>27.761904761904763</c:v>
                </c:pt>
                <c:pt idx="16">
                  <c:v>29.666666666666668</c:v>
                </c:pt>
                <c:pt idx="17">
                  <c:v>24.857142857142858</c:v>
                </c:pt>
                <c:pt idx="18">
                  <c:v>13.25</c:v>
                </c:pt>
                <c:pt idx="19">
                  <c:v>32.642857142857146</c:v>
                </c:pt>
                <c:pt idx="20">
                  <c:v>30.523809523809526</c:v>
                </c:pt>
                <c:pt idx="21">
                  <c:v>13.652173913043478</c:v>
                </c:pt>
                <c:pt idx="22">
                  <c:v>16.818181818181817</c:v>
                </c:pt>
                <c:pt idx="23">
                  <c:v>17.166666666666668</c:v>
                </c:pt>
                <c:pt idx="24">
                  <c:v>32.31818181818182</c:v>
                </c:pt>
                <c:pt idx="25">
                  <c:v>26.904761904761905</c:v>
                </c:pt>
                <c:pt idx="26">
                  <c:v>20.571428571428573</c:v>
                </c:pt>
                <c:pt idx="27">
                  <c:v>29.055555555555557</c:v>
                </c:pt>
                <c:pt idx="28">
                  <c:v>11.764705882352942</c:v>
                </c:pt>
                <c:pt idx="29">
                  <c:v>35.05263157894737</c:v>
                </c:pt>
                <c:pt idx="30">
                  <c:v>30.44</c:v>
                </c:pt>
                <c:pt idx="31">
                  <c:v>22.714285714285715</c:v>
                </c:pt>
                <c:pt idx="32">
                  <c:v>24.05</c:v>
                </c:pt>
                <c:pt idx="33">
                  <c:v>22.928571428571427</c:v>
                </c:pt>
                <c:pt idx="34">
                  <c:v>27.055555555555557</c:v>
                </c:pt>
                <c:pt idx="35">
                  <c:v>23.5625</c:v>
                </c:pt>
                <c:pt idx="36">
                  <c:v>30.526315789473685</c:v>
                </c:pt>
                <c:pt idx="37">
                  <c:v>26.1</c:v>
                </c:pt>
                <c:pt idx="38">
                  <c:v>20.48</c:v>
                </c:pt>
                <c:pt idx="39">
                  <c:v>35.227272727272727</c:v>
                </c:pt>
                <c:pt idx="40">
                  <c:v>33.863636363636367</c:v>
                </c:pt>
                <c:pt idx="41">
                  <c:v>13.285714285714286</c:v>
                </c:pt>
                <c:pt idx="42">
                  <c:v>23.807692307692307</c:v>
                </c:pt>
                <c:pt idx="43">
                  <c:v>31.2</c:v>
                </c:pt>
                <c:pt idx="44">
                  <c:v>35.117647058823529</c:v>
                </c:pt>
                <c:pt idx="45">
                  <c:v>19</c:v>
                </c:pt>
                <c:pt idx="46">
                  <c:v>44.823529411764703</c:v>
                </c:pt>
                <c:pt idx="47">
                  <c:v>28.903225806451612</c:v>
                </c:pt>
                <c:pt idx="48">
                  <c:v>26.61904761904762</c:v>
                </c:pt>
                <c:pt idx="49">
                  <c:v>22.066666666666666</c:v>
                </c:pt>
                <c:pt idx="50">
                  <c:v>28</c:v>
                </c:pt>
                <c:pt idx="51">
                  <c:v>23.125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5-406F-B3D7-90E1A62AF35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accent1"/>
              </a:solidFill>
              <a:ln w="25400"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</c:formatCode>
                <c:ptCount val="52"/>
                <c:pt idx="0">
                  <c:v>36.315789473684212</c:v>
                </c:pt>
                <c:pt idx="1">
                  <c:v>23.68</c:v>
                </c:pt>
                <c:pt idx="2">
                  <c:v>33.421052631578945</c:v>
                </c:pt>
                <c:pt idx="3">
                  <c:v>20.363636363636363</c:v>
                </c:pt>
                <c:pt idx="4">
                  <c:v>17.153846153846153</c:v>
                </c:pt>
                <c:pt idx="5">
                  <c:v>26.551724137931036</c:v>
                </c:pt>
                <c:pt idx="6">
                  <c:v>29</c:v>
                </c:pt>
                <c:pt idx="7">
                  <c:v>23</c:v>
                </c:pt>
                <c:pt idx="8">
                  <c:v>21.647058823529413</c:v>
                </c:pt>
                <c:pt idx="9">
                  <c:v>35.296296296296298</c:v>
                </c:pt>
                <c:pt idx="10">
                  <c:v>22.65625</c:v>
                </c:pt>
                <c:pt idx="11">
                  <c:v>23.956521739130434</c:v>
                </c:pt>
                <c:pt idx="12">
                  <c:v>15.272727272727273</c:v>
                </c:pt>
                <c:pt idx="13">
                  <c:v>18.78125</c:v>
                </c:pt>
                <c:pt idx="14">
                  <c:v>27.6</c:v>
                </c:pt>
                <c:pt idx="15">
                  <c:v>46.944444444444443</c:v>
                </c:pt>
                <c:pt idx="16">
                  <c:v>34</c:v>
                </c:pt>
                <c:pt idx="17">
                  <c:v>22.785714285714285</c:v>
                </c:pt>
                <c:pt idx="18">
                  <c:v>24.56</c:v>
                </c:pt>
                <c:pt idx="19">
                  <c:v>19.363636363636363</c:v>
                </c:pt>
                <c:pt idx="20">
                  <c:v>10.708333333333334</c:v>
                </c:pt>
                <c:pt idx="21">
                  <c:v>36.777777777777779</c:v>
                </c:pt>
                <c:pt idx="22">
                  <c:v>31.4</c:v>
                </c:pt>
                <c:pt idx="23">
                  <c:v>37.5</c:v>
                </c:pt>
                <c:pt idx="24">
                  <c:v>19.416666666666668</c:v>
                </c:pt>
                <c:pt idx="25">
                  <c:v>35.5</c:v>
                </c:pt>
                <c:pt idx="26">
                  <c:v>36.130434782608695</c:v>
                </c:pt>
                <c:pt idx="27">
                  <c:v>34.733333333333334</c:v>
                </c:pt>
                <c:pt idx="28">
                  <c:v>23.1875</c:v>
                </c:pt>
                <c:pt idx="29">
                  <c:v>28.545454545454547</c:v>
                </c:pt>
                <c:pt idx="30">
                  <c:v>31.962962962962962</c:v>
                </c:pt>
                <c:pt idx="31">
                  <c:v>33.625</c:v>
                </c:pt>
                <c:pt idx="32">
                  <c:v>33.444444444444443</c:v>
                </c:pt>
                <c:pt idx="33">
                  <c:v>34.409090909090907</c:v>
                </c:pt>
                <c:pt idx="34">
                  <c:v>32</c:v>
                </c:pt>
                <c:pt idx="35">
                  <c:v>39.588235294117645</c:v>
                </c:pt>
                <c:pt idx="36">
                  <c:v>16.3125</c:v>
                </c:pt>
                <c:pt idx="37">
                  <c:v>18.863636363636363</c:v>
                </c:pt>
                <c:pt idx="38">
                  <c:v>43.692307692307693</c:v>
                </c:pt>
                <c:pt idx="39">
                  <c:v>19.833333333333332</c:v>
                </c:pt>
                <c:pt idx="40">
                  <c:v>32.32</c:v>
                </c:pt>
                <c:pt idx="41">
                  <c:v>24.6</c:v>
                </c:pt>
                <c:pt idx="42">
                  <c:v>21.555555555555557</c:v>
                </c:pt>
                <c:pt idx="43">
                  <c:v>37.666666666666664</c:v>
                </c:pt>
                <c:pt idx="44">
                  <c:v>36.299999999999997</c:v>
                </c:pt>
                <c:pt idx="45">
                  <c:v>31</c:v>
                </c:pt>
                <c:pt idx="46">
                  <c:v>19.363636363636363</c:v>
                </c:pt>
                <c:pt idx="47">
                  <c:v>24.739130434782609</c:v>
                </c:pt>
                <c:pt idx="48">
                  <c:v>36.799999999999997</c:v>
                </c:pt>
                <c:pt idx="49">
                  <c:v>30.869565217391305</c:v>
                </c:pt>
                <c:pt idx="50">
                  <c:v>25.842105263157894</c:v>
                </c:pt>
                <c:pt idx="51">
                  <c:v>27.785714285714285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5-406F-B3D7-90E1A62A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760400"/>
        <c:axId val="779760792"/>
      </c:lineChart>
      <c:catAx>
        <c:axId val="77976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7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7976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400"/>
        <c:crosses val="autoZero"/>
        <c:crossBetween val="between"/>
      </c:valAx>
      <c:spPr>
        <a:solidFill>
          <a:schemeClr val="bg2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42718317078003"/>
          <c:y val="0.11980274812015718"/>
          <c:w val="6.8992137602966547E-2"/>
          <c:h val="0.1249687243124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VAK-GRIS,</a:t>
            </a:r>
            <a:r>
              <a:rPr lang="nb-NO" sz="2800" baseline="0"/>
              <a:t> </a:t>
            </a:r>
            <a:r>
              <a:rPr lang="nb-NO" sz="2800"/>
              <a:t>ANTALL slakt i de ulike regionene</a:t>
            </a:r>
          </a:p>
        </c:rich>
      </c:tx>
      <c:layout>
        <c:manualLayout>
          <c:xMode val="edge"/>
          <c:yMode val="edge"/>
          <c:x val="0.22973177357195193"/>
          <c:y val="3.4573125742834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65552122504507E-2"/>
          <c:y val="0.17069844091116673"/>
          <c:w val="0.86443502456020893"/>
          <c:h val="0.6725571703787791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Region!$G$26:$G$29</c:f>
              <c:numCache>
                <c:formatCode>#,##0</c:formatCode>
                <c:ptCount val="4"/>
                <c:pt idx="0">
                  <c:v>11360</c:v>
                </c:pt>
                <c:pt idx="1">
                  <c:v>5688</c:v>
                </c:pt>
                <c:pt idx="2">
                  <c:v>6659</c:v>
                </c:pt>
                <c:pt idx="3">
                  <c:v>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DCB-8DA2-D470A07A9ECF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Region!$G$21:$G$24</c:f>
              <c:numCache>
                <c:formatCode>#,##0</c:formatCode>
                <c:ptCount val="4"/>
                <c:pt idx="0">
                  <c:v>13780</c:v>
                </c:pt>
                <c:pt idx="1">
                  <c:v>6015</c:v>
                </c:pt>
                <c:pt idx="2">
                  <c:v>6332</c:v>
                </c:pt>
                <c:pt idx="3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DCB-8DA2-D470A07A9ECF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Region!$G$16:$G$19</c:f>
              <c:numCache>
                <c:formatCode>#,##0</c:formatCode>
                <c:ptCount val="4"/>
                <c:pt idx="0">
                  <c:v>13934</c:v>
                </c:pt>
                <c:pt idx="1">
                  <c:v>5444</c:v>
                </c:pt>
                <c:pt idx="2">
                  <c:v>6396</c:v>
                </c:pt>
                <c:pt idx="3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DCB-8DA2-D470A07A9ECF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Region!$G$11:$G$14</c:f>
              <c:numCache>
                <c:formatCode>#,##0</c:formatCode>
                <c:ptCount val="4"/>
                <c:pt idx="0">
                  <c:v>16058</c:v>
                </c:pt>
                <c:pt idx="1">
                  <c:v>5617</c:v>
                </c:pt>
                <c:pt idx="2">
                  <c:v>7427</c:v>
                </c:pt>
                <c:pt idx="3">
                  <c:v>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B-4DCB-8DA2-D470A07A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ax val="18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6411853023373"/>
          <c:y val="0.19551977594228084"/>
          <c:w val="8.2875021490005835E-2"/>
          <c:h val="0.20173529777311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SLAKT per PRODUSENT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102965266898913"/>
          <c:h val="0.637418555979252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Region!$V$26:$V$29</c:f>
              <c:numCache>
                <c:formatCode>0</c:formatCode>
                <c:ptCount val="4"/>
                <c:pt idx="0">
                  <c:v>169.55223880597015</c:v>
                </c:pt>
                <c:pt idx="1">
                  <c:v>84.895522388059703</c:v>
                </c:pt>
                <c:pt idx="2">
                  <c:v>128.05769230769232</c:v>
                </c:pt>
                <c:pt idx="3">
                  <c:v>323.125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A-4E5D-AA8E-15F5947035D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Region!$V$21:$V$24</c:f>
              <c:numCache>
                <c:formatCode>0</c:formatCode>
                <c:ptCount val="4"/>
                <c:pt idx="0">
                  <c:v>146.59574468085106</c:v>
                </c:pt>
                <c:pt idx="1">
                  <c:v>91.13636363636364</c:v>
                </c:pt>
                <c:pt idx="2">
                  <c:v>143.90909090909091</c:v>
                </c:pt>
                <c:pt idx="3">
                  <c:v>445.83333333333331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A-4E5D-AA8E-15F5947035D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Region!$V$16:$V$19</c:f>
              <c:numCache>
                <c:formatCode>0</c:formatCode>
                <c:ptCount val="4"/>
                <c:pt idx="0">
                  <c:v>148.2340425531915</c:v>
                </c:pt>
                <c:pt idx="1">
                  <c:v>90.733333333333334</c:v>
                </c:pt>
                <c:pt idx="2">
                  <c:v>130.53061224489795</c:v>
                </c:pt>
                <c:pt idx="3">
                  <c:v>425.5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A-4E5D-AA8E-15F5947035D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Region!$V$11:$V$14</c:f>
              <c:numCache>
                <c:formatCode>0</c:formatCode>
                <c:ptCount val="4"/>
                <c:pt idx="0">
                  <c:v>191.16666666666666</c:v>
                </c:pt>
                <c:pt idx="1">
                  <c:v>89.158730158730165</c:v>
                </c:pt>
                <c:pt idx="2">
                  <c:v>158.02127659574469</c:v>
                </c:pt>
                <c:pt idx="3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A-4E5D-AA8E-15F59470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13256845386895"/>
          <c:y val="0.18234854566083605"/>
          <c:w val="8.5705027041877005E-2"/>
          <c:h val="0.18345345425749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PRODUSENTER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Region!$E$26:$E$29</c:f>
              <c:numCache>
                <c:formatCode>General</c:formatCode>
                <c:ptCount val="4"/>
                <c:pt idx="0">
                  <c:v>67</c:v>
                </c:pt>
                <c:pt idx="1">
                  <c:v>67</c:v>
                </c:pt>
                <c:pt idx="2">
                  <c:v>52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B-443F-B87F-B2DD4EFE8BE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Region!$E$21:$E$24</c:f>
              <c:numCache>
                <c:formatCode>General</c:formatCode>
                <c:ptCount val="4"/>
                <c:pt idx="0">
                  <c:v>94</c:v>
                </c:pt>
                <c:pt idx="1">
                  <c:v>66</c:v>
                </c:pt>
                <c:pt idx="2">
                  <c:v>44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B-443F-B87F-B2DD4EFE8BE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Region!$E$16:$E$19</c:f>
              <c:numCache>
                <c:formatCode>General</c:formatCode>
                <c:ptCount val="4"/>
                <c:pt idx="0">
                  <c:v>94</c:v>
                </c:pt>
                <c:pt idx="1">
                  <c:v>60</c:v>
                </c:pt>
                <c:pt idx="2">
                  <c:v>49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B-443F-B87F-B2DD4EFE8BE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Region!$E$11:$E$14</c:f>
              <c:numCache>
                <c:formatCode>General</c:formatCode>
                <c:ptCount val="4"/>
                <c:pt idx="0">
                  <c:v>84</c:v>
                </c:pt>
                <c:pt idx="1">
                  <c:v>63</c:v>
                </c:pt>
                <c:pt idx="2">
                  <c:v>47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B-443F-B87F-B2DD4EFE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8717331135279"/>
          <c:y val="7.3685359534876968E-2"/>
          <c:w val="6.6673152706486147E-2"/>
          <c:h val="0.20859551318358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middelvekt og kjøtt% 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64608835660259E-2"/>
          <c:y val="0.1629774278215223"/>
          <c:w val="0.80053782032556842"/>
          <c:h val="0.74168031496062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År!$G$7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76.985743380855425</c:v>
                </c:pt>
                <c:pt idx="1">
                  <c:v>74.608121639161723</c:v>
                </c:pt>
                <c:pt idx="2">
                  <c:v>77.23440587073118</c:v>
                </c:pt>
                <c:pt idx="3">
                  <c:v>80.788567660248489</c:v>
                </c:pt>
                <c:pt idx="4">
                  <c:v>81.532264122755862</c:v>
                </c:pt>
                <c:pt idx="5">
                  <c:v>81.690374841169401</c:v>
                </c:pt>
                <c:pt idx="6">
                  <c:v>80.420074379173812</c:v>
                </c:pt>
                <c:pt idx="7">
                  <c:v>80.383710254371692</c:v>
                </c:pt>
                <c:pt idx="8">
                  <c:v>82.63065219474845</c:v>
                </c:pt>
                <c:pt idx="9">
                  <c:v>84.888157984855852</c:v>
                </c:pt>
                <c:pt idx="10">
                  <c:v>85.783855718800993</c:v>
                </c:pt>
                <c:pt idx="11">
                  <c:v>84.996146510313594</c:v>
                </c:pt>
                <c:pt idx="12">
                  <c:v>82.591588874071718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421351840"/>
        <c:axId val="421350272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År!$F$8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-9.6784343981617981E-4"/>
                  <c:y val="-5.5392804940997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5-43C1-8213-48061D78F5B6}"/>
                </c:ext>
              </c:extLst>
            </c:dLbl>
            <c:dLbl>
              <c:idx val="10"/>
              <c:layout>
                <c:manualLayout>
                  <c:x val="-1.4194873136918197E-16"/>
                  <c:y val="-0.10013314739334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2-491A-AE5C-F6A06D9F28A0}"/>
                </c:ext>
              </c:extLst>
            </c:dLbl>
            <c:dLbl>
              <c:idx val="11"/>
              <c:layout>
                <c:manualLayout>
                  <c:x val="-9.6784343981617981E-4"/>
                  <c:y val="-0.10013314739334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2-491A-AE5C-F6A06D9F2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59.990835030549903</c:v>
                </c:pt>
                <c:pt idx="1">
                  <c:v>60.847209345447794</c:v>
                </c:pt>
                <c:pt idx="2">
                  <c:v>60.545018346034446</c:v>
                </c:pt>
                <c:pt idx="3">
                  <c:v>60.576892640464237</c:v>
                </c:pt>
                <c:pt idx="4">
                  <c:v>60.557782188360321</c:v>
                </c:pt>
                <c:pt idx="5">
                  <c:v>60.529571445073358</c:v>
                </c:pt>
                <c:pt idx="6">
                  <c:v>60.914184028472015</c:v>
                </c:pt>
                <c:pt idx="7">
                  <c:v>61.529511128775823</c:v>
                </c:pt>
                <c:pt idx="8">
                  <c:v>61.463532681617806</c:v>
                </c:pt>
                <c:pt idx="9">
                  <c:v>61.099729842852248</c:v>
                </c:pt>
                <c:pt idx="10">
                  <c:v>60.866208190059389</c:v>
                </c:pt>
                <c:pt idx="11">
                  <c:v>60.875353207120654</c:v>
                </c:pt>
                <c:pt idx="12">
                  <c:v>60.878135517876402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79672"/>
        <c:axId val="375379280"/>
      </c:barChart>
      <c:catAx>
        <c:axId val="4213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50272"/>
        <c:scaling>
          <c:orientation val="minMax"/>
          <c:max val="88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1840"/>
        <c:crosses val="autoZero"/>
        <c:crossBetween val="between"/>
        <c:majorUnit val="2"/>
      </c:valAx>
      <c:catAx>
        <c:axId val="37537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5379280"/>
        <c:crosses val="autoZero"/>
        <c:auto val="1"/>
        <c:lblAlgn val="ctr"/>
        <c:lblOffset val="100"/>
        <c:noMultiLvlLbl val="0"/>
      </c:catAx>
      <c:valAx>
        <c:axId val="375379280"/>
        <c:scaling>
          <c:orientation val="minMax"/>
          <c:max val="62"/>
          <c:min val="57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5064167188306492"/>
              <c:y val="0.372623971511987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79672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84845865597639"/>
          <c:y val="0.19242373382062897"/>
          <c:w val="8.3210451452997172E-2"/>
          <c:h val="0.120860826332484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KJØTT%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18028150054279E-2"/>
          <c:y val="0.17294622385288708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Region!$O$26:$O$29</c:f>
              <c:numCache>
                <c:formatCode>0.00</c:formatCode>
                <c:ptCount val="4"/>
                <c:pt idx="0">
                  <c:v>61.231223034252011</c:v>
                </c:pt>
                <c:pt idx="1">
                  <c:v>60.819940214524365</c:v>
                </c:pt>
                <c:pt idx="2">
                  <c:v>61.097113650030067</c:v>
                </c:pt>
                <c:pt idx="3">
                  <c:v>61.144294003868481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9-44E4-8225-A1A7933579DA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Region!$O$21:$O$24</c:f>
              <c:numCache>
                <c:formatCode>0.00</c:formatCode>
                <c:ptCount val="4"/>
                <c:pt idx="0">
                  <c:v>60.881315331010448</c:v>
                </c:pt>
                <c:pt idx="1">
                  <c:v>60.947105788423144</c:v>
                </c:pt>
                <c:pt idx="2">
                  <c:v>60.613305941845759</c:v>
                </c:pt>
                <c:pt idx="3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9-44E4-8225-A1A7933579DA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Region!$O$16:$O$19</c:f>
              <c:numCache>
                <c:formatCode>0.00</c:formatCode>
                <c:ptCount val="4"/>
                <c:pt idx="0">
                  <c:v>61.276141913243315</c:v>
                </c:pt>
                <c:pt idx="1">
                  <c:v>60.636163175303189</c:v>
                </c:pt>
                <c:pt idx="2">
                  <c:v>60.230251837947755</c:v>
                </c:pt>
                <c:pt idx="3">
                  <c:v>60.814727771249515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9-44E4-8225-A1A7933579DA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Region!$O$11:$O$14</c:f>
              <c:numCache>
                <c:formatCode>0.00</c:formatCode>
                <c:ptCount val="4"/>
                <c:pt idx="0">
                  <c:v>61.248972474778917</c:v>
                </c:pt>
                <c:pt idx="1">
                  <c:v>60.680142475512014</c:v>
                </c:pt>
                <c:pt idx="2">
                  <c:v>60.215863183409645</c:v>
                </c:pt>
                <c:pt idx="3">
                  <c:v>60.90939457202505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9-44E4-8225-A1A79335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98488061599878"/>
          <c:y val="0.10513960660054815"/>
          <c:w val="6.9474170315837649E-2"/>
          <c:h val="0.24361448556154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Region!$Q$26:$Q$29</c:f>
              <c:numCache>
                <c:formatCode>0.00</c:formatCode>
                <c:ptCount val="4"/>
                <c:pt idx="0">
                  <c:v>85.343980804789979</c:v>
                </c:pt>
                <c:pt idx="1">
                  <c:v>84.20577984877815</c:v>
                </c:pt>
                <c:pt idx="2">
                  <c:v>84.718883042693946</c:v>
                </c:pt>
                <c:pt idx="3">
                  <c:v>84.822363636363718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8AA-9A34-369D4B71FF20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Region!$Q$21:$Q$24</c:f>
              <c:numCache>
                <c:formatCode>0.00</c:formatCode>
                <c:ptCount val="4"/>
                <c:pt idx="0">
                  <c:v>87.065068960511326</c:v>
                </c:pt>
                <c:pt idx="1">
                  <c:v>84.296480372587979</c:v>
                </c:pt>
                <c:pt idx="2">
                  <c:v>84.812563211125436</c:v>
                </c:pt>
                <c:pt idx="3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8AA-9A34-369D4B71FF20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Region!$Q$16:$Q$19</c:f>
              <c:numCache>
                <c:formatCode>0.00</c:formatCode>
                <c:ptCount val="4"/>
                <c:pt idx="0">
                  <c:v>85.412833955759822</c:v>
                </c:pt>
                <c:pt idx="1">
                  <c:v>83.288533627342716</c:v>
                </c:pt>
                <c:pt idx="2">
                  <c:v>86.110558423275748</c:v>
                </c:pt>
                <c:pt idx="3">
                  <c:v>83.572894633764221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8AA-9A34-369D4B71FF20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Region!$Q$11:$Q$14</c:f>
              <c:numCache>
                <c:formatCode>0.00</c:formatCode>
                <c:ptCount val="4"/>
                <c:pt idx="0">
                  <c:v>82.421889400921813</c:v>
                </c:pt>
                <c:pt idx="1">
                  <c:v>82.988263579697119</c:v>
                </c:pt>
                <c:pt idx="2">
                  <c:v>83.897481820629935</c:v>
                </c:pt>
                <c:pt idx="3">
                  <c:v>78.750313152401063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8-48AA-9A34-369D4B71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47399474408979"/>
          <c:y val="9.6096547480066505E-2"/>
          <c:w val="7.3176361077162369E-2"/>
          <c:h val="0.22029705996472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ANTALL% slakt i de ulike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Region!$K$26:$K$29</c:f>
              <c:numCache>
                <c:formatCode>0.0</c:formatCode>
                <c:ptCount val="4"/>
                <c:pt idx="0">
                  <c:v>43.207059181500071</c:v>
                </c:pt>
                <c:pt idx="1">
                  <c:v>21.63395709721588</c:v>
                </c:pt>
                <c:pt idx="2">
                  <c:v>25.32709569450784</c:v>
                </c:pt>
                <c:pt idx="3">
                  <c:v>9.8318880267762072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DC9-9A0F-43A7947B6D34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Region!$K$21:$K$24</c:f>
              <c:numCache>
                <c:formatCode>0.0</c:formatCode>
                <c:ptCount val="4"/>
                <c:pt idx="0">
                  <c:v>47.843899729185473</c:v>
                </c:pt>
                <c:pt idx="1">
                  <c:v>20.883966391222831</c:v>
                </c:pt>
                <c:pt idx="2">
                  <c:v>21.984584403860843</c:v>
                </c:pt>
                <c:pt idx="3">
                  <c:v>9.2875494757308488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DC9-9A0F-43A7947B6D34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Region!$M$16:$M$19</c:f>
              <c:numCache>
                <c:formatCode>0.0</c:formatCode>
                <c:ptCount val="4"/>
                <c:pt idx="0">
                  <c:v>49.421663606992468</c:v>
                </c:pt>
                <c:pt idx="1">
                  <c:v>18.835361824532914</c:v>
                </c:pt>
                <c:pt idx="2">
                  <c:v>22.876591857192857</c:v>
                </c:pt>
                <c:pt idx="3">
                  <c:v>8.8663827112817675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DC9-9A0F-43A7947B6D34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Region!$K$11:$K$14</c:f>
              <c:numCache>
                <c:formatCode>0.0</c:formatCode>
                <c:ptCount val="4"/>
                <c:pt idx="0">
                  <c:v>50.982633266660315</c:v>
                </c:pt>
                <c:pt idx="1">
                  <c:v>17.833444455027461</c:v>
                </c:pt>
                <c:pt idx="2">
                  <c:v>23.580023494301042</c:v>
                </c:pt>
                <c:pt idx="3">
                  <c:v>7.6038987840111742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DC9-9A0F-43A7947B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10448215124868"/>
          <c:y val="0.19551977594228084"/>
          <c:w val="7.9834714483401167E-2"/>
          <c:h val="0.19979929332118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</a:t>
            </a:r>
            <a:r>
              <a:rPr lang="nb-NO" sz="2400" baseline="0"/>
              <a:t> </a:t>
            </a:r>
            <a:r>
              <a:rPr lang="nb-NO" sz="2400"/>
              <a:t>ANTALLS%</a:t>
            </a:r>
            <a:r>
              <a:rPr lang="nb-NO" sz="2400" baseline="0"/>
              <a:t> slakt 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34322055808156E-2"/>
          <c:y val="0.18501074895354896"/>
          <c:w val="0.81558565799868366"/>
          <c:h val="0.71139508841687971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Org!$K$15:$K$27</c:f>
              <c:numCache>
                <c:formatCode>0.0</c:formatCode>
                <c:ptCount val="13"/>
                <c:pt idx="0">
                  <c:v>95.51934826883911</c:v>
                </c:pt>
                <c:pt idx="1">
                  <c:v>89.690339328759521</c:v>
                </c:pt>
                <c:pt idx="2">
                  <c:v>84.128328158810803</c:v>
                </c:pt>
                <c:pt idx="3">
                  <c:v>78.546019867724169</c:v>
                </c:pt>
                <c:pt idx="4">
                  <c:v>74.933896281132704</c:v>
                </c:pt>
                <c:pt idx="5">
                  <c:v>78.151599965374942</c:v>
                </c:pt>
                <c:pt idx="6">
                  <c:v>77.329552262651262</c:v>
                </c:pt>
                <c:pt idx="7">
                  <c:v>78.977159880834179</c:v>
                </c:pt>
                <c:pt idx="8">
                  <c:v>82.843184213047209</c:v>
                </c:pt>
                <c:pt idx="9">
                  <c:v>81.694051422485941</c:v>
                </c:pt>
                <c:pt idx="10">
                  <c:v>88.542462329004948</c:v>
                </c:pt>
                <c:pt idx="11">
                  <c:v>91.047410597662974</c:v>
                </c:pt>
                <c:pt idx="12">
                  <c:v>90.697526748579222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lineChart>
        <c:grouping val="standard"/>
        <c:varyColors val="0"/>
        <c:ser>
          <c:idx val="4"/>
          <c:order val="1"/>
          <c:tx>
            <c:strRef>
              <c:f>Org!$D$41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'Ark1'!#REF!</c:f>
            </c:multiLvlStrRef>
          </c:cat>
          <c:val>
            <c:numRef>
              <c:f>Org!$K$29:$K$41</c:f>
              <c:numCache>
                <c:formatCode>0.0</c:formatCode>
                <c:ptCount val="13"/>
                <c:pt idx="0">
                  <c:v>4.4806517311608971</c:v>
                </c:pt>
                <c:pt idx="1">
                  <c:v>10.309660671240499</c:v>
                </c:pt>
                <c:pt idx="2">
                  <c:v>15.871671841189196</c:v>
                </c:pt>
                <c:pt idx="3">
                  <c:v>21.453980132275824</c:v>
                </c:pt>
                <c:pt idx="4">
                  <c:v>25.066103718867279</c:v>
                </c:pt>
                <c:pt idx="5">
                  <c:v>21.848400034625048</c:v>
                </c:pt>
                <c:pt idx="6">
                  <c:v>22.670447737348724</c:v>
                </c:pt>
                <c:pt idx="7">
                  <c:v>21.022840119165835</c:v>
                </c:pt>
                <c:pt idx="8">
                  <c:v>17.15681578695278</c:v>
                </c:pt>
                <c:pt idx="9">
                  <c:v>18.305948577514073</c:v>
                </c:pt>
                <c:pt idx="10">
                  <c:v>11.45753767099507</c:v>
                </c:pt>
                <c:pt idx="11">
                  <c:v>8.9525894023369936</c:v>
                </c:pt>
                <c:pt idx="12">
                  <c:v>9.3024732514207678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2136"/>
        <c:axId val="442332528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catAx>
        <c:axId val="44233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32528"/>
        <c:crossesAt val="26"/>
        <c:auto val="1"/>
        <c:lblAlgn val="ctr"/>
        <c:lblOffset val="100"/>
        <c:noMultiLvlLbl val="0"/>
      </c:catAx>
      <c:valAx>
        <c:axId val="442332528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233213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840336417832"/>
          <c:y val="0.45099945360473204"/>
          <c:w val="8.3604546580659786E-2"/>
          <c:h val="0.15946476798428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 Antall SLAKT per PRODUSENT </a:t>
            </a:r>
            <a:r>
              <a:rPr lang="nb-NO" sz="2000" baseline="0"/>
              <a:t>innen hver ORGANISASJON</a:t>
            </a:r>
            <a:endParaRPr lang="nb-NO" sz="20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5132520009819E-2"/>
          <c:y val="0.15184603197627269"/>
          <c:w val="0.87533815741114518"/>
          <c:h val="0.744559927484188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Org!$S$15:$S$27</c:f>
              <c:numCache>
                <c:formatCode>0</c:formatCode>
                <c:ptCount val="13"/>
                <c:pt idx="0">
                  <c:v>46.9</c:v>
                </c:pt>
                <c:pt idx="1">
                  <c:v>71.132352941176464</c:v>
                </c:pt>
                <c:pt idx="2">
                  <c:v>92.185567010309285</c:v>
                </c:pt>
                <c:pt idx="3">
                  <c:v>211.41134751773049</c:v>
                </c:pt>
                <c:pt idx="4">
                  <c:v>232.72185430463577</c:v>
                </c:pt>
                <c:pt idx="5">
                  <c:v>189.4055944055944</c:v>
                </c:pt>
                <c:pt idx="6">
                  <c:v>146.67424242424244</c:v>
                </c:pt>
                <c:pt idx="7">
                  <c:v>128.2741935483871</c:v>
                </c:pt>
                <c:pt idx="8">
                  <c:v>122.66666666666667</c:v>
                </c:pt>
                <c:pt idx="9">
                  <c:v>149.15972222222223</c:v>
                </c:pt>
                <c:pt idx="10">
                  <c:v>147.41040462427745</c:v>
                </c:pt>
                <c:pt idx="11">
                  <c:v>157.26219512195121</c:v>
                </c:pt>
                <c:pt idx="12">
                  <c:v>176.33950617283949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507-98AB-DA6AD968966B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Org!$S$29:$S$41</c:f>
              <c:numCache>
                <c:formatCode>0</c:formatCode>
                <c:ptCount val="13"/>
                <c:pt idx="0">
                  <c:v>11</c:v>
                </c:pt>
                <c:pt idx="1">
                  <c:v>46.333333333333336</c:v>
                </c:pt>
                <c:pt idx="2">
                  <c:v>105.4375</c:v>
                </c:pt>
                <c:pt idx="3">
                  <c:v>198.58536585365854</c:v>
                </c:pt>
                <c:pt idx="4">
                  <c:v>235.1</c:v>
                </c:pt>
                <c:pt idx="5">
                  <c:v>189.3</c:v>
                </c:pt>
                <c:pt idx="6">
                  <c:v>141.9</c:v>
                </c:pt>
                <c:pt idx="7">
                  <c:v>100.80952380952381</c:v>
                </c:pt>
                <c:pt idx="8">
                  <c:v>85.285714285714292</c:v>
                </c:pt>
                <c:pt idx="9">
                  <c:v>94.372549019607845</c:v>
                </c:pt>
                <c:pt idx="10">
                  <c:v>84.615384615384613</c:v>
                </c:pt>
                <c:pt idx="11">
                  <c:v>55.130434782608695</c:v>
                </c:pt>
                <c:pt idx="12">
                  <c:v>79.189189189189193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B-4507-98AB-DA6AD96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287863935575977E-2"/>
              <c:y val="0.38149139666415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6491296777187"/>
          <c:y val="0.5946962139801355"/>
          <c:w val="0.114759166110892"/>
          <c:h val="0.1643218307654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Antall PRODUSENTER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48326874955528"/>
          <c:y val="0.15398055715026143"/>
          <c:w val="0.84786999537487229"/>
          <c:h val="0.742425310257980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Org!$E$15:$E$27</c:f>
              <c:numCache>
                <c:formatCode>General</c:formatCode>
                <c:ptCount val="13"/>
                <c:pt idx="0">
                  <c:v>20</c:v>
                </c:pt>
                <c:pt idx="1">
                  <c:v>68</c:v>
                </c:pt>
                <c:pt idx="2">
                  <c:v>97</c:v>
                </c:pt>
                <c:pt idx="3">
                  <c:v>141</c:v>
                </c:pt>
                <c:pt idx="4">
                  <c:v>151</c:v>
                </c:pt>
                <c:pt idx="5">
                  <c:v>143</c:v>
                </c:pt>
                <c:pt idx="6">
                  <c:v>132</c:v>
                </c:pt>
                <c:pt idx="7">
                  <c:v>124</c:v>
                </c:pt>
                <c:pt idx="8">
                  <c:v>141</c:v>
                </c:pt>
                <c:pt idx="9">
                  <c:v>144</c:v>
                </c:pt>
                <c:pt idx="10">
                  <c:v>173</c:v>
                </c:pt>
                <c:pt idx="11">
                  <c:v>164</c:v>
                </c:pt>
                <c:pt idx="12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0D9-9E76-002857244115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Org!$E$29:$E$41</c:f>
              <c:numCache>
                <c:formatCode>General</c:formatCode>
                <c:ptCount val="13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41</c:v>
                </c:pt>
                <c:pt idx="4">
                  <c:v>50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51</c:v>
                </c:pt>
                <c:pt idx="10">
                  <c:v>39</c:v>
                </c:pt>
                <c:pt idx="11">
                  <c:v>46</c:v>
                </c:pt>
                <c:pt idx="1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0D9-9E76-00285724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580732934465501E-2"/>
              <c:y val="0.254988574401471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04526003920341"/>
          <c:y val="0.4834963641473578"/>
          <c:w val="9.7392057508467064E-2"/>
          <c:h val="0.15898335142331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0804433940655"/>
          <c:y val="0.16698938506099109"/>
          <c:w val="0.84994519032533811"/>
          <c:h val="0.729416405683766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Org!$N$15:$N$27</c:f>
              <c:numCache>
                <c:formatCode>0.00</c:formatCode>
                <c:ptCount val="13"/>
                <c:pt idx="0">
                  <c:v>59.931769722814479</c:v>
                </c:pt>
                <c:pt idx="1">
                  <c:v>60.634277444697112</c:v>
                </c:pt>
                <c:pt idx="2">
                  <c:v>60.39107582196376</c:v>
                </c:pt>
                <c:pt idx="3">
                  <c:v>60.389935839295894</c:v>
                </c:pt>
                <c:pt idx="4">
                  <c:v>60.310128745585047</c:v>
                </c:pt>
                <c:pt idx="5">
                  <c:v>60.418606369614999</c:v>
                </c:pt>
                <c:pt idx="6">
                  <c:v>60.756361191559783</c:v>
                </c:pt>
                <c:pt idx="7">
                  <c:v>61.400037745344747</c:v>
                </c:pt>
                <c:pt idx="8">
                  <c:v>61.389599120726551</c:v>
                </c:pt>
                <c:pt idx="9">
                  <c:v>61.019607843137265</c:v>
                </c:pt>
                <c:pt idx="10">
                  <c:v>60.84567707516085</c:v>
                </c:pt>
                <c:pt idx="11">
                  <c:v>60.870243221226559</c:v>
                </c:pt>
                <c:pt idx="12">
                  <c:v>60.871026466881389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D-49B4-B2FD-624AE05D8573}"/>
            </c:ext>
          </c:extLst>
        </c:ser>
        <c:ser>
          <c:idx val="4"/>
          <c:order val="1"/>
          <c:tx>
            <c:strRef>
              <c:f>Org!$D$31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Org!$N$29:$N$41</c:f>
              <c:numCache>
                <c:formatCode>0.00</c:formatCode>
                <c:ptCount val="13"/>
                <c:pt idx="0">
                  <c:v>61.25</c:v>
                </c:pt>
                <c:pt idx="1">
                  <c:v>62.699640287769775</c:v>
                </c:pt>
                <c:pt idx="2">
                  <c:v>61.360995850622416</c:v>
                </c:pt>
                <c:pt idx="3">
                  <c:v>61.260533104041265</c:v>
                </c:pt>
                <c:pt idx="4">
                  <c:v>61.297812579794048</c:v>
                </c:pt>
                <c:pt idx="5">
                  <c:v>60.926738957947634</c:v>
                </c:pt>
                <c:pt idx="6">
                  <c:v>61.452301181449485</c:v>
                </c:pt>
                <c:pt idx="7">
                  <c:v>62.015831758034047</c:v>
                </c:pt>
                <c:pt idx="8">
                  <c:v>61.820441217537009</c:v>
                </c:pt>
                <c:pt idx="9">
                  <c:v>61.457380457380481</c:v>
                </c:pt>
                <c:pt idx="10">
                  <c:v>61.024856016974852</c:v>
                </c:pt>
                <c:pt idx="11">
                  <c:v>60.927358863008301</c:v>
                </c:pt>
                <c:pt idx="12">
                  <c:v>60.947440273037543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D-49B4-B2FD-624AE05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 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16989912103919"/>
          <c:y val="0.21966952044749491"/>
          <c:w val="9.8214441442729894E-2"/>
          <c:h val="0.14355085347094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Middel SLAKTEVEKT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11030297612188E-2"/>
          <c:y val="0.15951742627345844"/>
          <c:w val="0.86024230048328243"/>
          <c:h val="0.7368882557507179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Org!$P$15:$P$27</c:f>
              <c:numCache>
                <c:formatCode>0.0</c:formatCode>
                <c:ptCount val="13"/>
                <c:pt idx="0">
                  <c:v>76.589765458422193</c:v>
                </c:pt>
                <c:pt idx="1">
                  <c:v>74.018833988008893</c:v>
                </c:pt>
                <c:pt idx="2">
                  <c:v>76.62696264817744</c:v>
                </c:pt>
                <c:pt idx="3">
                  <c:v>80.383865766401357</c:v>
                </c:pt>
                <c:pt idx="4">
                  <c:v>80.930269454254784</c:v>
                </c:pt>
                <c:pt idx="5">
                  <c:v>81.689433237272397</c:v>
                </c:pt>
                <c:pt idx="6">
                  <c:v>80.646002275547986</c:v>
                </c:pt>
                <c:pt idx="7">
                  <c:v>80.128027176647905</c:v>
                </c:pt>
                <c:pt idx="8">
                  <c:v>82.385188291780281</c:v>
                </c:pt>
                <c:pt idx="9">
                  <c:v>84.50703181034882</c:v>
                </c:pt>
                <c:pt idx="10">
                  <c:v>85.524293503844518</c:v>
                </c:pt>
                <c:pt idx="11">
                  <c:v>85.030206757438108</c:v>
                </c:pt>
                <c:pt idx="12">
                  <c:v>82.492066937404516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2-49C0-9402-15E122B40A30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Org!$P$29:$P$41</c:f>
              <c:numCache>
                <c:formatCode>0.0</c:formatCode>
                <c:ptCount val="13"/>
                <c:pt idx="0">
                  <c:v>85.427272727272737</c:v>
                </c:pt>
                <c:pt idx="1">
                  <c:v>79.73471223021582</c:v>
                </c:pt>
                <c:pt idx="2">
                  <c:v>80.454179016004787</c:v>
                </c:pt>
                <c:pt idx="3">
                  <c:v>82.268431396634298</c:v>
                </c:pt>
                <c:pt idx="4">
                  <c:v>83.331126053281054</c:v>
                </c:pt>
                <c:pt idx="5">
                  <c:v>81.693745040994699</c:v>
                </c:pt>
                <c:pt idx="6">
                  <c:v>79.649744313172349</c:v>
                </c:pt>
                <c:pt idx="7">
                  <c:v>81.344092627599366</c:v>
                </c:pt>
                <c:pt idx="8">
                  <c:v>83.815610164758482</c:v>
                </c:pt>
                <c:pt idx="9">
                  <c:v>86.589438669438849</c:v>
                </c:pt>
                <c:pt idx="10">
                  <c:v>87.789542285541245</c:v>
                </c:pt>
                <c:pt idx="11">
                  <c:v>84.649506514015002</c:v>
                </c:pt>
                <c:pt idx="12">
                  <c:v>83.561808873720096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9C0-9402-15E122B4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93319927221937"/>
          <c:y val="0.6365706454023552"/>
          <c:w val="0.11371264944865962"/>
          <c:h val="0.12702744001509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middel KJØTT% per org innen REGION, hittil i år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134-97F1-1887187D18D7}"/>
            </c:ext>
          </c:extLst>
        </c:ser>
        <c:ser>
          <c:idx val="5"/>
          <c:order val="1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134-97F1-1887187D18D7}"/>
            </c:ext>
          </c:extLst>
        </c:ser>
        <c:ser>
          <c:idx val="1"/>
          <c:order val="2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134-97F1-1887187D18D7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0.00</c:formatCode>
                <c:ptCount val="8"/>
                <c:pt idx="0">
                  <c:v>61.326312352028715</c:v>
                </c:pt>
                <c:pt idx="1">
                  <c:v>60.909253731343277</c:v>
                </c:pt>
                <c:pt idx="2">
                  <c:v>60.581390328151961</c:v>
                </c:pt>
                <c:pt idx="3">
                  <c:v>60.949382716049392</c:v>
                </c:pt>
                <c:pt idx="4">
                  <c:v>60.223010244286833</c:v>
                </c:pt>
                <c:pt idx="5">
                  <c:v>61.1875</c:v>
                </c:pt>
                <c:pt idx="6">
                  <c:v>60.814727771249515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8-4134-97F1-1887187D18D7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0.00</c:formatCode>
                <c:ptCount val="8"/>
                <c:pt idx="0">
                  <c:v>61.29409267775025</c:v>
                </c:pt>
                <c:pt idx="1">
                  <c:v>60.917316692667697</c:v>
                </c:pt>
                <c:pt idx="2">
                  <c:v>60.603708495040998</c:v>
                </c:pt>
                <c:pt idx="3">
                  <c:v>61.042988741044049</c:v>
                </c:pt>
                <c:pt idx="4">
                  <c:v>60.217685235262309</c:v>
                </c:pt>
                <c:pt idx="5">
                  <c:v>59.766666666666652</c:v>
                </c:pt>
                <c:pt idx="6">
                  <c:v>60.90939457202505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8-4134-97F1-1887187D1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5.2258043793476865E-2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antall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Regorg!$I$38:$I$45</c:f>
              <c:numCache>
                <c:formatCode>#,##0</c:formatCode>
                <c:ptCount val="8"/>
                <c:pt idx="0">
                  <c:v>8680</c:v>
                </c:pt>
                <c:pt idx="1">
                  <c:v>2680</c:v>
                </c:pt>
                <c:pt idx="2">
                  <c:v>3920</c:v>
                </c:pt>
                <c:pt idx="3">
                  <c:v>1768</c:v>
                </c:pt>
                <c:pt idx="4">
                  <c:v>6294</c:v>
                </c:pt>
                <c:pt idx="5">
                  <c:v>365</c:v>
                </c:pt>
                <c:pt idx="6">
                  <c:v>2585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F-4A7B-A7F3-B51BB367BE2E}"/>
            </c:ext>
          </c:extLst>
        </c:ser>
        <c:ser>
          <c:idx val="10"/>
          <c:order val="1"/>
          <c:tx>
            <c:strRef>
              <c:f>Regorg!$B$30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Regorg!$I$29:$I$36</c:f>
              <c:numCache>
                <c:formatCode>#,##0</c:formatCode>
                <c:ptCount val="8"/>
                <c:pt idx="0">
                  <c:v>11604</c:v>
                </c:pt>
                <c:pt idx="1">
                  <c:v>2176</c:v>
                </c:pt>
                <c:pt idx="2">
                  <c:v>4925</c:v>
                </c:pt>
                <c:pt idx="3">
                  <c:v>1090</c:v>
                </c:pt>
                <c:pt idx="4">
                  <c:v>6298</c:v>
                </c:pt>
                <c:pt idx="5">
                  <c:v>34</c:v>
                </c:pt>
                <c:pt idx="6">
                  <c:v>2675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F-4A7B-A7F3-B51BB367BE2E}"/>
            </c:ext>
          </c:extLst>
        </c:ser>
        <c:ser>
          <c:idx val="13"/>
          <c:order val="2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12258</c:v>
                </c:pt>
                <c:pt idx="1">
                  <c:v>1676</c:v>
                </c:pt>
                <c:pt idx="2">
                  <c:v>4632</c:v>
                </c:pt>
                <c:pt idx="3">
                  <c:v>812</c:v>
                </c:pt>
                <c:pt idx="4">
                  <c:v>6348</c:v>
                </c:pt>
                <c:pt idx="5">
                  <c:v>48</c:v>
                </c:pt>
                <c:pt idx="6">
                  <c:v>2553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F-4A7B-A7F3-B51BB367BE2E}"/>
            </c:ext>
          </c:extLst>
        </c:ser>
        <c:ser>
          <c:idx val="1"/>
          <c:order val="3"/>
          <c:tx>
            <c:strRef>
              <c:f>Regorg!$B$12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14135</c:v>
                </c:pt>
                <c:pt idx="1">
                  <c:v>1923</c:v>
                </c:pt>
                <c:pt idx="2">
                  <c:v>4640</c:v>
                </c:pt>
                <c:pt idx="3">
                  <c:v>977</c:v>
                </c:pt>
                <c:pt idx="4">
                  <c:v>7397</c:v>
                </c:pt>
                <c:pt idx="5">
                  <c:v>30</c:v>
                </c:pt>
                <c:pt idx="6">
                  <c:v>2395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F-4A7B-A7F3-B51BB367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200"/>
              <a:t>VAK griser, antall produsenter og produksjon i antall slaktegriser, hittil</a:t>
            </a:r>
            <a:r>
              <a:rPr lang="nb-NO" sz="2200" baseline="0"/>
              <a:t> i år</a:t>
            </a:r>
            <a:endParaRPr lang="nb-NO" sz="2200"/>
          </a:p>
        </c:rich>
      </c:tx>
      <c:layout>
        <c:manualLayout>
          <c:xMode val="edge"/>
          <c:yMode val="edge"/>
          <c:x val="0.12453192203663031"/>
          <c:y val="2.5944820171585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v>Antall slakt per produsent</c:v>
          </c:tx>
          <c:spPr>
            <a:ln w="66675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4"/>
              <c:layout>
                <c:manualLayout>
                  <c:x val="-6.6958148521026856E-2"/>
                  <c:y val="-2.1607657345429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E7-4F20-B4A5-6104135675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År!$R$9:$R$21</c:f>
              <c:numCache>
                <c:formatCode>0</c:formatCode>
                <c:ptCount val="13"/>
                <c:pt idx="1">
                  <c:v>67.412499999999994</c:v>
                </c:pt>
                <c:pt idx="2">
                  <c:v>94.901785714285708</c:v>
                </c:pt>
                <c:pt idx="3">
                  <c:v>209.67403314917127</c:v>
                </c:pt>
                <c:pt idx="4">
                  <c:v>233.31343283582089</c:v>
                </c:pt>
                <c:pt idx="5">
                  <c:v>189.38251366120218</c:v>
                </c:pt>
                <c:pt idx="6">
                  <c:v>145.56395348837211</c:v>
                </c:pt>
                <c:pt idx="7">
                  <c:v>121.32530120481928</c:v>
                </c:pt>
                <c:pt idx="8">
                  <c:v>114.71428571428571</c:v>
                </c:pt>
                <c:pt idx="9">
                  <c:v>135.5257731958763</c:v>
                </c:pt>
                <c:pt idx="10">
                  <c:v>137.15238095238095</c:v>
                </c:pt>
                <c:pt idx="11">
                  <c:v>135.5358851674641</c:v>
                </c:pt>
                <c:pt idx="12">
                  <c:v>158.27638190954775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8-4716-A5E1-1DE181BBF31E}"/>
            </c:ext>
          </c:extLst>
        </c:ser>
        <c:ser>
          <c:idx val="2"/>
          <c:order val="1"/>
          <c:tx>
            <c:v>Antall produsenter</c:v>
          </c:tx>
          <c:spPr>
            <a:ln w="114300">
              <a:solidFill>
                <a:schemeClr val="accent1"/>
              </a:solidFill>
            </a:ln>
          </c:spPr>
          <c:marker>
            <c:symbol val="triangle"/>
            <c:size val="1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9975014042404083E-2"/>
                  <c:y val="-4.7536846159944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6-4AC5-91F9-A6AC18B16CD2}"/>
                </c:ext>
              </c:extLst>
            </c:dLbl>
            <c:dLbl>
              <c:idx val="8"/>
              <c:layout>
                <c:manualLayout>
                  <c:x val="-1.698938096802172E-2"/>
                  <c:y val="-5.6179909098116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6-4AC5-91F9-A6AC18B16CD2}"/>
                </c:ext>
              </c:extLst>
            </c:dLbl>
            <c:dLbl>
              <c:idx val="9"/>
              <c:layout>
                <c:manualLayout>
                  <c:x val="-2.4984383776502528E-2"/>
                  <c:y val="-4.3215314690859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6-4AC5-91F9-A6AC18B16CD2}"/>
                </c:ext>
              </c:extLst>
            </c:dLbl>
            <c:dLbl>
              <c:idx val="10"/>
              <c:layout>
                <c:manualLayout>
                  <c:x val="-1.698938096802172E-2"/>
                  <c:y val="-7.778756644354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6-4AC5-91F9-A6AC18B16CD2}"/>
                </c:ext>
              </c:extLst>
            </c:dLbl>
            <c:dLbl>
              <c:idx val="11"/>
              <c:layout>
                <c:manualLayout>
                  <c:x val="-2.0986882372262126E-2"/>
                  <c:y val="-6.0501440567202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6-4AC5-91F9-A6AC18B16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År!$P$9:$P$21</c:f>
              <c:numCache>
                <c:formatCode>0</c:formatCode>
                <c:ptCount val="13"/>
                <c:pt idx="0">
                  <c:v>0</c:v>
                </c:pt>
                <c:pt idx="1">
                  <c:v>80</c:v>
                </c:pt>
                <c:pt idx="2">
                  <c:v>112</c:v>
                </c:pt>
                <c:pt idx="3">
                  <c:v>181</c:v>
                </c:pt>
                <c:pt idx="4">
                  <c:v>201</c:v>
                </c:pt>
                <c:pt idx="5">
                  <c:v>183</c:v>
                </c:pt>
                <c:pt idx="6">
                  <c:v>172</c:v>
                </c:pt>
                <c:pt idx="7">
                  <c:v>166</c:v>
                </c:pt>
                <c:pt idx="8">
                  <c:v>182</c:v>
                </c:pt>
                <c:pt idx="9">
                  <c:v>194</c:v>
                </c:pt>
                <c:pt idx="10">
                  <c:v>210</c:v>
                </c:pt>
                <c:pt idx="11">
                  <c:v>209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8-4716-A5E1-1DE181BBF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produsenter/ Antall slakt</a:t>
                </a:r>
              </a:p>
            </c:rich>
          </c:tx>
          <c:layout>
            <c:manualLayout>
              <c:xMode val="edge"/>
              <c:yMode val="edge"/>
              <c:x val="1.5733533626487668E-2"/>
              <c:y val="0.20322310822289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91826041203858"/>
          <c:y val="0.66789998961047115"/>
          <c:w val="0.17190515093794126"/>
          <c:h val="0.121872802016351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</a:t>
            </a:r>
            <a:r>
              <a:rPr lang="nb-NO" sz="2400" baseline="0"/>
              <a:t> a</a:t>
            </a:r>
            <a:r>
              <a:rPr lang="nb-NO" sz="2400"/>
              <a:t>ntall SLAKT</a:t>
            </a:r>
            <a:r>
              <a:rPr lang="nb-NO" sz="2400" baseline="0"/>
              <a:t> per </a:t>
            </a:r>
            <a:r>
              <a:rPr lang="nb-NO" sz="2400"/>
              <a:t>produsenter innen ORG innen REGION</a:t>
            </a:r>
          </a:p>
        </c:rich>
      </c:tx>
      <c:layout>
        <c:manualLayout>
          <c:xMode val="edge"/>
          <c:yMode val="edge"/>
          <c:x val="0.11464509347207938"/>
          <c:y val="2.8373847833748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Regorg!$W$47:$W$54</c:f>
              <c:numCache>
                <c:formatCode>0</c:formatCode>
                <c:ptCount val="8"/>
                <c:pt idx="0">
                  <c:v>138.36538461538461</c:v>
                </c:pt>
                <c:pt idx="1">
                  <c:v>120.5</c:v>
                </c:pt>
                <c:pt idx="2">
                  <c:v>44.692307692307693</c:v>
                </c:pt>
                <c:pt idx="3">
                  <c:v>71.777777777777771</c:v>
                </c:pt>
                <c:pt idx="4">
                  <c:v>140.07142857142858</c:v>
                </c:pt>
                <c:pt idx="5">
                  <c:v>60.3</c:v>
                </c:pt>
                <c:pt idx="6">
                  <c:v>309.375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7-47D4-907C-42D40EC4AA07}"/>
            </c:ext>
          </c:extLst>
        </c:ser>
        <c:ser>
          <c:idx val="5"/>
          <c:order val="1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Regorg!$W$38:$W$45</c:f>
              <c:numCache>
                <c:formatCode>0</c:formatCode>
                <c:ptCount val="8"/>
                <c:pt idx="0">
                  <c:v>180.83333333333334</c:v>
                </c:pt>
                <c:pt idx="1">
                  <c:v>141.05263157894737</c:v>
                </c:pt>
                <c:pt idx="2">
                  <c:v>85.217391304347828</c:v>
                </c:pt>
                <c:pt idx="3">
                  <c:v>84.19047619047619</c:v>
                </c:pt>
                <c:pt idx="4">
                  <c:v>149.85714285714286</c:v>
                </c:pt>
                <c:pt idx="5">
                  <c:v>33.18181818181818</c:v>
                </c:pt>
                <c:pt idx="6">
                  <c:v>323.125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7-47D4-907C-42D40EC4AA07}"/>
            </c:ext>
          </c:extLst>
        </c:ser>
        <c:ser>
          <c:idx val="10"/>
          <c:order val="2"/>
          <c:tx>
            <c:strRef>
              <c:f>Regorg!$B$29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Regorg!$W$29:$W$36</c:f>
              <c:numCache>
                <c:formatCode>0</c:formatCode>
                <c:ptCount val="8"/>
                <c:pt idx="0">
                  <c:v>150.7012987012987</c:v>
                </c:pt>
                <c:pt idx="1">
                  <c:v>120.88888888888889</c:v>
                </c:pt>
                <c:pt idx="2">
                  <c:v>94.711538461538467</c:v>
                </c:pt>
                <c:pt idx="3">
                  <c:v>72.666666666666671</c:v>
                </c:pt>
                <c:pt idx="4">
                  <c:v>165.73684210526315</c:v>
                </c:pt>
                <c:pt idx="5">
                  <c:v>5.666666666666667</c:v>
                </c:pt>
                <c:pt idx="6">
                  <c:v>445.83333333333331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7-47D4-907C-42D40EC4AA07}"/>
            </c:ext>
          </c:extLst>
        </c:ser>
        <c:ser>
          <c:idx val="2"/>
          <c:order val="3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RO!$AW$20:$AW$27</c:f>
              <c:numCache>
                <c:formatCode>0</c:formatCode>
                <c:ptCount val="8"/>
                <c:pt idx="0">
                  <c:v>170.25</c:v>
                </c:pt>
                <c:pt idx="1">
                  <c:v>72.869565217391298</c:v>
                </c:pt>
                <c:pt idx="2">
                  <c:v>100.69565217391305</c:v>
                </c:pt>
                <c:pt idx="3">
                  <c:v>58</c:v>
                </c:pt>
                <c:pt idx="4">
                  <c:v>158.69999999999999</c:v>
                </c:pt>
                <c:pt idx="5">
                  <c:v>5.333333333333333</c:v>
                </c:pt>
                <c:pt idx="6">
                  <c:v>425.5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D7-47D4-907C-42D40EC4AA07}"/>
            </c:ext>
          </c:extLst>
        </c:ser>
        <c:ser>
          <c:idx val="3"/>
          <c:order val="4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RO!$AW$11:$AW$18</c:f>
              <c:numCache>
                <c:formatCode>0</c:formatCode>
                <c:ptCount val="8"/>
                <c:pt idx="0">
                  <c:v>220.859375</c:v>
                </c:pt>
                <c:pt idx="1">
                  <c:v>96.15</c:v>
                </c:pt>
                <c:pt idx="2">
                  <c:v>89.230769230769226</c:v>
                </c:pt>
                <c:pt idx="3">
                  <c:v>88.818181818181813</c:v>
                </c:pt>
                <c:pt idx="4">
                  <c:v>180.41463414634146</c:v>
                </c:pt>
                <c:pt idx="5">
                  <c:v>5</c:v>
                </c:pt>
                <c:pt idx="6">
                  <c:v>479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D7-47D4-907C-42D40EC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0456"/>
        <c:axId val="697830848"/>
      </c:barChart>
      <c:catAx>
        <c:axId val="697830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25962180834424"/>
          <c:y val="0.26963545527610572"/>
          <c:w val="8.814311898096458E-2"/>
          <c:h val="0.2682033403814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Vak-gris, Antall</a:t>
            </a:r>
            <a:r>
              <a:rPr lang="nb-NO" sz="2400" baseline="0"/>
              <a:t> produsenter innen ORG og REGION</a:t>
            </a:r>
            <a:r>
              <a:rPr lang="nb-NO" sz="2400"/>
              <a:t>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67745249764658E-2"/>
          <c:y val="0.16298268603959917"/>
          <c:w val="0.89153185133347579"/>
          <c:h val="0.63583125190485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RO!$AG$20:$AG$27</c:f>
              <c:numCache>
                <c:formatCode>General</c:formatCode>
                <c:ptCount val="8"/>
                <c:pt idx="0">
                  <c:v>72</c:v>
                </c:pt>
                <c:pt idx="1">
                  <c:v>23</c:v>
                </c:pt>
                <c:pt idx="2">
                  <c:v>46</c:v>
                </c:pt>
                <c:pt idx="3">
                  <c:v>14</c:v>
                </c:pt>
                <c:pt idx="4">
                  <c:v>40</c:v>
                </c:pt>
                <c:pt idx="5">
                  <c:v>9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A-4D7F-883B-49E3A4FDB8EB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RO!$AG$11:$AG$18</c:f>
              <c:numCache>
                <c:formatCode>General</c:formatCode>
                <c:ptCount val="8"/>
                <c:pt idx="0">
                  <c:v>64</c:v>
                </c:pt>
                <c:pt idx="1">
                  <c:v>20</c:v>
                </c:pt>
                <c:pt idx="2">
                  <c:v>52</c:v>
                </c:pt>
                <c:pt idx="3">
                  <c:v>11</c:v>
                </c:pt>
                <c:pt idx="4">
                  <c:v>41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A-4D7F-883B-49E3A4FD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80872"/>
        <c:axId val="417581264"/>
      </c:barChart>
      <c:catAx>
        <c:axId val="417580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8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087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926624818712"/>
          <c:y val="0.18471301477961993"/>
          <c:w val="5.8421022693665767E-2"/>
          <c:h val="0.144369569551586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 GRIS,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58420063769794E-2"/>
          <c:y val="0.17873872439004371"/>
          <c:w val="0.86023685037967845"/>
          <c:h val="0.590256201962845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RO!$AP$20:$AP$27</c:f>
              <c:numCache>
                <c:formatCode>0.00</c:formatCode>
                <c:ptCount val="8"/>
                <c:pt idx="0">
                  <c:v>61.326312352028715</c:v>
                </c:pt>
                <c:pt idx="1">
                  <c:v>60.909253731343277</c:v>
                </c:pt>
                <c:pt idx="2">
                  <c:v>60.581390328151961</c:v>
                </c:pt>
                <c:pt idx="3">
                  <c:v>60.949382716049392</c:v>
                </c:pt>
                <c:pt idx="4">
                  <c:v>60.223010244286833</c:v>
                </c:pt>
                <c:pt idx="5">
                  <c:v>61.1875</c:v>
                </c:pt>
                <c:pt idx="6">
                  <c:v>60.814727771249515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AED-B804-EFFC1CE6335E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1.9632413206956242E-2"/>
                  <c:y val="-0.15563534760603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11-4835-A3E5-DFB825C97D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RO!$AP$11:$AP$18</c:f>
              <c:numCache>
                <c:formatCode>0.00</c:formatCode>
                <c:ptCount val="8"/>
                <c:pt idx="0">
                  <c:v>61.29409267775025</c:v>
                </c:pt>
                <c:pt idx="1">
                  <c:v>60.917316692667697</c:v>
                </c:pt>
                <c:pt idx="2">
                  <c:v>60.603708495040998</c:v>
                </c:pt>
                <c:pt idx="3">
                  <c:v>61.042988741044049</c:v>
                </c:pt>
                <c:pt idx="4">
                  <c:v>60.217685235262309</c:v>
                </c:pt>
                <c:pt idx="5">
                  <c:v>59.766666666666652</c:v>
                </c:pt>
                <c:pt idx="6">
                  <c:v>60.90939457202505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AED-B804-EFFC1CE6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0.11857722474065098"/>
          <c:w val="6.2009131700102055E-2"/>
          <c:h val="0.1645969387097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</a:t>
            </a:r>
            <a:r>
              <a:rPr lang="nb-NO" sz="2800" baseline="0"/>
              <a:t> </a:t>
            </a:r>
            <a:r>
              <a:rPr lang="nb-NO" sz="2800"/>
              <a:t>GRIS,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0734582153267E-2"/>
          <c:y val="0.11882926453980826"/>
          <c:w val="0.9092574438091694"/>
          <c:h val="0.6464297267402945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RO!$AR$36:$AR$43</c:f>
              <c:numCache>
                <c:formatCode>0.00</c:formatCode>
                <c:ptCount val="8"/>
                <c:pt idx="0">
                  <c:v>85.187147960359553</c:v>
                </c:pt>
                <c:pt idx="1">
                  <c:v>85.932362821948516</c:v>
                </c:pt>
                <c:pt idx="2">
                  <c:v>83.401267857142912</c:v>
                </c:pt>
                <c:pt idx="3">
                  <c:v>86.012110922467386</c:v>
                </c:pt>
                <c:pt idx="4">
                  <c:v>84.214088740457953</c:v>
                </c:pt>
                <c:pt idx="5">
                  <c:v>94.667032967032981</c:v>
                </c:pt>
                <c:pt idx="6">
                  <c:v>84.822363636363718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E-44F3-81EE-AA6C05865AB1}"/>
            </c:ext>
          </c:extLst>
        </c:ser>
        <c:ser>
          <c:idx val="1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RO!$AR$28:$AR$35</c:f>
              <c:numCache>
                <c:formatCode>0.00</c:formatCode>
                <c:ptCount val="8"/>
                <c:pt idx="0">
                  <c:v>87.096723558313982</c:v>
                </c:pt>
                <c:pt idx="1">
                  <c:v>86.989195402298819</c:v>
                </c:pt>
                <c:pt idx="2">
                  <c:v>83.217683868346086</c:v>
                </c:pt>
                <c:pt idx="3">
                  <c:v>89.274403669724819</c:v>
                </c:pt>
                <c:pt idx="4">
                  <c:v>84.79359707658115</c:v>
                </c:pt>
                <c:pt idx="5">
                  <c:v>92.544117647058812</c:v>
                </c:pt>
                <c:pt idx="6">
                  <c:v>84.826265420560659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E-44F3-81EE-AA6C05865AB1}"/>
            </c:ext>
          </c:extLst>
        </c:ser>
        <c:ser>
          <c:idx val="4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RO!$AR$20:$AR$27</c:f>
              <c:numCache>
                <c:formatCode>0.00</c:formatCode>
                <c:ptCount val="8"/>
                <c:pt idx="0">
                  <c:v>85.468487223446942</c:v>
                </c:pt>
                <c:pt idx="1">
                  <c:v>85.202865671641746</c:v>
                </c:pt>
                <c:pt idx="2">
                  <c:v>83.25693005181337</c:v>
                </c:pt>
                <c:pt idx="3">
                  <c:v>83.548765432098818</c:v>
                </c:pt>
                <c:pt idx="4">
                  <c:v>86.124759653270502</c:v>
                </c:pt>
                <c:pt idx="5">
                  <c:v>86.016666666666708</c:v>
                </c:pt>
                <c:pt idx="6">
                  <c:v>83.572894633764221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E-44F3-81EE-AA6C05865AB1}"/>
            </c:ext>
          </c:extLst>
        </c:ser>
        <c:ser>
          <c:idx val="6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8.0017920300095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12-4C95-9D0C-4FB7EB8D7490}"/>
                </c:ext>
              </c:extLst>
            </c:dLbl>
            <c:dLbl>
              <c:idx val="1"/>
              <c:layout>
                <c:manualLayout>
                  <c:x val="0"/>
                  <c:y val="-0.11370967621592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2-4C95-9D0C-4FB7EB8D7490}"/>
                </c:ext>
              </c:extLst>
            </c:dLbl>
            <c:dLbl>
              <c:idx val="2"/>
              <c:layout>
                <c:manualLayout>
                  <c:x val="0"/>
                  <c:y val="-8.4229389789574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2-4C95-9D0C-4FB7EB8D7490}"/>
                </c:ext>
              </c:extLst>
            </c:dLbl>
            <c:dLbl>
              <c:idx val="4"/>
              <c:layout>
                <c:manualLayout>
                  <c:x val="-3.9512398337242889E-3"/>
                  <c:y val="-8.2123655044834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2-4C95-9D0C-4FB7EB8D7490}"/>
                </c:ext>
              </c:extLst>
            </c:dLbl>
            <c:dLbl>
              <c:idx val="6"/>
              <c:layout>
                <c:manualLayout>
                  <c:x val="-9.8780995843109022E-4"/>
                  <c:y val="-0.25268816936872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2-4C95-9D0C-4FB7EB8D74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RO!$AR$11:$AR$18</c:f>
              <c:numCache>
                <c:formatCode>0.00</c:formatCode>
                <c:ptCount val="8"/>
                <c:pt idx="0">
                  <c:v>82.460735762292387</c:v>
                </c:pt>
                <c:pt idx="1">
                  <c:v>82.136349453978255</c:v>
                </c:pt>
                <c:pt idx="2">
                  <c:v>82.314230271668819</c:v>
                </c:pt>
                <c:pt idx="3">
                  <c:v>86.261617195496441</c:v>
                </c:pt>
                <c:pt idx="4">
                  <c:v>83.89010275824738</c:v>
                </c:pt>
                <c:pt idx="5">
                  <c:v>87.01</c:v>
                </c:pt>
                <c:pt idx="6">
                  <c:v>78.750313152401063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E-44F3-81EE-AA6C0586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4712"/>
        <c:axId val="417577736"/>
      </c:barChart>
      <c:catAx>
        <c:axId val="222684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7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77736"/>
        <c:scaling>
          <c:orientation val="minMax"/>
          <c:max val="10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47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018651175495"/>
          <c:y val="0.18200700963287356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RO!$AM$36:$AM$43</c:f>
              <c:numCache>
                <c:formatCode>0.0</c:formatCode>
                <c:ptCount val="8"/>
                <c:pt idx="0">
                  <c:v>76.408450704225345</c:v>
                </c:pt>
                <c:pt idx="1">
                  <c:v>23.591549295774648</c:v>
                </c:pt>
                <c:pt idx="2">
                  <c:v>68.917018284106874</c:v>
                </c:pt>
                <c:pt idx="3">
                  <c:v>31.082981715893109</c:v>
                </c:pt>
                <c:pt idx="4">
                  <c:v>94.518696500976091</c:v>
                </c:pt>
                <c:pt idx="5">
                  <c:v>5.481303499023876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3-41EF-BF36-B36CE6DADFB7}"/>
            </c:ext>
          </c:extLst>
        </c:ser>
        <c:ser>
          <c:idx val="10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RO!$AM$28:$AM$35</c:f>
              <c:numCache>
                <c:formatCode>0.0</c:formatCode>
                <c:ptCount val="8"/>
                <c:pt idx="0">
                  <c:v>84.208998548621196</c:v>
                </c:pt>
                <c:pt idx="1">
                  <c:v>15.79100145137881</c:v>
                </c:pt>
                <c:pt idx="2">
                  <c:v>81.87863674147961</c:v>
                </c:pt>
                <c:pt idx="3">
                  <c:v>18.121363258520361</c:v>
                </c:pt>
                <c:pt idx="4">
                  <c:v>99.463044851547679</c:v>
                </c:pt>
                <c:pt idx="5">
                  <c:v>0.53695514845230574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3-41EF-BF36-B36CE6DADFB7}"/>
            </c:ext>
          </c:extLst>
        </c:ser>
        <c:ser>
          <c:idx val="13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RO!$AM$20:$AM$27</c:f>
              <c:numCache>
                <c:formatCode>0.0</c:formatCode>
                <c:ptCount val="8"/>
                <c:pt idx="0">
                  <c:v>87.971867374766745</c:v>
                </c:pt>
                <c:pt idx="1">
                  <c:v>12.028132625233248</c:v>
                </c:pt>
                <c:pt idx="2">
                  <c:v>85.084496693607647</c:v>
                </c:pt>
                <c:pt idx="3">
                  <c:v>14.915503306392361</c:v>
                </c:pt>
                <c:pt idx="4">
                  <c:v>99.24953095684802</c:v>
                </c:pt>
                <c:pt idx="5">
                  <c:v>0.75046904315197005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3-41EF-BF36-B36CE6DADFB7}"/>
            </c:ext>
          </c:extLst>
        </c:ser>
        <c:ser>
          <c:idx val="1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RO!$AM$11:$AM$18</c:f>
              <c:numCache>
                <c:formatCode>0.0</c:formatCode>
                <c:ptCount val="8"/>
                <c:pt idx="0">
                  <c:v>88.024660605305769</c:v>
                </c:pt>
                <c:pt idx="1">
                  <c:v>11.975339394694236</c:v>
                </c:pt>
                <c:pt idx="2">
                  <c:v>82.606373508990529</c:v>
                </c:pt>
                <c:pt idx="3">
                  <c:v>17.393626491009432</c:v>
                </c:pt>
                <c:pt idx="4">
                  <c:v>99.596068399084388</c:v>
                </c:pt>
                <c:pt idx="5">
                  <c:v>0.40393160091557823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3-41EF-BF36-B36CE6DA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%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7967593794379E-2"/>
          <c:y val="0.18030051951896661"/>
          <c:w val="0.90515776874044573"/>
          <c:h val="0.6037667832786376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0.0</c:formatCode>
                <c:ptCount val="6"/>
                <c:pt idx="0">
                  <c:v>32.591662863228358</c:v>
                </c:pt>
                <c:pt idx="1">
                  <c:v>18.461889548151529</c:v>
                </c:pt>
                <c:pt idx="2">
                  <c:v>30.640499011106041</c:v>
                </c:pt>
                <c:pt idx="3">
                  <c:v>9.1586794462193826</c:v>
                </c:pt>
                <c:pt idx="4">
                  <c:v>1.3882549825041837</c:v>
                </c:pt>
                <c:pt idx="5">
                  <c:v>7.7590141487905084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4-4670-B28D-F2367D73B83A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0.0</c:formatCode>
                <c:ptCount val="6"/>
                <c:pt idx="0">
                  <c:v>37.236997430733979</c:v>
                </c:pt>
                <c:pt idx="1">
                  <c:v>21.922088743837236</c:v>
                </c:pt>
                <c:pt idx="2">
                  <c:v>29.383376154433719</c:v>
                </c:pt>
                <c:pt idx="3">
                  <c:v>7.6383584473300479</c:v>
                </c:pt>
                <c:pt idx="4">
                  <c:v>0.13193528227206441</c:v>
                </c:pt>
                <c:pt idx="5">
                  <c:v>3.6872439413929592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4-4670-B28D-F2367D73B83A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Bedrifter!$L$19:$L$24</c:f>
              <c:numCache>
                <c:formatCode>0.0</c:formatCode>
                <c:ptCount val="6"/>
                <c:pt idx="0">
                  <c:v>42.411833233310965</c:v>
                </c:pt>
                <c:pt idx="1">
                  <c:v>19.910332897941888</c:v>
                </c:pt>
                <c:pt idx="2">
                  <c:v>28.725244466410139</c:v>
                </c:pt>
                <c:pt idx="3">
                  <c:v>7.1451265577011354</c:v>
                </c:pt>
                <c:pt idx="4">
                  <c:v>0.24358385992162951</c:v>
                </c:pt>
                <c:pt idx="5">
                  <c:v>1.5638789847142305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4-4670-B28D-F2367D73B83A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Bedrifter!$L$12:$L$17</c:f>
              <c:numCache>
                <c:formatCode>0.0</c:formatCode>
                <c:ptCount val="6"/>
                <c:pt idx="0">
                  <c:v>44.064514080706097</c:v>
                </c:pt>
                <c:pt idx="1">
                  <c:v>17.509604089278341</c:v>
                </c:pt>
                <c:pt idx="2">
                  <c:v>29.123408578594777</c:v>
                </c:pt>
                <c:pt idx="3">
                  <c:v>7.1213131409340589</c:v>
                </c:pt>
                <c:pt idx="4">
                  <c:v>9.5247166396799685E-2</c:v>
                </c:pt>
                <c:pt idx="5">
                  <c:v>2.0859129440899125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4-4670-B28D-F2367D73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2840"/>
        <c:axId val="686859736"/>
      </c:barChart>
      <c:catAx>
        <c:axId val="7797428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5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5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84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 middel KJØTT% innen bedriftsgruppe</a:t>
            </a:r>
          </a:p>
        </c:rich>
      </c:tx>
      <c:layout>
        <c:manualLayout>
          <c:xMode val="edge"/>
          <c:yMode val="edge"/>
          <c:x val="0.17540175769298608"/>
          <c:y val="4.7132440296991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93130508749457E-2"/>
          <c:y val="0.19285625791531302"/>
          <c:w val="0.84400214475082147"/>
          <c:h val="0.6506552502615494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61.156279178338004</c:v>
                </c:pt>
                <c:pt idx="1">
                  <c:v>60.787966206470223</c:v>
                </c:pt>
                <c:pt idx="2">
                  <c:v>61.013788819875778</c:v>
                </c:pt>
                <c:pt idx="3">
                  <c:v>61.198171998338175</c:v>
                </c:pt>
                <c:pt idx="4">
                  <c:v>62.156593406593394</c:v>
                </c:pt>
                <c:pt idx="5">
                  <c:v>61.638548307994128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1-4044-9B4C-CBC50958831B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0.00</c:formatCode>
                <c:ptCount val="6"/>
                <c:pt idx="0">
                  <c:v>60.797277135397223</c:v>
                </c:pt>
                <c:pt idx="1">
                  <c:v>60.961959106038996</c:v>
                </c:pt>
                <c:pt idx="2">
                  <c:v>60.820309729282414</c:v>
                </c:pt>
                <c:pt idx="3">
                  <c:v>60.81718963165077</c:v>
                </c:pt>
                <c:pt idx="4">
                  <c:v>60.65789473684211</c:v>
                </c:pt>
                <c:pt idx="5">
                  <c:v>61.46798493408663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1-4044-9B4C-CBC50958831B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0.00</c:formatCode>
                <c:ptCount val="6"/>
                <c:pt idx="0">
                  <c:v>61.332028321532697</c:v>
                </c:pt>
                <c:pt idx="1">
                  <c:v>60.474365797409988</c:v>
                </c:pt>
                <c:pt idx="2">
                  <c:v>60.463192822907693</c:v>
                </c:pt>
                <c:pt idx="3">
                  <c:v>61.094507669470552</c:v>
                </c:pt>
                <c:pt idx="4">
                  <c:v>60.608695652173914</c:v>
                </c:pt>
                <c:pt idx="5">
                  <c:v>60.214446952595942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1-4044-9B4C-CBC50958831B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0.00</c:formatCode>
                <c:ptCount val="6"/>
                <c:pt idx="0">
                  <c:v>61.31111751567115</c:v>
                </c:pt>
                <c:pt idx="1">
                  <c:v>60.490114275349143</c:v>
                </c:pt>
                <c:pt idx="2">
                  <c:v>60.434038377671186</c:v>
                </c:pt>
                <c:pt idx="3">
                  <c:v>61.125278644672306</c:v>
                </c:pt>
                <c:pt idx="4">
                  <c:v>59.766666666666652</c:v>
                </c:pt>
                <c:pt idx="5">
                  <c:v>60.394216133942159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1-4044-9B4C-CBC50958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39312"/>
        <c:axId val="779739704"/>
      </c:barChart>
      <c:catAx>
        <c:axId val="77973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704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973970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312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35331129006"/>
          <c:y val="0.15764995838934767"/>
          <c:w val="6.6269573333598134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Bedrifter!$R$32:$R$37</c:f>
              <c:numCache>
                <c:formatCode>0.00</c:formatCode>
                <c:ptCount val="6"/>
                <c:pt idx="0">
                  <c:v>85.186310690943003</c:v>
                </c:pt>
                <c:pt idx="1">
                  <c:v>84.16508757469623</c:v>
                </c:pt>
                <c:pt idx="2">
                  <c:v>83.990186335403919</c:v>
                </c:pt>
                <c:pt idx="3">
                  <c:v>85.59970918155399</c:v>
                </c:pt>
                <c:pt idx="4">
                  <c:v>94.557967032967028</c:v>
                </c:pt>
                <c:pt idx="5">
                  <c:v>86.335262383521382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3-4215-92E5-C82B05B41A37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Bedrifter!$R$26:$R$31</c:f>
              <c:numCache>
                <c:formatCode>0.00</c:formatCode>
                <c:ptCount val="6"/>
                <c:pt idx="0">
                  <c:v>87.091513427825603</c:v>
                </c:pt>
                <c:pt idx="1">
                  <c:v>84.39395149786013</c:v>
                </c:pt>
                <c:pt idx="2">
                  <c:v>84.380477597824949</c:v>
                </c:pt>
                <c:pt idx="3">
                  <c:v>87.962119145065941</c:v>
                </c:pt>
                <c:pt idx="4">
                  <c:v>93.836842105263116</c:v>
                </c:pt>
                <c:pt idx="5">
                  <c:v>87.215819209039623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3-4215-92E5-C82B05B41A37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Bedrifter!$Y$19:$Y$24</c:f>
              <c:numCache>
                <c:formatCode>0.0</c:formatCode>
                <c:ptCount val="6"/>
                <c:pt idx="0">
                  <c:v>92.668818472620387</c:v>
                </c:pt>
                <c:pt idx="1">
                  <c:v>90.951538847857634</c:v>
                </c:pt>
                <c:pt idx="2">
                  <c:v>92.182067361867198</c:v>
                </c:pt>
                <c:pt idx="3">
                  <c:v>90.927171524560976</c:v>
                </c:pt>
                <c:pt idx="4">
                  <c:v>94.774443764033478</c:v>
                </c:pt>
                <c:pt idx="5">
                  <c:v>95.058071995089179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3-4215-92E5-C82B05B41A37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2509752925877961E-3"/>
                  <c:y val="-6.27240143369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C-4D2B-BC32-8E8C76D7DF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Bedrifter!$Y$12:$Y$17</c:f>
              <c:numCache>
                <c:formatCode>0.0</c:formatCode>
                <c:ptCount val="6"/>
                <c:pt idx="0">
                  <c:v>89.266869820629523</c:v>
                </c:pt>
                <c:pt idx="1">
                  <c:v>90.492795616153131</c:v>
                </c:pt>
                <c:pt idx="2">
                  <c:v>88.876256296543744</c:v>
                </c:pt>
                <c:pt idx="3">
                  <c:v>90.228030965725083</c:v>
                </c:pt>
                <c:pt idx="4">
                  <c:v>94.268689057421412</c:v>
                </c:pt>
                <c:pt idx="5">
                  <c:v>91.402860436238882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3-4215-92E5-C82B05B4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2808"/>
        <c:axId val="697833200"/>
      </c:barChart>
      <c:catAx>
        <c:axId val="697832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32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697833200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8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98113239746207"/>
          <c:y val="0.16130901984026191"/>
          <c:w val="6.9609268607353864E-2"/>
          <c:h val="0.22804447831117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 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29429549154461E-2"/>
          <c:y val="0.18315086951029516"/>
          <c:w val="0.8850083889830227"/>
          <c:h val="0.61836726458657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Bedrifter!$W$32:$W$37</c:f>
              <c:numCache>
                <c:formatCode>0</c:formatCode>
                <c:ptCount val="6"/>
                <c:pt idx="0">
                  <c:v>178.52083333333334</c:v>
                </c:pt>
                <c:pt idx="1">
                  <c:v>86.678571428571431</c:v>
                </c:pt>
                <c:pt idx="2">
                  <c:v>183.09090909090909</c:v>
                </c:pt>
                <c:pt idx="3">
                  <c:v>86</c:v>
                </c:pt>
                <c:pt idx="4">
                  <c:v>33.18181818181818</c:v>
                </c:pt>
                <c:pt idx="5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4-43B8-991A-34A99E7EF2C1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Bedrifter!$W$26:$W$31</c:f>
              <c:numCache>
                <c:formatCode>0</c:formatCode>
                <c:ptCount val="6"/>
                <c:pt idx="0">
                  <c:v>148.95833333333334</c:v>
                </c:pt>
                <c:pt idx="1">
                  <c:v>92.852941176470594</c:v>
                </c:pt>
                <c:pt idx="2">
                  <c:v>201.5</c:v>
                </c:pt>
                <c:pt idx="3">
                  <c:v>91.666666666666671</c:v>
                </c:pt>
                <c:pt idx="4">
                  <c:v>5.4285714285714288</c:v>
                </c:pt>
                <c:pt idx="5">
                  <c:v>132.75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4-43B8-991A-34A99E7EF2C1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Bedrifter!$W$19:$W$24</c:f>
              <c:numCache>
                <c:formatCode>0</c:formatCode>
                <c:ptCount val="6"/>
                <c:pt idx="0">
                  <c:v>176.6764705882353</c:v>
                </c:pt>
                <c:pt idx="1">
                  <c:v>100.71428571428571</c:v>
                </c:pt>
                <c:pt idx="2">
                  <c:v>193.73809523809524</c:v>
                </c:pt>
                <c:pt idx="3">
                  <c:v>72.285714285714292</c:v>
                </c:pt>
                <c:pt idx="4">
                  <c:v>6.9</c:v>
                </c:pt>
                <c:pt idx="5">
                  <c:v>55.375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4-43B8-991A-34A99E7EF2C1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Bedrifter!$W$12:$W$17</c:f>
              <c:numCache>
                <c:formatCode>0</c:formatCode>
                <c:ptCount val="6"/>
                <c:pt idx="0">
                  <c:v>239.29310344827587</c:v>
                </c:pt>
                <c:pt idx="1">
                  <c:v>93.474576271186436</c:v>
                </c:pt>
                <c:pt idx="2">
                  <c:v>203.84444444444443</c:v>
                </c:pt>
                <c:pt idx="3">
                  <c:v>101.95454545454545</c:v>
                </c:pt>
                <c:pt idx="4">
                  <c:v>5</c:v>
                </c:pt>
                <c:pt idx="5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4-43B8-991A-34A99E7E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0488"/>
        <c:axId val="779740880"/>
      </c:barChart>
      <c:catAx>
        <c:axId val="779740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9740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48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93793813747985"/>
          <c:y val="0.25748171852849944"/>
          <c:w val="6.3328598956775978E-2"/>
          <c:h val="0.2381338863390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27804916896682E-2"/>
          <c:y val="0.15952080527684426"/>
          <c:w val="0.87724888972480763"/>
          <c:h val="0.6172761464918461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48</c:v>
                </c:pt>
                <c:pt idx="1">
                  <c:v>56</c:v>
                </c:pt>
                <c:pt idx="2">
                  <c:v>44</c:v>
                </c:pt>
                <c:pt idx="3">
                  <c:v>28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E-463E-ACB0-A3167D27525C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72</c:v>
                </c:pt>
                <c:pt idx="1">
                  <c:v>68</c:v>
                </c:pt>
                <c:pt idx="2">
                  <c:v>42</c:v>
                </c:pt>
                <c:pt idx="3">
                  <c:v>24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E-463E-ACB0-A3167D27525C}"/>
            </c:ext>
          </c:extLst>
        </c:ser>
        <c:ser>
          <c:idx val="2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68</c:v>
                </c:pt>
                <c:pt idx="1">
                  <c:v>56</c:v>
                </c:pt>
                <c:pt idx="2">
                  <c:v>42</c:v>
                </c:pt>
                <c:pt idx="3">
                  <c:v>28</c:v>
                </c:pt>
                <c:pt idx="4">
                  <c:v>10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E-463E-ACB0-A3167D27525C}"/>
            </c:ext>
          </c:extLst>
        </c:ser>
        <c:ser>
          <c:idx val="3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58</c:v>
                </c:pt>
                <c:pt idx="1">
                  <c:v>59</c:v>
                </c:pt>
                <c:pt idx="2">
                  <c:v>45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E-463E-ACB0-A3167D275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1664"/>
        <c:axId val="779742056"/>
      </c:barChart>
      <c:catAx>
        <c:axId val="77974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9742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1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8250873902221232E-2"/>
          <c:h val="0.26289467881555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slaktevekt i kg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strRef>
              <c:f>År!$G$6:$G$8</c:f>
              <c:strCache>
                <c:ptCount val="3"/>
                <c:pt idx="0">
                  <c:v>Middel</c:v>
                </c:pt>
                <c:pt idx="1">
                  <c:v>Vekt</c:v>
                </c:pt>
                <c:pt idx="2">
                  <c:v>U/hl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409070670827922E-2"/>
                  <c:y val="-6.55309572714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8-4368-BF54-D4D452975661}"/>
                </c:ext>
              </c:extLst>
            </c:dLbl>
            <c:dLbl>
              <c:idx val="3"/>
              <c:layout>
                <c:manualLayout>
                  <c:x val="-1.9272565366623376E-3"/>
                  <c:y val="4.368730484760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D2-4E44-A6CA-A32F189657EC}"/>
                </c:ext>
              </c:extLst>
            </c:dLbl>
            <c:dLbl>
              <c:idx val="4"/>
              <c:layout>
                <c:manualLayout>
                  <c:x val="-1.5418052293298701E-2"/>
                  <c:y val="-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8-4368-BF54-D4D452975661}"/>
                </c:ext>
              </c:extLst>
            </c:dLbl>
            <c:dLbl>
              <c:idx val="5"/>
              <c:layout>
                <c:manualLayout>
                  <c:x val="-2.5054334976610391E-2"/>
                  <c:y val="5.0240400574746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8-4368-BF54-D4D452975661}"/>
                </c:ext>
              </c:extLst>
            </c:dLbl>
            <c:dLbl>
              <c:idx val="6"/>
              <c:layout>
                <c:manualLayout>
                  <c:x val="-2.0236193634954474E-2"/>
                  <c:y val="-4.8056035332365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7-4800-984B-9119655D5A74}"/>
                </c:ext>
              </c:extLst>
            </c:dLbl>
            <c:dLbl>
              <c:idx val="7"/>
              <c:layout>
                <c:manualLayout>
                  <c:x val="-2.3127078439948053E-2"/>
                  <c:y val="5.6793496301886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7-4800-984B-9119655D5A74}"/>
                </c:ext>
              </c:extLst>
            </c:dLbl>
            <c:dLbl>
              <c:idx val="9"/>
              <c:layout>
                <c:manualLayout>
                  <c:x val="-7.7090261466493505E-3"/>
                  <c:y val="4.368730484760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8-4368-BF54-D4D452975661}"/>
                </c:ext>
              </c:extLst>
            </c:dLbl>
            <c:dLbl>
              <c:idx val="10"/>
              <c:layout>
                <c:manualLayout>
                  <c:x val="-1.9272565366623376E-2"/>
                  <c:y val="3.93185743628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8-4368-BF54-D4D452975661}"/>
                </c:ext>
              </c:extLst>
            </c:dLbl>
            <c:dLbl>
              <c:idx val="11"/>
              <c:layout>
                <c:manualLayout>
                  <c:x val="-2.4090706708279362E-2"/>
                  <c:y val="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8-4368-BF54-D4D452975661}"/>
                </c:ext>
              </c:extLst>
            </c:dLbl>
            <c:dLbl>
              <c:idx val="12"/>
              <c:layout>
                <c:manualLayout>
                  <c:x val="-1.7345308829961038E-2"/>
                  <c:y val="-6.553095727140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7-4800-984B-9119655D5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76.985743380855425</c:v>
                </c:pt>
                <c:pt idx="1">
                  <c:v>74.608121639161723</c:v>
                </c:pt>
                <c:pt idx="2">
                  <c:v>77.23440587073118</c:v>
                </c:pt>
                <c:pt idx="3">
                  <c:v>80.788567660248489</c:v>
                </c:pt>
                <c:pt idx="4">
                  <c:v>81.532264122755862</c:v>
                </c:pt>
                <c:pt idx="5">
                  <c:v>81.690374841169401</c:v>
                </c:pt>
                <c:pt idx="6">
                  <c:v>80.420074379173812</c:v>
                </c:pt>
                <c:pt idx="7">
                  <c:v>80.383710254371692</c:v>
                </c:pt>
                <c:pt idx="8">
                  <c:v>82.63065219474845</c:v>
                </c:pt>
                <c:pt idx="9">
                  <c:v>84.888157984855852</c:v>
                </c:pt>
                <c:pt idx="10">
                  <c:v>85.783855718800993</c:v>
                </c:pt>
                <c:pt idx="11">
                  <c:v>84.996146510313594</c:v>
                </c:pt>
                <c:pt idx="12">
                  <c:v>82.591588874071718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A63-BAA1-47DF6EAD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6781365810458"/>
          <c:y val="0.64275059252246203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9180373930636E-2"/>
          <c:y val="0.16883787014467602"/>
          <c:w val="0.88495652863599694"/>
          <c:h val="0.6618790864270005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0</c:formatCode>
                <c:ptCount val="6"/>
                <c:pt idx="0">
                  <c:v>8569</c:v>
                </c:pt>
                <c:pt idx="1">
                  <c:v>4854</c:v>
                </c:pt>
                <c:pt idx="2">
                  <c:v>8056</c:v>
                </c:pt>
                <c:pt idx="3">
                  <c:v>2408</c:v>
                </c:pt>
                <c:pt idx="4">
                  <c:v>365</c:v>
                </c:pt>
                <c:pt idx="5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A-4966-9525-87ECCF022963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Bedrifter!$H$26:$H$31</c:f>
              <c:numCache>
                <c:formatCode>0</c:formatCode>
                <c:ptCount val="6"/>
                <c:pt idx="0">
                  <c:v>10725</c:v>
                </c:pt>
                <c:pt idx="1">
                  <c:v>6314</c:v>
                </c:pt>
                <c:pt idx="2">
                  <c:v>8463</c:v>
                </c:pt>
                <c:pt idx="3">
                  <c:v>2200</c:v>
                </c:pt>
                <c:pt idx="4">
                  <c:v>38</c:v>
                </c:pt>
                <c:pt idx="5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A-4966-9525-87ECCF022963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Bedrifter!$H$19:$H$24</c:f>
              <c:numCache>
                <c:formatCode>0</c:formatCode>
                <c:ptCount val="6"/>
                <c:pt idx="0">
                  <c:v>12014</c:v>
                </c:pt>
                <c:pt idx="1">
                  <c:v>5640</c:v>
                </c:pt>
                <c:pt idx="2">
                  <c:v>8137</c:v>
                </c:pt>
                <c:pt idx="3">
                  <c:v>2024</c:v>
                </c:pt>
                <c:pt idx="4">
                  <c:v>69</c:v>
                </c:pt>
                <c:pt idx="5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A-4966-9525-87ECCF022963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Bedrifter!$H$12:$H$17</c:f>
              <c:numCache>
                <c:formatCode>0</c:formatCode>
                <c:ptCount val="6"/>
                <c:pt idx="0">
                  <c:v>13879</c:v>
                </c:pt>
                <c:pt idx="1">
                  <c:v>5515</c:v>
                </c:pt>
                <c:pt idx="2">
                  <c:v>9173</c:v>
                </c:pt>
                <c:pt idx="3">
                  <c:v>2243</c:v>
                </c:pt>
                <c:pt idx="4">
                  <c:v>30</c:v>
                </c:pt>
                <c:pt idx="5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A-4966-9525-87ECCF02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1632"/>
        <c:axId val="697832024"/>
      </c:barChart>
      <c:catAx>
        <c:axId val="697831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2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16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67484650206171"/>
          <c:y val="0.1777650718971332"/>
          <c:w val="8.2437298570713247E-2"/>
          <c:h val="0.25068412091642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middel</a:t>
            </a:r>
            <a:r>
              <a:rPr lang="nb-NO" baseline="0"/>
              <a:t> KJØTT%</a:t>
            </a:r>
            <a:r>
              <a:rPr lang="nb-NO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108799105029901"/>
          <c:h val="0.67449991979789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S!$B$63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S!$P$59:$P$76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6FA-4273-985F-BA90674F845B}"/>
            </c:ext>
          </c:extLst>
        </c:ser>
        <c:ser>
          <c:idx val="0"/>
          <c:order val="1"/>
          <c:tx>
            <c:strRef>
              <c:f>S!$B$41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S!$P$41:$P$58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6FA-4273-985F-BA90674F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72184"/>
        <c:axId val="778572576"/>
      </c:barChart>
      <c:catAx>
        <c:axId val="77857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857257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88272243217405"/>
          <c:y val="0.18804487784457771"/>
          <c:w val="0.10139244313210849"/>
          <c:h val="0.15149328303724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VAK-GRIS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698543042215E-2"/>
          <c:y val="0.14608206924530731"/>
          <c:w val="0.88835216352310364"/>
          <c:h val="0.646382953783434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(Slakteri!$D$12:$D$19,Slakteri!$D$21:$D$22,Slakteri!$D$24:$D$25,Slakteri!$D$27:$D$29)</c:f>
              <c:strCache>
                <c:ptCount val="15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(Slakteri!$I$30:$I$37,Slakteri!$I$39:$I$40,Slakteri!$I$42:$I$43,Slakteri!$I$45)</c:f>
              <c:numCache>
                <c:formatCode>0</c:formatCode>
                <c:ptCount val="13"/>
                <c:pt idx="0">
                  <c:v>443</c:v>
                </c:pt>
                <c:pt idx="1">
                  <c:v>12014</c:v>
                </c:pt>
                <c:pt idx="2">
                  <c:v>2590</c:v>
                </c:pt>
                <c:pt idx="3">
                  <c:v>1937</c:v>
                </c:pt>
                <c:pt idx="4">
                  <c:v>817</c:v>
                </c:pt>
                <c:pt idx="5">
                  <c:v>5584</c:v>
                </c:pt>
                <c:pt idx="6">
                  <c:v>954</c:v>
                </c:pt>
                <c:pt idx="7">
                  <c:v>0</c:v>
                </c:pt>
                <c:pt idx="8">
                  <c:v>69</c:v>
                </c:pt>
                <c:pt idx="9">
                  <c:v>0</c:v>
                </c:pt>
                <c:pt idx="10">
                  <c:v>159</c:v>
                </c:pt>
                <c:pt idx="11">
                  <c:v>0</c:v>
                </c:pt>
                <c:pt idx="12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F8-480F-9AC4-C6FBEAD22797}"/>
            </c:ext>
          </c:extLst>
        </c:ser>
        <c:ser>
          <c:idx val="0"/>
          <c:order val="1"/>
          <c:tx>
            <c:strRef>
              <c:f>Slakteri!$B$15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(Slakteri!$D$12:$D$19,Slakteri!$D$21:$D$22,Slakteri!$D$24:$D$25,Slakteri!$D$27:$D$29)</c:f>
              <c:strCache>
                <c:ptCount val="15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(Slakteri!$I$12:$I$19,Slakteri!$I$21:$I$22,Slakteri!$I$24:$I$25,Slakteri!$I$27)</c:f>
              <c:numCache>
                <c:formatCode>#,##0</c:formatCode>
                <c:ptCount val="13"/>
                <c:pt idx="0">
                  <c:v>657</c:v>
                </c:pt>
                <c:pt idx="1">
                  <c:v>13879</c:v>
                </c:pt>
                <c:pt idx="2">
                  <c:v>2711</c:v>
                </c:pt>
                <c:pt idx="3">
                  <c:v>1850</c:v>
                </c:pt>
                <c:pt idx="4">
                  <c:v>974</c:v>
                </c:pt>
                <c:pt idx="5">
                  <c:v>6775</c:v>
                </c:pt>
                <c:pt idx="6">
                  <c:v>876</c:v>
                </c:pt>
                <c:pt idx="7">
                  <c:v>3</c:v>
                </c:pt>
                <c:pt idx="8">
                  <c:v>30</c:v>
                </c:pt>
                <c:pt idx="9">
                  <c:v>0</c:v>
                </c:pt>
                <c:pt idx="10">
                  <c:v>78</c:v>
                </c:pt>
                <c:pt idx="11">
                  <c:v>0</c:v>
                </c:pt>
                <c:pt idx="12">
                  <c:v>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8-480F-9AC4-C6FBEAD2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87708151462408"/>
          <c:y val="0.2197483077773173"/>
          <c:w val="6.3595717812489336E-2"/>
          <c:h val="0.1262347923508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3129558107673E-2"/>
          <c:y val="0.15873940036341611"/>
          <c:w val="0.90100111895355273"/>
          <c:h val="0.670959267110841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Slakteri!$R$47:$R$63</c15:sqref>
                  </c15:fullRef>
                </c:ext>
              </c:extLst>
              <c:f>(Slakteri!$R$47:$R$50,Slakteri!$R$52:$R$56,Slakteri!$R$58:$R$61,Slakteri!$R$63)</c:f>
              <c:numCache>
                <c:formatCode>0.00</c:formatCode>
                <c:ptCount val="14"/>
                <c:pt idx="0">
                  <c:v>60.886551801297813</c:v>
                </c:pt>
                <c:pt idx="1">
                  <c:v>61.46798493408663</c:v>
                </c:pt>
                <c:pt idx="2">
                  <c:v>60.73349320543565</c:v>
                </c:pt>
                <c:pt idx="3">
                  <c:v>61.110003323363266</c:v>
                </c:pt>
                <c:pt idx="4">
                  <c:v>60.713369963369985</c:v>
                </c:pt>
                <c:pt idx="5">
                  <c:v>60.642461964038759</c:v>
                </c:pt>
                <c:pt idx="6">
                  <c:v>60.609876543209879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60.919602529358606</c:v>
                </c:pt>
                <c:pt idx="11">
                  <c:v>61.468085106382993</c:v>
                </c:pt>
                <c:pt idx="12">
                  <c:v>0</c:v>
                </c:pt>
                <c:pt idx="13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16E-AD0B-F8212AD47B60}"/>
            </c:ext>
          </c:extLst>
        </c:ser>
        <c:ser>
          <c:idx val="1"/>
          <c:order val="1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(Slakteri!$R$29:$R$32,Slakteri!$R$34:$R$38,Slakteri!$R$40:$R$43,Slakteri!$R$45)</c:f>
              <c:numCache>
                <c:formatCode>0.00</c:formatCode>
                <c:ptCount val="14"/>
                <c:pt idx="0">
                  <c:v>0</c:v>
                </c:pt>
                <c:pt idx="1">
                  <c:v>60.214446952595942</c:v>
                </c:pt>
                <c:pt idx="2">
                  <c:v>61.332028321532697</c:v>
                </c:pt>
                <c:pt idx="3">
                  <c:v>60.669884169884178</c:v>
                </c:pt>
                <c:pt idx="4">
                  <c:v>60.948466257668713</c:v>
                </c:pt>
                <c:pt idx="5">
                  <c:v>60.302471346704877</c:v>
                </c:pt>
                <c:pt idx="6">
                  <c:v>59.870662460567821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61.193200663349913</c:v>
                </c:pt>
                <c:pt idx="11">
                  <c:v>61.113207547169807</c:v>
                </c:pt>
                <c:pt idx="12">
                  <c:v>0</c:v>
                </c:pt>
                <c:pt idx="13">
                  <c:v>60.814727771249515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16E-AD0B-F8212AD47B60}"/>
            </c:ext>
          </c:extLst>
        </c:ser>
        <c:ser>
          <c:idx val="0"/>
          <c:order val="2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(Slakteri!$R$11:$R$14,Slakteri!$R$16:$R$20,Slakteri!$R$22:$R$25,Slakteri!$R$27)</c:f>
              <c:numCache>
                <c:formatCode>0.00</c:formatCode>
                <c:ptCount val="14"/>
                <c:pt idx="0">
                  <c:v>0</c:v>
                </c:pt>
                <c:pt idx="1">
                  <c:v>60.394216133942159</c:v>
                </c:pt>
                <c:pt idx="2">
                  <c:v>61.31111751567115</c:v>
                </c:pt>
                <c:pt idx="3">
                  <c:v>60.745756457564561</c:v>
                </c:pt>
                <c:pt idx="4">
                  <c:v>61.045174537987691</c:v>
                </c:pt>
                <c:pt idx="5">
                  <c:v>60.267050487156759</c:v>
                </c:pt>
                <c:pt idx="6">
                  <c:v>59.892694063926953</c:v>
                </c:pt>
                <c:pt idx="7">
                  <c:v>60.33333333333335</c:v>
                </c:pt>
                <c:pt idx="8">
                  <c:v>0</c:v>
                </c:pt>
                <c:pt idx="9">
                  <c:v>0</c:v>
                </c:pt>
                <c:pt idx="10">
                  <c:v>61.188783570300146</c:v>
                </c:pt>
                <c:pt idx="11">
                  <c:v>60.282051282051277</c:v>
                </c:pt>
                <c:pt idx="12">
                  <c:v>0</c:v>
                </c:pt>
                <c:pt idx="13">
                  <c:v>60.905754795663057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E-416E-AD0B-F8212AD4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65160755554423"/>
          <c:y val="0.2940738946093277"/>
          <c:w val="6.5919640902506196E-2"/>
          <c:h val="0.138781950333131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904719164209085"/>
          <c:h val="0.60707329147577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(Slakteri!$D$12:$D$19,Slakteri!$D$22,Slakteri!$D$24:$D$25,Slakteri!$D$27:$D$28,Slakteri!$D$30)</c:f>
              <c:strCache>
                <c:ptCount val="14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Målselv</c:v>
                </c:pt>
                <c:pt idx="9">
                  <c:v>Prima</c:v>
                </c:pt>
                <c:pt idx="10">
                  <c:v>Horns</c:v>
                </c:pt>
                <c:pt idx="11">
                  <c:v>Bjerka</c:v>
                </c:pt>
                <c:pt idx="13">
                  <c:v>Rudshøgda</c:v>
                </c:pt>
                <c:pt idx="1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(Slakteri!$R$30:$R$37,Slakteri!$R$40,Slakteri!$R$42:$R$43,Slakteri!$R$45)</c:f>
              <c:numCache>
                <c:formatCode>0.00</c:formatCode>
                <c:ptCount val="12"/>
                <c:pt idx="0">
                  <c:v>60.214446952595942</c:v>
                </c:pt>
                <c:pt idx="1">
                  <c:v>61.332028321532697</c:v>
                </c:pt>
                <c:pt idx="2">
                  <c:v>60.669884169884178</c:v>
                </c:pt>
                <c:pt idx="3">
                  <c:v>60.456892101187407</c:v>
                </c:pt>
                <c:pt idx="4">
                  <c:v>60.948466257668713</c:v>
                </c:pt>
                <c:pt idx="5">
                  <c:v>60.302471346704877</c:v>
                </c:pt>
                <c:pt idx="6">
                  <c:v>59.870662460567821</c:v>
                </c:pt>
                <c:pt idx="7">
                  <c:v>0</c:v>
                </c:pt>
                <c:pt idx="8">
                  <c:v>0</c:v>
                </c:pt>
                <c:pt idx="9">
                  <c:v>61.113207547169807</c:v>
                </c:pt>
                <c:pt idx="10">
                  <c:v>0</c:v>
                </c:pt>
                <c:pt idx="11">
                  <c:v>60.814727771249515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E2-A9AB-F4F7F549D74E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(Slakteri!$D$12:$D$19,Slakteri!$D$22,Slakteri!$D$24:$D$25,Slakteri!$D$27:$D$28,Slakteri!$D$30)</c:f>
              <c:strCache>
                <c:ptCount val="14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Målselv</c:v>
                </c:pt>
                <c:pt idx="9">
                  <c:v>Prima</c:v>
                </c:pt>
                <c:pt idx="10">
                  <c:v>Horns</c:v>
                </c:pt>
                <c:pt idx="11">
                  <c:v>Bjerka</c:v>
                </c:pt>
                <c:pt idx="13">
                  <c:v>Rudshøgda</c:v>
                </c:pt>
                <c:pt idx="1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(Slakteri!$R$12:$R$19,Slakteri!$R$22,Slakteri!$R$24:$R$25,Slakteri!$R$27)</c:f>
              <c:numCache>
                <c:formatCode>0.00</c:formatCode>
                <c:ptCount val="12"/>
                <c:pt idx="0">
                  <c:v>60.394216133942159</c:v>
                </c:pt>
                <c:pt idx="1">
                  <c:v>61.31111751567115</c:v>
                </c:pt>
                <c:pt idx="2">
                  <c:v>60.745756457564561</c:v>
                </c:pt>
                <c:pt idx="3">
                  <c:v>60.40724716062735</c:v>
                </c:pt>
                <c:pt idx="4">
                  <c:v>61.045174537987691</c:v>
                </c:pt>
                <c:pt idx="5">
                  <c:v>60.267050487156759</c:v>
                </c:pt>
                <c:pt idx="6">
                  <c:v>59.892694063926953</c:v>
                </c:pt>
                <c:pt idx="7">
                  <c:v>60.33333333333335</c:v>
                </c:pt>
                <c:pt idx="8">
                  <c:v>0</c:v>
                </c:pt>
                <c:pt idx="9">
                  <c:v>60.282051282051277</c:v>
                </c:pt>
                <c:pt idx="10">
                  <c:v>0</c:v>
                </c:pt>
                <c:pt idx="11">
                  <c:v>60.905754795663057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E2-A9AB-F4F7F549D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63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716462473116"/>
          <c:y val="0.1028139096134776"/>
          <c:w val="7.2591207544422512E-2"/>
          <c:h val="0.101099088543385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6468251346388E-2"/>
          <c:y val="0.15869569439395689"/>
          <c:w val="0.88984793006305674"/>
          <c:h val="0.641591471307518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Slakteri!$T$47:$T$63</c15:sqref>
                  </c15:fullRef>
                </c:ext>
              </c:extLst>
              <c:f>(Slakteri!$T$47:$T$50,Slakteri!$T$52:$T$56,Slakteri!$T$58:$T$61,Slakteri!$T$63)</c:f>
              <c:numCache>
                <c:formatCode>0.0</c:formatCode>
                <c:ptCount val="14"/>
                <c:pt idx="0">
                  <c:v>86.209547997314942</c:v>
                </c:pt>
                <c:pt idx="1">
                  <c:v>87.215819209039623</c:v>
                </c:pt>
                <c:pt idx="2">
                  <c:v>87.721649880095697</c:v>
                </c:pt>
                <c:pt idx="3">
                  <c:v>84.983758723828629</c:v>
                </c:pt>
                <c:pt idx="4">
                  <c:v>89.213919413919442</c:v>
                </c:pt>
                <c:pt idx="5">
                  <c:v>84.174308437067978</c:v>
                </c:pt>
                <c:pt idx="6">
                  <c:v>87.995637860082255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86.727280939475918</c:v>
                </c:pt>
                <c:pt idx="11">
                  <c:v>82.981914893617059</c:v>
                </c:pt>
                <c:pt idx="12">
                  <c:v>0</c:v>
                </c:pt>
                <c:pt idx="13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B-42FE-B42A-88799854A25E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(Slakteri!$T$29:$T$32,Slakteri!$T$34:$T$38,Slakteri!$T$40:$T$43,Slakteri!$T$45)</c:f>
              <c:numCache>
                <c:formatCode>0.0</c:formatCode>
                <c:ptCount val="14"/>
                <c:pt idx="0">
                  <c:v>0</c:v>
                </c:pt>
                <c:pt idx="1">
                  <c:v>87.738600451467278</c:v>
                </c:pt>
                <c:pt idx="2">
                  <c:v>85.508871303623678</c:v>
                </c:pt>
                <c:pt idx="3">
                  <c:v>85.354633204633203</c:v>
                </c:pt>
                <c:pt idx="4">
                  <c:v>83.44748466257677</c:v>
                </c:pt>
                <c:pt idx="5">
                  <c:v>85.774946275071869</c:v>
                </c:pt>
                <c:pt idx="6">
                  <c:v>87.347318611987333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84.165339966832406</c:v>
                </c:pt>
                <c:pt idx="11">
                  <c:v>87.416352201257936</c:v>
                </c:pt>
                <c:pt idx="12">
                  <c:v>0</c:v>
                </c:pt>
                <c:pt idx="13">
                  <c:v>83.572894633764221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B-42FE-B42A-88799854A25E}"/>
            </c:ext>
          </c:extLst>
        </c:ser>
        <c:ser>
          <c:idx val="0"/>
          <c:order val="2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(Slakteri!$T$11:$T$14,Slakteri!$T$16:$T$20,Slakteri!$T$22:$T$25,Slakteri!$T$27)</c:f>
              <c:numCache>
                <c:formatCode>0.0</c:formatCode>
                <c:ptCount val="14"/>
                <c:pt idx="0">
                  <c:v>0</c:v>
                </c:pt>
                <c:pt idx="1">
                  <c:v>84.364840182648379</c:v>
                </c:pt>
                <c:pt idx="2">
                  <c:v>82.393320844441305</c:v>
                </c:pt>
                <c:pt idx="3">
                  <c:v>82.507011070110721</c:v>
                </c:pt>
                <c:pt idx="4">
                  <c:v>86.273613963039054</c:v>
                </c:pt>
                <c:pt idx="5">
                  <c:v>83.187998228520627</c:v>
                </c:pt>
                <c:pt idx="6">
                  <c:v>89.914155251141509</c:v>
                </c:pt>
                <c:pt idx="7">
                  <c:v>82.366666666666688</c:v>
                </c:pt>
                <c:pt idx="8">
                  <c:v>0</c:v>
                </c:pt>
                <c:pt idx="9">
                  <c:v>0</c:v>
                </c:pt>
                <c:pt idx="10">
                  <c:v>80.97985781990522</c:v>
                </c:pt>
                <c:pt idx="11">
                  <c:v>88.532051282051327</c:v>
                </c:pt>
                <c:pt idx="12">
                  <c:v>0</c:v>
                </c:pt>
                <c:pt idx="13">
                  <c:v>78.753294412010206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B-42FE-B42A-88799854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00517636549852"/>
          <c:y val="0.33202104608666982"/>
          <c:w val="6.6437220864270383E-2"/>
          <c:h val="0.15518849935826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8895996233544528"/>
          <c:h val="0.679382923097657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(Slakteri!$D$12:$D$19,Slakteri!$D$21:$D$28,Slakteri!$D$30)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(Slakteri!$T$30:$T$37,Slakteri!$T$39:$T$45)</c:f>
              <c:numCache>
                <c:formatCode>0.0</c:formatCode>
                <c:ptCount val="15"/>
                <c:pt idx="0">
                  <c:v>87.738600451467278</c:v>
                </c:pt>
                <c:pt idx="1">
                  <c:v>85.508871303623678</c:v>
                </c:pt>
                <c:pt idx="2">
                  <c:v>85.354633204633203</c:v>
                </c:pt>
                <c:pt idx="3">
                  <c:v>80.070108415074941</c:v>
                </c:pt>
                <c:pt idx="4">
                  <c:v>83.44748466257677</c:v>
                </c:pt>
                <c:pt idx="5">
                  <c:v>85.774946275071869</c:v>
                </c:pt>
                <c:pt idx="6">
                  <c:v>87.347318611987333</c:v>
                </c:pt>
                <c:pt idx="7">
                  <c:v>0</c:v>
                </c:pt>
                <c:pt idx="8">
                  <c:v>87.476811594202886</c:v>
                </c:pt>
                <c:pt idx="9">
                  <c:v>0</c:v>
                </c:pt>
                <c:pt idx="10">
                  <c:v>84.165339966832406</c:v>
                </c:pt>
                <c:pt idx="11">
                  <c:v>87.416352201257936</c:v>
                </c:pt>
                <c:pt idx="12">
                  <c:v>0</c:v>
                </c:pt>
                <c:pt idx="13">
                  <c:v>0</c:v>
                </c:pt>
                <c:pt idx="14">
                  <c:v>83.572894633764221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3-4693-AE3A-901BBCEC5AD8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6142259161404453E-3"/>
                  <c:y val="-0.10913974798416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9-4E45-807C-A2E4CCC9F229}"/>
                </c:ext>
              </c:extLst>
            </c:dLbl>
            <c:dLbl>
              <c:idx val="1"/>
              <c:layout>
                <c:manualLayout>
                  <c:x val="-1.7480410756618933E-3"/>
                  <c:y val="-0.10134405169958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9-4E45-807C-A2E4CCC9F229}"/>
                </c:ext>
              </c:extLst>
            </c:dLbl>
            <c:dLbl>
              <c:idx val="2"/>
              <c:layout>
                <c:manualLayout>
                  <c:x val="-3.4960821513238187E-3"/>
                  <c:y val="-7.016126656125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9-4E45-807C-A2E4CCC9F229}"/>
                </c:ext>
              </c:extLst>
            </c:dLbl>
            <c:dLbl>
              <c:idx val="4"/>
              <c:layout>
                <c:manualLayout>
                  <c:x val="-6.9921643026476374E-3"/>
                  <c:y val="-5.2620949920938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9-4E45-807C-A2E4CCC9F229}"/>
                </c:ext>
              </c:extLst>
            </c:dLbl>
            <c:dLbl>
              <c:idx val="5"/>
              <c:layout>
                <c:manualLayout>
                  <c:x val="-1.7480410756618933E-3"/>
                  <c:y val="-6.8212342490104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9-4E45-807C-A2E4CCC9F2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(Slakteri!$D$12:$D$19,Slakteri!$D$21:$D$28,Slakteri!$D$30)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(Slakteri!$T$12:$T$19,Slakteri!$T$21:$T$27)</c:f>
              <c:numCache>
                <c:formatCode>0.0</c:formatCode>
                <c:ptCount val="15"/>
                <c:pt idx="0">
                  <c:v>84.364840182648379</c:v>
                </c:pt>
                <c:pt idx="1">
                  <c:v>82.393320844441305</c:v>
                </c:pt>
                <c:pt idx="2">
                  <c:v>82.507011070110721</c:v>
                </c:pt>
                <c:pt idx="3">
                  <c:v>81.739480800432602</c:v>
                </c:pt>
                <c:pt idx="4">
                  <c:v>86.273613963039054</c:v>
                </c:pt>
                <c:pt idx="5">
                  <c:v>83.187998228520627</c:v>
                </c:pt>
                <c:pt idx="6">
                  <c:v>89.914155251141509</c:v>
                </c:pt>
                <c:pt idx="7">
                  <c:v>82.366666666666688</c:v>
                </c:pt>
                <c:pt idx="8">
                  <c:v>87.01</c:v>
                </c:pt>
                <c:pt idx="9">
                  <c:v>0</c:v>
                </c:pt>
                <c:pt idx="10">
                  <c:v>80.97985781990522</c:v>
                </c:pt>
                <c:pt idx="11">
                  <c:v>88.532051282051327</c:v>
                </c:pt>
                <c:pt idx="12">
                  <c:v>0</c:v>
                </c:pt>
                <c:pt idx="13">
                  <c:v>0</c:v>
                </c:pt>
                <c:pt idx="14">
                  <c:v>78.753294412010206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3-4693-AE3A-901BBCEC5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105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77352689516037"/>
          <c:y val="0.21066525239188302"/>
          <c:w val="6.9743397893170064E-2"/>
          <c:h val="0.16422928316095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5149146522698E-2"/>
          <c:y val="0.1648956217462802"/>
          <c:w val="0.89270127819308553"/>
          <c:h val="0.63076043476715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Slakteri!$L$47:$L$63</c15:sqref>
                  </c15:fullRef>
                </c:ext>
              </c:extLst>
              <c:f>Slakteri!$L$48:$L$63</c:f>
              <c:numCache>
                <c:formatCode>0.0</c:formatCode>
                <c:ptCount val="16"/>
                <c:pt idx="0">
                  <c:v>3.6872439413929592</c:v>
                </c:pt>
                <c:pt idx="1">
                  <c:v>21.720713839316712</c:v>
                </c:pt>
                <c:pt idx="2">
                  <c:v>10.45066314839247</c:v>
                </c:pt>
                <c:pt idx="3">
                  <c:v>6.9127143948336922</c:v>
                </c:pt>
                <c:pt idx="4">
                  <c:v>3.7914033747656406</c:v>
                </c:pt>
                <c:pt idx="5">
                  <c:v>20.095826678702871</c:v>
                </c:pt>
                <c:pt idx="6">
                  <c:v>4.2254010138184839</c:v>
                </c:pt>
                <c:pt idx="7">
                  <c:v>0</c:v>
                </c:pt>
                <c:pt idx="8">
                  <c:v>0</c:v>
                </c:pt>
                <c:pt idx="9">
                  <c:v>0.13193528227206441</c:v>
                </c:pt>
                <c:pt idx="10">
                  <c:v>0</c:v>
                </c:pt>
                <c:pt idx="11">
                  <c:v>3.8469550725644046</c:v>
                </c:pt>
                <c:pt idx="12">
                  <c:v>0.3333101867925839</c:v>
                </c:pt>
                <c:pt idx="13">
                  <c:v>0</c:v>
                </c:pt>
                <c:pt idx="14">
                  <c:v>0</c:v>
                </c:pt>
                <c:pt idx="15">
                  <c:v>9.2875494757308488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5-44C2-A88E-CCEA7F5639A3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Slakteri!$L$30:$L$45</c:f>
              <c:numCache>
                <c:formatCode>0.0</c:formatCode>
                <c:ptCount val="16"/>
                <c:pt idx="0">
                  <c:v>1.5638789847142305</c:v>
                </c:pt>
                <c:pt idx="1">
                  <c:v>42.411833233310965</c:v>
                </c:pt>
                <c:pt idx="2">
                  <c:v>9.1432202492321792</c:v>
                </c:pt>
                <c:pt idx="3">
                  <c:v>6.8379990821477721</c:v>
                </c:pt>
                <c:pt idx="4">
                  <c:v>2.8841741095068301</c:v>
                </c:pt>
                <c:pt idx="5">
                  <c:v>19.712641649309845</c:v>
                </c:pt>
                <c:pt idx="6">
                  <c:v>3.3678116284816602</c:v>
                </c:pt>
                <c:pt idx="7">
                  <c:v>0</c:v>
                </c:pt>
                <c:pt idx="8">
                  <c:v>0</c:v>
                </c:pt>
                <c:pt idx="9">
                  <c:v>0.24358385992162951</c:v>
                </c:pt>
                <c:pt idx="10">
                  <c:v>0</c:v>
                </c:pt>
                <c:pt idx="11">
                  <c:v>4.2609524481943026</c:v>
                </c:pt>
                <c:pt idx="12">
                  <c:v>0.56130193808027662</c:v>
                </c:pt>
                <c:pt idx="13">
                  <c:v>0</c:v>
                </c:pt>
                <c:pt idx="14">
                  <c:v>0</c:v>
                </c:pt>
                <c:pt idx="15">
                  <c:v>9.0126028171002943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5-44C2-A88E-CCEA7F5639A3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Slakteri!$L$12:$L$27</c:f>
              <c:numCache>
                <c:formatCode>0.0</c:formatCode>
                <c:ptCount val="16"/>
                <c:pt idx="0">
                  <c:v>2.0859129440899125</c:v>
                </c:pt>
                <c:pt idx="1">
                  <c:v>44.064514080706097</c:v>
                </c:pt>
                <c:pt idx="2">
                  <c:v>8.6071689367241309</c:v>
                </c:pt>
                <c:pt idx="3">
                  <c:v>5.8735752611359828</c:v>
                </c:pt>
                <c:pt idx="4">
                  <c:v>3.0923580023494295</c:v>
                </c:pt>
                <c:pt idx="5">
                  <c:v>21.509985077943924</c:v>
                </c:pt>
                <c:pt idx="6">
                  <c:v>2.7812172587865502</c:v>
                </c:pt>
                <c:pt idx="7">
                  <c:v>9.5247166396799678E-3</c:v>
                </c:pt>
                <c:pt idx="8">
                  <c:v>0</c:v>
                </c:pt>
                <c:pt idx="9">
                  <c:v>9.5247166396799685E-2</c:v>
                </c:pt>
                <c:pt idx="10">
                  <c:v>0</c:v>
                </c:pt>
                <c:pt idx="11">
                  <c:v>4.0194304219449473</c:v>
                </c:pt>
                <c:pt idx="12">
                  <c:v>0.24764263263167924</c:v>
                </c:pt>
                <c:pt idx="13">
                  <c:v>0</c:v>
                </c:pt>
                <c:pt idx="14">
                  <c:v>0</c:v>
                </c:pt>
                <c:pt idx="15">
                  <c:v>7.6134235006508559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5-44C2-A88E-CCEA7F56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0824017616400101E-2"/>
          <c:h val="0.16586251246640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6300308798609E-2"/>
          <c:y val="0.16217141521877565"/>
          <c:w val="0.89105125121498052"/>
          <c:h val="0.6759072856933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Slakteri!$L$30:$L$45</c:f>
              <c:numCache>
                <c:formatCode>0.0</c:formatCode>
                <c:ptCount val="16"/>
                <c:pt idx="0">
                  <c:v>1.5638789847142305</c:v>
                </c:pt>
                <c:pt idx="1">
                  <c:v>42.411833233310965</c:v>
                </c:pt>
                <c:pt idx="2">
                  <c:v>9.1432202492321792</c:v>
                </c:pt>
                <c:pt idx="3">
                  <c:v>6.8379990821477721</c:v>
                </c:pt>
                <c:pt idx="4">
                  <c:v>2.8841741095068301</c:v>
                </c:pt>
                <c:pt idx="5">
                  <c:v>19.712641649309845</c:v>
                </c:pt>
                <c:pt idx="6">
                  <c:v>3.3678116284816602</c:v>
                </c:pt>
                <c:pt idx="7">
                  <c:v>0</c:v>
                </c:pt>
                <c:pt idx="8">
                  <c:v>0</c:v>
                </c:pt>
                <c:pt idx="9">
                  <c:v>0.24358385992162951</c:v>
                </c:pt>
                <c:pt idx="10">
                  <c:v>0</c:v>
                </c:pt>
                <c:pt idx="11">
                  <c:v>4.2609524481943026</c:v>
                </c:pt>
                <c:pt idx="12">
                  <c:v>0.56130193808027662</c:v>
                </c:pt>
                <c:pt idx="13">
                  <c:v>0</c:v>
                </c:pt>
                <c:pt idx="14">
                  <c:v>0</c:v>
                </c:pt>
                <c:pt idx="15">
                  <c:v>9.0126028171002943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EE6-B079-AE4E860E3D8D}"/>
            </c:ext>
          </c:extLst>
        </c:ser>
        <c:ser>
          <c:idx val="0"/>
          <c:order val="1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Slakteri!$L$12:$L$27</c:f>
              <c:numCache>
                <c:formatCode>0.0</c:formatCode>
                <c:ptCount val="16"/>
                <c:pt idx="0">
                  <c:v>2.0859129440899125</c:v>
                </c:pt>
                <c:pt idx="1">
                  <c:v>44.064514080706097</c:v>
                </c:pt>
                <c:pt idx="2">
                  <c:v>8.6071689367241309</c:v>
                </c:pt>
                <c:pt idx="3">
                  <c:v>5.8735752611359828</c:v>
                </c:pt>
                <c:pt idx="4">
                  <c:v>3.0923580023494295</c:v>
                </c:pt>
                <c:pt idx="5">
                  <c:v>21.509985077943924</c:v>
                </c:pt>
                <c:pt idx="6">
                  <c:v>2.7812172587865502</c:v>
                </c:pt>
                <c:pt idx="7">
                  <c:v>9.5247166396799678E-3</c:v>
                </c:pt>
                <c:pt idx="8">
                  <c:v>0</c:v>
                </c:pt>
                <c:pt idx="9">
                  <c:v>9.5247166396799685E-2</c:v>
                </c:pt>
                <c:pt idx="10">
                  <c:v>0</c:v>
                </c:pt>
                <c:pt idx="11">
                  <c:v>4.0194304219449473</c:v>
                </c:pt>
                <c:pt idx="12">
                  <c:v>0.24764263263167924</c:v>
                </c:pt>
                <c:pt idx="13">
                  <c:v>0</c:v>
                </c:pt>
                <c:pt idx="14">
                  <c:v>0</c:v>
                </c:pt>
                <c:pt idx="15">
                  <c:v>7.6134235006508559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1-4EE6-B079-AE4E860E3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73894420597096"/>
          <c:y val="0.23328114994411275"/>
          <c:w val="7.211594977884489E-2"/>
          <c:h val="0.13379028744045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24085443592858E-2"/>
          <c:y val="0.15793400234032073"/>
          <c:w val="0.88429020294823701"/>
          <c:h val="0.680144844802006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Slakteri!$I$47:$I$63</c15:sqref>
                  </c15:fullRef>
                </c:ext>
              </c:extLst>
              <c:f>(Slakteri!$I$48:$I$55,Slakteri!$I$57:$I$63)</c:f>
              <c:numCache>
                <c:formatCode>0</c:formatCode>
                <c:ptCount val="15"/>
                <c:pt idx="0">
                  <c:v>1062</c:v>
                </c:pt>
                <c:pt idx="1">
                  <c:v>6256</c:v>
                </c:pt>
                <c:pt idx="2">
                  <c:v>3010</c:v>
                </c:pt>
                <c:pt idx="3">
                  <c:v>1991</c:v>
                </c:pt>
                <c:pt idx="4">
                  <c:v>1092</c:v>
                </c:pt>
                <c:pt idx="5">
                  <c:v>5788</c:v>
                </c:pt>
                <c:pt idx="6">
                  <c:v>1217</c:v>
                </c:pt>
                <c:pt idx="7">
                  <c:v>0</c:v>
                </c:pt>
                <c:pt idx="8">
                  <c:v>38</c:v>
                </c:pt>
                <c:pt idx="9">
                  <c:v>0</c:v>
                </c:pt>
                <c:pt idx="10">
                  <c:v>1108</c:v>
                </c:pt>
                <c:pt idx="11">
                  <c:v>96</c:v>
                </c:pt>
                <c:pt idx="12">
                  <c:v>0</c:v>
                </c:pt>
                <c:pt idx="13">
                  <c:v>0</c:v>
                </c:pt>
                <c:pt idx="14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0-4E3F-AD98-546D84FB08C2}"/>
            </c:ext>
          </c:extLst>
        </c:ser>
        <c:ser>
          <c:idx val="1"/>
          <c:order val="1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(Slakteri!$I$30:$I$37,Slakteri!$I$39:$I$45)</c:f>
              <c:numCache>
                <c:formatCode>0</c:formatCode>
                <c:ptCount val="15"/>
                <c:pt idx="0">
                  <c:v>443</c:v>
                </c:pt>
                <c:pt idx="1">
                  <c:v>12014</c:v>
                </c:pt>
                <c:pt idx="2">
                  <c:v>2590</c:v>
                </c:pt>
                <c:pt idx="3">
                  <c:v>1937</c:v>
                </c:pt>
                <c:pt idx="4">
                  <c:v>817</c:v>
                </c:pt>
                <c:pt idx="5">
                  <c:v>5584</c:v>
                </c:pt>
                <c:pt idx="6">
                  <c:v>954</c:v>
                </c:pt>
                <c:pt idx="7">
                  <c:v>0</c:v>
                </c:pt>
                <c:pt idx="8">
                  <c:v>69</c:v>
                </c:pt>
                <c:pt idx="9">
                  <c:v>0</c:v>
                </c:pt>
                <c:pt idx="10">
                  <c:v>1207</c:v>
                </c:pt>
                <c:pt idx="11">
                  <c:v>159</c:v>
                </c:pt>
                <c:pt idx="12">
                  <c:v>0</c:v>
                </c:pt>
                <c:pt idx="13">
                  <c:v>0</c:v>
                </c:pt>
                <c:pt idx="14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0-4E3F-AD98-546D84FB08C2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(Slakteri!$I$12:$I$19,Slakteri!$I$21:$I$27)</c:f>
              <c:numCache>
                <c:formatCode>#,##0</c:formatCode>
                <c:ptCount val="15"/>
                <c:pt idx="0">
                  <c:v>657</c:v>
                </c:pt>
                <c:pt idx="1">
                  <c:v>13879</c:v>
                </c:pt>
                <c:pt idx="2">
                  <c:v>2711</c:v>
                </c:pt>
                <c:pt idx="3">
                  <c:v>1850</c:v>
                </c:pt>
                <c:pt idx="4">
                  <c:v>974</c:v>
                </c:pt>
                <c:pt idx="5">
                  <c:v>6775</c:v>
                </c:pt>
                <c:pt idx="6">
                  <c:v>876</c:v>
                </c:pt>
                <c:pt idx="7">
                  <c:v>3</c:v>
                </c:pt>
                <c:pt idx="8">
                  <c:v>30</c:v>
                </c:pt>
                <c:pt idx="9">
                  <c:v>0</c:v>
                </c:pt>
                <c:pt idx="10">
                  <c:v>1266</c:v>
                </c:pt>
                <c:pt idx="11">
                  <c:v>78</c:v>
                </c:pt>
                <c:pt idx="12">
                  <c:v>0</c:v>
                </c:pt>
                <c:pt idx="13">
                  <c:v>0</c:v>
                </c:pt>
                <c:pt idx="14">
                  <c:v>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0-4E3F-AD98-546D84FB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1940217467971274E-2"/>
          <c:h val="0.174969354448222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kjøttprosent per år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538977797742"/>
          <c:y val="0.14519878975747785"/>
          <c:w val="0.85505011934153285"/>
          <c:h val="0.72942326780292965"/>
        </c:manualLayout>
      </c:layout>
      <c:lineChart>
        <c:grouping val="standard"/>
        <c:varyColors val="0"/>
        <c:ser>
          <c:idx val="1"/>
          <c:order val="0"/>
          <c:tx>
            <c:strRef>
              <c:f>År!$J$6:$J$8</c:f>
              <c:strCache>
                <c:ptCount val="3"/>
                <c:pt idx="0">
                  <c:v>Middel</c:v>
                </c:pt>
                <c:pt idx="1">
                  <c:v>målt</c:v>
                </c:pt>
                <c:pt idx="2">
                  <c:v>Kjøtt%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0484576241701591E-2"/>
                  <c:y val="-7.863713520031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28-470C-A2E2-215FE045A592}"/>
                </c:ext>
              </c:extLst>
            </c:dLbl>
            <c:dLbl>
              <c:idx val="1"/>
              <c:layout>
                <c:manualLayout>
                  <c:x val="-1.8314451156960235E-2"/>
                  <c:y val="-6.7715310866940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7-4B45-BB11-D400ABD7D44F}"/>
                </c:ext>
              </c:extLst>
            </c:dLbl>
            <c:dLbl>
              <c:idx val="2"/>
              <c:layout>
                <c:manualLayout>
                  <c:x val="-1.4458777229179133E-2"/>
                  <c:y val="-5.897785140023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7-4B45-BB11-D400ABD7D44F}"/>
                </c:ext>
              </c:extLst>
            </c:dLbl>
            <c:dLbl>
              <c:idx val="3"/>
              <c:layout>
                <c:manualLayout>
                  <c:x val="-2.2170125084741338E-2"/>
                  <c:y val="-5.6793486533562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7-4B45-BB11-D400ABD7D44F}"/>
                </c:ext>
              </c:extLst>
            </c:dLbl>
            <c:dLbl>
              <c:idx val="4"/>
              <c:layout>
                <c:manualLayout>
                  <c:x val="-2.795363597641299E-2"/>
                  <c:y val="-6.3346581133589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7-4B45-BB11-D400ABD7D44F}"/>
                </c:ext>
              </c:extLst>
            </c:dLbl>
            <c:dLbl>
              <c:idx val="5"/>
              <c:layout>
                <c:manualLayout>
                  <c:x val="-2.8917554458358266E-2"/>
                  <c:y val="-7.6452770333642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7-4B45-BB11-D400ABD7D44F}"/>
                </c:ext>
              </c:extLst>
            </c:dLbl>
            <c:dLbl>
              <c:idx val="6"/>
              <c:layout>
                <c:manualLayout>
                  <c:x val="-1.5422695711124479E-2"/>
                  <c:y val="6.7715310866940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7-4B45-BB11-D400ABD7D44F}"/>
                </c:ext>
              </c:extLst>
            </c:dLbl>
            <c:dLbl>
              <c:idx val="7"/>
              <c:layout>
                <c:manualLayout>
                  <c:x val="-2.0242288120850858E-2"/>
                  <c:y val="5.460912166688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4-4FC1-B21F-C73B037FE775}"/>
                </c:ext>
              </c:extLst>
            </c:dLbl>
            <c:dLbl>
              <c:idx val="8"/>
              <c:layout>
                <c:manualLayout>
                  <c:x val="-2.0242288120850927E-2"/>
                  <c:y val="-4.5871662200185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4-4FC1-B21F-C73B037FE775}"/>
                </c:ext>
              </c:extLst>
            </c:dLbl>
            <c:dLbl>
              <c:idx val="9"/>
              <c:layout>
                <c:manualLayout>
                  <c:x val="-1.5422695711124408E-2"/>
                  <c:y val="-8.0821500066992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4-4FC1-B21F-C73B037FE775}"/>
                </c:ext>
              </c:extLst>
            </c:dLbl>
            <c:dLbl>
              <c:idx val="10"/>
              <c:layout>
                <c:manualLayout>
                  <c:x val="-2.8917554458358266E-2"/>
                  <c:y val="-8.5190229800343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4-4FC1-B21F-C73B037FE775}"/>
                </c:ext>
              </c:extLst>
            </c:dLbl>
            <c:dLbl>
              <c:idx val="11"/>
              <c:layout>
                <c:manualLayout>
                  <c:x val="-2.795363597641299E-2"/>
                  <c:y val="-8.95589595336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A4-4FC1-B21F-C73B037FE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59.990835030549903</c:v>
                </c:pt>
                <c:pt idx="1">
                  <c:v>60.847209345447794</c:v>
                </c:pt>
                <c:pt idx="2">
                  <c:v>60.545018346034446</c:v>
                </c:pt>
                <c:pt idx="3">
                  <c:v>60.576892640464237</c:v>
                </c:pt>
                <c:pt idx="4">
                  <c:v>60.557782188360321</c:v>
                </c:pt>
                <c:pt idx="5">
                  <c:v>60.529571445073358</c:v>
                </c:pt>
                <c:pt idx="6">
                  <c:v>60.914184028472015</c:v>
                </c:pt>
                <c:pt idx="7">
                  <c:v>61.529511128775823</c:v>
                </c:pt>
                <c:pt idx="8">
                  <c:v>61.463532681617806</c:v>
                </c:pt>
                <c:pt idx="9">
                  <c:v>61.099729842852248</c:v>
                </c:pt>
                <c:pt idx="10">
                  <c:v>60.866208190059389</c:v>
                </c:pt>
                <c:pt idx="11">
                  <c:v>60.875353207120654</c:v>
                </c:pt>
                <c:pt idx="12">
                  <c:v>60.878135517876402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C-4934-A8ED-AAE84DD4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ax val="62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3283977847506"/>
          <c:y val="0.64056324123436192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Rudshøgda,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75</c:v>
                </c:pt>
                <c:pt idx="5">
                  <c:v>82</c:v>
                </c:pt>
                <c:pt idx="6">
                  <c:v>9</c:v>
                </c:pt>
                <c:pt idx="7">
                  <c:v>26</c:v>
                </c:pt>
                <c:pt idx="8">
                  <c:v>4</c:v>
                </c:pt>
                <c:pt idx="9">
                  <c:v>28</c:v>
                </c:pt>
                <c:pt idx="10">
                  <c:v>56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9-B4A2-7DD1FCA0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44166052212142"/>
          <c:y val="0.30403936474765297"/>
          <c:w val="9.1824059704036329E-2"/>
          <c:h val="0.1270122337599528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75</c:v>
                </c:pt>
                <c:pt idx="5">
                  <c:v>82</c:v>
                </c:pt>
                <c:pt idx="6">
                  <c:v>9</c:v>
                </c:pt>
                <c:pt idx="7">
                  <c:v>26</c:v>
                </c:pt>
                <c:pt idx="8">
                  <c:v>4</c:v>
                </c:pt>
                <c:pt idx="9">
                  <c:v>28</c:v>
                </c:pt>
                <c:pt idx="10">
                  <c:v>56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3-4275-BAA4-3D245C33600E}"/>
            </c:ext>
          </c:extLst>
        </c:ser>
        <c:ser>
          <c:idx val="0"/>
          <c:order val="1"/>
          <c:tx>
            <c:strRef>
              <c:f>'Slakteri per MÅNED'!$B$11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MÅNED'!$H$11:$H$22</c:f>
              <c:numCache>
                <c:formatCode>#,##0</c:formatCode>
                <c:ptCount val="12"/>
                <c:pt idx="0">
                  <c:v>106</c:v>
                </c:pt>
                <c:pt idx="1">
                  <c:v>51</c:v>
                </c:pt>
                <c:pt idx="2">
                  <c:v>82</c:v>
                </c:pt>
                <c:pt idx="3">
                  <c:v>112</c:v>
                </c:pt>
                <c:pt idx="4">
                  <c:v>13</c:v>
                </c:pt>
                <c:pt idx="5">
                  <c:v>61</c:v>
                </c:pt>
                <c:pt idx="6">
                  <c:v>50</c:v>
                </c:pt>
                <c:pt idx="7">
                  <c:v>20</c:v>
                </c:pt>
                <c:pt idx="8">
                  <c:v>43</c:v>
                </c:pt>
                <c:pt idx="9">
                  <c:v>29</c:v>
                </c:pt>
                <c:pt idx="10">
                  <c:v>81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3-4275-BAA4-3D245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0954590986526"/>
          <c:y val="0.28156234347982295"/>
          <c:w val="0.10860925449399302"/>
          <c:h val="0.156323258781293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Tønsberg,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594090177931113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MÅNED'!$H$246:$H$257</c:f>
              <c:numCache>
                <c:formatCode>#,##0</c:formatCode>
                <c:ptCount val="12"/>
                <c:pt idx="0">
                  <c:v>1237</c:v>
                </c:pt>
                <c:pt idx="1">
                  <c:v>931</c:v>
                </c:pt>
                <c:pt idx="2">
                  <c:v>1064</c:v>
                </c:pt>
                <c:pt idx="3">
                  <c:v>912</c:v>
                </c:pt>
                <c:pt idx="4">
                  <c:v>789</c:v>
                </c:pt>
                <c:pt idx="5">
                  <c:v>943</c:v>
                </c:pt>
                <c:pt idx="6">
                  <c:v>1037</c:v>
                </c:pt>
                <c:pt idx="7">
                  <c:v>848</c:v>
                </c:pt>
                <c:pt idx="8">
                  <c:v>1001</c:v>
                </c:pt>
                <c:pt idx="9">
                  <c:v>1002</c:v>
                </c:pt>
                <c:pt idx="10">
                  <c:v>1260</c:v>
                </c:pt>
                <c:pt idx="11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F-4302-89FD-4B6C4AA9B831}"/>
            </c:ext>
          </c:extLst>
        </c:ser>
        <c:ser>
          <c:idx val="0"/>
          <c:order val="1"/>
          <c:tx>
            <c:strRef>
              <c:f>'Slakteri per MÅNED'!$B$24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MÅNED'!$H$24:$H$35</c:f>
              <c:numCache>
                <c:formatCode>#,##0</c:formatCode>
                <c:ptCount val="12"/>
                <c:pt idx="0">
                  <c:v>975</c:v>
                </c:pt>
                <c:pt idx="1">
                  <c:v>1102</c:v>
                </c:pt>
                <c:pt idx="2">
                  <c:v>769</c:v>
                </c:pt>
                <c:pt idx="3">
                  <c:v>1571</c:v>
                </c:pt>
                <c:pt idx="4">
                  <c:v>995</c:v>
                </c:pt>
                <c:pt idx="5">
                  <c:v>1035</c:v>
                </c:pt>
                <c:pt idx="6">
                  <c:v>1282</c:v>
                </c:pt>
                <c:pt idx="7">
                  <c:v>1224</c:v>
                </c:pt>
                <c:pt idx="8">
                  <c:v>1040</c:v>
                </c:pt>
                <c:pt idx="9">
                  <c:v>1352</c:v>
                </c:pt>
                <c:pt idx="10">
                  <c:v>1411</c:v>
                </c:pt>
                <c:pt idx="11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F-4302-89FD-4B6C4AA9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950057867504511"/>
          <c:y val="0.15561813247920281"/>
          <c:w val="0.11320763887742544"/>
          <c:h val="0.1179908358912763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Forus,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MÅNED'!$H$259:$H$270</c:f>
              <c:numCache>
                <c:formatCode>#,##0</c:formatCode>
                <c:ptCount val="12"/>
                <c:pt idx="0">
                  <c:v>432</c:v>
                </c:pt>
                <c:pt idx="1">
                  <c:v>214</c:v>
                </c:pt>
                <c:pt idx="2">
                  <c:v>160</c:v>
                </c:pt>
                <c:pt idx="3">
                  <c:v>66</c:v>
                </c:pt>
                <c:pt idx="4">
                  <c:v>130</c:v>
                </c:pt>
                <c:pt idx="5">
                  <c:v>195</c:v>
                </c:pt>
                <c:pt idx="6">
                  <c:v>196</c:v>
                </c:pt>
                <c:pt idx="7">
                  <c:v>586</c:v>
                </c:pt>
                <c:pt idx="8">
                  <c:v>95</c:v>
                </c:pt>
                <c:pt idx="9">
                  <c:v>112</c:v>
                </c:pt>
                <c:pt idx="10">
                  <c:v>338</c:v>
                </c:pt>
                <c:pt idx="1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9-42EE-B792-1D3AF00195D9}"/>
            </c:ext>
          </c:extLst>
        </c:ser>
        <c:ser>
          <c:idx val="0"/>
          <c:order val="1"/>
          <c:tx>
            <c:strRef>
              <c:f>'Slakteri per MÅNED'!$B$37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MÅNED'!$H$37:$H$48</c:f>
              <c:numCache>
                <c:formatCode>#,##0</c:formatCode>
                <c:ptCount val="12"/>
                <c:pt idx="0">
                  <c:v>452</c:v>
                </c:pt>
                <c:pt idx="1">
                  <c:v>235</c:v>
                </c:pt>
                <c:pt idx="2">
                  <c:v>269</c:v>
                </c:pt>
                <c:pt idx="3">
                  <c:v>165</c:v>
                </c:pt>
                <c:pt idx="4">
                  <c:v>73</c:v>
                </c:pt>
                <c:pt idx="5">
                  <c:v>122</c:v>
                </c:pt>
                <c:pt idx="6">
                  <c:v>376</c:v>
                </c:pt>
                <c:pt idx="7">
                  <c:v>326</c:v>
                </c:pt>
                <c:pt idx="8">
                  <c:v>122</c:v>
                </c:pt>
                <c:pt idx="9">
                  <c:v>441</c:v>
                </c:pt>
                <c:pt idx="10">
                  <c:v>102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9-42EE-B792-1D3AF001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273297184275521"/>
          <c:y val="0.24329679378313004"/>
          <c:w val="0.11688137071926318"/>
          <c:h val="0.127024182829073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Sandeid,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MÅNED'!$H$272:$H$283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346</c:v>
                </c:pt>
                <c:pt idx="3">
                  <c:v>20</c:v>
                </c:pt>
                <c:pt idx="4">
                  <c:v>282</c:v>
                </c:pt>
                <c:pt idx="5">
                  <c:v>234</c:v>
                </c:pt>
                <c:pt idx="6">
                  <c:v>5</c:v>
                </c:pt>
                <c:pt idx="7">
                  <c:v>117</c:v>
                </c:pt>
                <c:pt idx="8">
                  <c:v>183</c:v>
                </c:pt>
                <c:pt idx="9">
                  <c:v>265</c:v>
                </c:pt>
                <c:pt idx="10">
                  <c:v>176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0-4799-930F-C38931100C73}"/>
            </c:ext>
          </c:extLst>
        </c:ser>
        <c:ser>
          <c:idx val="0"/>
          <c:order val="1"/>
          <c:tx>
            <c:strRef>
              <c:f>'Slakteri per MÅNED'!$B$50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MÅNED'!$H$50:$H$61</c:f>
              <c:numCache>
                <c:formatCode>#,##0</c:formatCode>
                <c:ptCount val="12"/>
                <c:pt idx="0">
                  <c:v>31</c:v>
                </c:pt>
                <c:pt idx="1">
                  <c:v>223</c:v>
                </c:pt>
                <c:pt idx="2">
                  <c:v>151</c:v>
                </c:pt>
                <c:pt idx="3">
                  <c:v>277</c:v>
                </c:pt>
                <c:pt idx="4">
                  <c:v>259</c:v>
                </c:pt>
                <c:pt idx="5">
                  <c:v>134</c:v>
                </c:pt>
                <c:pt idx="6">
                  <c:v>0</c:v>
                </c:pt>
                <c:pt idx="7">
                  <c:v>0</c:v>
                </c:pt>
                <c:pt idx="8">
                  <c:v>354</c:v>
                </c:pt>
                <c:pt idx="9">
                  <c:v>15</c:v>
                </c:pt>
                <c:pt idx="10">
                  <c:v>46</c:v>
                </c:pt>
                <c:pt idx="11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0-4799-930F-C3893110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6468631462418006E-2"/>
          <c:h val="0.145164697716660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Jæren,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MÅNED'!$H$285:$H$296</c:f>
              <c:numCache>
                <c:formatCode>#,##0</c:formatCode>
                <c:ptCount val="12"/>
                <c:pt idx="0">
                  <c:v>150</c:v>
                </c:pt>
                <c:pt idx="1">
                  <c:v>118</c:v>
                </c:pt>
                <c:pt idx="2">
                  <c:v>15</c:v>
                </c:pt>
                <c:pt idx="3">
                  <c:v>76</c:v>
                </c:pt>
                <c:pt idx="4">
                  <c:v>35</c:v>
                </c:pt>
                <c:pt idx="5">
                  <c:v>6</c:v>
                </c:pt>
                <c:pt idx="6">
                  <c:v>9</c:v>
                </c:pt>
                <c:pt idx="7">
                  <c:v>0</c:v>
                </c:pt>
                <c:pt idx="8">
                  <c:v>129</c:v>
                </c:pt>
                <c:pt idx="9">
                  <c:v>173</c:v>
                </c:pt>
                <c:pt idx="10">
                  <c:v>97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7-45B8-A5C8-88BD9EDA3BE0}"/>
            </c:ext>
          </c:extLst>
        </c:ser>
        <c:ser>
          <c:idx val="0"/>
          <c:order val="1"/>
          <c:tx>
            <c:strRef>
              <c:f>'Slakteri per MÅNED'!$B$63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MÅNED'!$H$63:$H$74</c:f>
              <c:numCache>
                <c:formatCode>#,##0</c:formatCode>
                <c:ptCount val="12"/>
                <c:pt idx="0">
                  <c:v>170</c:v>
                </c:pt>
                <c:pt idx="1">
                  <c:v>27</c:v>
                </c:pt>
                <c:pt idx="2">
                  <c:v>56</c:v>
                </c:pt>
                <c:pt idx="3">
                  <c:v>70</c:v>
                </c:pt>
                <c:pt idx="4">
                  <c:v>30</c:v>
                </c:pt>
                <c:pt idx="5">
                  <c:v>59</c:v>
                </c:pt>
                <c:pt idx="6">
                  <c:v>111</c:v>
                </c:pt>
                <c:pt idx="7">
                  <c:v>168</c:v>
                </c:pt>
                <c:pt idx="8">
                  <c:v>50</c:v>
                </c:pt>
                <c:pt idx="9">
                  <c:v>39</c:v>
                </c:pt>
                <c:pt idx="10">
                  <c:v>82</c:v>
                </c:pt>
                <c:pt idx="11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7-45B8-A5C8-88BD9EDA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56501969310667"/>
          <c:y val="0.27706695125685149"/>
          <c:w val="9.9172500542419995E-2"/>
          <c:h val="0.1406868906052500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Steinkjer,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MÅNED'!$H$298:$H$309</c:f>
              <c:numCache>
                <c:formatCode>#,##0</c:formatCode>
                <c:ptCount val="12"/>
                <c:pt idx="0">
                  <c:v>599</c:v>
                </c:pt>
                <c:pt idx="1">
                  <c:v>350</c:v>
                </c:pt>
                <c:pt idx="2">
                  <c:v>573</c:v>
                </c:pt>
                <c:pt idx="3">
                  <c:v>316</c:v>
                </c:pt>
                <c:pt idx="4">
                  <c:v>623</c:v>
                </c:pt>
                <c:pt idx="5">
                  <c:v>466</c:v>
                </c:pt>
                <c:pt idx="6">
                  <c:v>340</c:v>
                </c:pt>
                <c:pt idx="7">
                  <c:v>532</c:v>
                </c:pt>
                <c:pt idx="8">
                  <c:v>378</c:v>
                </c:pt>
                <c:pt idx="9">
                  <c:v>605</c:v>
                </c:pt>
                <c:pt idx="10">
                  <c:v>612</c:v>
                </c:pt>
                <c:pt idx="1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273-AF97-C9B70D917CE0}"/>
            </c:ext>
          </c:extLst>
        </c:ser>
        <c:ser>
          <c:idx val="0"/>
          <c:order val="1"/>
          <c:tx>
            <c:strRef>
              <c:f>'Slakteri per MÅNED'!$B$76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MÅNED'!$H$76:$H$87</c:f>
              <c:numCache>
                <c:formatCode>#,##0</c:formatCode>
                <c:ptCount val="12"/>
                <c:pt idx="0">
                  <c:v>461</c:v>
                </c:pt>
                <c:pt idx="1">
                  <c:v>260</c:v>
                </c:pt>
                <c:pt idx="2">
                  <c:v>657</c:v>
                </c:pt>
                <c:pt idx="3">
                  <c:v>677</c:v>
                </c:pt>
                <c:pt idx="4">
                  <c:v>320</c:v>
                </c:pt>
                <c:pt idx="5">
                  <c:v>686</c:v>
                </c:pt>
                <c:pt idx="6">
                  <c:v>541</c:v>
                </c:pt>
                <c:pt idx="7">
                  <c:v>843</c:v>
                </c:pt>
                <c:pt idx="8">
                  <c:v>676</c:v>
                </c:pt>
                <c:pt idx="9">
                  <c:v>458</c:v>
                </c:pt>
                <c:pt idx="10">
                  <c:v>776</c:v>
                </c:pt>
                <c:pt idx="11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F-4273-AF97-C9B70D91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153318895914855"/>
          <c:y val="0.17367293012850804"/>
          <c:w val="8.9888279671847329E-2"/>
          <c:h val="0.14281287403350629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Førde,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MÅNED'!$H$311:$H$322</c:f>
              <c:numCache>
                <c:formatCode>#,##0</c:formatCode>
                <c:ptCount val="12"/>
                <c:pt idx="0">
                  <c:v>0</c:v>
                </c:pt>
                <c:pt idx="1">
                  <c:v>144</c:v>
                </c:pt>
                <c:pt idx="2">
                  <c:v>161</c:v>
                </c:pt>
                <c:pt idx="3">
                  <c:v>5</c:v>
                </c:pt>
                <c:pt idx="4">
                  <c:v>122</c:v>
                </c:pt>
                <c:pt idx="5">
                  <c:v>21</c:v>
                </c:pt>
                <c:pt idx="6">
                  <c:v>118</c:v>
                </c:pt>
                <c:pt idx="7">
                  <c:v>132</c:v>
                </c:pt>
                <c:pt idx="8">
                  <c:v>10</c:v>
                </c:pt>
                <c:pt idx="9">
                  <c:v>113</c:v>
                </c:pt>
                <c:pt idx="10">
                  <c:v>16</c:v>
                </c:pt>
                <c:pt idx="11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2-41E3-BC37-BB5688D997AD}"/>
            </c:ext>
          </c:extLst>
        </c:ser>
        <c:ser>
          <c:idx val="0"/>
          <c:order val="1"/>
          <c:tx>
            <c:strRef>
              <c:f>'Slakteri per MÅNED'!$B$89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MÅNED'!$H$89:$H$100</c:f>
              <c:numCache>
                <c:formatCode>#,##0</c:formatCode>
                <c:ptCount val="12"/>
                <c:pt idx="0">
                  <c:v>91</c:v>
                </c:pt>
                <c:pt idx="1">
                  <c:v>35</c:v>
                </c:pt>
                <c:pt idx="2">
                  <c:v>115</c:v>
                </c:pt>
                <c:pt idx="3">
                  <c:v>3</c:v>
                </c:pt>
                <c:pt idx="4">
                  <c:v>109</c:v>
                </c:pt>
                <c:pt idx="5">
                  <c:v>82</c:v>
                </c:pt>
                <c:pt idx="6">
                  <c:v>115</c:v>
                </c:pt>
                <c:pt idx="7">
                  <c:v>82</c:v>
                </c:pt>
                <c:pt idx="8">
                  <c:v>31</c:v>
                </c:pt>
                <c:pt idx="9">
                  <c:v>103</c:v>
                </c:pt>
                <c:pt idx="10">
                  <c:v>2</c:v>
                </c:pt>
                <c:pt idx="1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2-41E3-BC37-BB5688D9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131519723556579"/>
          <c:y val="0.21862685235822257"/>
          <c:w val="0.10156077188464649"/>
          <c:h val="0.122518266297793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Ølen,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94A-B063-67CEFC09A157}"/>
            </c:ext>
          </c:extLst>
        </c:ser>
        <c:ser>
          <c:idx val="0"/>
          <c:order val="1"/>
          <c:tx>
            <c:strRef>
              <c:f>'Slakteri per MÅNED'!$B$102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MÅNED'!$H$102:$H$113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3-494A-B063-67CEFC09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68694547965573"/>
          <c:y val="0.29055312792576587"/>
          <c:w val="0.10418792281246535"/>
          <c:h val="0.1383298189421237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Nordfjord Kjøtt,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80B-99C5-E6E8913A489A}"/>
            </c:ext>
          </c:extLst>
        </c:ser>
        <c:ser>
          <c:idx val="0"/>
          <c:order val="1"/>
          <c:tx>
            <c:strRef>
              <c:f>'Slakteri per MÅNED'!$B$115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MÅNED'!$H$115:$H$126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C-480B-99C5-E6E8913A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806671178681281E-2"/>
          <c:h val="0.1405255723858285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Antalls%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lineChart>
        <c:grouping val="standard"/>
        <c:varyColors val="0"/>
        <c:ser>
          <c:idx val="2"/>
          <c:order val="0"/>
          <c:tx>
            <c:strRef>
              <c:f>Måned!$D$49</c:f>
              <c:strCache>
                <c:ptCount val="1"/>
                <c:pt idx="0">
                  <c:v>2021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Måned!$J$49:$J$60</c:f>
              <c:numCache>
                <c:formatCode>0.0</c:formatCode>
                <c:ptCount val="12"/>
                <c:pt idx="0">
                  <c:v>10.261676555606268</c:v>
                </c:pt>
                <c:pt idx="1">
                  <c:v>7.0896090065419139</c:v>
                </c:pt>
                <c:pt idx="2">
                  <c:v>8.5919671382930183</c:v>
                </c:pt>
                <c:pt idx="3">
                  <c:v>7.7628175870987359</c:v>
                </c:pt>
                <c:pt idx="4">
                  <c:v>7.7171763273999696</c:v>
                </c:pt>
                <c:pt idx="5">
                  <c:v>9.4629545108778377</c:v>
                </c:pt>
                <c:pt idx="6">
                  <c:v>8.1849992393123401</c:v>
                </c:pt>
                <c:pt idx="7">
                  <c:v>7.4965769055225904</c:v>
                </c:pt>
                <c:pt idx="8">
                  <c:v>7.5878594249201283</c:v>
                </c:pt>
                <c:pt idx="9">
                  <c:v>8.0975201582230358</c:v>
                </c:pt>
                <c:pt idx="10">
                  <c:v>10.801764795375018</c:v>
                </c:pt>
                <c:pt idx="11">
                  <c:v>6.9450783508291476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1-4E06-A2DA-A28294C4182A}"/>
            </c:ext>
          </c:extLst>
        </c:ser>
        <c:ser>
          <c:idx val="3"/>
          <c:order val="1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Måned!$J$36:$J$47</c:f>
              <c:numCache>
                <c:formatCode>0.0</c:formatCode>
                <c:ptCount val="12"/>
                <c:pt idx="0">
                  <c:v>10.426359280605512</c:v>
                </c:pt>
                <c:pt idx="1">
                  <c:v>8.3188667453649057</c:v>
                </c:pt>
                <c:pt idx="2">
                  <c:v>7.0411776959933352</c:v>
                </c:pt>
                <c:pt idx="3">
                  <c:v>7.9161169363238653</c:v>
                </c:pt>
                <c:pt idx="4">
                  <c:v>8.6070411776959901</c:v>
                </c:pt>
                <c:pt idx="5">
                  <c:v>5.7252968543851139</c:v>
                </c:pt>
                <c:pt idx="6">
                  <c:v>7.7147420318033459</c:v>
                </c:pt>
                <c:pt idx="7">
                  <c:v>9.8118186237066887</c:v>
                </c:pt>
                <c:pt idx="8">
                  <c:v>9.2319977779320901</c:v>
                </c:pt>
                <c:pt idx="9">
                  <c:v>7.8362613707381428</c:v>
                </c:pt>
                <c:pt idx="10">
                  <c:v>9.1972779668078584</c:v>
                </c:pt>
                <c:pt idx="11">
                  <c:v>8.1730435386431513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1-4E06-A2DA-A28294C4182A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Måned!$J$23:$J$34</c:f>
              <c:numCache>
                <c:formatCode>0.0</c:formatCode>
                <c:ptCount val="12"/>
                <c:pt idx="0">
                  <c:v>10.085783881102833</c:v>
                </c:pt>
                <c:pt idx="1">
                  <c:v>7.7205492992551266</c:v>
                </c:pt>
                <c:pt idx="2">
                  <c:v>10.029300667207965</c:v>
                </c:pt>
                <c:pt idx="3">
                  <c:v>6.2343347336463442</c:v>
                </c:pt>
                <c:pt idx="4">
                  <c:v>8.0029653687294786</c:v>
                </c:pt>
                <c:pt idx="5">
                  <c:v>8.3771666607829989</c:v>
                </c:pt>
                <c:pt idx="6">
                  <c:v>6.7885762699897612</c:v>
                </c:pt>
                <c:pt idx="7">
                  <c:v>9.3091396900483616</c:v>
                </c:pt>
                <c:pt idx="8">
                  <c:v>7.4134218237017695</c:v>
                </c:pt>
                <c:pt idx="9">
                  <c:v>9.1926430613901911</c:v>
                </c:pt>
                <c:pt idx="10">
                  <c:v>10.272884527129593</c:v>
                </c:pt>
                <c:pt idx="11">
                  <c:v>6.5732340170155661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1-4E06-A2DA-A28294C4182A}"/>
            </c:ext>
          </c:extLst>
        </c:ser>
        <c:ser>
          <c:idx val="1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Måned!$J$10:$J$21</c:f>
              <c:numCache>
                <c:formatCode>0.0</c:formatCode>
                <c:ptCount val="12"/>
                <c:pt idx="0">
                  <c:v>8.4706479982220504</c:v>
                </c:pt>
                <c:pt idx="1">
                  <c:v>6.829221830650539</c:v>
                </c:pt>
                <c:pt idx="2">
                  <c:v>7.8356668889100556</c:v>
                </c:pt>
                <c:pt idx="3">
                  <c:v>10.280344159761247</c:v>
                </c:pt>
                <c:pt idx="4">
                  <c:v>6.4260088262374193</c:v>
                </c:pt>
                <c:pt idx="5">
                  <c:v>8.677016858748452</c:v>
                </c:pt>
                <c:pt idx="6">
                  <c:v>8.6135187478172508</c:v>
                </c:pt>
                <c:pt idx="7">
                  <c:v>9.788233800044452</c:v>
                </c:pt>
                <c:pt idx="8">
                  <c:v>8.2611042321490942</c:v>
                </c:pt>
                <c:pt idx="9">
                  <c:v>8.1817315934850949</c:v>
                </c:pt>
                <c:pt idx="10">
                  <c:v>9.25167476267581</c:v>
                </c:pt>
                <c:pt idx="11">
                  <c:v>7.3848303012985363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1-4E06-A2DA-A28294C41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7152"/>
        <c:axId val="777887920"/>
      </c:lineChart>
      <c:catAx>
        <c:axId val="697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7887920"/>
        <c:crossesAt val="0"/>
        <c:auto val="1"/>
        <c:lblAlgn val="ctr"/>
        <c:lblOffset val="100"/>
        <c:noMultiLvlLbl val="0"/>
      </c:catAx>
      <c:valAx>
        <c:axId val="77788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71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1424725111484"/>
          <c:y val="0.21090626117971223"/>
          <c:w val="6.3146279992717005E-2"/>
          <c:h val="0.18229875825706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</a:t>
            </a:r>
            <a:r>
              <a:rPr lang="nb-NO" sz="2800" b="1" baseline="0"/>
              <a:t> slakteri</a:t>
            </a:r>
            <a:r>
              <a:rPr lang="nb-NO" sz="2800" b="1"/>
              <a:t>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MÅNED'!$H$350:$H$361</c:f>
              <c:numCache>
                <c:formatCode>#,##0</c:formatCode>
                <c:ptCount val="12"/>
                <c:pt idx="0">
                  <c:v>9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19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4-4759-BE4A-62A04DC98C1E}"/>
            </c:ext>
          </c:extLst>
        </c:ser>
        <c:ser>
          <c:idx val="0"/>
          <c:order val="1"/>
          <c:tx>
            <c:strRef>
              <c:f>'Slakteri per MÅNED'!$B$128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MÅNED'!$H$128:$H$139</c:f>
              <c:numCache>
                <c:formatCode>#,##0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4-4759-BE4A-62A04DC9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8765486482021913E-2"/>
          <c:h val="0.133737183322831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Målselv,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MÅNED'!$H$363:$H$374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5-41A1-BB82-2F80A606F107}"/>
            </c:ext>
          </c:extLst>
        </c:ser>
        <c:ser>
          <c:idx val="0"/>
          <c:order val="1"/>
          <c:tx>
            <c:strRef>
              <c:f>'Slakteri per MÅNED'!$B$141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MÅNED'!$H$141:$H$152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5-41A1-BB82-2F80A606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7662109382189796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MÅNED'!$H$376:$H$387</c:f>
              <c:numCache>
                <c:formatCode>#,##0</c:formatCode>
                <c:ptCount val="12"/>
                <c:pt idx="0">
                  <c:v>146</c:v>
                </c:pt>
                <c:pt idx="1">
                  <c:v>28</c:v>
                </c:pt>
                <c:pt idx="2">
                  <c:v>191</c:v>
                </c:pt>
                <c:pt idx="3">
                  <c:v>11</c:v>
                </c:pt>
                <c:pt idx="4">
                  <c:v>103</c:v>
                </c:pt>
                <c:pt idx="5">
                  <c:v>80</c:v>
                </c:pt>
                <c:pt idx="6">
                  <c:v>43</c:v>
                </c:pt>
                <c:pt idx="7">
                  <c:v>230</c:v>
                </c:pt>
                <c:pt idx="8">
                  <c:v>36</c:v>
                </c:pt>
                <c:pt idx="9">
                  <c:v>109</c:v>
                </c:pt>
                <c:pt idx="10">
                  <c:v>98</c:v>
                </c:pt>
                <c:pt idx="11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E-4B77-9D4E-C9FCE690293B}"/>
            </c:ext>
          </c:extLst>
        </c:ser>
        <c:ser>
          <c:idx val="0"/>
          <c:order val="1"/>
          <c:tx>
            <c:strRef>
              <c:f>'Slakteri per MÅNED'!$B$154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MÅNED'!$H$154:$H$165</c:f>
              <c:numCache>
                <c:formatCode>#,##0</c:formatCode>
                <c:ptCount val="12"/>
                <c:pt idx="0">
                  <c:v>157</c:v>
                </c:pt>
                <c:pt idx="1">
                  <c:v>25</c:v>
                </c:pt>
                <c:pt idx="2">
                  <c:v>121</c:v>
                </c:pt>
                <c:pt idx="3">
                  <c:v>108</c:v>
                </c:pt>
                <c:pt idx="4">
                  <c:v>38</c:v>
                </c:pt>
                <c:pt idx="5">
                  <c:v>211</c:v>
                </c:pt>
                <c:pt idx="6">
                  <c:v>56</c:v>
                </c:pt>
                <c:pt idx="7">
                  <c:v>145</c:v>
                </c:pt>
                <c:pt idx="8">
                  <c:v>30</c:v>
                </c:pt>
                <c:pt idx="9">
                  <c:v>117</c:v>
                </c:pt>
                <c:pt idx="10">
                  <c:v>255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E-4B77-9D4E-C9FCE690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12497062089066"/>
          <c:y val="0.29055312792576587"/>
          <c:w val="8.5338582677165348E-2"/>
          <c:h val="0.138130504228053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Prima Slakt,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MÅNED'!$H$389:$H$400</c:f>
              <c:numCache>
                <c:formatCode>#,##0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42</c:v>
                </c:pt>
                <c:pt idx="4">
                  <c:v>10</c:v>
                </c:pt>
                <c:pt idx="5">
                  <c:v>54</c:v>
                </c:pt>
                <c:pt idx="6">
                  <c:v>3</c:v>
                </c:pt>
                <c:pt idx="7">
                  <c:v>10</c:v>
                </c:pt>
                <c:pt idx="8">
                  <c:v>3</c:v>
                </c:pt>
                <c:pt idx="9">
                  <c:v>12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8E9-96A6-E0A2FC46CB21}"/>
            </c:ext>
          </c:extLst>
        </c:ser>
        <c:ser>
          <c:idx val="0"/>
          <c:order val="1"/>
          <c:tx>
            <c:strRef>
              <c:f>'Slakteri per MÅNED'!$B$167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MÅNED'!$H$167:$H$178</c:f>
              <c:numCache>
                <c:formatCode>#,##0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</c:v>
                </c:pt>
                <c:pt idx="3">
                  <c:v>11</c:v>
                </c:pt>
                <c:pt idx="4">
                  <c:v>3</c:v>
                </c:pt>
                <c:pt idx="5">
                  <c:v>6</c:v>
                </c:pt>
                <c:pt idx="6">
                  <c:v>14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3-48E9-96A6-E0A2FC46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5822228598439918E-2"/>
          <c:h val="0.136100569006032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Horns Slakteri,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D-4225-9F80-3401AA131409}"/>
            </c:ext>
          </c:extLst>
        </c:ser>
        <c:ser>
          <c:idx val="0"/>
          <c:order val="1"/>
          <c:tx>
            <c:strRef>
              <c:f>'Slakteri per MÅNED'!$B$180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MÅNED'!$H$180:$H$191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D-4225-9F80-3401AA13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9999650289155658E-2"/>
          <c:h val="0.1383481850919347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Jens Eide,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C8-91A0-E2D7DD34207B}"/>
            </c:ext>
          </c:extLst>
        </c:ser>
        <c:ser>
          <c:idx val="0"/>
          <c:order val="1"/>
          <c:tx>
            <c:strRef>
              <c:f>'Slakteri per MÅNED'!$B$193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C8-91A0-E2D7DD34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9541052608198288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Bjerka,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MÅNED'!$H$428:$H$439</c:f>
              <c:numCache>
                <c:formatCode>#,##0</c:formatCode>
                <c:ptCount val="12"/>
                <c:pt idx="0">
                  <c:v>131</c:v>
                </c:pt>
                <c:pt idx="1">
                  <c:v>231</c:v>
                </c:pt>
                <c:pt idx="2">
                  <c:v>277</c:v>
                </c:pt>
                <c:pt idx="3">
                  <c:v>268</c:v>
                </c:pt>
                <c:pt idx="4">
                  <c:v>95</c:v>
                </c:pt>
                <c:pt idx="5">
                  <c:v>290</c:v>
                </c:pt>
                <c:pt idx="6">
                  <c:v>159</c:v>
                </c:pt>
                <c:pt idx="7">
                  <c:v>137</c:v>
                </c:pt>
                <c:pt idx="8">
                  <c:v>261</c:v>
                </c:pt>
                <c:pt idx="9">
                  <c:v>182</c:v>
                </c:pt>
                <c:pt idx="10">
                  <c:v>249</c:v>
                </c:pt>
                <c:pt idx="11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9-4039-B59A-F1BEFEAFA696}"/>
            </c:ext>
          </c:extLst>
        </c:ser>
        <c:ser>
          <c:idx val="0"/>
          <c:order val="1"/>
          <c:tx>
            <c:strRef>
              <c:f>'Slakteri per MÅNED'!$B$206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MÅNED'!$H$206:$H$217</c:f>
              <c:numCache>
                <c:formatCode>#,##0</c:formatCode>
                <c:ptCount val="12"/>
                <c:pt idx="0">
                  <c:v>209</c:v>
                </c:pt>
                <c:pt idx="1">
                  <c:v>184</c:v>
                </c:pt>
                <c:pt idx="2">
                  <c:v>245</c:v>
                </c:pt>
                <c:pt idx="3">
                  <c:v>244</c:v>
                </c:pt>
                <c:pt idx="4">
                  <c:v>182</c:v>
                </c:pt>
                <c:pt idx="5">
                  <c:v>334</c:v>
                </c:pt>
                <c:pt idx="6">
                  <c:v>163</c:v>
                </c:pt>
                <c:pt idx="7">
                  <c:v>265</c:v>
                </c:pt>
                <c:pt idx="8">
                  <c:v>250</c:v>
                </c:pt>
                <c:pt idx="9">
                  <c:v>18</c:v>
                </c:pt>
                <c:pt idx="10">
                  <c:v>149</c:v>
                </c:pt>
                <c:pt idx="11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9-4039-B59A-F1BEFEAF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813625550920362"/>
          <c:y val="0.16243444957107939"/>
          <c:w val="9.4613453234370884E-2"/>
          <c:h val="0.1404621328857093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GRIS,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2189147623798E-2"/>
          <c:y val="0.17325331872885968"/>
          <c:w val="0.88669279812419932"/>
          <c:h val="0.729041905476101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Klasse!$J$34:$J$40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8.6799527810568711E-2</c:v>
                </c:pt>
                <c:pt idx="4">
                  <c:v>1.3679605582945629</c:v>
                </c:pt>
                <c:pt idx="5">
                  <c:v>23.015762794250396</c:v>
                </c:pt>
                <c:pt idx="6">
                  <c:v>75.491285327407823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4-41F3-BFE5-21427D58754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Klasse!$J$22:$J$28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9.1785222579164771E-2</c:v>
                </c:pt>
                <c:pt idx="4">
                  <c:v>1.482684364740354</c:v>
                </c:pt>
                <c:pt idx="5">
                  <c:v>23.147527094291661</c:v>
                </c:pt>
                <c:pt idx="6">
                  <c:v>75.225050305362373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4-41F3-BFE5-21427D58754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Klasse!$J$10:$J$16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5.7148299838079827E-2</c:v>
                </c:pt>
                <c:pt idx="4">
                  <c:v>1.0921675080166369</c:v>
                </c:pt>
                <c:pt idx="5">
                  <c:v>23.056164079118641</c:v>
                </c:pt>
                <c:pt idx="6">
                  <c:v>75.784995396386975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4-41F3-BFE5-21427D5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5048"/>
        <c:axId val="567685440"/>
      </c:barChart>
      <c:catAx>
        <c:axId val="5676850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04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5919145614954"/>
          <c:y val="0.33281125573589015"/>
          <c:w val="9.645066682077888E-2"/>
          <c:h val="0.1713961544012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</a:t>
            </a:r>
            <a:r>
              <a:rPr lang="en-US" sz="2800" baseline="0"/>
              <a:t> GRIS</a:t>
            </a:r>
            <a:r>
              <a:rPr lang="en-US" sz="2800"/>
              <a:t>: 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09835169282252E-2"/>
          <c:y val="0.17787649116675952"/>
          <c:w val="0.87542933785259225"/>
          <c:h val="0.687514424774573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Klasse!$I$34:$I$40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394</c:v>
                </c:pt>
                <c:pt idx="5">
                  <c:v>6629</c:v>
                </c:pt>
                <c:pt idx="6">
                  <c:v>21743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6-41D0-8F2D-61CFC969FD9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Klasse!$I$22:$I$28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420</c:v>
                </c:pt>
                <c:pt idx="5">
                  <c:v>6557</c:v>
                </c:pt>
                <c:pt idx="6">
                  <c:v>21309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1D0-8F2D-61CFC969FD9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Klasse!$I$10:$I$16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344</c:v>
                </c:pt>
                <c:pt idx="5">
                  <c:v>7262</c:v>
                </c:pt>
                <c:pt idx="6">
                  <c:v>23870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6-41D0-8F2D-61CFC969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3872"/>
        <c:axId val="567684264"/>
      </c:barChart>
      <c:catAx>
        <c:axId val="567683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4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4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3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57048045205791"/>
          <c:y val="0.2431414519786968"/>
          <c:w val="8.2720493668072645E-2"/>
          <c:h val="0.23915798128968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Klasse!$M$34:$M$40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98.271999999999977</c:v>
                </c:pt>
                <c:pt idx="4">
                  <c:v>94.769949238578718</c:v>
                </c:pt>
                <c:pt idx="5">
                  <c:v>89.964855936038489</c:v>
                </c:pt>
                <c:pt idx="6">
                  <c:v>84.331959711171578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D-4945-A719-F8CF4106601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Klasse!$M$22:$M$28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95.430769230769215</c:v>
                </c:pt>
                <c:pt idx="4">
                  <c:v>92.891428571428676</c:v>
                </c:pt>
                <c:pt idx="5">
                  <c:v>88.813054750647893</c:v>
                </c:pt>
                <c:pt idx="6">
                  <c:v>83.653296729081603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D-4945-A719-F8CF4106601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Klasse!$M$10:$M$16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96.033333333333317</c:v>
                </c:pt>
                <c:pt idx="4">
                  <c:v>91.92383720930232</c:v>
                </c:pt>
                <c:pt idx="5">
                  <c:v>86.183613329660943</c:v>
                </c:pt>
                <c:pt idx="6">
                  <c:v>81.35415584415648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D-4945-A719-F8CF410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6224"/>
        <c:axId val="567686616"/>
      </c:barChart>
      <c:catAx>
        <c:axId val="5676862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6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2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18277290914532"/>
          <c:y val="0.18976010865774642"/>
          <c:w val="8.3110331467323287E-2"/>
          <c:h val="0.197122588697391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04021465294845E-2"/>
          <c:y val="0.13557278807290463"/>
          <c:w val="0.87253521200817019"/>
          <c:h val="0.76625687771455597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'Ark1'!$U$51:$U$62</c:f>
              <c:numCache>
                <c:formatCode>General</c:formatCode>
                <c:ptCount val="12"/>
                <c:pt idx="0">
                  <c:v>60.947719688542826</c:v>
                </c:pt>
                <c:pt idx="1">
                  <c:v>61.066523605150223</c:v>
                </c:pt>
                <c:pt idx="2">
                  <c:v>61.281983178397518</c:v>
                </c:pt>
                <c:pt idx="3">
                  <c:v>61.180303772660459</c:v>
                </c:pt>
                <c:pt idx="4">
                  <c:v>61.009857072449485</c:v>
                </c:pt>
                <c:pt idx="5">
                  <c:v>61.187927565392357</c:v>
                </c:pt>
                <c:pt idx="6">
                  <c:v>60.965549348230937</c:v>
                </c:pt>
                <c:pt idx="7">
                  <c:v>61.160406091370547</c:v>
                </c:pt>
                <c:pt idx="8">
                  <c:v>61.339348370927318</c:v>
                </c:pt>
                <c:pt idx="9">
                  <c:v>61.028665413533822</c:v>
                </c:pt>
                <c:pt idx="10">
                  <c:v>60.878126100739685</c:v>
                </c:pt>
                <c:pt idx="11">
                  <c:v>61.280394304490706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349-B733-92CDA93CFF42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'Ark1'!$U$39:$U$50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  <c:pt idx="4">
                  <c:v>60.755143202904399</c:v>
                </c:pt>
                <c:pt idx="5">
                  <c:v>60.926622195269843</c:v>
                </c:pt>
                <c:pt idx="6">
                  <c:v>60.945045045045013</c:v>
                </c:pt>
                <c:pt idx="7">
                  <c:v>60.881728045325779</c:v>
                </c:pt>
                <c:pt idx="8">
                  <c:v>60.826807228915634</c:v>
                </c:pt>
                <c:pt idx="9">
                  <c:v>60.688524590163951</c:v>
                </c:pt>
                <c:pt idx="10">
                  <c:v>60.702151755379411</c:v>
                </c:pt>
                <c:pt idx="11">
                  <c:v>60.952421410365325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349-B733-92CDA93CFF42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'Ark1'!$U$27:$U$38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  <c:pt idx="4">
                  <c:v>60.86389748121961</c:v>
                </c:pt>
                <c:pt idx="5">
                  <c:v>60.796038769490096</c:v>
                </c:pt>
                <c:pt idx="6">
                  <c:v>60.557462298491949</c:v>
                </c:pt>
                <c:pt idx="7">
                  <c:v>60.528294720850738</c:v>
                </c:pt>
                <c:pt idx="8">
                  <c:v>61.062410671748438</c:v>
                </c:pt>
                <c:pt idx="9">
                  <c:v>60.326671790930071</c:v>
                </c:pt>
                <c:pt idx="10">
                  <c:v>61.135832187070143</c:v>
                </c:pt>
                <c:pt idx="11">
                  <c:v>61.19871106337272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349-B733-92CDA93CFF42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4723889692585275E-2"/>
                  <c:y val="-7.426981417763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C-4B06-A386-8E1CC866528D}"/>
                </c:ext>
              </c:extLst>
            </c:dLbl>
            <c:dLbl>
              <c:idx val="1"/>
              <c:layout>
                <c:manualLayout>
                  <c:x val="-4.1846738860295059E-2"/>
                  <c:y val="-0.13822437638616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C-4B06-A386-8E1CC866528D}"/>
                </c:ext>
              </c:extLst>
            </c:dLbl>
            <c:dLbl>
              <c:idx val="3"/>
              <c:layout>
                <c:manualLayout>
                  <c:x val="-3.1162465108730362E-2"/>
                  <c:y val="-0.10934167087263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C-4B06-A386-8E1CC866528D}"/>
                </c:ext>
              </c:extLst>
            </c:dLbl>
            <c:dLbl>
              <c:idx val="4"/>
              <c:layout>
                <c:manualLayout>
                  <c:x val="-2.9381752816802914E-2"/>
                  <c:y val="0.1010894692973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C-4B06-A386-8E1CC866528D}"/>
                </c:ext>
              </c:extLst>
            </c:dLbl>
            <c:dLbl>
              <c:idx val="5"/>
              <c:layout>
                <c:manualLayout>
                  <c:x val="-3.4723889692585261E-2"/>
                  <c:y val="-0.15060267874910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2E-4D86-BE42-FFB40A0F5A83}"/>
                </c:ext>
              </c:extLst>
            </c:dLbl>
            <c:dLbl>
              <c:idx val="6"/>
              <c:layout>
                <c:manualLayout>
                  <c:x val="-2.1368547503129456E-2"/>
                  <c:y val="-8.0458965359109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2E-4D86-BE42-FFB40A0F5A83}"/>
                </c:ext>
              </c:extLst>
            </c:dLbl>
            <c:dLbl>
              <c:idx val="7"/>
              <c:layout>
                <c:manualLayout>
                  <c:x val="-3.1162465108730494E-2"/>
                  <c:y val="8.6648102465036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62-4AE9-9A6F-158070CF467D}"/>
                </c:ext>
              </c:extLst>
            </c:dLbl>
            <c:dLbl>
              <c:idx val="8"/>
              <c:layout>
                <c:manualLayout>
                  <c:x val="-1.6026410627347044E-2"/>
                  <c:y val="5.5702351584666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85-41D3-A50A-AABA5F639D0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'Ark1'!$U$15:$U$26</c:f>
              <c:numCache>
                <c:formatCode>General</c:formatCode>
                <c:ptCount val="12"/>
                <c:pt idx="0">
                  <c:v>61.048350824587693</c:v>
                </c:pt>
                <c:pt idx="1">
                  <c:v>61.127441860465105</c:v>
                </c:pt>
                <c:pt idx="2">
                  <c:v>60.732982171799058</c:v>
                </c:pt>
                <c:pt idx="3">
                  <c:v>61.136195182211239</c:v>
                </c:pt>
                <c:pt idx="4">
                  <c:v>60.822134387351781</c:v>
                </c:pt>
                <c:pt idx="5">
                  <c:v>61.04795021961931</c:v>
                </c:pt>
                <c:pt idx="6">
                  <c:v>60.993731563421825</c:v>
                </c:pt>
                <c:pt idx="7">
                  <c:v>60.564060979565376</c:v>
                </c:pt>
                <c:pt idx="8">
                  <c:v>60.619523443505003</c:v>
                </c:pt>
                <c:pt idx="9">
                  <c:v>60.761738455568491</c:v>
                </c:pt>
                <c:pt idx="10">
                  <c:v>61.170555936856552</c:v>
                </c:pt>
                <c:pt idx="11">
                  <c:v>60.429922613929484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8-4349-B733-92CDA93C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826752"/>
        <c:axId val="697827144"/>
      </c:lineChart>
      <c:catAx>
        <c:axId val="697826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71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7144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67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31464730504269"/>
          <c:y val="0.35995837512228041"/>
          <c:w val="0.10063580849717717"/>
          <c:h val="0.16970137376863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Klasse!$P$34:$P$40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48.28</c:v>
                </c:pt>
                <c:pt idx="4">
                  <c:v>52.992385786802046</c:v>
                </c:pt>
                <c:pt idx="5">
                  <c:v>57.923367023683824</c:v>
                </c:pt>
                <c:pt idx="6">
                  <c:v>61.920572138159407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9-4B37-A069-3A615304AE0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Klasse!$P$22:$P$28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48.423076923076913</c:v>
                </c:pt>
                <c:pt idx="4">
                  <c:v>53.159523809523805</c:v>
                </c:pt>
                <c:pt idx="5">
                  <c:v>57.957145035839595</c:v>
                </c:pt>
                <c:pt idx="6">
                  <c:v>61.940588483739262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9-4B37-A069-3A615304AE0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Klasse!$P$10:$P$16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48.555555555555557</c:v>
                </c:pt>
                <c:pt idx="4">
                  <c:v>53.145348837209312</c:v>
                </c:pt>
                <c:pt idx="5">
                  <c:v>57.962269347287275</c:v>
                </c:pt>
                <c:pt idx="6">
                  <c:v>61.885965647255951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9-4B37-A069-3A615304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7400"/>
        <c:axId val="663545744"/>
      </c:barChart>
      <c:catAx>
        <c:axId val="5676874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57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740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67901422091996"/>
          <c:y val="0.20942449970006324"/>
          <c:w val="7.3393307168277883E-2"/>
          <c:h val="0.250649322575240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</a:t>
            </a:r>
            <a:r>
              <a:rPr lang="en-US" sz="2400" baseline="0"/>
              <a:t> produsenter per KLASSE</a:t>
            </a:r>
            <a:endParaRPr lang="en-US" sz="2400"/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Klasse!$E$34:$E$40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60</c:v>
                </c:pt>
                <c:pt idx="5">
                  <c:v>167</c:v>
                </c:pt>
                <c:pt idx="6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9-4B9C-9DF2-5188D850A91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Klasse!$E$22:$E$28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  <c:pt idx="4">
                  <c:v>57</c:v>
                </c:pt>
                <c:pt idx="5">
                  <c:v>159</c:v>
                </c:pt>
                <c:pt idx="6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9-4B9C-9DF2-5188D850A91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64</c:v>
                </c:pt>
                <c:pt idx="5">
                  <c:v>162</c:v>
                </c:pt>
                <c:pt idx="6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9-4B9C-9DF2-5188D850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6528"/>
        <c:axId val="663546920"/>
      </c:barChart>
      <c:catAx>
        <c:axId val="6635465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920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5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70779983300567"/>
          <c:y val="0.25442946570316605"/>
          <c:w val="7.054870279998271E-2"/>
          <c:h val="0.20336747353647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 GRIS: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Klasse!$S$34:$S$40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2.7777777777777777</c:v>
                </c:pt>
                <c:pt idx="4">
                  <c:v>6.5666666666666664</c:v>
                </c:pt>
                <c:pt idx="5">
                  <c:v>39.694610778443113</c:v>
                </c:pt>
                <c:pt idx="6">
                  <c:v>114.43684210526315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F15-A658-C87057C86714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Klasse!$S$22:$S$28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7.3684210526315788</c:v>
                </c:pt>
                <c:pt idx="5">
                  <c:v>41.238993710691823</c:v>
                </c:pt>
                <c:pt idx="6">
                  <c:v>109.84020618556701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F15-A658-C87057C86714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Klasse!$S$10:$S$16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2.5714285714285716</c:v>
                </c:pt>
                <c:pt idx="4">
                  <c:v>5.375</c:v>
                </c:pt>
                <c:pt idx="5">
                  <c:v>44.827160493827158</c:v>
                </c:pt>
                <c:pt idx="6">
                  <c:v>128.33333333333334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8-4F15-A658-C87057C86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7704"/>
        <c:axId val="663548096"/>
      </c:barChart>
      <c:catAx>
        <c:axId val="663547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096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7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7.9517611318993292E-2"/>
          <c:h val="0.199030741117037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'Kjøtt%'!$B$67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'Kjøtt%'!$I$55:$I$75</c:f>
              <c:numCache>
                <c:formatCode>0.0</c:formatCode>
                <c:ptCount val="21"/>
                <c:pt idx="0">
                  <c:v>6.2495660023609491E-2</c:v>
                </c:pt>
                <c:pt idx="1">
                  <c:v>2.4303867786959237E-2</c:v>
                </c:pt>
                <c:pt idx="2">
                  <c:v>7.6383584473300487E-2</c:v>
                </c:pt>
                <c:pt idx="3">
                  <c:v>9.7215471147836949E-2</c:v>
                </c:pt>
                <c:pt idx="4">
                  <c:v>0.19443094229567387</c:v>
                </c:pt>
                <c:pt idx="5">
                  <c:v>0.39233386570377049</c:v>
                </c:pt>
                <c:pt idx="6">
                  <c:v>0.60759669467398092</c:v>
                </c:pt>
                <c:pt idx="7">
                  <c:v>1.2881049927088397</c:v>
                </c:pt>
                <c:pt idx="8">
                  <c:v>2.0449968752169982</c:v>
                </c:pt>
                <c:pt idx="9">
                  <c:v>3.6490521491563088</c:v>
                </c:pt>
                <c:pt idx="10">
                  <c:v>6.2599819456982164</c:v>
                </c:pt>
                <c:pt idx="11">
                  <c:v>9.8014026803694172</c:v>
                </c:pt>
                <c:pt idx="12">
                  <c:v>14.3774737865426</c:v>
                </c:pt>
                <c:pt idx="13">
                  <c:v>18.023053954586487</c:v>
                </c:pt>
                <c:pt idx="14">
                  <c:v>17.564752447746681</c:v>
                </c:pt>
                <c:pt idx="15">
                  <c:v>14.374001805430177</c:v>
                </c:pt>
                <c:pt idx="16">
                  <c:v>7.5723908061940142</c:v>
                </c:pt>
                <c:pt idx="17">
                  <c:v>2.8713283799736127</c:v>
                </c:pt>
                <c:pt idx="18">
                  <c:v>0.63190056246094017</c:v>
                </c:pt>
                <c:pt idx="19">
                  <c:v>5.5551697798763969E-2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B-410D-B7BE-A57CCF03D187}"/>
            </c:ext>
          </c:extLst>
        </c:ser>
        <c:ser>
          <c:idx val="13"/>
          <c:order val="1"/>
          <c:tx>
            <c:strRef>
              <c:f>'Kjøtt%'!$B$40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'Kjøtt%'!$I$33:$I$53</c:f>
              <c:numCache>
                <c:formatCode>0.0</c:formatCode>
                <c:ptCount val="21"/>
                <c:pt idx="0">
                  <c:v>5.2953013026441197E-2</c:v>
                </c:pt>
                <c:pt idx="1">
                  <c:v>4.2362410421152963E-2</c:v>
                </c:pt>
                <c:pt idx="2">
                  <c:v>7.0604017368588262E-2</c:v>
                </c:pt>
                <c:pt idx="3">
                  <c:v>6.7073816500158825E-2</c:v>
                </c:pt>
                <c:pt idx="4">
                  <c:v>0.17651004342147067</c:v>
                </c:pt>
                <c:pt idx="5">
                  <c:v>0.40950330073781194</c:v>
                </c:pt>
                <c:pt idx="6">
                  <c:v>0.75899318671232396</c:v>
                </c:pt>
                <c:pt idx="7">
                  <c:v>1.0837716666078301</c:v>
                </c:pt>
                <c:pt idx="8">
                  <c:v>1.9980936915310477</c:v>
                </c:pt>
                <c:pt idx="9">
                  <c:v>3.7384827196667487</c:v>
                </c:pt>
                <c:pt idx="10">
                  <c:v>6.3508313623045147</c:v>
                </c:pt>
                <c:pt idx="11">
                  <c:v>9.9834080559183818</c:v>
                </c:pt>
                <c:pt idx="12">
                  <c:v>14.530306774455468</c:v>
                </c:pt>
                <c:pt idx="13">
                  <c:v>17.538037914357329</c:v>
                </c:pt>
                <c:pt idx="14">
                  <c:v>17.703957355173515</c:v>
                </c:pt>
                <c:pt idx="15">
                  <c:v>13.432414304373921</c:v>
                </c:pt>
                <c:pt idx="16">
                  <c:v>8.3136230451512692</c:v>
                </c:pt>
                <c:pt idx="17">
                  <c:v>2.9477177251385593</c:v>
                </c:pt>
                <c:pt idx="18">
                  <c:v>0.68838916934373551</c:v>
                </c:pt>
                <c:pt idx="19">
                  <c:v>9.8845624316023603E-2</c:v>
                </c:pt>
                <c:pt idx="20">
                  <c:v>3.5302008684294133E-3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B-410D-B7BE-A57CCF03D187}"/>
            </c:ext>
          </c:extLst>
        </c:ser>
        <c:ser>
          <c:idx val="1"/>
          <c:order val="2"/>
          <c:tx>
            <c:strRef>
              <c:f>'Kjøtt%'!$B$12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'Kjøtt%'!$I$11:$I$31</c:f>
              <c:numCache>
                <c:formatCode>0.0</c:formatCode>
                <c:ptCount val="21"/>
                <c:pt idx="0">
                  <c:v>2.539924437247992E-2</c:v>
                </c:pt>
                <c:pt idx="1">
                  <c:v>3.1749055465599897E-2</c:v>
                </c:pt>
                <c:pt idx="2">
                  <c:v>2.539924437247992E-2</c:v>
                </c:pt>
                <c:pt idx="3">
                  <c:v>7.6197733117439742E-2</c:v>
                </c:pt>
                <c:pt idx="4">
                  <c:v>0.16509508842111947</c:v>
                </c:pt>
                <c:pt idx="5">
                  <c:v>0.27304187700415922</c:v>
                </c:pt>
                <c:pt idx="6">
                  <c:v>0.55243356510143804</c:v>
                </c:pt>
                <c:pt idx="7">
                  <c:v>1.0699431691907164</c:v>
                </c:pt>
                <c:pt idx="8">
                  <c:v>2.0224148331587126</c:v>
                </c:pt>
                <c:pt idx="9">
                  <c:v>3.6543162840905472</c:v>
                </c:pt>
                <c:pt idx="10">
                  <c:v>6.2863129821887789</c:v>
                </c:pt>
                <c:pt idx="11">
                  <c:v>10.023176810489888</c:v>
                </c:pt>
                <c:pt idx="12">
                  <c:v>15.030002857414988</c:v>
                </c:pt>
                <c:pt idx="13">
                  <c:v>18.17315934850938</c:v>
                </c:pt>
                <c:pt idx="14">
                  <c:v>17.766771438549704</c:v>
                </c:pt>
                <c:pt idx="15">
                  <c:v>13.912436105025877</c:v>
                </c:pt>
                <c:pt idx="16">
                  <c:v>7.7689938724322944</c:v>
                </c:pt>
                <c:pt idx="17">
                  <c:v>2.5018255706892725</c:v>
                </c:pt>
                <c:pt idx="18">
                  <c:v>0.53020922627551836</c:v>
                </c:pt>
                <c:pt idx="19">
                  <c:v>9.5247166396799685E-2</c:v>
                </c:pt>
                <c:pt idx="20">
                  <c:v>9.5247166396799678E-3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B-410D-B7BE-A57CCF03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0056"/>
        <c:axId val="663550448"/>
      </c:barChart>
      <c:catAx>
        <c:axId val="663550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2.1655479419480775E-2"/>
              <c:y val="0.41371366973019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05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97392173547911"/>
          <c:y val="9.9386282161938899E-2"/>
          <c:w val="7.1400221697728583E-2"/>
          <c:h val="0.16923111638552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GRIS: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51812862904099E-2"/>
          <c:y val="0.16542077112164372"/>
          <c:w val="0.88578731741122674"/>
          <c:h val="0.66529618456129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'Kjøtt%'!$F$55:$F$75</c:f>
              <c:numCache>
                <c:formatCode>0</c:formatCode>
                <c:ptCount val="21"/>
                <c:pt idx="0">
                  <c:v>18</c:v>
                </c:pt>
                <c:pt idx="1">
                  <c:v>7</c:v>
                </c:pt>
                <c:pt idx="2">
                  <c:v>22</c:v>
                </c:pt>
                <c:pt idx="3">
                  <c:v>28</c:v>
                </c:pt>
                <c:pt idx="4">
                  <c:v>56</c:v>
                </c:pt>
                <c:pt idx="5">
                  <c:v>113</c:v>
                </c:pt>
                <c:pt idx="6">
                  <c:v>175</c:v>
                </c:pt>
                <c:pt idx="7">
                  <c:v>371</c:v>
                </c:pt>
                <c:pt idx="8">
                  <c:v>589</c:v>
                </c:pt>
                <c:pt idx="9">
                  <c:v>1051</c:v>
                </c:pt>
                <c:pt idx="10">
                  <c:v>1803</c:v>
                </c:pt>
                <c:pt idx="11">
                  <c:v>2823</c:v>
                </c:pt>
                <c:pt idx="12">
                  <c:v>4141</c:v>
                </c:pt>
                <c:pt idx="13">
                  <c:v>5191</c:v>
                </c:pt>
                <c:pt idx="14">
                  <c:v>5059</c:v>
                </c:pt>
                <c:pt idx="15">
                  <c:v>4140</c:v>
                </c:pt>
                <c:pt idx="16">
                  <c:v>2181</c:v>
                </c:pt>
                <c:pt idx="17">
                  <c:v>827</c:v>
                </c:pt>
                <c:pt idx="18">
                  <c:v>182</c:v>
                </c:pt>
                <c:pt idx="19">
                  <c:v>16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C-44A3-A056-966EDD1532C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'Kjøtt%'!$F$33:$F$53</c:f>
              <c:numCache>
                <c:formatCode>0</c:formatCode>
                <c:ptCount val="21"/>
                <c:pt idx="0">
                  <c:v>15</c:v>
                </c:pt>
                <c:pt idx="1">
                  <c:v>12</c:v>
                </c:pt>
                <c:pt idx="2">
                  <c:v>20</c:v>
                </c:pt>
                <c:pt idx="3">
                  <c:v>19</c:v>
                </c:pt>
                <c:pt idx="4">
                  <c:v>50</c:v>
                </c:pt>
                <c:pt idx="5">
                  <c:v>116</c:v>
                </c:pt>
                <c:pt idx="6">
                  <c:v>215</c:v>
                </c:pt>
                <c:pt idx="7">
                  <c:v>307</c:v>
                </c:pt>
                <c:pt idx="8">
                  <c:v>566</c:v>
                </c:pt>
                <c:pt idx="9">
                  <c:v>1059</c:v>
                </c:pt>
                <c:pt idx="10">
                  <c:v>1799</c:v>
                </c:pt>
                <c:pt idx="11">
                  <c:v>2828</c:v>
                </c:pt>
                <c:pt idx="12">
                  <c:v>4116</c:v>
                </c:pt>
                <c:pt idx="13">
                  <c:v>4968</c:v>
                </c:pt>
                <c:pt idx="14">
                  <c:v>5015</c:v>
                </c:pt>
                <c:pt idx="15">
                  <c:v>3805</c:v>
                </c:pt>
                <c:pt idx="16">
                  <c:v>2355</c:v>
                </c:pt>
                <c:pt idx="17">
                  <c:v>835</c:v>
                </c:pt>
                <c:pt idx="18">
                  <c:v>195</c:v>
                </c:pt>
                <c:pt idx="19">
                  <c:v>28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C-44A3-A056-966EDD1532C7}"/>
            </c:ext>
          </c:extLst>
        </c:ser>
        <c:ser>
          <c:idx val="1"/>
          <c:order val="2"/>
          <c:tx>
            <c:strRef>
              <c:f>'Kjøtt%'!$B$12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'Kjøtt%'!$F$11:$F$31</c:f>
              <c:numCache>
                <c:formatCode>0</c:formatCode>
                <c:ptCount val="21"/>
                <c:pt idx="0">
                  <c:v>8</c:v>
                </c:pt>
                <c:pt idx="1">
                  <c:v>10</c:v>
                </c:pt>
                <c:pt idx="2">
                  <c:v>8</c:v>
                </c:pt>
                <c:pt idx="3">
                  <c:v>24</c:v>
                </c:pt>
                <c:pt idx="4">
                  <c:v>52</c:v>
                </c:pt>
                <c:pt idx="5">
                  <c:v>86</c:v>
                </c:pt>
                <c:pt idx="6">
                  <c:v>174</c:v>
                </c:pt>
                <c:pt idx="7">
                  <c:v>337</c:v>
                </c:pt>
                <c:pt idx="8">
                  <c:v>637</c:v>
                </c:pt>
                <c:pt idx="9">
                  <c:v>1151</c:v>
                </c:pt>
                <c:pt idx="10">
                  <c:v>1980</c:v>
                </c:pt>
                <c:pt idx="11">
                  <c:v>3157</c:v>
                </c:pt>
                <c:pt idx="12">
                  <c:v>4734</c:v>
                </c:pt>
                <c:pt idx="13">
                  <c:v>5724</c:v>
                </c:pt>
                <c:pt idx="14">
                  <c:v>5596</c:v>
                </c:pt>
                <c:pt idx="15">
                  <c:v>4382</c:v>
                </c:pt>
                <c:pt idx="16">
                  <c:v>2447</c:v>
                </c:pt>
                <c:pt idx="17">
                  <c:v>788</c:v>
                </c:pt>
                <c:pt idx="18">
                  <c:v>167</c:v>
                </c:pt>
                <c:pt idx="19">
                  <c:v>30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C-44A3-A056-966EDD153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8880"/>
        <c:axId val="663549272"/>
      </c:barChart>
      <c:catAx>
        <c:axId val="6635488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9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8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66256194747127"/>
          <c:y val="0.1215125728525679"/>
          <c:w val="6.8275792133210014E-2"/>
          <c:h val="0.19131681077807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2981247194282E-2"/>
          <c:y val="0.1661001152337637"/>
          <c:w val="0.89295622925411477"/>
          <c:h val="0.6646167646765673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'Kjøtt%'!$M$55:$M$75</c:f>
              <c:numCache>
                <c:formatCode>0.0</c:formatCode>
                <c:ptCount val="21"/>
                <c:pt idx="0">
                  <c:v>101.81111111111112</c:v>
                </c:pt>
                <c:pt idx="1">
                  <c:v>89.171428571428606</c:v>
                </c:pt>
                <c:pt idx="2">
                  <c:v>99.960454545454525</c:v>
                </c:pt>
                <c:pt idx="3">
                  <c:v>96.592142857142946</c:v>
                </c:pt>
                <c:pt idx="4">
                  <c:v>97.467321428571438</c:v>
                </c:pt>
                <c:pt idx="5">
                  <c:v>93.400088495575218</c:v>
                </c:pt>
                <c:pt idx="6">
                  <c:v>93.847257142857117</c:v>
                </c:pt>
                <c:pt idx="7">
                  <c:v>92.91881401617249</c:v>
                </c:pt>
                <c:pt idx="8">
                  <c:v>92.524108658743586</c:v>
                </c:pt>
                <c:pt idx="9">
                  <c:v>90.791379638439551</c:v>
                </c:pt>
                <c:pt idx="10">
                  <c:v>90.213327787021612</c:v>
                </c:pt>
                <c:pt idx="11">
                  <c:v>88.567084661707483</c:v>
                </c:pt>
                <c:pt idx="12">
                  <c:v>87.633576430813747</c:v>
                </c:pt>
                <c:pt idx="13">
                  <c:v>86.135347717202819</c:v>
                </c:pt>
                <c:pt idx="14">
                  <c:v>84.374827995254819</c:v>
                </c:pt>
                <c:pt idx="15">
                  <c:v>82.485886473429943</c:v>
                </c:pt>
                <c:pt idx="16">
                  <c:v>80.150261467889919</c:v>
                </c:pt>
                <c:pt idx="17">
                  <c:v>77.970894800483578</c:v>
                </c:pt>
                <c:pt idx="18">
                  <c:v>77.630329670329701</c:v>
                </c:pt>
                <c:pt idx="19">
                  <c:v>82.443749999999994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2-4BE3-BBE8-50013B655135}"/>
            </c:ext>
          </c:extLst>
        </c:ser>
        <c:ser>
          <c:idx val="13"/>
          <c:order val="1"/>
          <c:tx>
            <c:strRef>
              <c:f>'Kjøtt%'!$B$45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'Kjøtt%'!$M$33:$M$53</c:f>
              <c:numCache>
                <c:formatCode>0.0</c:formatCode>
                <c:ptCount val="21"/>
                <c:pt idx="0">
                  <c:v>96.933333333333366</c:v>
                </c:pt>
                <c:pt idx="1">
                  <c:v>93.381818181818176</c:v>
                </c:pt>
                <c:pt idx="2">
                  <c:v>88.014999999999986</c:v>
                </c:pt>
                <c:pt idx="3">
                  <c:v>90.810526315789446</c:v>
                </c:pt>
                <c:pt idx="4">
                  <c:v>95.27000000000001</c:v>
                </c:pt>
                <c:pt idx="5">
                  <c:v>93.31982758620687</c:v>
                </c:pt>
                <c:pt idx="6">
                  <c:v>92.744651162790703</c:v>
                </c:pt>
                <c:pt idx="7">
                  <c:v>92.485993485341979</c:v>
                </c:pt>
                <c:pt idx="8">
                  <c:v>90.594876325088379</c:v>
                </c:pt>
                <c:pt idx="9">
                  <c:v>89.915580736543916</c:v>
                </c:pt>
                <c:pt idx="10">
                  <c:v>89.160400444938787</c:v>
                </c:pt>
                <c:pt idx="11">
                  <c:v>87.415523338048018</c:v>
                </c:pt>
                <c:pt idx="12">
                  <c:v>86.152419158764772</c:v>
                </c:pt>
                <c:pt idx="13">
                  <c:v>84.590619967794055</c:v>
                </c:pt>
                <c:pt idx="14">
                  <c:v>83.46475867570814</c:v>
                </c:pt>
                <c:pt idx="15">
                  <c:v>82.54235015772862</c:v>
                </c:pt>
                <c:pt idx="16">
                  <c:v>80.922042553191289</c:v>
                </c:pt>
                <c:pt idx="17">
                  <c:v>80.666467065868261</c:v>
                </c:pt>
                <c:pt idx="18">
                  <c:v>79.632820512820501</c:v>
                </c:pt>
                <c:pt idx="19">
                  <c:v>82.214285714285751</c:v>
                </c:pt>
                <c:pt idx="20">
                  <c:v>75.100000000000023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2-4BE3-BBE8-50013B655135}"/>
            </c:ext>
          </c:extLst>
        </c:ser>
        <c:ser>
          <c:idx val="1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'Kjøtt%'!$M$11:$M$31</c:f>
              <c:numCache>
                <c:formatCode>0.0</c:formatCode>
                <c:ptCount val="21"/>
                <c:pt idx="0">
                  <c:v>93.225000000000023</c:v>
                </c:pt>
                <c:pt idx="1">
                  <c:v>98.28</c:v>
                </c:pt>
                <c:pt idx="2">
                  <c:v>90.02500000000002</c:v>
                </c:pt>
                <c:pt idx="3">
                  <c:v>97.220833333333317</c:v>
                </c:pt>
                <c:pt idx="4">
                  <c:v>91.190384615384644</c:v>
                </c:pt>
                <c:pt idx="5">
                  <c:v>92.245348837209363</c:v>
                </c:pt>
                <c:pt idx="6">
                  <c:v>91.340804597701151</c:v>
                </c:pt>
                <c:pt idx="7">
                  <c:v>89.359940652818992</c:v>
                </c:pt>
                <c:pt idx="8">
                  <c:v>88.405023547880774</c:v>
                </c:pt>
                <c:pt idx="9">
                  <c:v>88.023023457862777</c:v>
                </c:pt>
                <c:pt idx="10">
                  <c:v>85.978131313131485</c:v>
                </c:pt>
                <c:pt idx="11">
                  <c:v>84.854450427621103</c:v>
                </c:pt>
                <c:pt idx="12">
                  <c:v>83.511850443599386</c:v>
                </c:pt>
                <c:pt idx="13">
                  <c:v>82.207617051013301</c:v>
                </c:pt>
                <c:pt idx="14">
                  <c:v>81.425679056468752</c:v>
                </c:pt>
                <c:pt idx="15">
                  <c:v>80.142889751198311</c:v>
                </c:pt>
                <c:pt idx="16">
                  <c:v>78.619615856150304</c:v>
                </c:pt>
                <c:pt idx="17">
                  <c:v>78.119796954314708</c:v>
                </c:pt>
                <c:pt idx="18">
                  <c:v>76.270059880239515</c:v>
                </c:pt>
                <c:pt idx="19">
                  <c:v>79.073333333333309</c:v>
                </c:pt>
                <c:pt idx="20">
                  <c:v>69.533333333333346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2-4BE3-BBE8-50013B6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1232"/>
        <c:axId val="663551624"/>
      </c:barChart>
      <c:catAx>
        <c:axId val="663551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162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232"/>
        <c:crosses val="autoZero"/>
        <c:crossBetween val="between"/>
        <c:majorUnit val="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9834688266949"/>
          <c:y val="5.9175382927880285E-2"/>
          <c:w val="5.8883170970669862E-2"/>
          <c:h val="0.17056852736845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Vektgrupper!$G$35:$G$57</c:f>
              <c:numCache>
                <c:formatCode>0</c:formatCode>
                <c:ptCount val="23"/>
                <c:pt idx="0">
                  <c:v>147</c:v>
                </c:pt>
                <c:pt idx="1">
                  <c:v>415</c:v>
                </c:pt>
                <c:pt idx="2">
                  <c:v>231</c:v>
                </c:pt>
                <c:pt idx="3">
                  <c:v>346</c:v>
                </c:pt>
                <c:pt idx="4">
                  <c:v>474</c:v>
                </c:pt>
                <c:pt idx="5">
                  <c:v>665</c:v>
                </c:pt>
                <c:pt idx="6">
                  <c:v>924</c:v>
                </c:pt>
                <c:pt idx="7">
                  <c:v>1090</c:v>
                </c:pt>
                <c:pt idx="8">
                  <c:v>1548</c:v>
                </c:pt>
                <c:pt idx="9">
                  <c:v>1738</c:v>
                </c:pt>
                <c:pt idx="10">
                  <c:v>1971</c:v>
                </c:pt>
                <c:pt idx="11">
                  <c:v>2319</c:v>
                </c:pt>
                <c:pt idx="12">
                  <c:v>2348</c:v>
                </c:pt>
                <c:pt idx="13">
                  <c:v>2376</c:v>
                </c:pt>
                <c:pt idx="14">
                  <c:v>3356</c:v>
                </c:pt>
                <c:pt idx="15">
                  <c:v>4167</c:v>
                </c:pt>
                <c:pt idx="16">
                  <c:v>2222</c:v>
                </c:pt>
                <c:pt idx="17">
                  <c:v>1082</c:v>
                </c:pt>
                <c:pt idx="18">
                  <c:v>513</c:v>
                </c:pt>
                <c:pt idx="19">
                  <c:v>230</c:v>
                </c:pt>
                <c:pt idx="20">
                  <c:v>89</c:v>
                </c:pt>
                <c:pt idx="21">
                  <c:v>55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7-4384-AB5F-B31BEC7472D3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4"/>
              <c:layout>
                <c:manualLayout>
                  <c:x val="-3.6779976748972966E-3"/>
                  <c:y val="-0.10308827753287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C-435E-B4C4-DB03CAE8B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Vektgrupper!$G$11:$G$33</c:f>
              <c:numCache>
                <c:formatCode>0</c:formatCode>
                <c:ptCount val="23"/>
                <c:pt idx="0">
                  <c:v>114</c:v>
                </c:pt>
                <c:pt idx="1">
                  <c:v>532</c:v>
                </c:pt>
                <c:pt idx="2">
                  <c:v>321</c:v>
                </c:pt>
                <c:pt idx="3">
                  <c:v>484</c:v>
                </c:pt>
                <c:pt idx="4">
                  <c:v>746</c:v>
                </c:pt>
                <c:pt idx="5">
                  <c:v>913</c:v>
                </c:pt>
                <c:pt idx="6">
                  <c:v>1506</c:v>
                </c:pt>
                <c:pt idx="7">
                  <c:v>1783</c:v>
                </c:pt>
                <c:pt idx="8">
                  <c:v>2274</c:v>
                </c:pt>
                <c:pt idx="9">
                  <c:v>2636</c:v>
                </c:pt>
                <c:pt idx="10">
                  <c:v>2731</c:v>
                </c:pt>
                <c:pt idx="11">
                  <c:v>2965</c:v>
                </c:pt>
                <c:pt idx="12">
                  <c:v>2803</c:v>
                </c:pt>
                <c:pt idx="13">
                  <c:v>2403</c:v>
                </c:pt>
                <c:pt idx="14">
                  <c:v>3117</c:v>
                </c:pt>
                <c:pt idx="15">
                  <c:v>3146</c:v>
                </c:pt>
                <c:pt idx="16">
                  <c:v>1610</c:v>
                </c:pt>
                <c:pt idx="17">
                  <c:v>775</c:v>
                </c:pt>
                <c:pt idx="18">
                  <c:v>337</c:v>
                </c:pt>
                <c:pt idx="19">
                  <c:v>172</c:v>
                </c:pt>
                <c:pt idx="20">
                  <c:v>87</c:v>
                </c:pt>
                <c:pt idx="21">
                  <c:v>36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7-4384-AB5F-B31BEC74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97844458442041"/>
          <c:y val="0.19790499816946894"/>
          <c:w val="6.060004649674821E-2"/>
          <c:h val="0.12140544112289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195596819660875E-2"/>
          <c:y val="0.15113440329360897"/>
          <c:w val="0.92192430616276366"/>
          <c:h val="0.737219199543794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Vektgrupper!$I$35:$I$57</c:f>
              <c:numCache>
                <c:formatCode>0.0</c:formatCode>
                <c:ptCount val="23"/>
                <c:pt idx="0">
                  <c:v>0.51893952765912388</c:v>
                </c:pt>
                <c:pt idx="1">
                  <c:v>1.4650333603982064</c:v>
                </c:pt>
                <c:pt idx="2">
                  <c:v>0.81547640060719484</c:v>
                </c:pt>
                <c:pt idx="3">
                  <c:v>1.2214495004765773</c:v>
                </c:pt>
                <c:pt idx="4">
                  <c:v>1.6733152116355421</c:v>
                </c:pt>
                <c:pt idx="5">
                  <c:v>2.3475835775055605</c:v>
                </c:pt>
                <c:pt idx="6">
                  <c:v>3.2619056024287798</c:v>
                </c:pt>
                <c:pt idx="7">
                  <c:v>3.8479189465880625</c:v>
                </c:pt>
                <c:pt idx="8">
                  <c:v>5.4647509443287321</c:v>
                </c:pt>
                <c:pt idx="9">
                  <c:v>6.1354891093303205</c:v>
                </c:pt>
                <c:pt idx="10">
                  <c:v>6.9580259116743761</c:v>
                </c:pt>
                <c:pt idx="11">
                  <c:v>8.1865358138878079</c:v>
                </c:pt>
                <c:pt idx="12">
                  <c:v>8.2889116390722641</c:v>
                </c:pt>
                <c:pt idx="13">
                  <c:v>8.3877572633882895</c:v>
                </c:pt>
                <c:pt idx="14">
                  <c:v>11.847354114449118</c:v>
                </c:pt>
                <c:pt idx="15">
                  <c:v>14.710347018745365</c:v>
                </c:pt>
                <c:pt idx="16">
                  <c:v>7.8441063296501587</c:v>
                </c:pt>
                <c:pt idx="17">
                  <c:v>3.8196773396406254</c:v>
                </c:pt>
                <c:pt idx="18">
                  <c:v>1.8109930455042895</c:v>
                </c:pt>
                <c:pt idx="19">
                  <c:v>0.81194619973876492</c:v>
                </c:pt>
                <c:pt idx="20">
                  <c:v>0.31418787729021774</c:v>
                </c:pt>
                <c:pt idx="21">
                  <c:v>0.19416104776361776</c:v>
                </c:pt>
                <c:pt idx="22">
                  <c:v>3.5302008684294133E-3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E-4522-8DB9-9F2735D3EF41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Vektgrupper!$I$11:$I$33</c:f>
              <c:numCache>
                <c:formatCode>0.0</c:formatCode>
                <c:ptCount val="23"/>
                <c:pt idx="0">
                  <c:v>0.3619392323078387</c:v>
                </c:pt>
                <c:pt idx="1">
                  <c:v>1.6890497507699147</c:v>
                </c:pt>
                <c:pt idx="2">
                  <c:v>1.0191446804457565</c:v>
                </c:pt>
                <c:pt idx="3">
                  <c:v>1.5366542845350348</c:v>
                </c:pt>
                <c:pt idx="4">
                  <c:v>2.3684795377337524</c:v>
                </c:pt>
                <c:pt idx="5">
                  <c:v>2.8986887640092696</c:v>
                </c:pt>
                <c:pt idx="6">
                  <c:v>4.7814077531193444</c:v>
                </c:pt>
                <c:pt idx="7">
                  <c:v>5.6608565895164622</c:v>
                </c:pt>
                <c:pt idx="8">
                  <c:v>7.2197352128774179</c:v>
                </c:pt>
                <c:pt idx="9">
                  <c:v>8.3690510207321349</c:v>
                </c:pt>
                <c:pt idx="10">
                  <c:v>8.670667047655332</c:v>
                </c:pt>
                <c:pt idx="11">
                  <c:v>9.4135949455503685</c:v>
                </c:pt>
                <c:pt idx="12">
                  <c:v>8.8992602470076552</c:v>
                </c:pt>
                <c:pt idx="13">
                  <c:v>7.629298028383654</c:v>
                </c:pt>
                <c:pt idx="14">
                  <c:v>9.8961805886274874</c:v>
                </c:pt>
                <c:pt idx="15">
                  <c:v>9.9882528494777318</c:v>
                </c:pt>
                <c:pt idx="16">
                  <c:v>5.1115979299615839</c:v>
                </c:pt>
                <c:pt idx="17">
                  <c:v>2.460551798583992</c:v>
                </c:pt>
                <c:pt idx="18">
                  <c:v>1.0699431691907164</c:v>
                </c:pt>
                <c:pt idx="19">
                  <c:v>0.54608375400831843</c:v>
                </c:pt>
                <c:pt idx="20">
                  <c:v>0.27621678255071902</c:v>
                </c:pt>
                <c:pt idx="21">
                  <c:v>0.11429659967615964</c:v>
                </c:pt>
                <c:pt idx="22">
                  <c:v>9.5247166396799678E-3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E-4522-8DB9-9F2735D3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KJØTT%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Vektgrupper!$M$35:$M$57</c:f>
              <c:numCache>
                <c:formatCode>0.00</c:formatCode>
                <c:ptCount val="23"/>
                <c:pt idx="0">
                  <c:v>62.442176870748291</c:v>
                </c:pt>
                <c:pt idx="1">
                  <c:v>62.313253012048207</c:v>
                </c:pt>
                <c:pt idx="2">
                  <c:v>61.874458874458895</c:v>
                </c:pt>
                <c:pt idx="3">
                  <c:v>61.838150289017364</c:v>
                </c:pt>
                <c:pt idx="4">
                  <c:v>61.894514767932499</c:v>
                </c:pt>
                <c:pt idx="5">
                  <c:v>61.809022556391</c:v>
                </c:pt>
                <c:pt idx="6">
                  <c:v>61.679653679653697</c:v>
                </c:pt>
                <c:pt idx="7">
                  <c:v>61.551376146788975</c:v>
                </c:pt>
                <c:pt idx="8">
                  <c:v>61.490310077519382</c:v>
                </c:pt>
                <c:pt idx="9">
                  <c:v>61.317031070195611</c:v>
                </c:pt>
                <c:pt idx="10">
                  <c:v>61.231861998985295</c:v>
                </c:pt>
                <c:pt idx="11">
                  <c:v>61.147046140577814</c:v>
                </c:pt>
                <c:pt idx="12">
                  <c:v>61.013628620102224</c:v>
                </c:pt>
                <c:pt idx="13">
                  <c:v>60.821548821548838</c:v>
                </c:pt>
                <c:pt idx="14">
                  <c:v>60.669249106078681</c:v>
                </c:pt>
                <c:pt idx="15">
                  <c:v>60.470362371010317</c:v>
                </c:pt>
                <c:pt idx="16">
                  <c:v>60.092709270927102</c:v>
                </c:pt>
                <c:pt idx="17">
                  <c:v>59.702402957486143</c:v>
                </c:pt>
                <c:pt idx="18">
                  <c:v>59.146198830409361</c:v>
                </c:pt>
                <c:pt idx="19">
                  <c:v>58.37826086956521</c:v>
                </c:pt>
                <c:pt idx="20">
                  <c:v>58.696629213483163</c:v>
                </c:pt>
                <c:pt idx="21">
                  <c:v>57.581818181818178</c:v>
                </c:pt>
                <c:pt idx="2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0-4531-86EB-F7606C0263CF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Vektgrupper!$M$11:$M$33</c:f>
              <c:numCache>
                <c:formatCode>0.00</c:formatCode>
                <c:ptCount val="23"/>
                <c:pt idx="0">
                  <c:v>62.221238938053105</c:v>
                </c:pt>
                <c:pt idx="1">
                  <c:v>62.071428571428562</c:v>
                </c:pt>
                <c:pt idx="2">
                  <c:v>61.965732087227416</c:v>
                </c:pt>
                <c:pt idx="3">
                  <c:v>61.77272727272728</c:v>
                </c:pt>
                <c:pt idx="4">
                  <c:v>61.723860589812325</c:v>
                </c:pt>
                <c:pt idx="5">
                  <c:v>61.757940854326399</c:v>
                </c:pt>
                <c:pt idx="6">
                  <c:v>61.566401062417007</c:v>
                </c:pt>
                <c:pt idx="7">
                  <c:v>61.424004486819982</c:v>
                </c:pt>
                <c:pt idx="8">
                  <c:v>61.361037818821458</c:v>
                </c:pt>
                <c:pt idx="9">
                  <c:v>61.241654021244315</c:v>
                </c:pt>
                <c:pt idx="10">
                  <c:v>61.098864884657615</c:v>
                </c:pt>
                <c:pt idx="11">
                  <c:v>60.912647554806043</c:v>
                </c:pt>
                <c:pt idx="12">
                  <c:v>60.835176596503757</c:v>
                </c:pt>
                <c:pt idx="13">
                  <c:v>60.653766125676242</c:v>
                </c:pt>
                <c:pt idx="14">
                  <c:v>60.537054860442737</c:v>
                </c:pt>
                <c:pt idx="15">
                  <c:v>60.277177368086441</c:v>
                </c:pt>
                <c:pt idx="16">
                  <c:v>59.909937888198762</c:v>
                </c:pt>
                <c:pt idx="17">
                  <c:v>59.451612903225808</c:v>
                </c:pt>
                <c:pt idx="18">
                  <c:v>59.044510385756688</c:v>
                </c:pt>
                <c:pt idx="19">
                  <c:v>58.203488372093005</c:v>
                </c:pt>
                <c:pt idx="20">
                  <c:v>57.66666666666665</c:v>
                </c:pt>
                <c:pt idx="21">
                  <c:v>56.94444444444445</c:v>
                </c:pt>
                <c:pt idx="22">
                  <c:v>60.66666666666665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0-4531-86EB-F7606C02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SLAKTEVEKT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Vektgrupper!$O$35:$O$57</c:f>
              <c:numCache>
                <c:formatCode>0.00</c:formatCode>
                <c:ptCount val="23"/>
                <c:pt idx="0">
                  <c:v>50.853061224489778</c:v>
                </c:pt>
                <c:pt idx="1">
                  <c:v>59.85590361445783</c:v>
                </c:pt>
                <c:pt idx="2">
                  <c:v>64.068398268398255</c:v>
                </c:pt>
                <c:pt idx="3">
                  <c:v>66.10202312138729</c:v>
                </c:pt>
                <c:pt idx="4">
                  <c:v>68.097890295358638</c:v>
                </c:pt>
                <c:pt idx="5">
                  <c:v>70.110225563909765</c:v>
                </c:pt>
                <c:pt idx="6">
                  <c:v>72.101623376623394</c:v>
                </c:pt>
                <c:pt idx="7">
                  <c:v>74.086422018348571</c:v>
                </c:pt>
                <c:pt idx="8">
                  <c:v>76.07454780361752</c:v>
                </c:pt>
                <c:pt idx="9">
                  <c:v>78.103107019562813</c:v>
                </c:pt>
                <c:pt idx="10">
                  <c:v>80.083561643835594</c:v>
                </c:pt>
                <c:pt idx="11">
                  <c:v>82.078956446744257</c:v>
                </c:pt>
                <c:pt idx="12">
                  <c:v>84.05758091993178</c:v>
                </c:pt>
                <c:pt idx="13">
                  <c:v>86.032239057238897</c:v>
                </c:pt>
                <c:pt idx="14">
                  <c:v>88.525417163289674</c:v>
                </c:pt>
                <c:pt idx="15">
                  <c:v>92.335469162466822</c:v>
                </c:pt>
                <c:pt idx="16">
                  <c:v>97.197344734473504</c:v>
                </c:pt>
                <c:pt idx="17">
                  <c:v>102.21848428835489</c:v>
                </c:pt>
                <c:pt idx="18">
                  <c:v>107.24346978557502</c:v>
                </c:pt>
                <c:pt idx="19">
                  <c:v>112.16652173913045</c:v>
                </c:pt>
                <c:pt idx="20">
                  <c:v>117.06404494382022</c:v>
                </c:pt>
                <c:pt idx="21">
                  <c:v>121.72181818181812</c:v>
                </c:pt>
                <c:pt idx="22">
                  <c:v>133.19999999999999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5-4336-8D39-B24BCEE853B5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Vektgrupper!$O$11:$O$33</c:f>
              <c:numCache>
                <c:formatCode>0.00</c:formatCode>
                <c:ptCount val="23"/>
                <c:pt idx="0">
                  <c:v>49.771681415929201</c:v>
                </c:pt>
                <c:pt idx="1">
                  <c:v>60.140413533834547</c:v>
                </c:pt>
                <c:pt idx="2">
                  <c:v>64.130841121495294</c:v>
                </c:pt>
                <c:pt idx="3">
                  <c:v>66.058057851239681</c:v>
                </c:pt>
                <c:pt idx="4">
                  <c:v>68.099597855227984</c:v>
                </c:pt>
                <c:pt idx="5">
                  <c:v>70.140197152245349</c:v>
                </c:pt>
                <c:pt idx="6">
                  <c:v>72.09103585657374</c:v>
                </c:pt>
                <c:pt idx="7">
                  <c:v>74.076332024677427</c:v>
                </c:pt>
                <c:pt idx="8">
                  <c:v>76.070184696569925</c:v>
                </c:pt>
                <c:pt idx="9">
                  <c:v>78.104514415781495</c:v>
                </c:pt>
                <c:pt idx="10">
                  <c:v>80.067447821311049</c:v>
                </c:pt>
                <c:pt idx="11">
                  <c:v>82.054738617200883</c:v>
                </c:pt>
                <c:pt idx="12">
                  <c:v>84.053478415983008</c:v>
                </c:pt>
                <c:pt idx="13">
                  <c:v>86.019558884727331</c:v>
                </c:pt>
                <c:pt idx="14">
                  <c:v>88.485049727301899</c:v>
                </c:pt>
                <c:pt idx="15">
                  <c:v>92.293801652892583</c:v>
                </c:pt>
                <c:pt idx="16">
                  <c:v>97.222298136646017</c:v>
                </c:pt>
                <c:pt idx="17">
                  <c:v>102.20399999999994</c:v>
                </c:pt>
                <c:pt idx="18">
                  <c:v>107.14421364985169</c:v>
                </c:pt>
                <c:pt idx="19">
                  <c:v>112.2906976744186</c:v>
                </c:pt>
                <c:pt idx="20">
                  <c:v>117.37241379310342</c:v>
                </c:pt>
                <c:pt idx="21">
                  <c:v>121.94444444444439</c:v>
                </c:pt>
                <c:pt idx="22">
                  <c:v>127.3666666666667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5-4336-8D39-B24BCEE8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13427772846945E-2"/>
          <c:y val="0.15532510657204909"/>
          <c:w val="0.87102579304778482"/>
          <c:h val="0.73108610937793761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'Ark1'!$W$51:$W$62</c:f>
              <c:numCache>
                <c:formatCode>General</c:formatCode>
                <c:ptCount val="12"/>
                <c:pt idx="0">
                  <c:v>87.121857619577057</c:v>
                </c:pt>
                <c:pt idx="1">
                  <c:v>85.721641630901246</c:v>
                </c:pt>
                <c:pt idx="2">
                  <c:v>85.142186808322307</c:v>
                </c:pt>
                <c:pt idx="3">
                  <c:v>84.518005879470692</c:v>
                </c:pt>
                <c:pt idx="4">
                  <c:v>85.061710202069861</c:v>
                </c:pt>
                <c:pt idx="5">
                  <c:v>84.259251509054309</c:v>
                </c:pt>
                <c:pt idx="6">
                  <c:v>83.845214152700066</c:v>
                </c:pt>
                <c:pt idx="7">
                  <c:v>83.973903553299394</c:v>
                </c:pt>
                <c:pt idx="8">
                  <c:v>83.853142857142885</c:v>
                </c:pt>
                <c:pt idx="9">
                  <c:v>86.359990601503881</c:v>
                </c:pt>
                <c:pt idx="10">
                  <c:v>85.100817189151115</c:v>
                </c:pt>
                <c:pt idx="11">
                  <c:v>82.798784227820406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D-4824-9B99-16D43834E3CC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'Ark1'!$W$39:$W$50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86.394073455759582</c:v>
                </c:pt>
                <c:pt idx="2">
                  <c:v>84.672238658776976</c:v>
                </c:pt>
                <c:pt idx="3">
                  <c:v>84.314975845410586</c:v>
                </c:pt>
                <c:pt idx="4">
                  <c:v>86.783098023396676</c:v>
                </c:pt>
                <c:pt idx="5">
                  <c:v>85.555609460279001</c:v>
                </c:pt>
                <c:pt idx="6">
                  <c:v>84.740090090090092</c:v>
                </c:pt>
                <c:pt idx="7">
                  <c:v>85.983179886685548</c:v>
                </c:pt>
                <c:pt idx="8">
                  <c:v>86.444390060240991</c:v>
                </c:pt>
                <c:pt idx="9">
                  <c:v>87.655693398316359</c:v>
                </c:pt>
                <c:pt idx="10">
                  <c:v>86.236164590411619</c:v>
                </c:pt>
                <c:pt idx="11">
                  <c:v>84.148343245539436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D-4824-9B99-16D43834E3CC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3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'Ark1'!$W$27:$W$38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  <c:pt idx="4">
                  <c:v>83.647193990278311</c:v>
                </c:pt>
                <c:pt idx="5">
                  <c:v>85.769911504424783</c:v>
                </c:pt>
                <c:pt idx="6">
                  <c:v>86.575975039001591</c:v>
                </c:pt>
                <c:pt idx="7">
                  <c:v>84.557652867451651</c:v>
                </c:pt>
                <c:pt idx="8">
                  <c:v>83.310433539780902</c:v>
                </c:pt>
                <c:pt idx="9">
                  <c:v>84.439853958493217</c:v>
                </c:pt>
                <c:pt idx="10">
                  <c:v>84.814305364511696</c:v>
                </c:pt>
                <c:pt idx="11">
                  <c:v>81.958539205155802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D-4824-9B99-16D43834E3CC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dLbls>
            <c:dLbl>
              <c:idx val="0"/>
              <c:layout>
                <c:manualLayout>
                  <c:x val="-1.8982328000677583E-2"/>
                  <c:y val="6.9563222546087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7-4D14-9929-12FB9ACF487A}"/>
                </c:ext>
              </c:extLst>
            </c:dLbl>
            <c:dLbl>
              <c:idx val="1"/>
              <c:layout>
                <c:manualLayout>
                  <c:x val="-3.3445054096431968E-2"/>
                  <c:y val="3.8873565540460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7-4D14-9929-12FB9ACF487A}"/>
                </c:ext>
              </c:extLst>
            </c:dLbl>
            <c:dLbl>
              <c:idx val="2"/>
              <c:layout>
                <c:manualLayout>
                  <c:x val="-3.6156815239386207E-3"/>
                  <c:y val="3.0689657005627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7-4D14-9929-12FB9ACF487A}"/>
                </c:ext>
              </c:extLst>
            </c:dLbl>
            <c:dLbl>
              <c:idx val="3"/>
              <c:layout>
                <c:manualLayout>
                  <c:x val="-1.9886248381662232E-2"/>
                  <c:y val="4.9103451209003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7-4D14-9929-12FB9ACF487A}"/>
                </c:ext>
              </c:extLst>
            </c:dLbl>
            <c:dLbl>
              <c:idx val="4"/>
              <c:layout>
                <c:manualLayout>
                  <c:x val="-2.1694089143631527E-2"/>
                  <c:y val="4.9103451209003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5-4850-A61F-A96D2AD07952}"/>
                </c:ext>
              </c:extLst>
            </c:dLbl>
            <c:dLbl>
              <c:idx val="6"/>
              <c:layout>
                <c:manualLayout>
                  <c:x val="-1.6270566857723642E-2"/>
                  <c:y val="-5.3195405476420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2-46BD-9303-E7B50C831BE3}"/>
                </c:ext>
              </c:extLst>
            </c:dLbl>
            <c:dLbl>
              <c:idx val="7"/>
              <c:layout>
                <c:manualLayout>
                  <c:x val="-3.9772496763324464E-2"/>
                  <c:y val="-4.0919542674169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0-44DE-BF79-4175D36298FB}"/>
                </c:ext>
              </c:extLst>
            </c:dLbl>
            <c:dLbl>
              <c:idx val="8"/>
              <c:layout>
                <c:manualLayout>
                  <c:x val="-1.5366646476738997E-2"/>
                  <c:y val="6.7517245412379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4-478E-97DA-AE56B032A02F}"/>
                </c:ext>
              </c:extLst>
            </c:dLbl>
            <c:dLbl>
              <c:idx val="9"/>
              <c:layout>
                <c:manualLayout>
                  <c:x val="-7.2313630478771746E-3"/>
                  <c:y val="4.7057474075294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9-4D7A-B6AF-7EF3357343C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'Ark1'!$W$15:$W$26</c:f>
              <c:numCache>
                <c:formatCode>General</c:formatCode>
                <c:ptCount val="12"/>
                <c:pt idx="0">
                  <c:v>84.425787106446805</c:v>
                </c:pt>
                <c:pt idx="1">
                  <c:v>82.973813953488289</c:v>
                </c:pt>
                <c:pt idx="2">
                  <c:v>82.808549432739156</c:v>
                </c:pt>
                <c:pt idx="3">
                  <c:v>83.230914144533699</c:v>
                </c:pt>
                <c:pt idx="4">
                  <c:v>82.757262845849823</c:v>
                </c:pt>
                <c:pt idx="5">
                  <c:v>82.723718887261953</c:v>
                </c:pt>
                <c:pt idx="6">
                  <c:v>80.887868731563501</c:v>
                </c:pt>
                <c:pt idx="7">
                  <c:v>81.683003567953406</c:v>
                </c:pt>
                <c:pt idx="8">
                  <c:v>82.344158339738726</c:v>
                </c:pt>
                <c:pt idx="9">
                  <c:v>82.976561893674656</c:v>
                </c:pt>
                <c:pt idx="10">
                  <c:v>83.412251201098101</c:v>
                </c:pt>
                <c:pt idx="11">
                  <c:v>80.727730008598513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D-4824-9B99-16D43834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473776"/>
        <c:axId val="978474168"/>
      </c:lineChart>
      <c:catAx>
        <c:axId val="97847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41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978474168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377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98356857801937"/>
          <c:y val="3.6719489929845535E-2"/>
          <c:w val="0.10088867536079869"/>
          <c:h val="0.16480057979676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VAK</a:t>
            </a:r>
            <a:r>
              <a:rPr lang="nb-NO" sz="1800" baseline="0"/>
              <a:t> GRIS</a:t>
            </a:r>
            <a:r>
              <a:rPr lang="nb-NO" sz="1800"/>
              <a:t>,</a:t>
            </a:r>
            <a:r>
              <a:rPr lang="nb-NO" sz="1800" baseline="0"/>
              <a:t> antalls% slakt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7783363008834E-2"/>
          <c:y val="0.18279986810338503"/>
          <c:w val="0.89138145029203586"/>
          <c:h val="0.6479170147517346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Variant!$J$25:$J$30</c:f>
              <c:numCache>
                <c:formatCode>0.0</c:formatCode>
                <c:ptCount val="6"/>
                <c:pt idx="0">
                  <c:v>0</c:v>
                </c:pt>
                <c:pt idx="1">
                  <c:v>99.427123116450247</c:v>
                </c:pt>
                <c:pt idx="2">
                  <c:v>3.1247830011804745E-2</c:v>
                </c:pt>
                <c:pt idx="3">
                  <c:v>0.46177348795222561</c:v>
                </c:pt>
                <c:pt idx="4">
                  <c:v>7.9855565585723196E-2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5-429F-9670-A17B21759A8A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Variant!$J$16:$J$23</c:f>
              <c:numCache>
                <c:formatCode>General</c:formatCode>
                <c:ptCount val="8"/>
                <c:pt idx="0" formatCode="0.0">
                  <c:v>0</c:v>
                </c:pt>
                <c:pt idx="2" formatCode="0.0">
                  <c:v>99.879973170473406</c:v>
                </c:pt>
                <c:pt idx="3" formatCode="0.0">
                  <c:v>7.0604017368588266E-3</c:v>
                </c:pt>
                <c:pt idx="4" formatCode="0.0">
                  <c:v>0.10590602605288239</c:v>
                </c:pt>
                <c:pt idx="5" formatCode="0.0">
                  <c:v>7.0604017368588266E-3</c:v>
                </c:pt>
                <c:pt idx="6" formatCode="0.0">
                  <c:v>0</c:v>
                </c:pt>
                <c:pt idx="7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5-429F-9670-A17B21759A8A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Variant!$J$10:$J$15</c:f>
              <c:numCache>
                <c:formatCode>0.0</c:formatCode>
                <c:ptCount val="6"/>
                <c:pt idx="0">
                  <c:v>99.965076038987846</c:v>
                </c:pt>
                <c:pt idx="1">
                  <c:v>0</c:v>
                </c:pt>
                <c:pt idx="2">
                  <c:v>9.5247166396799678E-3</c:v>
                </c:pt>
                <c:pt idx="3">
                  <c:v>2.539924437247992E-2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5-429F-9670-A17B2175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8184"/>
        <c:axId val="379618576"/>
      </c:barChart>
      <c:catAx>
        <c:axId val="379618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8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184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700333794747"/>
          <c:y val="0.2332999795937036"/>
          <c:w val="0.10837402453381648"/>
          <c:h val="0.18516279298867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0549221887805E-2"/>
          <c:y val="0.18651936290390478"/>
          <c:w val="0.87236130956603397"/>
          <c:h val="0.708892540665228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Variant!$G$25:$G$30</c:f>
              <c:numCache>
                <c:formatCode>#,##0</c:formatCode>
                <c:ptCount val="6"/>
                <c:pt idx="0">
                  <c:v>0</c:v>
                </c:pt>
                <c:pt idx="1">
                  <c:v>28637</c:v>
                </c:pt>
                <c:pt idx="2">
                  <c:v>9</c:v>
                </c:pt>
                <c:pt idx="3">
                  <c:v>133</c:v>
                </c:pt>
                <c:pt idx="4">
                  <c:v>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B-4ADA-AABD-3AD72AFA9BD7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Variant!$G$16:$G$23</c:f>
              <c:numCache>
                <c:formatCode>#,##0</c:formatCode>
                <c:ptCount val="8"/>
                <c:pt idx="0">
                  <c:v>0</c:v>
                </c:pt>
                <c:pt idx="2">
                  <c:v>28293</c:v>
                </c:pt>
                <c:pt idx="3">
                  <c:v>2</c:v>
                </c:pt>
                <c:pt idx="4">
                  <c:v>30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B-4ADA-AABD-3AD72AFA9BD7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Variant!$G$10:$G$15</c:f>
              <c:numCache>
                <c:formatCode>#,##0</c:formatCode>
                <c:ptCount val="6"/>
                <c:pt idx="0">
                  <c:v>31486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B-4ADA-AABD-3AD72AFA9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0903772163615"/>
          <c:y val="0.25987674657822585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GRIS,</a:t>
            </a:r>
            <a:r>
              <a:rPr lang="nb-NO" sz="1800" baseline="0"/>
              <a:t> middel VEKT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6910795889225E-2"/>
          <c:y val="0.19107365759882022"/>
          <c:w val="0.88180239346566236"/>
          <c:h val="0.7066628042732117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Variant!$O$25:$O$30</c:f>
              <c:numCache>
                <c:formatCode>0.0</c:formatCode>
                <c:ptCount val="6"/>
                <c:pt idx="0">
                  <c:v>0</c:v>
                </c:pt>
                <c:pt idx="1">
                  <c:v>85.757274156361348</c:v>
                </c:pt>
                <c:pt idx="2">
                  <c:v>90.12222222222222</c:v>
                </c:pt>
                <c:pt idx="3">
                  <c:v>90.909774436090245</c:v>
                </c:pt>
                <c:pt idx="4">
                  <c:v>87.528695652173923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87F-B0C4-831DA868C515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Variant!$O$16:$O$23</c:f>
              <c:numCache>
                <c:formatCode>General</c:formatCode>
                <c:ptCount val="8"/>
                <c:pt idx="0" formatCode="0.0">
                  <c:v>0</c:v>
                </c:pt>
                <c:pt idx="2" formatCode="0.0">
                  <c:v>85.001884857486345</c:v>
                </c:pt>
                <c:pt idx="3" formatCode="0.0">
                  <c:v>79.349999999999994</c:v>
                </c:pt>
                <c:pt idx="4" formatCode="0.0">
                  <c:v>80.09999999999998</c:v>
                </c:pt>
                <c:pt idx="5" formatCode="0.0">
                  <c:v>82.95</c:v>
                </c:pt>
                <c:pt idx="6" formatCode="0.0">
                  <c:v>0</c:v>
                </c:pt>
                <c:pt idx="7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87F-B0C4-831DA868C515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Variant!$O$10:$O$15</c:f>
              <c:numCache>
                <c:formatCode>0.0</c:formatCode>
                <c:ptCount val="6"/>
                <c:pt idx="0">
                  <c:v>82.590912555983053</c:v>
                </c:pt>
                <c:pt idx="1">
                  <c:v>0</c:v>
                </c:pt>
                <c:pt idx="2">
                  <c:v>94.633333333333354</c:v>
                </c:pt>
                <c:pt idx="3">
                  <c:v>80.737499999999997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7-487F-B0C4-831DA868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</a:t>
            </a:r>
            <a:r>
              <a:rPr lang="nb-NO" sz="2000" baseline="0"/>
              <a:t> middel KJØTT% </a:t>
            </a:r>
            <a:r>
              <a:rPr lang="nb-NO" sz="20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43867140441465E-2"/>
          <c:y val="0.17470966305890206"/>
          <c:w val="0.89379542417281466"/>
          <c:h val="0.7230268124611630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Variant!$M$25:$M$30</c:f>
              <c:numCache>
                <c:formatCode>0.00</c:formatCode>
                <c:ptCount val="6"/>
                <c:pt idx="0">
                  <c:v>0</c:v>
                </c:pt>
                <c:pt idx="1">
                  <c:v>60.864878082861757</c:v>
                </c:pt>
                <c:pt idx="2">
                  <c:v>58.555555555555557</c:v>
                </c:pt>
                <c:pt idx="3">
                  <c:v>61.368421052631597</c:v>
                </c:pt>
                <c:pt idx="4">
                  <c:v>60.521739130434788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3-4345-97C9-F77F039ABCF3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Variant!$M$16:$M$23</c:f>
              <c:numCache>
                <c:formatCode>General</c:formatCode>
                <c:ptCount val="8"/>
                <c:pt idx="0" formatCode="0.00">
                  <c:v>0</c:v>
                </c:pt>
                <c:pt idx="2" formatCode="0.00">
                  <c:v>60.877077586816625</c:v>
                </c:pt>
                <c:pt idx="3" formatCode="0.00">
                  <c:v>58.5</c:v>
                </c:pt>
                <c:pt idx="4" formatCode="0.00">
                  <c:v>59.43333333333333</c:v>
                </c:pt>
                <c:pt idx="5" formatCode="0.00">
                  <c:v>60.5</c:v>
                </c:pt>
                <c:pt idx="6" formatCode="0.00">
                  <c:v>0</c:v>
                </c:pt>
                <c:pt idx="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3-4345-97C9-F77F039ABCF3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Variant!$M$10:$M$15</c:f>
              <c:numCache>
                <c:formatCode>0.00</c:formatCode>
                <c:ptCount val="6"/>
                <c:pt idx="0">
                  <c:v>60.878442333957999</c:v>
                </c:pt>
                <c:pt idx="1">
                  <c:v>0</c:v>
                </c:pt>
                <c:pt idx="2">
                  <c:v>59.33333333333335</c:v>
                </c:pt>
                <c:pt idx="3">
                  <c:v>60.25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3-4345-97C9-F77F039A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000" b="1"/>
              <a:t>VAK-GRIS: Fordeling av enkeltgriser</a:t>
            </a:r>
            <a:r>
              <a:rPr lang="nb-NO" sz="2000" b="1" baseline="0"/>
              <a:t> o</a:t>
            </a:r>
            <a:r>
              <a:rPr lang="nb-NO" sz="2000" b="1"/>
              <a:t>g</a:t>
            </a:r>
            <a:r>
              <a:rPr lang="nb-NO" sz="2000" b="1" baseline="0"/>
              <a:t> grupper av gris</a:t>
            </a:r>
            <a:endParaRPr lang="nb-NO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VAK_GRUPPE!$B$18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VAK_GRUPPE!$G$18:$G$20</c:f>
              <c:numCache>
                <c:formatCode>#,##0</c:formatCode>
                <c:ptCount val="3"/>
                <c:pt idx="0">
                  <c:v>998</c:v>
                </c:pt>
                <c:pt idx="1">
                  <c:v>7068</c:v>
                </c:pt>
                <c:pt idx="2">
                  <c:v>20736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A-4AD3-84E9-DBB88648DE3F}"/>
            </c:ext>
          </c:extLst>
        </c:ser>
        <c:ser>
          <c:idx val="1"/>
          <c:order val="1"/>
          <c:tx>
            <c:strRef>
              <c:f>VAK_GRUPPE!$B$14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VAK_GRUPPE!$G$14:$G$16</c:f>
              <c:numCache>
                <c:formatCode>#,##0</c:formatCode>
                <c:ptCount val="3"/>
                <c:pt idx="0">
                  <c:v>869</c:v>
                </c:pt>
                <c:pt idx="1">
                  <c:v>11681</c:v>
                </c:pt>
                <c:pt idx="2">
                  <c:v>15777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A-4AD3-84E9-DBB88648DE3F}"/>
            </c:ext>
          </c:extLst>
        </c:ser>
        <c:ser>
          <c:idx val="0"/>
          <c:order val="2"/>
          <c:tx>
            <c:strRef>
              <c:f>VAK_GRUPPE!$B$10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VAK_GRUPPE!$G$10:$G$12</c:f>
              <c:numCache>
                <c:formatCode>#,##0</c:formatCode>
                <c:ptCount val="3"/>
                <c:pt idx="0">
                  <c:v>911</c:v>
                </c:pt>
                <c:pt idx="1">
                  <c:v>13189</c:v>
                </c:pt>
                <c:pt idx="2">
                  <c:v>17397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A-4AD3-84E9-DBB88648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8306239"/>
        <c:axId val="1562399487"/>
      </c:barChart>
      <c:catAx>
        <c:axId val="122830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2399487"/>
        <c:crosses val="autoZero"/>
        <c:auto val="1"/>
        <c:lblAlgn val="ctr"/>
        <c:lblOffset val="100"/>
        <c:noMultiLvlLbl val="0"/>
      </c:catAx>
      <c:valAx>
        <c:axId val="1562399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830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6854799832048588E-2"/>
          <c:y val="0.22673847706209499"/>
          <c:w val="3.7444081010610995E-2"/>
          <c:h val="0.12621629102644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EA-4487-B605-6223F186A0B8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8EA-4487-B605-6223F186A0B8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8EA-4487-B605-6223F186A0B8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58EA-4487-B605-6223F186A0B8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58EA-4487-B605-6223F186A0B8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58EA-4487-B605-6223F186A0B8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58EA-4487-B605-6223F186A0B8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58EA-4487-B605-6223F186A0B8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58EA-4487-B605-6223F186A0B8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58EA-4487-B605-6223F186A0B8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58EA-4487-B605-6223F186A0B8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58EA-4487-B605-6223F186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per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3425449943757028"/>
          <c:y val="1.9210493312909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59636295463072E-2"/>
          <c:y val="0.15304435068483332"/>
          <c:w val="0.88376837270341202"/>
          <c:h val="0.73416977954547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VM!$Z$11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VM!$AG$11:$AG$14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4BD-44A7-8B4B-6CABBE5ADD35}"/>
            </c:ext>
          </c:extLst>
        </c:ser>
        <c:ser>
          <c:idx val="4"/>
          <c:order val="1"/>
          <c:tx>
            <c:strRef>
              <c:f>VM!$Z$15</c:f>
              <c:strCache>
                <c:ptCount val="1"/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VM!$AG$15:$AG$18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4BD-44A7-8B4B-6CABBE5ADD35}"/>
            </c:ext>
          </c:extLst>
        </c:ser>
        <c:ser>
          <c:idx val="10"/>
          <c:order val="2"/>
          <c:tx>
            <c:strRef>
              <c:f>VM!$Z$19</c:f>
              <c:strCache>
                <c:ptCount val="1"/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VM!$AG$19:$AG$22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4BD-44A7-8B4B-6CABBE5ADD35}"/>
            </c:ext>
          </c:extLst>
        </c:ser>
        <c:ser>
          <c:idx val="1"/>
          <c:order val="3"/>
          <c:tx>
            <c:strRef>
              <c:f>VM!$Z$23</c:f>
              <c:strCache>
                <c:ptCount val="1"/>
              </c:strCache>
            </c:strRef>
          </c:tx>
          <c:invertIfNegative val="0"/>
          <c:val>
            <c:numRef>
              <c:f>VM!$AG$23:$AG$26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A4BD-44A7-8B4B-6CABBE5ADD35}"/>
            </c:ext>
          </c:extLst>
        </c:ser>
        <c:ser>
          <c:idx val="2"/>
          <c:order val="4"/>
          <c:tx>
            <c:strRef>
              <c:f>VM!$Z$27</c:f>
              <c:strCache>
                <c:ptCount val="1"/>
              </c:strCache>
            </c:strRef>
          </c:tx>
          <c:invertIfNegative val="0"/>
          <c:val>
            <c:numRef>
              <c:f>VM!$AG$27:$AG$30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4-A4BD-44A7-8B4B-6CABBE5ADD35}"/>
            </c:ext>
          </c:extLst>
        </c:ser>
        <c:ser>
          <c:idx val="3"/>
          <c:order val="5"/>
          <c:tx>
            <c:strRef>
              <c:f>VM!$Z$31</c:f>
              <c:strCache>
                <c:ptCount val="1"/>
              </c:strCache>
            </c:strRef>
          </c:tx>
          <c:invertIfNegative val="0"/>
          <c:val>
            <c:numRef>
              <c:f>VM!$AG$31:$AG$34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A4BD-44A7-8B4B-6CABBE5ADD35}"/>
            </c:ext>
          </c:extLst>
        </c:ser>
        <c:ser>
          <c:idx val="5"/>
          <c:order val="6"/>
          <c:tx>
            <c:strRef>
              <c:f>VM!$Z$35</c:f>
              <c:strCache>
                <c:ptCount val="1"/>
              </c:strCache>
            </c:strRef>
          </c:tx>
          <c:invertIfNegative val="0"/>
          <c:val>
            <c:numRef>
              <c:f>VM!$AG$35:$AG$38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6-A4BD-44A7-8B4B-6CABBE5ADD35}"/>
            </c:ext>
          </c:extLst>
        </c:ser>
        <c:ser>
          <c:idx val="6"/>
          <c:order val="7"/>
          <c:tx>
            <c:strRef>
              <c:f>VM!$Z$39</c:f>
              <c:strCache>
                <c:ptCount val="1"/>
              </c:strCache>
            </c:strRef>
          </c:tx>
          <c:invertIfNegative val="0"/>
          <c:val>
            <c:numRef>
              <c:f>VM!$AG$39:$AG$42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7-A4BD-44A7-8B4B-6CABBE5ADD35}"/>
            </c:ext>
          </c:extLst>
        </c:ser>
        <c:ser>
          <c:idx val="7"/>
          <c:order val="8"/>
          <c:tx>
            <c:strRef>
              <c:f>VM!$Z$43</c:f>
              <c:strCache>
                <c:ptCount val="1"/>
              </c:strCache>
            </c:strRef>
          </c:tx>
          <c:invertIfNegative val="0"/>
          <c:val>
            <c:numRef>
              <c:f>VM!$AG$43:$AG$46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A4BD-44A7-8B4B-6CABBE5ADD35}"/>
            </c:ext>
          </c:extLst>
        </c:ser>
        <c:ser>
          <c:idx val="8"/>
          <c:order val="9"/>
          <c:tx>
            <c:strRef>
              <c:f>VM!$Z$47</c:f>
              <c:strCache>
                <c:ptCount val="1"/>
              </c:strCache>
            </c:strRef>
          </c:tx>
          <c:spPr>
            <a:solidFill>
              <a:srgbClr val="00FF00"/>
            </a:solidFill>
          </c:spPr>
          <c:invertIfNegative val="0"/>
          <c:val>
            <c:numRef>
              <c:f>VM!$AG$47:$AG$50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9-A4BD-44A7-8B4B-6CABBE5ADD35}"/>
            </c:ext>
          </c:extLst>
        </c:ser>
        <c:ser>
          <c:idx val="9"/>
          <c:order val="10"/>
          <c:tx>
            <c:strRef>
              <c:f>VM!$Z$51</c:f>
              <c:strCache>
                <c:ptCount val="1"/>
              </c:strCache>
            </c:strRef>
          </c:tx>
          <c:spPr>
            <a:solidFill>
              <a:srgbClr val="BE2F02"/>
            </a:solidFill>
          </c:spPr>
          <c:invertIfNegative val="0"/>
          <c:val>
            <c:numRef>
              <c:f>VM!$AG$51:$AG$54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4BD-44A7-8B4B-6CABBE5ADD35}"/>
            </c:ext>
          </c:extLst>
        </c:ser>
        <c:ser>
          <c:idx val="11"/>
          <c:order val="11"/>
          <c:tx>
            <c:strRef>
              <c:f>VM!$Z$58</c:f>
              <c:strCache>
                <c:ptCount val="1"/>
              </c:strCache>
            </c:strRef>
          </c:tx>
          <c:invertIfNegative val="0"/>
          <c:val>
            <c:numRef>
              <c:f>VM!$AG$58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4BD-44A7-8B4B-6CABBE5A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6344"/>
        <c:axId val="489356736"/>
      </c:barChart>
      <c:catAx>
        <c:axId val="489356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6736"/>
        <c:scaling>
          <c:orientation val="minMax"/>
          <c:max val="63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Kjøttprosent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344"/>
        <c:crosses val="autoZero"/>
        <c:crossBetween val="between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70563813982988"/>
          <c:y val="0.17035912122266655"/>
          <c:w val="0.18151031788864391"/>
          <c:h val="0.24952507002721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4D-4E79-9FF9-406DCAC66FC0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44D-4E79-9FF9-406DCAC66FC0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44D-4E79-9FF9-406DCAC66FC0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144D-4E79-9FF9-406DCAC66FC0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144D-4E79-9FF9-406DCAC66FC0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144D-4E79-9FF9-406DCAC66FC0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144D-4E79-9FF9-406DCAC66FC0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144D-4E79-9FF9-406DCAC66FC0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144D-4E79-9FF9-406DCAC66FC0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144D-4E79-9FF9-406DCAC66FC0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144D-4E79-9FF9-406DCAC66FC0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144D-4E79-9FF9-406DCAC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65914371835432E-2"/>
          <c:y val="0.13545366891804866"/>
          <c:w val="0.90697334231672089"/>
          <c:h val="0.69219872669121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98-4D88-A5E3-485BBD4F79F1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798-4D88-A5E3-485BBD4F79F1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798-4D88-A5E3-485BBD4F79F1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E798-4D88-A5E3-485BBD4F79F1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E798-4D88-A5E3-485BBD4F79F1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E798-4D88-A5E3-485BBD4F79F1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E798-4D88-A5E3-485BBD4F79F1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E798-4D88-A5E3-485BBD4F79F1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E798-4D88-A5E3-485BBD4F79F1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E798-4D88-A5E3-485BBD4F79F1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798-4D88-A5E3-485BBD4F79F1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E798-4D88-A5E3-485BBD4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5655228883547E-2"/>
          <c:y val="0.13851115078080142"/>
          <c:w val="0.88833360145967277"/>
          <c:h val="0.68914124482846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F3-4E49-BD20-FCBC911718DE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7F3-4E49-BD20-FCBC911718DE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7F3-4E49-BD20-FCBC911718DE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7F3-4E49-BD20-FCBC911718DE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7F3-4E49-BD20-FCBC911718DE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7F3-4E49-BD20-FCBC911718DE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7F3-4E49-BD20-FCBC911718DE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7F3-4E49-BD20-FCBC911718DE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7F3-4E49-BD20-FCBC911718DE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7F3-4E49-BD20-FCBC911718DE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47F3-4E49-BD20-FCBC911718DE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47F3-4E49-BD20-FCBC9117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4464601323757365"/>
          <c:y val="4.7516295191909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495985434714E-2"/>
          <c:y val="0.16757857055724701"/>
          <c:w val="0.87807968687126492"/>
          <c:h val="0.67892604413860058"/>
        </c:manualLayout>
      </c:layout>
      <c:lineChart>
        <c:grouping val="standard"/>
        <c:varyColors val="0"/>
        <c:ser>
          <c:idx val="2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'Ark1'!$AA$27:$AA$38</c:f>
              <c:numCache>
                <c:formatCode>General</c:formatCode>
                <c:ptCount val="12"/>
                <c:pt idx="0">
                  <c:v>10.085783881102833</c:v>
                </c:pt>
                <c:pt idx="1">
                  <c:v>7.7205492992551266</c:v>
                </c:pt>
                <c:pt idx="2">
                  <c:v>10.029300667207965</c:v>
                </c:pt>
                <c:pt idx="3">
                  <c:v>6.2343347336463442</c:v>
                </c:pt>
                <c:pt idx="4">
                  <c:v>8.0029653687294786</c:v>
                </c:pt>
                <c:pt idx="5">
                  <c:v>8.3771666607829989</c:v>
                </c:pt>
                <c:pt idx="6">
                  <c:v>6.7885762699897612</c:v>
                </c:pt>
                <c:pt idx="7">
                  <c:v>9.3091396900483616</c:v>
                </c:pt>
                <c:pt idx="8">
                  <c:v>7.4134218237017695</c:v>
                </c:pt>
                <c:pt idx="9">
                  <c:v>9.1926430613901911</c:v>
                </c:pt>
                <c:pt idx="10">
                  <c:v>10.272884527129593</c:v>
                </c:pt>
                <c:pt idx="11">
                  <c:v>6.5732340170155661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4-42F1-96F9-258B9E2CCB1C}"/>
            </c:ext>
          </c:extLst>
        </c:ser>
        <c:ser>
          <c:idx val="3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'Ark1'!$AA$15:$AA$26</c:f>
              <c:numCache>
                <c:formatCode>General</c:formatCode>
                <c:ptCount val="12"/>
                <c:pt idx="0">
                  <c:v>8.4706479982220504</c:v>
                </c:pt>
                <c:pt idx="1">
                  <c:v>6.829221830650539</c:v>
                </c:pt>
                <c:pt idx="2">
                  <c:v>7.8356668889100556</c:v>
                </c:pt>
                <c:pt idx="3">
                  <c:v>10.280344159761247</c:v>
                </c:pt>
                <c:pt idx="4">
                  <c:v>6.4260088262374193</c:v>
                </c:pt>
                <c:pt idx="5">
                  <c:v>8.677016858748452</c:v>
                </c:pt>
                <c:pt idx="6">
                  <c:v>8.6135187478172508</c:v>
                </c:pt>
                <c:pt idx="7">
                  <c:v>9.788233800044452</c:v>
                </c:pt>
                <c:pt idx="8">
                  <c:v>8.2611042321490942</c:v>
                </c:pt>
                <c:pt idx="9">
                  <c:v>8.1817315934850949</c:v>
                </c:pt>
                <c:pt idx="10">
                  <c:v>9.25167476267581</c:v>
                </c:pt>
                <c:pt idx="11">
                  <c:v>7.3848303012985363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4-42F1-96F9-258B9E2C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7856829967723876E-2"/>
              <c:y val="0.372603206581679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40418077030839"/>
          <c:y val="0.10603404593640935"/>
          <c:w val="8.1898957011015086E-2"/>
          <c:h val="0.153229249588456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40145055832515E-2"/>
          <c:y val="0.14153492441351809"/>
          <c:w val="0.89650319844141757"/>
          <c:h val="0.664172699889023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433</c:v>
                </c:pt>
                <c:pt idx="1">
                  <c:v>2442</c:v>
                </c:pt>
                <c:pt idx="2">
                  <c:v>684</c:v>
                </c:pt>
                <c:pt idx="3">
                  <c:v>7682</c:v>
                </c:pt>
                <c:pt idx="4">
                  <c:v>1553</c:v>
                </c:pt>
                <c:pt idx="5">
                  <c:v>1135</c:v>
                </c:pt>
                <c:pt idx="6">
                  <c:v>5</c:v>
                </c:pt>
                <c:pt idx="7">
                  <c:v>2478</c:v>
                </c:pt>
                <c:pt idx="8">
                  <c:v>2966</c:v>
                </c:pt>
                <c:pt idx="9">
                  <c:v>764</c:v>
                </c:pt>
                <c:pt idx="10">
                  <c:v>5632</c:v>
                </c:pt>
                <c:pt idx="11">
                  <c:v>2553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A-4C3B-9D3A-E9E5F73D40C8}"/>
            </c:ext>
          </c:extLst>
        </c:ser>
        <c:ser>
          <c:idx val="1"/>
          <c:order val="1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4.2735042735042736E-2"/>
                  <c:y val="-6.7114093959731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91-4FBC-86CE-34BA86429389}"/>
                </c:ext>
              </c:extLst>
            </c:dLbl>
            <c:dLbl>
              <c:idx val="10"/>
              <c:layout>
                <c:manualLayout>
                  <c:x val="4.8213894367740519E-2"/>
                  <c:y val="-8.9485458612975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91-4FBC-86CE-34BA864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673</c:v>
                </c:pt>
                <c:pt idx="1">
                  <c:v>2413</c:v>
                </c:pt>
                <c:pt idx="2">
                  <c:v>682</c:v>
                </c:pt>
                <c:pt idx="3">
                  <c:v>8814</c:v>
                </c:pt>
                <c:pt idx="4">
                  <c:v>1902</c:v>
                </c:pt>
                <c:pt idx="5">
                  <c:v>1572</c:v>
                </c:pt>
                <c:pt idx="6">
                  <c:v>2</c:v>
                </c:pt>
                <c:pt idx="7">
                  <c:v>2088</c:v>
                </c:pt>
                <c:pt idx="8">
                  <c:v>3529</c:v>
                </c:pt>
                <c:pt idx="9">
                  <c:v>723</c:v>
                </c:pt>
                <c:pt idx="10">
                  <c:v>6704</c:v>
                </c:pt>
                <c:pt idx="11">
                  <c:v>2395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A-4C3B-9D3A-E9E5F73D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58104817765629"/>
          <c:y val="0.19960277616304672"/>
          <c:w val="8.2491143242203205E-2"/>
          <c:h val="0.124579259807289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</a:t>
            </a:r>
            <a:r>
              <a:rPr lang="nb-NO" baseline="0"/>
              <a:t> GRIS: </a:t>
            </a:r>
            <a:r>
              <a:rPr lang="nb-NO"/>
              <a:t>Antall SLAKT</a:t>
            </a:r>
            <a:r>
              <a:rPr lang="nb-NO" baseline="0"/>
              <a:t> per </a:t>
            </a:r>
            <a:r>
              <a:rPr lang="nb-NO"/>
              <a:t>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Fylker!$U$55:$U$64</c:f>
              <c:numCache>
                <c:formatCode>0</c:formatCode>
                <c:ptCount val="10"/>
                <c:pt idx="0">
                  <c:v>210.42857142857142</c:v>
                </c:pt>
                <c:pt idx="1">
                  <c:v>100.94594594594595</c:v>
                </c:pt>
                <c:pt idx="2">
                  <c:v>356.22222222222223</c:v>
                </c:pt>
                <c:pt idx="3">
                  <c:v>0</c:v>
                </c:pt>
                <c:pt idx="4">
                  <c:v>62.793103448275865</c:v>
                </c:pt>
                <c:pt idx="5">
                  <c:v>227.33333333333334</c:v>
                </c:pt>
                <c:pt idx="6">
                  <c:v>137.16666666666666</c:v>
                </c:pt>
                <c:pt idx="7">
                  <c:v>126.8695652173913</c:v>
                </c:pt>
                <c:pt idx="8">
                  <c:v>323.125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D-450B-819D-26766401C802}"/>
            </c:ext>
          </c:extLst>
        </c:ser>
        <c:ser>
          <c:idx val="4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</c:formatCode>
                <c:ptCount val="14"/>
                <c:pt idx="0">
                  <c:v>86.6</c:v>
                </c:pt>
                <c:pt idx="1">
                  <c:v>162.80000000000001</c:v>
                </c:pt>
                <c:pt idx="2">
                  <c:v>228</c:v>
                </c:pt>
                <c:pt idx="3">
                  <c:v>147.73076923076923</c:v>
                </c:pt>
                <c:pt idx="4">
                  <c:v>119.46153846153847</c:v>
                </c:pt>
                <c:pt idx="5">
                  <c:v>227</c:v>
                </c:pt>
                <c:pt idx="6">
                  <c:v>5</c:v>
                </c:pt>
                <c:pt idx="7">
                  <c:v>49.56</c:v>
                </c:pt>
                <c:pt idx="8">
                  <c:v>296.60000000000002</c:v>
                </c:pt>
                <c:pt idx="9">
                  <c:v>191</c:v>
                </c:pt>
                <c:pt idx="10">
                  <c:v>125.15555555555555</c:v>
                </c:pt>
                <c:pt idx="11">
                  <c:v>425.5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D-450B-819D-26766401C802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7976539589442824E-3"/>
                  <c:y val="-5.3981106612685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1-4BC2-AEC3-69C569660104}"/>
                </c:ext>
              </c:extLst>
            </c:dLbl>
            <c:dLbl>
              <c:idx val="2"/>
              <c:layout>
                <c:manualLayout>
                  <c:x val="2.0527859237536656E-2"/>
                  <c:y val="-4.0485829959514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1-4BC2-AEC3-69C5696601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</c:formatCode>
                <c:ptCount val="14"/>
                <c:pt idx="0">
                  <c:v>96.142857142857139</c:v>
                </c:pt>
                <c:pt idx="1">
                  <c:v>268.11111111111109</c:v>
                </c:pt>
                <c:pt idx="2">
                  <c:v>341</c:v>
                </c:pt>
                <c:pt idx="3">
                  <c:v>183.625</c:v>
                </c:pt>
                <c:pt idx="4">
                  <c:v>190.2</c:v>
                </c:pt>
                <c:pt idx="5">
                  <c:v>262</c:v>
                </c:pt>
                <c:pt idx="6">
                  <c:v>1</c:v>
                </c:pt>
                <c:pt idx="7">
                  <c:v>40.153846153846153</c:v>
                </c:pt>
                <c:pt idx="8">
                  <c:v>320.81818181818181</c:v>
                </c:pt>
                <c:pt idx="9">
                  <c:v>241</c:v>
                </c:pt>
                <c:pt idx="10">
                  <c:v>152.36363636363637</c:v>
                </c:pt>
                <c:pt idx="11">
                  <c:v>479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D-450B-819D-2676640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8247668303464"/>
          <c:y val="0.18923937753216957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Antall 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Fylker!$E$55:$E$64</c:f>
              <c:numCache>
                <c:formatCode>General</c:formatCode>
                <c:ptCount val="10"/>
                <c:pt idx="0">
                  <c:v>21</c:v>
                </c:pt>
                <c:pt idx="1">
                  <c:v>37</c:v>
                </c:pt>
                <c:pt idx="2">
                  <c:v>9</c:v>
                </c:pt>
                <c:pt idx="3">
                  <c:v>0</c:v>
                </c:pt>
                <c:pt idx="4">
                  <c:v>58</c:v>
                </c:pt>
                <c:pt idx="5">
                  <c:v>9</c:v>
                </c:pt>
                <c:pt idx="6">
                  <c:v>6</c:v>
                </c:pt>
                <c:pt idx="7">
                  <c:v>46</c:v>
                </c:pt>
                <c:pt idx="8">
                  <c:v>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FD-808D-9ED669362892}"/>
            </c:ext>
          </c:extLst>
        </c:ser>
        <c:ser>
          <c:idx val="4"/>
          <c:order val="1"/>
          <c:tx>
            <c:strRef>
              <c:f>Fylker!$B$27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5</c:v>
                </c:pt>
                <c:pt idx="1">
                  <c:v>15</c:v>
                </c:pt>
                <c:pt idx="2">
                  <c:v>3</c:v>
                </c:pt>
                <c:pt idx="3">
                  <c:v>52</c:v>
                </c:pt>
                <c:pt idx="4">
                  <c:v>13</c:v>
                </c:pt>
                <c:pt idx="5">
                  <c:v>5</c:v>
                </c:pt>
                <c:pt idx="6">
                  <c:v>1</c:v>
                </c:pt>
                <c:pt idx="7">
                  <c:v>50</c:v>
                </c:pt>
                <c:pt idx="8">
                  <c:v>10</c:v>
                </c:pt>
                <c:pt idx="9">
                  <c:v>4</c:v>
                </c:pt>
                <c:pt idx="10">
                  <c:v>45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FD-808D-9ED669362892}"/>
            </c:ext>
          </c:extLst>
        </c:ser>
        <c:ser>
          <c:idx val="6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1.5933715742511154E-2"/>
                  <c:y val="-5.460750853242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FE-45FF-BC02-55EFD4FEE3A7}"/>
                </c:ext>
              </c:extLst>
            </c:dLbl>
            <c:dLbl>
              <c:idx val="7"/>
              <c:layout>
                <c:manualLayout>
                  <c:x val="3.6116422349691951E-2"/>
                  <c:y val="-1.365187713310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E-45FF-BC02-55EFD4FEE3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48</c:v>
                </c:pt>
                <c:pt idx="4">
                  <c:v>10</c:v>
                </c:pt>
                <c:pt idx="5">
                  <c:v>6</c:v>
                </c:pt>
                <c:pt idx="6">
                  <c:v>2</c:v>
                </c:pt>
                <c:pt idx="7">
                  <c:v>52</c:v>
                </c:pt>
                <c:pt idx="8">
                  <c:v>11</c:v>
                </c:pt>
                <c:pt idx="9">
                  <c:v>3</c:v>
                </c:pt>
                <c:pt idx="10">
                  <c:v>44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41-43FD-808D-9ED66936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266145747078"/>
          <c:y val="0.19574229842430105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/>
            </a:pPr>
            <a:r>
              <a:rPr lang="nb-NO" sz="2400" b="1"/>
              <a:t>VAK</a:t>
            </a:r>
            <a:r>
              <a:rPr lang="nb-NO" sz="2400" b="1" baseline="0"/>
              <a:t> GRIS: </a:t>
            </a:r>
            <a:r>
              <a:rPr lang="nb-NO" sz="2400" b="1"/>
              <a:t>Middel KJØTT%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Fylker!$N$55:$N$64</c:f>
              <c:numCache>
                <c:formatCode>0.00</c:formatCode>
                <c:ptCount val="10"/>
                <c:pt idx="0">
                  <c:v>61.130858048449177</c:v>
                </c:pt>
                <c:pt idx="1">
                  <c:v>61.206961178045518</c:v>
                </c:pt>
                <c:pt idx="2">
                  <c:v>61.397815912636496</c:v>
                </c:pt>
                <c:pt idx="3">
                  <c:v>0</c:v>
                </c:pt>
                <c:pt idx="4">
                  <c:v>61.019500137324911</c:v>
                </c:pt>
                <c:pt idx="5">
                  <c:v>60.464809384164205</c:v>
                </c:pt>
                <c:pt idx="6">
                  <c:v>61.591737545564989</c:v>
                </c:pt>
                <c:pt idx="7">
                  <c:v>61.02727740607309</c:v>
                </c:pt>
                <c:pt idx="8">
                  <c:v>61.144294003868481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4-448E-B4A3-F0DF219972F3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61.323325635103899</c:v>
                </c:pt>
                <c:pt idx="1">
                  <c:v>61.01475409836064</c:v>
                </c:pt>
                <c:pt idx="2">
                  <c:v>56.926793557833086</c:v>
                </c:pt>
                <c:pt idx="3">
                  <c:v>61.433016534305423</c:v>
                </c:pt>
                <c:pt idx="4">
                  <c:v>62.263530927835049</c:v>
                </c:pt>
                <c:pt idx="5">
                  <c:v>62.030973451327426</c:v>
                </c:pt>
                <c:pt idx="6">
                  <c:v>60.8</c:v>
                </c:pt>
                <c:pt idx="7">
                  <c:v>61.084006462035539</c:v>
                </c:pt>
                <c:pt idx="8">
                  <c:v>60.262306136210348</c:v>
                </c:pt>
                <c:pt idx="9">
                  <c:v>59.639947437582123</c:v>
                </c:pt>
                <c:pt idx="10">
                  <c:v>60.310014204545446</c:v>
                </c:pt>
                <c:pt idx="11">
                  <c:v>60.814727771249515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4-448E-B4A3-F0DF219972F3}"/>
            </c:ext>
          </c:extLst>
        </c:ser>
        <c:ser>
          <c:idx val="6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9385836027034967E-3"/>
                  <c:y val="-5.2439580483356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C-4B78-913E-607BDEF5418A}"/>
                </c:ext>
              </c:extLst>
            </c:dLbl>
            <c:dLbl>
              <c:idx val="1"/>
              <c:layout>
                <c:manualLayout>
                  <c:x val="6.8566950729748262E-3"/>
                  <c:y val="-5.699954400364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C-4B78-913E-607BDEF5418A}"/>
                </c:ext>
              </c:extLst>
            </c:dLbl>
            <c:dLbl>
              <c:idx val="3"/>
              <c:layout>
                <c:manualLayout>
                  <c:x val="3.918111470271329E-3"/>
                  <c:y val="-3.4199726402188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C-4B78-913E-607BDEF5418A}"/>
                </c:ext>
              </c:extLst>
            </c:dLbl>
            <c:dLbl>
              <c:idx val="4"/>
              <c:layout>
                <c:manualLayout>
                  <c:x val="2.9385836027034967E-3"/>
                  <c:y val="-6.155950752393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C-4B78-913E-607BDEF5418A}"/>
                </c:ext>
              </c:extLst>
            </c:dLbl>
            <c:dLbl>
              <c:idx val="9"/>
              <c:layout>
                <c:manualLayout>
                  <c:x val="0"/>
                  <c:y val="-7.7519379844961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C-4B78-913E-607BDEF541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61.139673105497749</c:v>
                </c:pt>
                <c:pt idx="1">
                  <c:v>60.976377952755904</c:v>
                </c:pt>
                <c:pt idx="2">
                  <c:v>57.282991202346047</c:v>
                </c:pt>
                <c:pt idx="3">
                  <c:v>61.379850238257305</c:v>
                </c:pt>
                <c:pt idx="4">
                  <c:v>61.785488958990541</c:v>
                </c:pt>
                <c:pt idx="5">
                  <c:v>62.049618320610662</c:v>
                </c:pt>
                <c:pt idx="6">
                  <c:v>63</c:v>
                </c:pt>
                <c:pt idx="7">
                  <c:v>61.173537871524466</c:v>
                </c:pt>
                <c:pt idx="8">
                  <c:v>60.38849532445451</c:v>
                </c:pt>
                <c:pt idx="9">
                  <c:v>59.677731673582286</c:v>
                </c:pt>
                <c:pt idx="10">
                  <c:v>60.273907205728754</c:v>
                </c:pt>
                <c:pt idx="11">
                  <c:v>60.90939457202505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4-448E-B4A3-F0DF2199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/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0560091427683"/>
          <c:y val="6.0774198357051203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Middel SLAKTEVEKT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Fylker!$P$55:$P$64</c:f>
              <c:numCache>
                <c:formatCode>0.0</c:formatCode>
                <c:ptCount val="10"/>
                <c:pt idx="0">
                  <c:v>84.678915553543433</c:v>
                </c:pt>
                <c:pt idx="1">
                  <c:v>86.284546184739014</c:v>
                </c:pt>
                <c:pt idx="2">
                  <c:v>85.164443057722266</c:v>
                </c:pt>
                <c:pt idx="3">
                  <c:v>0</c:v>
                </c:pt>
                <c:pt idx="4">
                  <c:v>85.748569074430179</c:v>
                </c:pt>
                <c:pt idx="5">
                  <c:v>81.460278592375488</c:v>
                </c:pt>
                <c:pt idx="6">
                  <c:v>87.819829890643931</c:v>
                </c:pt>
                <c:pt idx="7">
                  <c:v>84.281058500600309</c:v>
                </c:pt>
                <c:pt idx="8">
                  <c:v>84.822363636363718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8-4D42-9D8E-293AFECEDEFC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Fylker!$P$25:$P$38</c:f>
              <c:numCache>
                <c:formatCode>0.0</c:formatCode>
                <c:ptCount val="14"/>
                <c:pt idx="0">
                  <c:v>81.706466512702093</c:v>
                </c:pt>
                <c:pt idx="1">
                  <c:v>85.889631147540939</c:v>
                </c:pt>
                <c:pt idx="2">
                  <c:v>81.680234260614881</c:v>
                </c:pt>
                <c:pt idx="3">
                  <c:v>85.600234344486523</c:v>
                </c:pt>
                <c:pt idx="4">
                  <c:v>85.707731958762821</c:v>
                </c:pt>
                <c:pt idx="5">
                  <c:v>86.405044247787487</c:v>
                </c:pt>
                <c:pt idx="6">
                  <c:v>79.92</c:v>
                </c:pt>
                <c:pt idx="7">
                  <c:v>85.576857835218092</c:v>
                </c:pt>
                <c:pt idx="8">
                  <c:v>81.378253540121307</c:v>
                </c:pt>
                <c:pt idx="9">
                  <c:v>88.579106438896133</c:v>
                </c:pt>
                <c:pt idx="10">
                  <c:v>85.777006392045735</c:v>
                </c:pt>
                <c:pt idx="11">
                  <c:v>83.572894633764221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8-4D42-9D8E-293AFECEDEFC}"/>
            </c:ext>
          </c:extLst>
        </c:ser>
        <c:ser>
          <c:idx val="6"/>
          <c:order val="2"/>
          <c:tx>
            <c:strRef>
              <c:f>Fylker!$B$14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2000000000000197E-3"/>
                  <c:y val="-0.1884253028263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B8-4AD2-9723-3CE3EB3BEF23}"/>
                </c:ext>
              </c:extLst>
            </c:dLbl>
            <c:dLbl>
              <c:idx val="1"/>
              <c:layout>
                <c:manualLayout>
                  <c:x val="-5.3333333333333531E-3"/>
                  <c:y val="-8.9726334679228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8-4AD2-9723-3CE3EB3BEF23}"/>
                </c:ext>
              </c:extLst>
            </c:dLbl>
            <c:dLbl>
              <c:idx val="2"/>
              <c:layout>
                <c:manualLayout>
                  <c:x val="3.1999999999999607E-3"/>
                  <c:y val="-0.10542844324809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8-4AD2-9723-3CE3EB3BEF23}"/>
                </c:ext>
              </c:extLst>
            </c:dLbl>
            <c:dLbl>
              <c:idx val="3"/>
              <c:layout>
                <c:manualLayout>
                  <c:x val="6.4000000000000003E-3"/>
                  <c:y val="-8.7483176312247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8-4AD2-9723-3CE3EB3BEF23}"/>
                </c:ext>
              </c:extLst>
            </c:dLbl>
            <c:dLbl>
              <c:idx val="4"/>
              <c:layout>
                <c:manualLayout>
                  <c:x val="9.5999999999999211E-3"/>
                  <c:y val="-0.13683266038582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8-4AD2-9723-3CE3EB3BEF23}"/>
                </c:ext>
              </c:extLst>
            </c:dLbl>
            <c:dLbl>
              <c:idx val="5"/>
              <c:layout>
                <c:manualLayout>
                  <c:x val="3.2000000000000002E-3"/>
                  <c:y val="-6.9537909376402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8-4AD2-9723-3CE3EB3BEF23}"/>
                </c:ext>
              </c:extLst>
            </c:dLbl>
            <c:dLbl>
              <c:idx val="7"/>
              <c:layout>
                <c:manualLayout>
                  <c:x val="4.2666666666666669E-3"/>
                  <c:y val="-8.5240017945266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8-4AD2-9723-3CE3EB3BEF23}"/>
                </c:ext>
              </c:extLst>
            </c:dLbl>
            <c:dLbl>
              <c:idx val="10"/>
              <c:layout>
                <c:manualLayout>
                  <c:x val="1.7066666666666511E-2"/>
                  <c:y val="-7.4024226110363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8-4AD2-9723-3CE3EB3BEF23}"/>
                </c:ext>
              </c:extLst>
            </c:dLbl>
            <c:dLbl>
              <c:idx val="11"/>
              <c:layout>
                <c:manualLayout>
                  <c:x val="2.8799999999999999E-2"/>
                  <c:y val="-6.2808434275459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8-4AD2-9723-3CE3EB3BEF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Fylker!$P$10:$P$23</c:f>
              <c:numCache>
                <c:formatCode>0.0</c:formatCode>
                <c:ptCount val="14"/>
                <c:pt idx="0">
                  <c:v>82.235215453194684</c:v>
                </c:pt>
                <c:pt idx="1">
                  <c:v>84.739950269374219</c:v>
                </c:pt>
                <c:pt idx="2">
                  <c:v>80.752199413489748</c:v>
                </c:pt>
                <c:pt idx="3">
                  <c:v>81.501168595416132</c:v>
                </c:pt>
                <c:pt idx="4">
                  <c:v>82.640641430073615</c:v>
                </c:pt>
                <c:pt idx="5">
                  <c:v>84.574300254452893</c:v>
                </c:pt>
                <c:pt idx="6">
                  <c:v>75.650000000000006</c:v>
                </c:pt>
                <c:pt idx="7">
                  <c:v>84.631160115052779</c:v>
                </c:pt>
                <c:pt idx="8">
                  <c:v>82.017143666761115</c:v>
                </c:pt>
                <c:pt idx="9">
                  <c:v>90.894467496542106</c:v>
                </c:pt>
                <c:pt idx="10">
                  <c:v>83.14277189318193</c:v>
                </c:pt>
                <c:pt idx="11">
                  <c:v>78.750313152401063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8-4D42-9D8E-293AFECE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Vekt i kg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00881889763777"/>
          <c:y val="6.5452888375494109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Antall% slakt innen de ulike FYLKENE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38591662691454E-2"/>
          <c:y val="0.14082198485435224"/>
          <c:w val="0.88012931330882904"/>
          <c:h val="0.687253668086571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Fylker!$J$55:$J$64</c:f>
              <c:numCache>
                <c:formatCode>0.0</c:formatCode>
                <c:ptCount val="10"/>
                <c:pt idx="0">
                  <c:v>16.8073938840712</c:v>
                </c:pt>
                <c:pt idx="1">
                  <c:v>14.205842081241444</c:v>
                </c:pt>
                <c:pt idx="2">
                  <c:v>12.193823216187431</c:v>
                </c:pt>
                <c:pt idx="3">
                  <c:v>0</c:v>
                </c:pt>
                <c:pt idx="4">
                  <c:v>13.852122318575992</c:v>
                </c:pt>
                <c:pt idx="5">
                  <c:v>7.7818347786398894</c:v>
                </c:pt>
                <c:pt idx="6">
                  <c:v>3.1302297276738176</c:v>
                </c:pt>
                <c:pt idx="7">
                  <c:v>22.196865966834014</c:v>
                </c:pt>
                <c:pt idx="8">
                  <c:v>9.8318880267762072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D-42F5-A8E0-C69CBAFC0BEF}"/>
            </c:ext>
          </c:extLst>
        </c:ser>
        <c:ser>
          <c:idx val="13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1.5285769760299359</c:v>
                </c:pt>
                <c:pt idx="1">
                  <c:v>8.6207505207046271</c:v>
                </c:pt>
                <c:pt idx="2">
                  <c:v>2.4146573940057192</c:v>
                </c:pt>
                <c:pt idx="3">
                  <c:v>27.119003071274751</c:v>
                </c:pt>
                <c:pt idx="4">
                  <c:v>5.482401948670879</c:v>
                </c:pt>
                <c:pt idx="5">
                  <c:v>4.0067779856673837</c:v>
                </c:pt>
                <c:pt idx="6">
                  <c:v>1.7651004342147066E-2</c:v>
                </c:pt>
                <c:pt idx="7">
                  <c:v>8.7478377519680866</c:v>
                </c:pt>
                <c:pt idx="8">
                  <c:v>10.47057577576164</c:v>
                </c:pt>
                <c:pt idx="9">
                  <c:v>2.6970734634800722</c:v>
                </c:pt>
                <c:pt idx="10">
                  <c:v>19.882091290994456</c:v>
                </c:pt>
                <c:pt idx="11">
                  <c:v>9.0126028171002943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D-42F5-A8E0-C69CBAFC0BEF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03647848989397E-2"/>
                  <c:y val="-8.98775418492304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F2-4632-AAC8-A055768BFF32}"/>
                </c:ext>
              </c:extLst>
            </c:dLbl>
            <c:dLbl>
              <c:idx val="7"/>
              <c:layout>
                <c:manualLayout>
                  <c:x val="1.3127336194737398E-2"/>
                  <c:y val="-4.718570947084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2-4632-AAC8-A055768BFF32}"/>
                </c:ext>
              </c:extLst>
            </c:dLbl>
            <c:dLbl>
              <c:idx val="8"/>
              <c:layout>
                <c:manualLayout>
                  <c:x val="2.019590183805765E-2"/>
                  <c:y val="-2.6963262554769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2-4632-AAC8-A055768BFF32}"/>
                </c:ext>
              </c:extLst>
            </c:dLbl>
            <c:dLbl>
              <c:idx val="10"/>
              <c:layout>
                <c:manualLayout>
                  <c:x val="3.534282821660089E-2"/>
                  <c:y val="-1.1234692731153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2-4632-AAC8-A055768BF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2.1367114328348729</c:v>
                </c:pt>
                <c:pt idx="1">
                  <c:v>7.6610470838492564</c:v>
                </c:pt>
                <c:pt idx="2">
                  <c:v>2.1652855827539126</c:v>
                </c:pt>
                <c:pt idx="3">
                  <c:v>27.983617487379757</c:v>
                </c:pt>
                <c:pt idx="4">
                  <c:v>6.0386703495571004</c:v>
                </c:pt>
                <c:pt idx="5">
                  <c:v>4.9909515191923051</c:v>
                </c:pt>
                <c:pt idx="6">
                  <c:v>6.3498110931199791E-3</c:v>
                </c:pt>
                <c:pt idx="7">
                  <c:v>6.6292027812172565</c:v>
                </c:pt>
                <c:pt idx="8">
                  <c:v>11.2042416738102</c:v>
                </c:pt>
                <c:pt idx="9">
                  <c:v>2.2954567101628718</c:v>
                </c:pt>
                <c:pt idx="10">
                  <c:v>21.284566784138178</c:v>
                </c:pt>
                <c:pt idx="11">
                  <c:v>7.6038987840111742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D-42F5-A8E0-C69CBAFC0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0496"/>
        <c:axId val="192120888"/>
      </c:barChart>
      <c:catAx>
        <c:axId val="1921204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2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49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67697500155575"/>
          <c:y val="0.19877994490971315"/>
          <c:w val="6.0902108125768559E-2"/>
          <c:h val="0.19838174290553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19298432290556E-2"/>
          <c:y val="0.1478045911808942"/>
          <c:w val="0.88632404057600911"/>
          <c:h val="0.6400056662978226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Fylker!$G$40:$G$53</c:f>
              <c:numCache>
                <c:formatCode>#,##0</c:formatCode>
                <c:ptCount val="14"/>
                <c:pt idx="0">
                  <c:v>130</c:v>
                </c:pt>
                <c:pt idx="1">
                  <c:v>3901</c:v>
                </c:pt>
                <c:pt idx="2">
                  <c:v>824</c:v>
                </c:pt>
                <c:pt idx="3">
                  <c:v>5900</c:v>
                </c:pt>
                <c:pt idx="4">
                  <c:v>1687</c:v>
                </c:pt>
                <c:pt idx="5">
                  <c:v>1334</c:v>
                </c:pt>
                <c:pt idx="6">
                  <c:v>0</c:v>
                </c:pt>
                <c:pt idx="7">
                  <c:v>3321</c:v>
                </c:pt>
                <c:pt idx="8">
                  <c:v>2694</c:v>
                </c:pt>
                <c:pt idx="9">
                  <c:v>870</c:v>
                </c:pt>
                <c:pt idx="10">
                  <c:v>5462</c:v>
                </c:pt>
                <c:pt idx="11">
                  <c:v>2675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D-439A-81E4-F618C5C28163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433</c:v>
                </c:pt>
                <c:pt idx="1">
                  <c:v>2442</c:v>
                </c:pt>
                <c:pt idx="2">
                  <c:v>684</c:v>
                </c:pt>
                <c:pt idx="3">
                  <c:v>7682</c:v>
                </c:pt>
                <c:pt idx="4">
                  <c:v>1553</c:v>
                </c:pt>
                <c:pt idx="5">
                  <c:v>1135</c:v>
                </c:pt>
                <c:pt idx="6">
                  <c:v>5</c:v>
                </c:pt>
                <c:pt idx="7">
                  <c:v>2478</c:v>
                </c:pt>
                <c:pt idx="8">
                  <c:v>2966</c:v>
                </c:pt>
                <c:pt idx="9">
                  <c:v>764</c:v>
                </c:pt>
                <c:pt idx="10">
                  <c:v>5632</c:v>
                </c:pt>
                <c:pt idx="11">
                  <c:v>2553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D-439A-81E4-F618C5C28163}"/>
            </c:ext>
          </c:extLst>
        </c:ser>
        <c:ser>
          <c:idx val="1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-9.0090090090090922E-3"/>
                  <c:y val="-9.50441276306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B2-4FDC-B656-ADBCFC669AC1}"/>
                </c:ext>
              </c:extLst>
            </c:dLbl>
            <c:dLbl>
              <c:idx val="8"/>
              <c:layout>
                <c:manualLayout>
                  <c:x val="-8.2581628592562116E-17"/>
                  <c:y val="-6.109979633401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2-4FDC-B656-ADBCFC669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673</c:v>
                </c:pt>
                <c:pt idx="1">
                  <c:v>2413</c:v>
                </c:pt>
                <c:pt idx="2">
                  <c:v>682</c:v>
                </c:pt>
                <c:pt idx="3">
                  <c:v>8814</c:v>
                </c:pt>
                <c:pt idx="4">
                  <c:v>1902</c:v>
                </c:pt>
                <c:pt idx="5">
                  <c:v>1572</c:v>
                </c:pt>
                <c:pt idx="6">
                  <c:v>2</c:v>
                </c:pt>
                <c:pt idx="7">
                  <c:v>2088</c:v>
                </c:pt>
                <c:pt idx="8">
                  <c:v>3529</c:v>
                </c:pt>
                <c:pt idx="9">
                  <c:v>723</c:v>
                </c:pt>
                <c:pt idx="10">
                  <c:v>6704</c:v>
                </c:pt>
                <c:pt idx="11">
                  <c:v>2395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D-439A-81E4-F618C5C2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45190466056609"/>
          <c:y val="0.19777873997929485"/>
          <c:w val="6.8011367666879471E-2"/>
          <c:h val="0.146707934420621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17" Type="http://schemas.openxmlformats.org/officeDocument/2006/relationships/chart" Target="../charts/chart66.xml"/><Relationship Id="rId2" Type="http://schemas.openxmlformats.org/officeDocument/2006/relationships/chart" Target="../charts/chart51.xml"/><Relationship Id="rId16" Type="http://schemas.openxmlformats.org/officeDocument/2006/relationships/chart" Target="../charts/chart65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5" Type="http://schemas.openxmlformats.org/officeDocument/2006/relationships/chart" Target="../charts/chart6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4" Type="http://schemas.openxmlformats.org/officeDocument/2006/relationships/chart" Target="../charts/chart7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chart" Target="../charts/chart8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7" Type="http://schemas.openxmlformats.org/officeDocument/2006/relationships/chart" Target="../charts/chart96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138948</xdr:colOff>
      <xdr:row>0</xdr:row>
      <xdr:rowOff>158750</xdr:rowOff>
    </xdr:from>
    <xdr:to>
      <xdr:col>22</xdr:col>
      <xdr:colOff>47625</xdr:colOff>
      <xdr:row>32</xdr:row>
      <xdr:rowOff>134938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F2B6AC97-D100-47C7-AC5B-B642B192E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33</xdr:row>
      <xdr:rowOff>95250</xdr:rowOff>
    </xdr:from>
    <xdr:to>
      <xdr:col>22</xdr:col>
      <xdr:colOff>658812</xdr:colOff>
      <xdr:row>64</xdr:row>
      <xdr:rowOff>150813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3AE843B-E088-44AA-A2D9-0791BB09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492126</xdr:colOff>
      <xdr:row>133</xdr:row>
      <xdr:rowOff>31751</xdr:rowOff>
    </xdr:from>
    <xdr:to>
      <xdr:col>22</xdr:col>
      <xdr:colOff>95251</xdr:colOff>
      <xdr:row>163</xdr:row>
      <xdr:rowOff>178422</xdr:rowOff>
    </xdr:to>
    <xdr:graphicFrame macro="">
      <xdr:nvGraphicFramePr>
        <xdr:cNvPr id="7" name="Diagram 1036">
          <a:extLst>
            <a:ext uri="{FF2B5EF4-FFF2-40B4-BE49-F238E27FC236}">
              <a16:creationId xmlns:a16="http://schemas.microsoft.com/office/drawing/2014/main" id="{E8E6B783-1919-4268-B466-556157D1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702469</xdr:colOff>
      <xdr:row>157</xdr:row>
      <xdr:rowOff>11906</xdr:rowOff>
    </xdr:from>
    <xdr:to>
      <xdr:col>23</xdr:col>
      <xdr:colOff>440976</xdr:colOff>
      <xdr:row>162</xdr:row>
      <xdr:rowOff>37814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1AD2F7B2-7D97-4231-A2ED-45EE4A9BC20A}"/>
            </a:ext>
          </a:extLst>
        </xdr:cNvPr>
        <xdr:cNvSpPr/>
      </xdr:nvSpPr>
      <xdr:spPr bwMode="auto">
        <a:xfrm>
          <a:off x="13795375" y="2999978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22</xdr:col>
      <xdr:colOff>574606</xdr:colOff>
      <xdr:row>98</xdr:row>
      <xdr:rowOff>91109</xdr:rowOff>
    </xdr:to>
    <xdr:graphicFrame macro="">
      <xdr:nvGraphicFramePr>
        <xdr:cNvPr id="9" name="Diagram 1036">
          <a:extLst>
            <a:ext uri="{FF2B5EF4-FFF2-40B4-BE49-F238E27FC236}">
              <a16:creationId xmlns:a16="http://schemas.microsoft.com/office/drawing/2014/main" id="{A9DB51F2-9F36-4ABB-86F1-7DBC5F4F5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476250</xdr:colOff>
      <xdr:row>100</xdr:row>
      <xdr:rowOff>15874</xdr:rowOff>
    </xdr:from>
    <xdr:to>
      <xdr:col>22</xdr:col>
      <xdr:colOff>546825</xdr:colOff>
      <xdr:row>130</xdr:row>
      <xdr:rowOff>106983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87E228C1-C104-4272-A536-59BF13E0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330638</xdr:colOff>
      <xdr:row>28</xdr:row>
      <xdr:rowOff>35035</xdr:rowOff>
    </xdr:from>
    <xdr:to>
      <xdr:col>66</xdr:col>
      <xdr:colOff>135761</xdr:colOff>
      <xdr:row>51</xdr:row>
      <xdr:rowOff>63500</xdr:rowOff>
    </xdr:to>
    <xdr:graphicFrame macro="">
      <xdr:nvGraphicFramePr>
        <xdr:cNvPr id="5" name="Diagram 12">
          <a:extLst>
            <a:ext uri="{FF2B5EF4-FFF2-40B4-BE49-F238E27FC236}">
              <a16:creationId xmlns:a16="http://schemas.microsoft.com/office/drawing/2014/main" id="{DE9DEB3D-DBCB-4231-8329-8EB7CE0C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337207</xdr:colOff>
      <xdr:row>1</xdr:row>
      <xdr:rowOff>48171</xdr:rowOff>
    </xdr:from>
    <xdr:to>
      <xdr:col>29</xdr:col>
      <xdr:colOff>8759</xdr:colOff>
      <xdr:row>32</xdr:row>
      <xdr:rowOff>179551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FD70F608-E3DA-4775-B37C-A2F5A843A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306552</xdr:colOff>
      <xdr:row>252</xdr:row>
      <xdr:rowOff>175173</xdr:rowOff>
    </xdr:from>
    <xdr:to>
      <xdr:col>27</xdr:col>
      <xdr:colOff>394138</xdr:colOff>
      <xdr:row>287</xdr:row>
      <xdr:rowOff>35035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859BFEED-AB94-4CEC-835D-52DCBC80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350344</xdr:colOff>
      <xdr:row>216</xdr:row>
      <xdr:rowOff>17518</xdr:rowOff>
    </xdr:from>
    <xdr:to>
      <xdr:col>28</xdr:col>
      <xdr:colOff>166413</xdr:colOff>
      <xdr:row>249</xdr:row>
      <xdr:rowOff>175171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CF6AA2F-E7DE-4B95-B6F3-C0C234D82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324068</xdr:colOff>
      <xdr:row>178</xdr:row>
      <xdr:rowOff>179552</xdr:rowOff>
    </xdr:from>
    <xdr:to>
      <xdr:col>27</xdr:col>
      <xdr:colOff>402895</xdr:colOff>
      <xdr:row>212</xdr:row>
      <xdr:rowOff>13138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B85909A-AEE1-4855-8BB7-600A7F16F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468585</xdr:colOff>
      <xdr:row>141</xdr:row>
      <xdr:rowOff>175171</xdr:rowOff>
    </xdr:from>
    <xdr:to>
      <xdr:col>28</xdr:col>
      <xdr:colOff>275895</xdr:colOff>
      <xdr:row>175</xdr:row>
      <xdr:rowOff>140139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775D509-B379-4D4C-804D-76042AE7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232103</xdr:colOff>
      <xdr:row>105</xdr:row>
      <xdr:rowOff>124326</xdr:rowOff>
    </xdr:from>
    <xdr:to>
      <xdr:col>26</xdr:col>
      <xdr:colOff>573689</xdr:colOff>
      <xdr:row>138</xdr:row>
      <xdr:rowOff>100722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187B795-5F6A-48BD-9915-A31F0902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328449</xdr:colOff>
      <xdr:row>73</xdr:row>
      <xdr:rowOff>13138</xdr:rowOff>
    </xdr:from>
    <xdr:to>
      <xdr:col>28</xdr:col>
      <xdr:colOff>486104</xdr:colOff>
      <xdr:row>105</xdr:row>
      <xdr:rowOff>9327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22876EDD-EC8F-423A-AC09-E42ADBBDC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131379</xdr:colOff>
      <xdr:row>35</xdr:row>
      <xdr:rowOff>190019</xdr:rowOff>
    </xdr:from>
    <xdr:to>
      <xdr:col>27</xdr:col>
      <xdr:colOff>472965</xdr:colOff>
      <xdr:row>69</xdr:row>
      <xdr:rowOff>26275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A980DF19-5738-43C2-BE15-73334AFC6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407276</xdr:colOff>
      <xdr:row>266</xdr:row>
      <xdr:rowOff>1</xdr:rowOff>
    </xdr:from>
    <xdr:to>
      <xdr:col>28</xdr:col>
      <xdr:colOff>397046</xdr:colOff>
      <xdr:row>271</xdr:row>
      <xdr:rowOff>14961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E59FE16-4FF4-4254-84A5-30C4B2C01AD0}"/>
            </a:ext>
          </a:extLst>
        </xdr:cNvPr>
        <xdr:cNvSpPr/>
      </xdr:nvSpPr>
      <xdr:spPr bwMode="auto">
        <a:xfrm>
          <a:off x="14907173" y="516276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680084</xdr:colOff>
      <xdr:row>1</xdr:row>
      <xdr:rowOff>30480</xdr:rowOff>
    </xdr:from>
    <xdr:to>
      <xdr:col>12</xdr:col>
      <xdr:colOff>784860</xdr:colOff>
      <xdr:row>30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5A9A8D-DD61-4B85-BC77-F1EEE8A0F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72390</xdr:colOff>
      <xdr:row>13</xdr:row>
      <xdr:rowOff>11430</xdr:rowOff>
    </xdr:from>
    <xdr:to>
      <xdr:col>13</xdr:col>
      <xdr:colOff>754380</xdr:colOff>
      <xdr:row>15</xdr:row>
      <xdr:rowOff>114300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171A99FC-2372-42DC-8FD4-A7CCE9BFF477}"/>
            </a:ext>
          </a:extLst>
        </xdr:cNvPr>
        <xdr:cNvSpPr/>
      </xdr:nvSpPr>
      <xdr:spPr bwMode="auto">
        <a:xfrm>
          <a:off x="11959590" y="2487930"/>
          <a:ext cx="681990" cy="48387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182880</xdr:colOff>
      <xdr:row>17</xdr:row>
      <xdr:rowOff>129540</xdr:rowOff>
    </xdr:from>
    <xdr:to>
      <xdr:col>13</xdr:col>
      <xdr:colOff>667512</xdr:colOff>
      <xdr:row>22</xdr:row>
      <xdr:rowOff>155448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6AE4387C-D539-48E4-B600-5B8A72C6315A}"/>
            </a:ext>
          </a:extLst>
        </xdr:cNvPr>
        <xdr:cNvSpPr/>
      </xdr:nvSpPr>
      <xdr:spPr bwMode="auto">
        <a:xfrm>
          <a:off x="12070080" y="3368040"/>
          <a:ext cx="484632" cy="978408"/>
        </a:xfrm>
        <a:prstGeom prst="down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</xdr:row>
      <xdr:rowOff>15240</xdr:rowOff>
    </xdr:from>
    <xdr:to>
      <xdr:col>12</xdr:col>
      <xdr:colOff>830580</xdr:colOff>
      <xdr:row>62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339ED22-7BA4-41B0-988A-43114F1AA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30480</xdr:rowOff>
    </xdr:from>
    <xdr:to>
      <xdr:col>12</xdr:col>
      <xdr:colOff>845820</xdr:colOff>
      <xdr:row>94</xdr:row>
      <xdr:rowOff>125730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247754-F1AD-4868-9507-11591D654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15240</xdr:rowOff>
    </xdr:from>
    <xdr:to>
      <xdr:col>12</xdr:col>
      <xdr:colOff>807720</xdr:colOff>
      <xdr:row>126</xdr:row>
      <xdr:rowOff>125730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21AFB0-8843-47D3-BF66-C8876D26B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670560</xdr:colOff>
      <xdr:row>128</xdr:row>
      <xdr:rowOff>182880</xdr:rowOff>
    </xdr:from>
    <xdr:to>
      <xdr:col>12</xdr:col>
      <xdr:colOff>754380</xdr:colOff>
      <xdr:row>158</xdr:row>
      <xdr:rowOff>72390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F6E6918-005D-4A1E-9C98-46EF66202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910590</xdr:colOff>
      <xdr:row>161</xdr:row>
      <xdr:rowOff>76200</xdr:rowOff>
    </xdr:from>
    <xdr:to>
      <xdr:col>12</xdr:col>
      <xdr:colOff>861060</xdr:colOff>
      <xdr:row>190</xdr:row>
      <xdr:rowOff>137160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BAF8241-BA42-4FB7-BF13-21D4BF02C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902970</xdr:colOff>
      <xdr:row>192</xdr:row>
      <xdr:rowOff>129540</xdr:rowOff>
    </xdr:from>
    <xdr:to>
      <xdr:col>12</xdr:col>
      <xdr:colOff>845820</xdr:colOff>
      <xdr:row>222</xdr:row>
      <xdr:rowOff>45720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8E63E8A-236E-4B7F-81B7-D9092EC25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899160</xdr:colOff>
      <xdr:row>225</xdr:row>
      <xdr:rowOff>7620</xdr:rowOff>
    </xdr:from>
    <xdr:to>
      <xdr:col>12</xdr:col>
      <xdr:colOff>830580</xdr:colOff>
      <xdr:row>254</xdr:row>
      <xdr:rowOff>121920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9C80DD-C304-40E7-864A-972554485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30480</xdr:rowOff>
    </xdr:from>
    <xdr:to>
      <xdr:col>12</xdr:col>
      <xdr:colOff>762000</xdr:colOff>
      <xdr:row>286</xdr:row>
      <xdr:rowOff>125730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060F7B9-F221-4183-AE55-3BAE1141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15240</xdr:colOff>
      <xdr:row>289</xdr:row>
      <xdr:rowOff>15240</xdr:rowOff>
    </xdr:from>
    <xdr:to>
      <xdr:col>12</xdr:col>
      <xdr:colOff>861060</xdr:colOff>
      <xdr:row>318</xdr:row>
      <xdr:rowOff>133350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C4D642-8C08-46F7-A23A-CDAE3D45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175260</xdr:rowOff>
    </xdr:from>
    <xdr:to>
      <xdr:col>12</xdr:col>
      <xdr:colOff>838200</xdr:colOff>
      <xdr:row>350</xdr:row>
      <xdr:rowOff>125730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6764E1C-C29E-41CE-9526-FA3C3972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38100</xdr:rowOff>
    </xdr:from>
    <xdr:to>
      <xdr:col>12</xdr:col>
      <xdr:colOff>807720</xdr:colOff>
      <xdr:row>382</xdr:row>
      <xdr:rowOff>125730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544E51A0-5CD3-46F4-8917-BFF53C30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137160</xdr:rowOff>
    </xdr:from>
    <xdr:to>
      <xdr:col>12</xdr:col>
      <xdr:colOff>800100</xdr:colOff>
      <xdr:row>414</xdr:row>
      <xdr:rowOff>125730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54C777C-0FA4-490A-A746-65F9C9D4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45720</xdr:rowOff>
    </xdr:from>
    <xdr:to>
      <xdr:col>12</xdr:col>
      <xdr:colOff>815340</xdr:colOff>
      <xdr:row>446</xdr:row>
      <xdr:rowOff>125730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743A017-A7F7-4D97-B15D-EF2C80ED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38100</xdr:rowOff>
    </xdr:from>
    <xdr:to>
      <xdr:col>12</xdr:col>
      <xdr:colOff>807720</xdr:colOff>
      <xdr:row>478</xdr:row>
      <xdr:rowOff>125730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4DFC056-0965-4CEB-A377-1422AD8C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481</xdr:row>
      <xdr:rowOff>38100</xdr:rowOff>
    </xdr:from>
    <xdr:to>
      <xdr:col>12</xdr:col>
      <xdr:colOff>746760</xdr:colOff>
      <xdr:row>510</xdr:row>
      <xdr:rowOff>125730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A4682AA-1A55-4668-BB51-8F5C9E292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512</xdr:row>
      <xdr:rowOff>175260</xdr:rowOff>
    </xdr:from>
    <xdr:to>
      <xdr:col>12</xdr:col>
      <xdr:colOff>830580</xdr:colOff>
      <xdr:row>542</xdr:row>
      <xdr:rowOff>125730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98F4B9-391A-439B-A246-92867B3C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118110</xdr:colOff>
      <xdr:row>523</xdr:row>
      <xdr:rowOff>15240</xdr:rowOff>
    </xdr:from>
    <xdr:to>
      <xdr:col>14</xdr:col>
      <xdr:colOff>602742</xdr:colOff>
      <xdr:row>528</xdr:row>
      <xdr:rowOff>41148</xdr:rowOff>
    </xdr:to>
    <xdr:sp macro="" textlink="">
      <xdr:nvSpPr>
        <xdr:cNvPr id="21" name="Pil: opp 20">
          <a:extLst>
            <a:ext uri="{FF2B5EF4-FFF2-40B4-BE49-F238E27FC236}">
              <a16:creationId xmlns:a16="http://schemas.microsoft.com/office/drawing/2014/main" id="{6BF26F20-C2CE-46C1-82E3-507DEFF27022}"/>
            </a:ext>
          </a:extLst>
        </xdr:cNvPr>
        <xdr:cNvSpPr/>
      </xdr:nvSpPr>
      <xdr:spPr bwMode="auto">
        <a:xfrm>
          <a:off x="12919710" y="9964674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0</xdr:row>
      <xdr:rowOff>137160</xdr:rowOff>
    </xdr:from>
    <xdr:to>
      <xdr:col>14</xdr:col>
      <xdr:colOff>53340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D978945-C982-4562-8549-C8E6FA20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220980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F56190-5B7D-44A3-AC9C-AC412B3EF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186690</xdr:colOff>
      <xdr:row>93</xdr:row>
      <xdr:rowOff>114300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9563F42-DB53-4B6B-99EE-D3BB4AC4A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358140</xdr:colOff>
      <xdr:row>126</xdr:row>
      <xdr:rowOff>26670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530EEF-71CA-4A9B-A07B-79732606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137160</xdr:colOff>
      <xdr:row>158</xdr:row>
      <xdr:rowOff>125730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3448E84B-3F27-497E-87FF-3F989F4F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0</xdr:rowOff>
    </xdr:from>
    <xdr:to>
      <xdr:col>13</xdr:col>
      <xdr:colOff>777240</xdr:colOff>
      <xdr:row>190</xdr:row>
      <xdr:rowOff>144780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FA6C2E8-DDDB-44F5-A4AA-19A2D8E7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491490</xdr:colOff>
      <xdr:row>0</xdr:row>
      <xdr:rowOff>110491</xdr:rowOff>
    </xdr:from>
    <xdr:to>
      <xdr:col>14</xdr:col>
      <xdr:colOff>800099</xdr:colOff>
      <xdr:row>31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6C7946F-13F2-4A82-BEAF-26F795C2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912495</xdr:colOff>
      <xdr:row>33</xdr:row>
      <xdr:rowOff>68579</xdr:rowOff>
    </xdr:from>
    <xdr:to>
      <xdr:col>14</xdr:col>
      <xdr:colOff>289560</xdr:colOff>
      <xdr:row>62</xdr:row>
      <xdr:rowOff>110490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2FAF19-2947-4925-ACEE-15DFB764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320040</xdr:colOff>
      <xdr:row>95</xdr:row>
      <xdr:rowOff>3810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458EB9E5-332E-4B51-AD23-F3AAF88C0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544719</xdr:colOff>
      <xdr:row>1</xdr:row>
      <xdr:rowOff>33159</xdr:rowOff>
    </xdr:from>
    <xdr:to>
      <xdr:col>16</xdr:col>
      <xdr:colOff>732692</xdr:colOff>
      <xdr:row>30</xdr:row>
      <xdr:rowOff>75363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063A95C-437E-4373-BAA9-B5FD981C1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594528</xdr:colOff>
      <xdr:row>31</xdr:row>
      <xdr:rowOff>167472</xdr:rowOff>
    </xdr:from>
    <xdr:to>
      <xdr:col>17</xdr:col>
      <xdr:colOff>8375</xdr:colOff>
      <xdr:row>63</xdr:row>
      <xdr:rowOff>171658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108AF768-0188-41A3-9764-D92C669F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443803</xdr:colOff>
      <xdr:row>100</xdr:row>
      <xdr:rowOff>184220</xdr:rowOff>
    </xdr:from>
    <xdr:to>
      <xdr:col>16</xdr:col>
      <xdr:colOff>422869</xdr:colOff>
      <xdr:row>133</xdr:row>
      <xdr:rowOff>46055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CCCE4D0F-BBC1-485E-931D-16275BB1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468923</xdr:colOff>
      <xdr:row>66</xdr:row>
      <xdr:rowOff>150725</xdr:rowOff>
    </xdr:from>
    <xdr:to>
      <xdr:col>16</xdr:col>
      <xdr:colOff>447989</xdr:colOff>
      <xdr:row>99</xdr:row>
      <xdr:rowOff>12560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8D6E0D4-9F89-4A90-8BC8-318E1B250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</xdr:row>
      <xdr:rowOff>24764</xdr:rowOff>
    </xdr:from>
    <xdr:to>
      <xdr:col>14</xdr:col>
      <xdr:colOff>361949</xdr:colOff>
      <xdr:row>30</xdr:row>
      <xdr:rowOff>156209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B6AC68E-EC85-4122-83F6-56DE06251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868680</xdr:colOff>
      <xdr:row>61</xdr:row>
      <xdr:rowOff>129540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3CEEB25-9561-4141-979D-D194D5373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255270</xdr:colOff>
      <xdr:row>94</xdr:row>
      <xdr:rowOff>171450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F5D060E-16F9-40D8-8FC5-AAC9FD9C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872490</xdr:colOff>
      <xdr:row>125</xdr:row>
      <xdr:rowOff>57150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430DCC6-5ECF-497F-AA7F-60394B02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118110</xdr:colOff>
      <xdr:row>2</xdr:row>
      <xdr:rowOff>76200</xdr:rowOff>
    </xdr:from>
    <xdr:to>
      <xdr:col>13</xdr:col>
      <xdr:colOff>720090</xdr:colOff>
      <xdr:row>29</xdr:row>
      <xdr:rowOff>26670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BCA9B7-132A-4AF8-B478-D9030BB40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104426</xdr:colOff>
      <xdr:row>0</xdr:row>
      <xdr:rowOff>146110</xdr:rowOff>
    </xdr:from>
    <xdr:to>
      <xdr:col>12</xdr:col>
      <xdr:colOff>728507</xdr:colOff>
      <xdr:row>19</xdr:row>
      <xdr:rowOff>150725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EA8E0-D27A-4169-95DF-62B8D46C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250372</xdr:colOff>
      <xdr:row>58</xdr:row>
      <xdr:rowOff>0</xdr:rowOff>
    </xdr:from>
    <xdr:to>
      <xdr:col>53</xdr:col>
      <xdr:colOff>397239</xdr:colOff>
      <xdr:row>81</xdr:row>
      <xdr:rowOff>725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D52ECF0F-97DE-4F58-A5BD-F02310FD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83737</xdr:colOff>
      <xdr:row>19</xdr:row>
      <xdr:rowOff>184220</xdr:rowOff>
    </xdr:from>
    <xdr:to>
      <xdr:col>13</xdr:col>
      <xdr:colOff>16747</xdr:colOff>
      <xdr:row>41</xdr:row>
      <xdr:rowOff>17172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C4D592B-8A11-43D2-B4CF-20824CBFC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66989</xdr:colOff>
      <xdr:row>42</xdr:row>
      <xdr:rowOff>133978</xdr:rowOff>
    </xdr:from>
    <xdr:to>
      <xdr:col>13</xdr:col>
      <xdr:colOff>465679</xdr:colOff>
      <xdr:row>64</xdr:row>
      <xdr:rowOff>50668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EA2D5B0-37B9-4A2B-9ECB-D0C8377B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66989</xdr:colOff>
      <xdr:row>64</xdr:row>
      <xdr:rowOff>159098</xdr:rowOff>
    </xdr:from>
    <xdr:to>
      <xdr:col>13</xdr:col>
      <xdr:colOff>465679</xdr:colOff>
      <xdr:row>86</xdr:row>
      <xdr:rowOff>75788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90D6486-A193-4B23-88B9-1FFCF30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815340</xdr:colOff>
      <xdr:row>0</xdr:row>
      <xdr:rowOff>171450</xdr:rowOff>
    </xdr:from>
    <xdr:to>
      <xdr:col>13</xdr:col>
      <xdr:colOff>518160</xdr:colOff>
      <xdr:row>30</xdr:row>
      <xdr:rowOff>133350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60B076A-1CB4-40EA-A7CC-F95B6E24D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15</xdr:col>
      <xdr:colOff>190500</xdr:colOff>
      <xdr:row>222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39401FC-40B8-4EAF-8724-78AB96A1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68580</xdr:colOff>
      <xdr:row>190</xdr:row>
      <xdr:rowOff>57150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E49041D-CF51-4FD9-9F38-94887006D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15</xdr:col>
      <xdr:colOff>163830</xdr:colOff>
      <xdr:row>158</xdr:row>
      <xdr:rowOff>45720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B65A3DC-E413-4E1B-BB1B-3CACC0AC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19050</xdr:colOff>
      <xdr:row>126</xdr:row>
      <xdr:rowOff>137160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665004D6-475A-4827-93B5-FC6610A8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689609</xdr:colOff>
      <xdr:row>94</xdr:row>
      <xdr:rowOff>127635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FF81287-FC1A-42D2-ABE2-4DB34876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304800</xdr:colOff>
      <xdr:row>62</xdr:row>
      <xdr:rowOff>87630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8CA7D51-E78E-4E0E-A301-146E12B4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42643</xdr:colOff>
      <xdr:row>0</xdr:row>
      <xdr:rowOff>92899</xdr:rowOff>
    </xdr:from>
    <xdr:to>
      <xdr:col>60</xdr:col>
      <xdr:colOff>283174</xdr:colOff>
      <xdr:row>30</xdr:row>
      <xdr:rowOff>25742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556515</xdr:colOff>
      <xdr:row>111</xdr:row>
      <xdr:rowOff>8560</xdr:rowOff>
    </xdr:from>
    <xdr:to>
      <xdr:col>22</xdr:col>
      <xdr:colOff>179796</xdr:colOff>
      <xdr:row>143</xdr:row>
      <xdr:rowOff>136989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8539A97-8F88-4A35-A4CE-14416CA3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8562</xdr:colOff>
      <xdr:row>74</xdr:row>
      <xdr:rowOff>34248</xdr:rowOff>
    </xdr:from>
    <xdr:to>
      <xdr:col>22</xdr:col>
      <xdr:colOff>136989</xdr:colOff>
      <xdr:row>107</xdr:row>
      <xdr:rowOff>25686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3A3D52E-5F43-4C9C-B8AC-3D72B2A8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17124</xdr:colOff>
      <xdr:row>38</xdr:row>
      <xdr:rowOff>8562</xdr:rowOff>
    </xdr:from>
    <xdr:to>
      <xdr:col>22</xdr:col>
      <xdr:colOff>231169</xdr:colOff>
      <xdr:row>71</xdr:row>
      <xdr:rowOff>154113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9E0EABB-D94D-48BE-810B-C56812C7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693505</xdr:colOff>
      <xdr:row>1</xdr:row>
      <xdr:rowOff>8562</xdr:rowOff>
    </xdr:from>
    <xdr:to>
      <xdr:col>22</xdr:col>
      <xdr:colOff>239730</xdr:colOff>
      <xdr:row>33</xdr:row>
      <xdr:rowOff>17124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2E201771-F212-4F77-AB04-233BAE2F5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385281</xdr:colOff>
      <xdr:row>119</xdr:row>
      <xdr:rowOff>25685</xdr:rowOff>
    </xdr:from>
    <xdr:to>
      <xdr:col>22</xdr:col>
      <xdr:colOff>869913</xdr:colOff>
      <xdr:row>124</xdr:row>
      <xdr:rowOff>62295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97ED87A-8877-4776-AE85-7149785C0993}"/>
            </a:ext>
          </a:extLst>
        </xdr:cNvPr>
        <xdr:cNvSpPr/>
      </xdr:nvSpPr>
      <xdr:spPr bwMode="auto">
        <a:xfrm>
          <a:off x="15025955" y="4964130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543380</xdr:colOff>
      <xdr:row>0</xdr:row>
      <xdr:rowOff>88515</xdr:rowOff>
    </xdr:from>
    <xdr:to>
      <xdr:col>15</xdr:col>
      <xdr:colOff>477210</xdr:colOff>
      <xdr:row>28</xdr:row>
      <xdr:rowOff>30788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E72337B9-AB4E-4990-B20C-210D1DBD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731213</xdr:colOff>
      <xdr:row>30</xdr:row>
      <xdr:rowOff>19279</xdr:rowOff>
    </xdr:from>
    <xdr:to>
      <xdr:col>15</xdr:col>
      <xdr:colOff>92364</xdr:colOff>
      <xdr:row>58</xdr:row>
      <xdr:rowOff>130847</xdr:rowOff>
    </xdr:to>
    <xdr:graphicFrame macro="">
      <xdr:nvGraphicFramePr>
        <xdr:cNvPr id="12" name="Diagram 28">
          <a:extLst>
            <a:ext uri="{FF2B5EF4-FFF2-40B4-BE49-F238E27FC236}">
              <a16:creationId xmlns:a16="http://schemas.microsoft.com/office/drawing/2014/main" id="{DE53613C-827E-4355-A5CC-838C008A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685030</xdr:colOff>
      <xdr:row>61</xdr:row>
      <xdr:rowOff>188576</xdr:rowOff>
    </xdr:from>
    <xdr:to>
      <xdr:col>14</xdr:col>
      <xdr:colOff>831272</xdr:colOff>
      <xdr:row>90</xdr:row>
      <xdr:rowOff>88517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53CBA564-8363-4246-AD1C-41DDDE6E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677333</xdr:colOff>
      <xdr:row>94</xdr:row>
      <xdr:rowOff>23093</xdr:rowOff>
    </xdr:from>
    <xdr:to>
      <xdr:col>15</xdr:col>
      <xdr:colOff>346363</xdr:colOff>
      <xdr:row>122</xdr:row>
      <xdr:rowOff>153939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7A7C18BF-DF9E-4D55-9B16-28079FE3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769698</xdr:colOff>
      <xdr:row>126</xdr:row>
      <xdr:rowOff>53878</xdr:rowOff>
    </xdr:from>
    <xdr:to>
      <xdr:col>15</xdr:col>
      <xdr:colOff>200122</xdr:colOff>
      <xdr:row>153</xdr:row>
      <xdr:rowOff>38483</xdr:rowOff>
    </xdr:to>
    <xdr:graphicFrame macro="">
      <xdr:nvGraphicFramePr>
        <xdr:cNvPr id="15" name="Diagram 30">
          <a:extLst>
            <a:ext uri="{FF2B5EF4-FFF2-40B4-BE49-F238E27FC236}">
              <a16:creationId xmlns:a16="http://schemas.microsoft.com/office/drawing/2014/main" id="{FA7EEFAF-16EB-463B-ADC6-2FD866C84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38485</xdr:colOff>
      <xdr:row>158</xdr:row>
      <xdr:rowOff>69272</xdr:rowOff>
    </xdr:from>
    <xdr:to>
      <xdr:col>15</xdr:col>
      <xdr:colOff>153939</xdr:colOff>
      <xdr:row>187</xdr:row>
      <xdr:rowOff>92363</xdr:rowOff>
    </xdr:to>
    <xdr:graphicFrame macro="">
      <xdr:nvGraphicFramePr>
        <xdr:cNvPr id="16" name="Diagram 29">
          <a:extLst>
            <a:ext uri="{FF2B5EF4-FFF2-40B4-BE49-F238E27FC236}">
              <a16:creationId xmlns:a16="http://schemas.microsoft.com/office/drawing/2014/main" id="{8378E2BD-7764-423C-9169-29F16F5F6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23091</xdr:colOff>
      <xdr:row>171</xdr:row>
      <xdr:rowOff>19243</xdr:rowOff>
    </xdr:from>
    <xdr:to>
      <xdr:col>16</xdr:col>
      <xdr:colOff>507723</xdr:colOff>
      <xdr:row>176</xdr:row>
      <xdr:rowOff>35529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6E1D2E5-AFD1-4CCB-87AC-3D5F1F6E8432}"/>
            </a:ext>
          </a:extLst>
        </xdr:cNvPr>
        <xdr:cNvSpPr/>
      </xdr:nvSpPr>
      <xdr:spPr bwMode="auto">
        <a:xfrm>
          <a:off x="13323455" y="33424091"/>
          <a:ext cx="484632" cy="978408"/>
        </a:xfrm>
        <a:prstGeom prst="up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75486</xdr:colOff>
      <xdr:row>0</xdr:row>
      <xdr:rowOff>180832</xdr:rowOff>
    </xdr:from>
    <xdr:to>
      <xdr:col>28</xdr:col>
      <xdr:colOff>77011</xdr:colOff>
      <xdr:row>32</xdr:row>
      <xdr:rowOff>118029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7ABD9E52-6E61-4F54-88A0-9CA44034A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263458</xdr:colOff>
      <xdr:row>167</xdr:row>
      <xdr:rowOff>8106</xdr:rowOff>
    </xdr:from>
    <xdr:to>
      <xdr:col>27</xdr:col>
      <xdr:colOff>352628</xdr:colOff>
      <xdr:row>198</xdr:row>
      <xdr:rowOff>64850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F69034C-1E0A-4E49-A3D4-8FBA8ED0C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235085</xdr:colOff>
      <xdr:row>134</xdr:row>
      <xdr:rowOff>24320</xdr:rowOff>
    </xdr:from>
    <xdr:to>
      <xdr:col>28</xdr:col>
      <xdr:colOff>0</xdr:colOff>
      <xdr:row>165</xdr:row>
      <xdr:rowOff>93707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78188DE-AB8E-4781-95EA-A1B43D7D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149968</xdr:colOff>
      <xdr:row>101</xdr:row>
      <xdr:rowOff>24318</xdr:rowOff>
    </xdr:from>
    <xdr:to>
      <xdr:col>27</xdr:col>
      <xdr:colOff>385053</xdr:colOff>
      <xdr:row>132</xdr:row>
      <xdr:rowOff>32425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2D28111-3641-4BCD-B4A6-834342895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162128</xdr:colOff>
      <xdr:row>66</xdr:row>
      <xdr:rowOff>186446</xdr:rowOff>
    </xdr:from>
    <xdr:to>
      <xdr:col>27</xdr:col>
      <xdr:colOff>567447</xdr:colOff>
      <xdr:row>99</xdr:row>
      <xdr:rowOff>19059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36F37E1-39D0-4146-86F4-F85173FA8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109436</xdr:colOff>
      <xdr:row>34</xdr:row>
      <xdr:rowOff>0</xdr:rowOff>
    </xdr:from>
    <xdr:to>
      <xdr:col>27</xdr:col>
      <xdr:colOff>360734</xdr:colOff>
      <xdr:row>65</xdr:row>
      <xdr:rowOff>32426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293112D0-C596-4AA8-8D5D-72D43D45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379749</xdr:colOff>
      <xdr:row>0</xdr:row>
      <xdr:rowOff>177476</xdr:rowOff>
    </xdr:from>
    <xdr:to>
      <xdr:col>14</xdr:col>
      <xdr:colOff>899809</xdr:colOff>
      <xdr:row>30</xdr:row>
      <xdr:rowOff>77011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7CB4C937-361C-423C-9248-DA6F4913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778211</xdr:colOff>
      <xdr:row>131</xdr:row>
      <xdr:rowOff>162614</xdr:rowOff>
    </xdr:from>
    <xdr:to>
      <xdr:col>14</xdr:col>
      <xdr:colOff>899807</xdr:colOff>
      <xdr:row>162</xdr:row>
      <xdr:rowOff>77011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6650727-2878-4A5F-8E2B-DF01FF46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44585</xdr:colOff>
      <xdr:row>98</xdr:row>
      <xdr:rowOff>141862</xdr:rowOff>
    </xdr:from>
    <xdr:to>
      <xdr:col>14</xdr:col>
      <xdr:colOff>360734</xdr:colOff>
      <xdr:row>129</xdr:row>
      <xdr:rowOff>149967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92F33C-1A86-4A28-9A58-D863A560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66</xdr:row>
      <xdr:rowOff>28615</xdr:rowOff>
    </xdr:from>
    <xdr:to>
      <xdr:col>14</xdr:col>
      <xdr:colOff>689042</xdr:colOff>
      <xdr:row>96</xdr:row>
      <xdr:rowOff>109436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C8742C7-A4B2-42DE-8B83-E7EBAD97B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</xdr:colOff>
      <xdr:row>33</xdr:row>
      <xdr:rowOff>16212</xdr:rowOff>
    </xdr:from>
    <xdr:to>
      <xdr:col>14</xdr:col>
      <xdr:colOff>312095</xdr:colOff>
      <xdr:row>63</xdr:row>
      <xdr:rowOff>40530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55A0565-4948-4006-A069-CF80CDFA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559340</xdr:colOff>
      <xdr:row>139</xdr:row>
      <xdr:rowOff>137807</xdr:rowOff>
    </xdr:from>
    <xdr:to>
      <xdr:col>16</xdr:col>
      <xdr:colOff>127951</xdr:colOff>
      <xdr:row>144</xdr:row>
      <xdr:rowOff>143449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EE4716E-5B1B-48C2-A1FC-0C2C364D79D2}"/>
            </a:ext>
          </a:extLst>
        </xdr:cNvPr>
        <xdr:cNvSpPr/>
      </xdr:nvSpPr>
      <xdr:spPr bwMode="auto">
        <a:xfrm>
          <a:off x="14299659" y="27456318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273981</xdr:colOff>
      <xdr:row>73</xdr:row>
      <xdr:rowOff>177316</xdr:rowOff>
    </xdr:from>
    <xdr:to>
      <xdr:col>70</xdr:col>
      <xdr:colOff>807983</xdr:colOff>
      <xdr:row>96</xdr:row>
      <xdr:rowOff>181741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331711</xdr:colOff>
      <xdr:row>1</xdr:row>
      <xdr:rowOff>69173</xdr:rowOff>
    </xdr:from>
    <xdr:to>
      <xdr:col>15</xdr:col>
      <xdr:colOff>89169</xdr:colOff>
      <xdr:row>29</xdr:row>
      <xdr:rowOff>170234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AF4FA56-DBD6-489C-913D-C1774B9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164</xdr:row>
      <xdr:rowOff>162128</xdr:rowOff>
    </xdr:from>
    <xdr:to>
      <xdr:col>14</xdr:col>
      <xdr:colOff>656617</xdr:colOff>
      <xdr:row>196</xdr:row>
      <xdr:rowOff>113489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6BDB7E11-204C-499C-954E-F0459468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5642</xdr:rowOff>
    </xdr:to>
    <xdr:sp macro="" textlink="">
      <xdr:nvSpPr>
        <xdr:cNvPr id="13" name="Pil: opp 12">
          <a:extLst>
            <a:ext uri="{FF2B5EF4-FFF2-40B4-BE49-F238E27FC236}">
              <a16:creationId xmlns:a16="http://schemas.microsoft.com/office/drawing/2014/main" id="{AA4439F5-3141-43CC-B143-5703D545FF45}"/>
            </a:ext>
          </a:extLst>
        </xdr:cNvPr>
        <xdr:cNvSpPr/>
      </xdr:nvSpPr>
      <xdr:spPr bwMode="auto">
        <a:xfrm>
          <a:off x="13740319" y="34362957"/>
          <a:ext cx="484632" cy="958142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867383</xdr:colOff>
      <xdr:row>132</xdr:row>
      <xdr:rowOff>8107</xdr:rowOff>
    </xdr:from>
    <xdr:to>
      <xdr:col>15</xdr:col>
      <xdr:colOff>364987</xdr:colOff>
      <xdr:row>163</xdr:row>
      <xdr:rowOff>10875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E74239BD-8581-410E-80AC-B648D77A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99</xdr:row>
      <xdr:rowOff>8106</xdr:rowOff>
    </xdr:from>
    <xdr:to>
      <xdr:col>15</xdr:col>
      <xdr:colOff>97277</xdr:colOff>
      <xdr:row>130</xdr:row>
      <xdr:rowOff>97032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5EB7734B-3E64-453B-ADD4-C024C4D6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65</xdr:row>
      <xdr:rowOff>166180</xdr:rowOff>
    </xdr:from>
    <xdr:to>
      <xdr:col>15</xdr:col>
      <xdr:colOff>72958</xdr:colOff>
      <xdr:row>96</xdr:row>
      <xdr:rowOff>166180</xdr:rowOff>
    </xdr:to>
    <xdr:graphicFrame macro="">
      <xdr:nvGraphicFramePr>
        <xdr:cNvPr id="16" name="Diagram 3">
          <a:extLst>
            <a:ext uri="{FF2B5EF4-FFF2-40B4-BE49-F238E27FC236}">
              <a16:creationId xmlns:a16="http://schemas.microsoft.com/office/drawing/2014/main" id="{77FB57E1-6FAE-4154-88F6-DBCCE4EB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673479</xdr:colOff>
      <xdr:row>63</xdr:row>
      <xdr:rowOff>174018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1236A1B-537D-40CC-AC02-EAC54BEE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594360</xdr:colOff>
      <xdr:row>1</xdr:row>
      <xdr:rowOff>72390</xdr:rowOff>
    </xdr:from>
    <xdr:to>
      <xdr:col>14</xdr:col>
      <xdr:colOff>274320</xdr:colOff>
      <xdr:row>30</xdr:row>
      <xdr:rowOff>87630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8AC854-5BFE-4A93-920E-216ECA58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198120</xdr:colOff>
      <xdr:row>190</xdr:row>
      <xdr:rowOff>99060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9197F8CF-45E9-4C96-ACFF-16A4024E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746760</xdr:colOff>
      <xdr:row>158</xdr:row>
      <xdr:rowOff>144780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965D58F7-9364-4FAD-8992-B0B5AFDA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152400</xdr:colOff>
      <xdr:row>126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911AB5B-76A6-471B-A56E-CB12527B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830580</xdr:colOff>
      <xdr:row>94</xdr:row>
      <xdr:rowOff>99060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94FB816C-0B3A-4F6D-A033-00D7BEAFE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15240</xdr:colOff>
      <xdr:row>61</xdr:row>
      <xdr:rowOff>175260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44EEBE-056A-4CCD-9B11-19BB81F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965"/>
  <sheetViews>
    <sheetView workbookViewId="0">
      <pane xSplit="5" ySplit="1" topLeftCell="F1945" activePane="bottomRight" state="frozen"/>
      <selection pane="topRight" activeCell="F1" sqref="F1"/>
      <selection pane="bottomLeft" activeCell="A2" sqref="A2"/>
      <selection pane="bottomRight" sqref="A1:AC1965"/>
    </sheetView>
  </sheetViews>
  <sheetFormatPr baseColWidth="10" defaultColWidth="8.90625" defaultRowHeight="15"/>
  <cols>
    <col min="1" max="28" width="13" customWidth="1"/>
  </cols>
  <sheetData>
    <row r="1" spans="1:29">
      <c r="A1" s="3" t="s">
        <v>435</v>
      </c>
      <c r="B1" t="s">
        <v>368</v>
      </c>
      <c r="C1" t="s">
        <v>12</v>
      </c>
      <c r="D1" t="s">
        <v>46</v>
      </c>
      <c r="E1" t="s">
        <v>18</v>
      </c>
      <c r="F1" t="s">
        <v>381</v>
      </c>
      <c r="G1" t="s">
        <v>56</v>
      </c>
      <c r="H1" t="s">
        <v>20</v>
      </c>
      <c r="I1" t="s">
        <v>21</v>
      </c>
      <c r="J1" t="s">
        <v>27</v>
      </c>
      <c r="K1" t="s">
        <v>28</v>
      </c>
      <c r="L1" t="s">
        <v>22</v>
      </c>
      <c r="M1" t="s">
        <v>64</v>
      </c>
      <c r="N1" t="s">
        <v>65</v>
      </c>
      <c r="O1" t="s">
        <v>581</v>
      </c>
      <c r="P1" t="s">
        <v>491</v>
      </c>
      <c r="Q1" t="s">
        <v>47</v>
      </c>
      <c r="R1" t="s">
        <v>48</v>
      </c>
      <c r="S1" t="s">
        <v>385</v>
      </c>
      <c r="T1" t="s">
        <v>13</v>
      </c>
      <c r="U1" t="s">
        <v>14</v>
      </c>
      <c r="V1" t="s">
        <v>386</v>
      </c>
      <c r="W1" t="s">
        <v>387</v>
      </c>
      <c r="X1" t="s">
        <v>15</v>
      </c>
      <c r="Y1" t="s">
        <v>16</v>
      </c>
      <c r="Z1" t="s">
        <v>436</v>
      </c>
      <c r="AA1" t="s">
        <v>19</v>
      </c>
      <c r="AB1" t="s">
        <v>49</v>
      </c>
      <c r="AC1" t="s">
        <v>574</v>
      </c>
    </row>
    <row r="2" spans="1:29">
      <c r="A2">
        <v>1</v>
      </c>
      <c r="B2">
        <v>1</v>
      </c>
      <c r="C2">
        <v>2012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24</v>
      </c>
      <c r="R2">
        <v>982</v>
      </c>
      <c r="S2">
        <v>982</v>
      </c>
      <c r="T2">
        <v>15.655804480651732</v>
      </c>
      <c r="U2">
        <v>59.990835030549903</v>
      </c>
      <c r="V2">
        <v>83.408172676983099</v>
      </c>
      <c r="W2">
        <v>76.985743380855425</v>
      </c>
      <c r="X2">
        <v>12.742818767840538</v>
      </c>
      <c r="Y2">
        <v>3.0052427907644139</v>
      </c>
      <c r="Z2">
        <v>-50.668387776778481</v>
      </c>
      <c r="AA2">
        <v>100</v>
      </c>
      <c r="AB2">
        <v>100</v>
      </c>
      <c r="AC2">
        <v>99</v>
      </c>
    </row>
    <row r="3" spans="1:29">
      <c r="A3">
        <v>1</v>
      </c>
      <c r="B3">
        <v>2</v>
      </c>
      <c r="C3">
        <v>2013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80</v>
      </c>
      <c r="R3">
        <v>5393</v>
      </c>
      <c r="S3">
        <v>5393</v>
      </c>
      <c r="T3">
        <v>16.003152234377893</v>
      </c>
      <c r="U3">
        <v>60.847209345447794</v>
      </c>
      <c r="V3">
        <v>80.832201125852393</v>
      </c>
      <c r="W3">
        <v>74.608121639161723</v>
      </c>
      <c r="X3">
        <v>10.904952070214904</v>
      </c>
      <c r="Y3">
        <v>2.9931035293441921</v>
      </c>
      <c r="Z3">
        <v>-38.177114176752475</v>
      </c>
      <c r="AA3">
        <v>100</v>
      </c>
      <c r="AB3">
        <v>100</v>
      </c>
      <c r="AC3">
        <v>99</v>
      </c>
    </row>
    <row r="4" spans="1:29">
      <c r="A4">
        <v>1</v>
      </c>
      <c r="B4">
        <v>3</v>
      </c>
      <c r="C4">
        <v>2014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112</v>
      </c>
      <c r="R4">
        <v>10629</v>
      </c>
      <c r="S4">
        <v>10629</v>
      </c>
      <c r="T4">
        <v>15.869602032176122</v>
      </c>
      <c r="U4">
        <v>60.545018346034446</v>
      </c>
      <c r="V4">
        <v>83.677579491582804</v>
      </c>
      <c r="W4">
        <v>77.23440587073118</v>
      </c>
      <c r="X4">
        <v>10.455481509259016</v>
      </c>
      <c r="Y4">
        <v>2.7743856953543089</v>
      </c>
      <c r="Z4">
        <v>-36.806856232702224</v>
      </c>
      <c r="AA4">
        <v>100</v>
      </c>
      <c r="AB4">
        <v>100</v>
      </c>
      <c r="AC4">
        <v>99</v>
      </c>
    </row>
    <row r="5" spans="1:29">
      <c r="A5">
        <v>1</v>
      </c>
      <c r="B5">
        <v>4</v>
      </c>
      <c r="C5">
        <v>2015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181</v>
      </c>
      <c r="R5">
        <v>37951</v>
      </c>
      <c r="S5">
        <v>37910</v>
      </c>
      <c r="T5">
        <v>15.866880978103348</v>
      </c>
      <c r="U5">
        <v>60.576892640464237</v>
      </c>
      <c r="V5">
        <v>87.567892593880018</v>
      </c>
      <c r="W5">
        <v>80.788567660248489</v>
      </c>
      <c r="X5">
        <v>10.094603949143904</v>
      </c>
      <c r="Y5">
        <v>2.7765046465016794</v>
      </c>
      <c r="Z5">
        <v>-35.935346303165801</v>
      </c>
      <c r="AA5">
        <v>100</v>
      </c>
      <c r="AB5">
        <v>100</v>
      </c>
      <c r="AC5">
        <v>99</v>
      </c>
    </row>
    <row r="6" spans="1:29">
      <c r="A6">
        <v>1</v>
      </c>
      <c r="B6">
        <v>5</v>
      </c>
      <c r="C6">
        <v>2016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201</v>
      </c>
      <c r="R6">
        <v>46896</v>
      </c>
      <c r="S6">
        <v>46857</v>
      </c>
      <c r="T6">
        <v>15.855872569089049</v>
      </c>
      <c r="U6">
        <v>60.557782188360321</v>
      </c>
      <c r="V6">
        <v>88.365703900142194</v>
      </c>
      <c r="W6">
        <v>81.532264122755862</v>
      </c>
      <c r="X6">
        <v>10.966706462810825</v>
      </c>
      <c r="Y6">
        <v>2.8188426199963961</v>
      </c>
      <c r="Z6">
        <v>-30.079752619948341</v>
      </c>
      <c r="AA6">
        <v>100</v>
      </c>
      <c r="AB6">
        <v>100</v>
      </c>
      <c r="AC6">
        <v>99</v>
      </c>
    </row>
    <row r="7" spans="1:29">
      <c r="A7">
        <v>1</v>
      </c>
      <c r="B7">
        <v>6</v>
      </c>
      <c r="C7">
        <v>2017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183</v>
      </c>
      <c r="R7">
        <v>34657</v>
      </c>
      <c r="S7">
        <v>34628</v>
      </c>
      <c r="T7">
        <v>15.833366996566347</v>
      </c>
      <c r="U7">
        <v>60.529571445073358</v>
      </c>
      <c r="V7">
        <v>88.537945670127883</v>
      </c>
      <c r="W7">
        <v>81.690374841169401</v>
      </c>
      <c r="X7">
        <v>11.238257488735616</v>
      </c>
      <c r="Y7">
        <v>2.8578865044016646</v>
      </c>
      <c r="Z7">
        <v>-33.850717990318351</v>
      </c>
      <c r="AA7">
        <v>100</v>
      </c>
      <c r="AB7">
        <v>100</v>
      </c>
      <c r="AC7">
        <v>99</v>
      </c>
    </row>
    <row r="8" spans="1:29">
      <c r="A8">
        <v>1</v>
      </c>
      <c r="B8">
        <v>7</v>
      </c>
      <c r="C8">
        <v>2018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172</v>
      </c>
      <c r="R8">
        <v>25037</v>
      </c>
      <c r="S8">
        <v>25007</v>
      </c>
      <c r="T8">
        <v>16.01385948795782</v>
      </c>
      <c r="U8">
        <v>60.914184028472015</v>
      </c>
      <c r="V8">
        <v>87.173498246059097</v>
      </c>
      <c r="W8">
        <v>80.420074379173812</v>
      </c>
      <c r="X8">
        <v>11.089455803511884</v>
      </c>
      <c r="Y8">
        <v>2.7783434242714575</v>
      </c>
      <c r="Z8">
        <v>-33.780148289660524</v>
      </c>
      <c r="AA8">
        <v>100</v>
      </c>
      <c r="AB8">
        <v>100</v>
      </c>
      <c r="AC8">
        <v>99</v>
      </c>
    </row>
    <row r="9" spans="1:29">
      <c r="A9">
        <v>1</v>
      </c>
      <c r="B9">
        <v>8</v>
      </c>
      <c r="C9">
        <v>2019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166</v>
      </c>
      <c r="R9">
        <v>20140</v>
      </c>
      <c r="S9">
        <v>20128</v>
      </c>
      <c r="T9">
        <v>16.343396226415098</v>
      </c>
      <c r="U9">
        <v>61.529511128775823</v>
      </c>
      <c r="V9">
        <v>87.112352019662694</v>
      </c>
      <c r="W9">
        <v>80.383710254371692</v>
      </c>
      <c r="X9">
        <v>10.442202481416322</v>
      </c>
      <c r="Y9">
        <v>2.5758608543500157</v>
      </c>
      <c r="Z9">
        <v>-30.49303643504188</v>
      </c>
      <c r="AA9">
        <v>100</v>
      </c>
      <c r="AB9">
        <v>100</v>
      </c>
      <c r="AC9">
        <v>99</v>
      </c>
    </row>
    <row r="10" spans="1:29">
      <c r="A10">
        <v>1</v>
      </c>
      <c r="B10">
        <v>9</v>
      </c>
      <c r="C10">
        <v>2020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182</v>
      </c>
      <c r="R10">
        <v>20878</v>
      </c>
      <c r="S10">
        <v>20868</v>
      </c>
      <c r="T10">
        <v>16.382124724590479</v>
      </c>
      <c r="U10">
        <v>61.463532681617806</v>
      </c>
      <c r="V10">
        <v>89.544686915079282</v>
      </c>
      <c r="W10">
        <v>82.63065219474845</v>
      </c>
      <c r="X10">
        <v>10.514377508374038</v>
      </c>
      <c r="Y10">
        <v>2.5271313705272074</v>
      </c>
      <c r="Z10">
        <v>-33.813251562175289</v>
      </c>
      <c r="AA10">
        <v>100</v>
      </c>
      <c r="AB10">
        <v>100</v>
      </c>
      <c r="AC10">
        <v>99</v>
      </c>
    </row>
    <row r="11" spans="1:29">
      <c r="A11">
        <v>1</v>
      </c>
      <c r="B11">
        <v>10</v>
      </c>
      <c r="C11">
        <v>2021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194</v>
      </c>
      <c r="R11">
        <v>26292</v>
      </c>
      <c r="S11">
        <v>26281</v>
      </c>
      <c r="T11">
        <v>16.299368629240838</v>
      </c>
      <c r="U11">
        <v>61.099729842852248</v>
      </c>
      <c r="V11">
        <v>91.998707361554821</v>
      </c>
      <c r="W11">
        <v>84.888157984855852</v>
      </c>
      <c r="X11">
        <v>10.455037862992333</v>
      </c>
      <c r="Y11">
        <v>2.3670429084637301</v>
      </c>
      <c r="Z11">
        <v>-28.413683980485505</v>
      </c>
      <c r="AA11">
        <v>100</v>
      </c>
      <c r="AB11">
        <v>100</v>
      </c>
      <c r="AC11">
        <v>99</v>
      </c>
    </row>
    <row r="12" spans="1:29">
      <c r="A12">
        <v>1</v>
      </c>
      <c r="B12">
        <v>11</v>
      </c>
      <c r="C12">
        <v>2022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210</v>
      </c>
      <c r="R12">
        <v>28802</v>
      </c>
      <c r="S12">
        <v>28791</v>
      </c>
      <c r="T12">
        <v>3.3796264148323019</v>
      </c>
      <c r="U12">
        <v>60.866208190059389</v>
      </c>
      <c r="V12">
        <v>92.957633210661157</v>
      </c>
      <c r="W12">
        <v>85.783855718800993</v>
      </c>
      <c r="X12">
        <v>10.56975073577647</v>
      </c>
      <c r="Y12">
        <v>2.3975129370715527</v>
      </c>
      <c r="Z12">
        <v>-33.185967597263605</v>
      </c>
      <c r="AA12">
        <v>100</v>
      </c>
      <c r="AB12">
        <v>100</v>
      </c>
      <c r="AC12">
        <v>99</v>
      </c>
    </row>
    <row r="13" spans="1:29" s="315" customFormat="1">
      <c r="A13" s="315">
        <v>1</v>
      </c>
      <c r="B13" s="315">
        <v>12</v>
      </c>
      <c r="C13" s="315">
        <v>2023</v>
      </c>
      <c r="D13" s="315">
        <v>99</v>
      </c>
      <c r="E13" s="315">
        <v>99</v>
      </c>
      <c r="F13" s="315">
        <v>99</v>
      </c>
      <c r="G13" s="315">
        <v>99</v>
      </c>
      <c r="H13" s="315">
        <v>99</v>
      </c>
      <c r="I13" s="315">
        <v>99</v>
      </c>
      <c r="J13" s="315">
        <v>999</v>
      </c>
      <c r="K13" s="315">
        <v>99</v>
      </c>
      <c r="L13" s="315">
        <v>99</v>
      </c>
      <c r="M13" s="315">
        <v>99</v>
      </c>
      <c r="N13" s="315">
        <v>99</v>
      </c>
      <c r="O13" s="315">
        <v>99</v>
      </c>
      <c r="P13" s="315">
        <v>9999</v>
      </c>
      <c r="Q13" s="315">
        <v>209</v>
      </c>
      <c r="R13" s="315">
        <v>28327</v>
      </c>
      <c r="S13" s="315">
        <v>28312</v>
      </c>
      <c r="T13" s="315">
        <v>3.411091891128605</v>
      </c>
      <c r="U13" s="315">
        <v>60.875353207120654</v>
      </c>
      <c r="V13" s="315">
        <v>92.105200923189827</v>
      </c>
      <c r="W13" s="315">
        <v>84.996146510313594</v>
      </c>
      <c r="X13" s="315">
        <v>10.381853621965062</v>
      </c>
      <c r="Y13" s="315">
        <v>2.4099574555185277</v>
      </c>
      <c r="Z13" s="315">
        <v>-27.65398092573858</v>
      </c>
      <c r="AA13" s="315">
        <v>100</v>
      </c>
      <c r="AB13" s="315">
        <v>100</v>
      </c>
      <c r="AC13" s="315">
        <v>99</v>
      </c>
    </row>
    <row r="14" spans="1:29">
      <c r="A14">
        <v>1</v>
      </c>
      <c r="B14">
        <v>13</v>
      </c>
      <c r="C14">
        <v>2024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199</v>
      </c>
      <c r="R14">
        <v>31497</v>
      </c>
      <c r="S14">
        <v>31494</v>
      </c>
      <c r="T14">
        <v>3.352573260945487</v>
      </c>
      <c r="U14">
        <v>60.878135517876402</v>
      </c>
      <c r="V14">
        <v>89.485486272263984</v>
      </c>
      <c r="W14">
        <v>82.591588874071718</v>
      </c>
      <c r="X14">
        <v>9.7990427607106092</v>
      </c>
      <c r="Y14">
        <v>2.3147177936830743</v>
      </c>
      <c r="Z14">
        <v>-28.258443307829321</v>
      </c>
      <c r="AA14">
        <v>100</v>
      </c>
      <c r="AB14">
        <v>100</v>
      </c>
      <c r="AC14">
        <v>99</v>
      </c>
    </row>
    <row r="15" spans="1:29">
      <c r="A15">
        <v>2</v>
      </c>
      <c r="B15">
        <v>1</v>
      </c>
      <c r="C15">
        <v>2024</v>
      </c>
      <c r="D15">
        <v>1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73</v>
      </c>
      <c r="R15">
        <v>2668</v>
      </c>
      <c r="S15">
        <v>2668</v>
      </c>
      <c r="T15">
        <v>3.1682908545727142</v>
      </c>
      <c r="U15">
        <v>61.048350824587693</v>
      </c>
      <c r="V15">
        <v>91.468891772965222</v>
      </c>
      <c r="W15">
        <v>84.425787106446805</v>
      </c>
      <c r="X15">
        <v>10.470539198011988</v>
      </c>
      <c r="Y15">
        <v>2.3553157479887936</v>
      </c>
      <c r="Z15">
        <v>-35.937869549691243</v>
      </c>
      <c r="AA15">
        <v>8.4706479982220504</v>
      </c>
      <c r="AB15">
        <v>8.6595893838065976</v>
      </c>
    </row>
    <row r="16" spans="1:29">
      <c r="A16">
        <v>2</v>
      </c>
      <c r="B16">
        <v>2</v>
      </c>
      <c r="C16">
        <v>2024</v>
      </c>
      <c r="D16">
        <v>2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68</v>
      </c>
      <c r="R16">
        <v>2151</v>
      </c>
      <c r="S16">
        <v>2150</v>
      </c>
      <c r="T16">
        <v>3.0269642026964201</v>
      </c>
      <c r="U16">
        <v>61.127441860465105</v>
      </c>
      <c r="V16">
        <v>89.911814356622813</v>
      </c>
      <c r="W16">
        <v>82.973813953488289</v>
      </c>
      <c r="X16">
        <v>10.091858005932847</v>
      </c>
      <c r="Y16">
        <v>2.2975296065842543</v>
      </c>
      <c r="Z16">
        <v>-27.130897367038578</v>
      </c>
      <c r="AA16">
        <v>6.829221830650539</v>
      </c>
      <c r="AB16">
        <v>6.8582903761985774</v>
      </c>
    </row>
    <row r="17" spans="1:28">
      <c r="A17">
        <v>2</v>
      </c>
      <c r="B17">
        <v>3</v>
      </c>
      <c r="C17">
        <v>2024</v>
      </c>
      <c r="D17">
        <v>3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72</v>
      </c>
      <c r="R17">
        <v>2468</v>
      </c>
      <c r="S17">
        <v>2468</v>
      </c>
      <c r="T17">
        <v>3.8318476499189624</v>
      </c>
      <c r="U17">
        <v>60.732982171799058</v>
      </c>
      <c r="V17">
        <v>89.716738280324222</v>
      </c>
      <c r="W17">
        <v>82.808549432739156</v>
      </c>
      <c r="X17">
        <v>9.9324495128506243</v>
      </c>
      <c r="Y17">
        <v>2.4034884199369695</v>
      </c>
      <c r="Z17">
        <v>-37.515007160349455</v>
      </c>
      <c r="AA17">
        <v>7.8356668889100556</v>
      </c>
      <c r="AB17">
        <v>7.8569988268603135</v>
      </c>
    </row>
    <row r="18" spans="1:28">
      <c r="A18">
        <v>2</v>
      </c>
      <c r="B18">
        <v>4</v>
      </c>
      <c r="C18">
        <v>2024</v>
      </c>
      <c r="D18">
        <v>4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73</v>
      </c>
      <c r="R18">
        <v>3238</v>
      </c>
      <c r="S18">
        <v>3238</v>
      </c>
      <c r="T18">
        <v>2.6210623841877703</v>
      </c>
      <c r="U18">
        <v>61.136195182211239</v>
      </c>
      <c r="V18">
        <v>90.174338184760501</v>
      </c>
      <c r="W18">
        <v>83.230914144533699</v>
      </c>
      <c r="X18">
        <v>9.6707287359742526</v>
      </c>
      <c r="Y18">
        <v>2.2398586167001722</v>
      </c>
      <c r="Z18">
        <v>-23.005234673995375</v>
      </c>
      <c r="AA18">
        <v>10.280344159761247</v>
      </c>
      <c r="AB18">
        <v>10.360909132324508</v>
      </c>
    </row>
    <row r="19" spans="1:28">
      <c r="A19">
        <v>2</v>
      </c>
      <c r="B19">
        <v>5</v>
      </c>
      <c r="C19">
        <v>2024</v>
      </c>
      <c r="D19">
        <v>5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68</v>
      </c>
      <c r="R19">
        <v>2024</v>
      </c>
      <c r="S19">
        <v>2024</v>
      </c>
      <c r="T19">
        <v>3.4214426877470361</v>
      </c>
      <c r="U19">
        <v>60.822134387351781</v>
      </c>
      <c r="V19">
        <v>89.661173180768998</v>
      </c>
      <c r="W19">
        <v>82.757262845849823</v>
      </c>
      <c r="X19">
        <v>9.829222916405536</v>
      </c>
      <c r="Y19">
        <v>2.3797117168803577</v>
      </c>
      <c r="Z19">
        <v>-32.912885856451425</v>
      </c>
      <c r="AA19">
        <v>6.4260088262374193</v>
      </c>
      <c r="AB19">
        <v>6.439512375249385</v>
      </c>
    </row>
    <row r="20" spans="1:28">
      <c r="A20">
        <v>2</v>
      </c>
      <c r="B20">
        <v>6</v>
      </c>
      <c r="C20">
        <v>2024</v>
      </c>
      <c r="D20">
        <v>6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65</v>
      </c>
      <c r="R20">
        <v>2733</v>
      </c>
      <c r="S20">
        <v>2732</v>
      </c>
      <c r="T20">
        <v>2.9345042078302241</v>
      </c>
      <c r="U20">
        <v>61.04795021961931</v>
      </c>
      <c r="V20">
        <v>89.640733238262811</v>
      </c>
      <c r="W20">
        <v>82.723718887261953</v>
      </c>
      <c r="X20">
        <v>9.5359703355344472</v>
      </c>
      <c r="Y20">
        <v>2.2071292811480787</v>
      </c>
      <c r="Z20">
        <v>-23.898143828312246</v>
      </c>
      <c r="AA20">
        <v>8.677016858748452</v>
      </c>
      <c r="AB20">
        <v>8.688545923815294</v>
      </c>
    </row>
    <row r="21" spans="1:28">
      <c r="A21">
        <v>2</v>
      </c>
      <c r="B21">
        <v>7</v>
      </c>
      <c r="C21">
        <v>2024</v>
      </c>
      <c r="D21">
        <v>7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70</v>
      </c>
      <c r="R21">
        <v>2713</v>
      </c>
      <c r="S21">
        <v>2712</v>
      </c>
      <c r="T21">
        <v>3.0313306302985619</v>
      </c>
      <c r="U21">
        <v>60.993731563421825</v>
      </c>
      <c r="V21">
        <v>87.651327753222361</v>
      </c>
      <c r="W21">
        <v>80.887868731563501</v>
      </c>
      <c r="X21">
        <v>9.0131293712230853</v>
      </c>
      <c r="Y21">
        <v>2.1433588722785233</v>
      </c>
      <c r="Z21">
        <v>-26.733014294707964</v>
      </c>
      <c r="AA21">
        <v>8.6135187478172508</v>
      </c>
      <c r="AB21">
        <v>8.4335307660354299</v>
      </c>
    </row>
    <row r="22" spans="1:28">
      <c r="A22">
        <v>2</v>
      </c>
      <c r="B22">
        <v>8</v>
      </c>
      <c r="C22">
        <v>2024</v>
      </c>
      <c r="D22">
        <v>8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71</v>
      </c>
      <c r="R22">
        <v>3083</v>
      </c>
      <c r="S22">
        <v>3083</v>
      </c>
      <c r="T22">
        <v>4.0243269542653266</v>
      </c>
      <c r="U22">
        <v>60.564060979565376</v>
      </c>
      <c r="V22">
        <v>88.4972953065583</v>
      </c>
      <c r="W22">
        <v>81.683003567953406</v>
      </c>
      <c r="X22">
        <v>9.864769537938006</v>
      </c>
      <c r="Y22">
        <v>2.3966200898057157</v>
      </c>
      <c r="Z22">
        <v>-33.644685294491197</v>
      </c>
      <c r="AA22">
        <v>9.788233800044452</v>
      </c>
      <c r="AB22">
        <v>9.6814761376696765</v>
      </c>
    </row>
    <row r="23" spans="1:28">
      <c r="A23">
        <v>2</v>
      </c>
      <c r="B23">
        <v>9</v>
      </c>
      <c r="C23">
        <v>2024</v>
      </c>
      <c r="D23">
        <v>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64</v>
      </c>
      <c r="R23">
        <v>2602</v>
      </c>
      <c r="S23">
        <v>2602</v>
      </c>
      <c r="T23">
        <v>3.8382013835511137</v>
      </c>
      <c r="U23">
        <v>60.619523443505003</v>
      </c>
      <c r="V23">
        <v>89.213606001883761</v>
      </c>
      <c r="W23">
        <v>82.344158339738726</v>
      </c>
      <c r="X23">
        <v>9.509423220129726</v>
      </c>
      <c r="Y23">
        <v>2.2596048481070681</v>
      </c>
      <c r="Z23">
        <v>-27.060503271292205</v>
      </c>
      <c r="AA23">
        <v>8.2611042321490942</v>
      </c>
      <c r="AB23">
        <v>8.2371399150257112</v>
      </c>
    </row>
    <row r="24" spans="1:28">
      <c r="A24">
        <v>2</v>
      </c>
      <c r="B24">
        <v>10</v>
      </c>
      <c r="C24">
        <v>2024</v>
      </c>
      <c r="D24">
        <v>10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68</v>
      </c>
      <c r="R24">
        <v>2577</v>
      </c>
      <c r="S24">
        <v>2577</v>
      </c>
      <c r="T24">
        <v>3.3771827706635622</v>
      </c>
      <c r="U24">
        <v>60.761738455568491</v>
      </c>
      <c r="V24">
        <v>89.898766948726788</v>
      </c>
      <c r="W24">
        <v>82.976561893674656</v>
      </c>
      <c r="X24">
        <v>9.3764064646910175</v>
      </c>
      <c r="Y24">
        <v>2.2511763330118248</v>
      </c>
      <c r="Z24">
        <v>-21.91093519068875</v>
      </c>
      <c r="AA24">
        <v>8.1817315934850949</v>
      </c>
      <c r="AB24">
        <v>8.2206509877689982</v>
      </c>
    </row>
    <row r="25" spans="1:28">
      <c r="A25">
        <v>2</v>
      </c>
      <c r="B25">
        <v>11</v>
      </c>
      <c r="C25">
        <v>2024</v>
      </c>
      <c r="D25">
        <v>11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64</v>
      </c>
      <c r="R25">
        <v>2914</v>
      </c>
      <c r="S25">
        <v>2914</v>
      </c>
      <c r="T25">
        <v>2.7711050102951278</v>
      </c>
      <c r="U25">
        <v>61.170555936856552</v>
      </c>
      <c r="V25">
        <v>90.370803034775903</v>
      </c>
      <c r="W25">
        <v>83.412251201098101</v>
      </c>
      <c r="X25">
        <v>8.7238113359462801</v>
      </c>
      <c r="Y25">
        <v>2.264451318376163</v>
      </c>
      <c r="Z25">
        <v>-18.351744547068087</v>
      </c>
      <c r="AA25">
        <v>9.25167476267581</v>
      </c>
      <c r="AB25">
        <v>9.3444930577541019</v>
      </c>
    </row>
    <row r="26" spans="1:28">
      <c r="A26">
        <v>2</v>
      </c>
      <c r="B26">
        <v>12</v>
      </c>
      <c r="C26">
        <v>2024</v>
      </c>
      <c r="D26">
        <v>12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62</v>
      </c>
      <c r="R26">
        <v>2326</v>
      </c>
      <c r="S26">
        <v>2326</v>
      </c>
      <c r="T26">
        <v>4.4484092863284612</v>
      </c>
      <c r="U26">
        <v>60.429922613929484</v>
      </c>
      <c r="V26">
        <v>87.462329370095745</v>
      </c>
      <c r="W26">
        <v>80.727730008598513</v>
      </c>
      <c r="X26">
        <v>11.099255965210624</v>
      </c>
      <c r="Y26">
        <v>2.456507089168821</v>
      </c>
      <c r="Z26">
        <v>-40.31173614661359</v>
      </c>
      <c r="AA26">
        <v>7.3848303012985363</v>
      </c>
      <c r="AB26">
        <v>7.2188631174913986</v>
      </c>
    </row>
    <row r="27" spans="1:28">
      <c r="A27">
        <v>2</v>
      </c>
      <c r="B27">
        <v>13</v>
      </c>
      <c r="C27">
        <v>2023</v>
      </c>
      <c r="D27">
        <v>1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78</v>
      </c>
      <c r="R27">
        <v>2857</v>
      </c>
      <c r="S27">
        <v>2857</v>
      </c>
      <c r="T27">
        <v>3.7052852642632126</v>
      </c>
      <c r="U27">
        <v>60.750437521876094</v>
      </c>
      <c r="V27">
        <v>93.818948802261502</v>
      </c>
      <c r="W27">
        <v>86.594889744487219</v>
      </c>
      <c r="X27">
        <v>10.357295765081371</v>
      </c>
      <c r="Y27">
        <v>2.4263070769970039</v>
      </c>
      <c r="Z27">
        <v>-30.70064525904062</v>
      </c>
      <c r="AA27">
        <v>10.085783881102833</v>
      </c>
      <c r="AB27">
        <v>10.280937474144592</v>
      </c>
    </row>
    <row r="28" spans="1:28">
      <c r="A28">
        <v>2</v>
      </c>
      <c r="B28">
        <v>14</v>
      </c>
      <c r="C28">
        <v>2023</v>
      </c>
      <c r="D28">
        <v>2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65</v>
      </c>
      <c r="R28">
        <v>2187</v>
      </c>
      <c r="S28">
        <v>2186</v>
      </c>
      <c r="T28">
        <v>2.5797896662094195</v>
      </c>
      <c r="U28">
        <v>61.25297346752059</v>
      </c>
      <c r="V28">
        <v>92.134572513552769</v>
      </c>
      <c r="W28">
        <v>85.02804208600169</v>
      </c>
      <c r="X28">
        <v>9.846307750267373</v>
      </c>
      <c r="Y28">
        <v>2.297927153017969</v>
      </c>
      <c r="Z28">
        <v>-23.711793622811062</v>
      </c>
      <c r="AA28">
        <v>7.7205492992551266</v>
      </c>
      <c r="AB28">
        <v>7.7240050732815329</v>
      </c>
    </row>
    <row r="29" spans="1:28">
      <c r="A29">
        <v>2</v>
      </c>
      <c r="B29">
        <v>15</v>
      </c>
      <c r="C29">
        <v>2023</v>
      </c>
      <c r="D29">
        <v>3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92</v>
      </c>
      <c r="R29">
        <v>2841</v>
      </c>
      <c r="S29">
        <v>2841</v>
      </c>
      <c r="T29">
        <v>3.0823653643083424</v>
      </c>
      <c r="U29">
        <v>61.073917634635698</v>
      </c>
      <c r="V29">
        <v>93.408467483753441</v>
      </c>
      <c r="W29">
        <v>86.216015487504379</v>
      </c>
      <c r="X29">
        <v>11.336597889379764</v>
      </c>
      <c r="Y29">
        <v>2.5174139930700759</v>
      </c>
      <c r="Z29">
        <v>-23.597667613800621</v>
      </c>
      <c r="AA29">
        <v>10.029300667207965</v>
      </c>
      <c r="AB29">
        <v>10.178631587814031</v>
      </c>
    </row>
    <row r="30" spans="1:28">
      <c r="A30">
        <v>2</v>
      </c>
      <c r="B30">
        <v>16</v>
      </c>
      <c r="C30">
        <v>2023</v>
      </c>
      <c r="D30">
        <v>4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56</v>
      </c>
      <c r="R30">
        <v>1766</v>
      </c>
      <c r="S30">
        <v>1765</v>
      </c>
      <c r="T30">
        <v>3.2197055492638729</v>
      </c>
      <c r="U30">
        <v>61.091784702549582</v>
      </c>
      <c r="V30">
        <v>93.58367682670449</v>
      </c>
      <c r="W30">
        <v>86.356317280453339</v>
      </c>
      <c r="X30">
        <v>10.4678242220937</v>
      </c>
      <c r="Y30">
        <v>2.502251776629782</v>
      </c>
      <c r="Z30">
        <v>-29.328068419993439</v>
      </c>
      <c r="AA30">
        <v>6.2343347336463442</v>
      </c>
      <c r="AB30">
        <v>6.3338684178998808</v>
      </c>
    </row>
    <row r="31" spans="1:28">
      <c r="A31">
        <v>2</v>
      </c>
      <c r="B31">
        <v>17</v>
      </c>
      <c r="C31">
        <v>2023</v>
      </c>
      <c r="D31">
        <v>5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75</v>
      </c>
      <c r="R31">
        <v>2267</v>
      </c>
      <c r="S31">
        <v>2263</v>
      </c>
      <c r="T31">
        <v>3.3158359064843403</v>
      </c>
      <c r="U31">
        <v>60.86389748121961</v>
      </c>
      <c r="V31">
        <v>90.686051794638843</v>
      </c>
      <c r="W31">
        <v>83.647193990278311</v>
      </c>
      <c r="X31">
        <v>10.309153586598562</v>
      </c>
      <c r="Y31">
        <v>2.4934807109288024</v>
      </c>
      <c r="Z31">
        <v>-34.116728641581354</v>
      </c>
      <c r="AA31">
        <v>8.0029653687294786</v>
      </c>
      <c r="AB31">
        <v>7.8662210181976784</v>
      </c>
    </row>
    <row r="32" spans="1:28">
      <c r="A32">
        <v>2</v>
      </c>
      <c r="B32">
        <v>18</v>
      </c>
      <c r="C32">
        <v>2023</v>
      </c>
      <c r="D32">
        <v>6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77</v>
      </c>
      <c r="R32">
        <v>2373</v>
      </c>
      <c r="S32">
        <v>2373</v>
      </c>
      <c r="T32">
        <v>3.4761904761904758</v>
      </c>
      <c r="U32">
        <v>60.796038769490096</v>
      </c>
      <c r="V32">
        <v>92.925147892117948</v>
      </c>
      <c r="W32">
        <v>85.769911504424783</v>
      </c>
      <c r="X32">
        <v>9.6465163002237269</v>
      </c>
      <c r="Y32">
        <v>2.3789074153276286</v>
      </c>
      <c r="Z32">
        <v>-34.764508869270394</v>
      </c>
      <c r="AA32">
        <v>8.3771666607829989</v>
      </c>
      <c r="AB32">
        <v>8.4579071678905748</v>
      </c>
    </row>
    <row r="33" spans="1:28">
      <c r="A33">
        <v>2</v>
      </c>
      <c r="B33">
        <v>19</v>
      </c>
      <c r="C33">
        <v>2023</v>
      </c>
      <c r="D33">
        <v>7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66</v>
      </c>
      <c r="R33">
        <v>1923</v>
      </c>
      <c r="S33">
        <v>1923</v>
      </c>
      <c r="T33">
        <v>3.7748309932397306</v>
      </c>
      <c r="U33">
        <v>60.557462298491949</v>
      </c>
      <c r="V33">
        <v>93.798456163598757</v>
      </c>
      <c r="W33">
        <v>86.575975039001591</v>
      </c>
      <c r="X33">
        <v>10.454062402777483</v>
      </c>
      <c r="Y33">
        <v>2.3639694901581607</v>
      </c>
      <c r="Z33">
        <v>-28.361153634936475</v>
      </c>
      <c r="AA33">
        <v>6.7885762699897612</v>
      </c>
      <c r="AB33">
        <v>6.9184194602841984</v>
      </c>
    </row>
    <row r="34" spans="1:28">
      <c r="A34">
        <v>2</v>
      </c>
      <c r="B34">
        <v>20</v>
      </c>
      <c r="C34">
        <v>2023</v>
      </c>
      <c r="D34">
        <v>8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74</v>
      </c>
      <c r="R34">
        <v>2637</v>
      </c>
      <c r="S34">
        <v>2633</v>
      </c>
      <c r="T34">
        <v>4.1774744027303763</v>
      </c>
      <c r="U34">
        <v>60.528294720850738</v>
      </c>
      <c r="V34">
        <v>91.660765375213145</v>
      </c>
      <c r="W34">
        <v>84.557652867451651</v>
      </c>
      <c r="X34">
        <v>10.87641008568326</v>
      </c>
      <c r="Y34">
        <v>2.451670492709404</v>
      </c>
      <c r="Z34">
        <v>-28.822554673745799</v>
      </c>
      <c r="AA34">
        <v>9.3091396900483616</v>
      </c>
      <c r="AB34">
        <v>9.2519652400178316</v>
      </c>
    </row>
    <row r="35" spans="1:28">
      <c r="A35">
        <v>2</v>
      </c>
      <c r="B35">
        <v>21</v>
      </c>
      <c r="C35">
        <v>2023</v>
      </c>
      <c r="D35">
        <v>9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64</v>
      </c>
      <c r="R35">
        <v>2100</v>
      </c>
      <c r="S35">
        <v>2099</v>
      </c>
      <c r="T35">
        <v>3.0847619047619061</v>
      </c>
      <c r="U35">
        <v>61.062410671748438</v>
      </c>
      <c r="V35">
        <v>90.279331281418095</v>
      </c>
      <c r="W35">
        <v>83.310433539780902</v>
      </c>
      <c r="X35">
        <v>9.970234918418944</v>
      </c>
      <c r="Y35">
        <v>2.4462613258831833</v>
      </c>
      <c r="Z35">
        <v>-19.090577893931211</v>
      </c>
      <c r="AA35">
        <v>7.4134218237017695</v>
      </c>
      <c r="AB35">
        <v>7.2667805818200124</v>
      </c>
    </row>
    <row r="36" spans="1:28">
      <c r="A36">
        <v>2</v>
      </c>
      <c r="B36">
        <v>22</v>
      </c>
      <c r="C36">
        <v>2023</v>
      </c>
      <c r="D36">
        <v>10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74</v>
      </c>
      <c r="R36">
        <v>2604</v>
      </c>
      <c r="S36">
        <v>2602</v>
      </c>
      <c r="T36">
        <v>4.6593701996927797</v>
      </c>
      <c r="U36">
        <v>60.326671790930071</v>
      </c>
      <c r="V36">
        <v>91.510947075464173</v>
      </c>
      <c r="W36">
        <v>84.439853958493217</v>
      </c>
      <c r="X36">
        <v>10.309364137050524</v>
      </c>
      <c r="Y36">
        <v>2.2865721870366245</v>
      </c>
      <c r="Z36">
        <v>-25.861256616942914</v>
      </c>
      <c r="AA36">
        <v>9.1926430613901911</v>
      </c>
      <c r="AB36">
        <v>9.1302985703729753</v>
      </c>
    </row>
    <row r="37" spans="1:28">
      <c r="A37">
        <v>2</v>
      </c>
      <c r="B37">
        <v>23</v>
      </c>
      <c r="C37">
        <v>2023</v>
      </c>
      <c r="D37">
        <v>11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74</v>
      </c>
      <c r="R37">
        <v>2910</v>
      </c>
      <c r="S37">
        <v>2908</v>
      </c>
      <c r="T37">
        <v>2.8735395189003432</v>
      </c>
      <c r="U37">
        <v>61.135832187070143</v>
      </c>
      <c r="V37">
        <v>91.91545421082202</v>
      </c>
      <c r="W37">
        <v>84.814305364511696</v>
      </c>
      <c r="X37">
        <v>9.4747072428270318</v>
      </c>
      <c r="Y37">
        <v>2.2097186148881258</v>
      </c>
      <c r="Z37">
        <v>-27.005088059744057</v>
      </c>
      <c r="AA37">
        <v>10.272884527129593</v>
      </c>
      <c r="AB37">
        <v>10.249288681330359</v>
      </c>
    </row>
    <row r="38" spans="1:28">
      <c r="A38">
        <v>2</v>
      </c>
      <c r="B38">
        <v>24</v>
      </c>
      <c r="C38">
        <v>2023</v>
      </c>
      <c r="D38">
        <v>12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65</v>
      </c>
      <c r="R38">
        <v>1862</v>
      </c>
      <c r="S38">
        <v>1862</v>
      </c>
      <c r="T38">
        <v>2.6535982814178314</v>
      </c>
      <c r="U38">
        <v>61.19871106337272</v>
      </c>
      <c r="V38">
        <v>88.7958171236791</v>
      </c>
      <c r="W38">
        <v>81.958539205155802</v>
      </c>
      <c r="X38">
        <v>10.252224594899676</v>
      </c>
      <c r="Y38">
        <v>2.346521628320553</v>
      </c>
      <c r="Z38">
        <v>-29.04983808841309</v>
      </c>
      <c r="AA38">
        <v>6.5732340170155661</v>
      </c>
      <c r="AB38">
        <v>6.3416767269463472</v>
      </c>
    </row>
    <row r="39" spans="1:28">
      <c r="A39">
        <v>2</v>
      </c>
      <c r="B39">
        <v>25</v>
      </c>
      <c r="C39">
        <v>2022</v>
      </c>
      <c r="D39">
        <v>1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72</v>
      </c>
      <c r="R39">
        <v>3003</v>
      </c>
      <c r="S39">
        <v>3002</v>
      </c>
      <c r="T39">
        <v>3.7978687978687993</v>
      </c>
      <c r="U39">
        <v>60.701865423051281</v>
      </c>
      <c r="V39">
        <v>93.121627834964357</v>
      </c>
      <c r="W39">
        <v>85.938137908061393</v>
      </c>
      <c r="X39">
        <v>10.739541256465985</v>
      </c>
      <c r="Y39">
        <v>2.3732470689142207</v>
      </c>
      <c r="Z39">
        <v>-37.200221088477569</v>
      </c>
      <c r="AA39">
        <v>10.426359280605512</v>
      </c>
      <c r="AB39">
        <v>10.445622223495656</v>
      </c>
    </row>
    <row r="40" spans="1:28">
      <c r="A40">
        <v>2</v>
      </c>
      <c r="B40">
        <v>26</v>
      </c>
      <c r="C40">
        <v>2022</v>
      </c>
      <c r="D40">
        <v>2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57</v>
      </c>
      <c r="R40">
        <v>2396</v>
      </c>
      <c r="S40">
        <v>2396</v>
      </c>
      <c r="T40">
        <v>3.4357262103505857</v>
      </c>
      <c r="U40">
        <v>60.902754590984998</v>
      </c>
      <c r="V40">
        <v>93.60137969204736</v>
      </c>
      <c r="W40">
        <v>86.394073455759582</v>
      </c>
      <c r="X40">
        <v>9.922663302408905</v>
      </c>
      <c r="Y40">
        <v>2.3728378981771754</v>
      </c>
      <c r="Z40">
        <v>-28.907756758242552</v>
      </c>
      <c r="AA40">
        <v>8.3188667453649057</v>
      </c>
      <c r="AB40">
        <v>8.3812433962597108</v>
      </c>
    </row>
    <row r="41" spans="1:28">
      <c r="A41">
        <v>2</v>
      </c>
      <c r="B41">
        <v>27</v>
      </c>
      <c r="C41">
        <v>2022</v>
      </c>
      <c r="D41">
        <v>3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79</v>
      </c>
      <c r="R41">
        <v>2028</v>
      </c>
      <c r="S41">
        <v>2028</v>
      </c>
      <c r="T41">
        <v>2.9462524654832345</v>
      </c>
      <c r="U41">
        <v>61.049802761341205</v>
      </c>
      <c r="V41">
        <v>91.735903205609119</v>
      </c>
      <c r="W41">
        <v>84.672238658776976</v>
      </c>
      <c r="X41">
        <v>10.056969553786438</v>
      </c>
      <c r="Y41">
        <v>2.2110055011211545</v>
      </c>
      <c r="Z41">
        <v>-44.606846405771208</v>
      </c>
      <c r="AA41">
        <v>7.0411776959933352</v>
      </c>
      <c r="AB41">
        <v>6.9525909837852948</v>
      </c>
    </row>
    <row r="42" spans="1:28">
      <c r="A42">
        <v>2</v>
      </c>
      <c r="B42">
        <v>28</v>
      </c>
      <c r="C42">
        <v>2022</v>
      </c>
      <c r="D42">
        <v>4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65</v>
      </c>
      <c r="R42">
        <v>2280</v>
      </c>
      <c r="S42">
        <v>2277</v>
      </c>
      <c r="T42">
        <v>2.9552631578947381</v>
      </c>
      <c r="U42">
        <v>61.185770750988141</v>
      </c>
      <c r="V42">
        <v>91.403126369446113</v>
      </c>
      <c r="W42">
        <v>84.314975845410586</v>
      </c>
      <c r="X42">
        <v>11.173360220748362</v>
      </c>
      <c r="Y42">
        <v>2.3752510878837154</v>
      </c>
      <c r="Z42">
        <v>-41.110077055198609</v>
      </c>
      <c r="AA42">
        <v>7.9161169363238653</v>
      </c>
      <c r="AB42">
        <v>7.7733001691766495</v>
      </c>
    </row>
    <row r="43" spans="1:28">
      <c r="A43">
        <v>2</v>
      </c>
      <c r="B43">
        <v>29</v>
      </c>
      <c r="C43">
        <v>2022</v>
      </c>
      <c r="D43">
        <v>5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74</v>
      </c>
      <c r="R43">
        <v>2479</v>
      </c>
      <c r="S43">
        <v>2479</v>
      </c>
      <c r="T43">
        <v>3.4171036708350151</v>
      </c>
      <c r="U43">
        <v>60.755143202904399</v>
      </c>
      <c r="V43">
        <v>94.022858096854179</v>
      </c>
      <c r="W43">
        <v>86.783098023396676</v>
      </c>
      <c r="X43">
        <v>11.275715118559084</v>
      </c>
      <c r="Y43">
        <v>2.5505278641302245</v>
      </c>
      <c r="Z43">
        <v>-33.087333796569041</v>
      </c>
      <c r="AA43">
        <v>8.6070411776959901</v>
      </c>
      <c r="AB43">
        <v>8.7106259434887221</v>
      </c>
    </row>
    <row r="44" spans="1:28">
      <c r="A44">
        <v>2</v>
      </c>
      <c r="B44">
        <v>30</v>
      </c>
      <c r="C44">
        <v>2022</v>
      </c>
      <c r="D44">
        <v>6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64</v>
      </c>
      <c r="R44">
        <v>1649</v>
      </c>
      <c r="S44">
        <v>1649</v>
      </c>
      <c r="T44">
        <v>3.3110976349302601</v>
      </c>
      <c r="U44">
        <v>60.926622195269843</v>
      </c>
      <c r="V44">
        <v>92.692967995968516</v>
      </c>
      <c r="W44">
        <v>85.555609460279001</v>
      </c>
      <c r="X44">
        <v>9.9519985167276879</v>
      </c>
      <c r="Y44">
        <v>2.4438039726331753</v>
      </c>
      <c r="Z44">
        <v>-33.149502221274943</v>
      </c>
      <c r="AA44">
        <v>5.7252968543851139</v>
      </c>
      <c r="AB44">
        <v>5.712245088827915</v>
      </c>
    </row>
    <row r="45" spans="1:28">
      <c r="A45">
        <v>2</v>
      </c>
      <c r="B45">
        <v>31</v>
      </c>
      <c r="C45">
        <v>2022</v>
      </c>
      <c r="D45">
        <v>7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71</v>
      </c>
      <c r="R45">
        <v>2222</v>
      </c>
      <c r="S45">
        <v>2220</v>
      </c>
      <c r="T45">
        <v>3.2821782178217815</v>
      </c>
      <c r="U45">
        <v>60.945045045045013</v>
      </c>
      <c r="V45">
        <v>91.848115721355228</v>
      </c>
      <c r="W45">
        <v>84.740090090090092</v>
      </c>
      <c r="X45">
        <v>10.233586110282589</v>
      </c>
      <c r="Y45">
        <v>2.1994364035968719</v>
      </c>
      <c r="Z45">
        <v>-35.186716078245126</v>
      </c>
      <c r="AA45">
        <v>7.7147420318033459</v>
      </c>
      <c r="AB45">
        <v>7.6169233239125695</v>
      </c>
    </row>
    <row r="46" spans="1:28">
      <c r="A46">
        <v>2</v>
      </c>
      <c r="B46">
        <v>32</v>
      </c>
      <c r="C46">
        <v>2022</v>
      </c>
      <c r="D46">
        <v>8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70</v>
      </c>
      <c r="R46">
        <v>2826</v>
      </c>
      <c r="S46">
        <v>2824</v>
      </c>
      <c r="T46">
        <v>3.2314225053078554</v>
      </c>
      <c r="U46">
        <v>60.881728045325779</v>
      </c>
      <c r="V46">
        <v>93.181605431236449</v>
      </c>
      <c r="W46">
        <v>85.983179886685548</v>
      </c>
      <c r="X46">
        <v>10.036798635878023</v>
      </c>
      <c r="Y46">
        <v>2.3163797495598204</v>
      </c>
      <c r="Z46">
        <v>-34.569066861377678</v>
      </c>
      <c r="AA46">
        <v>9.8118186237066887</v>
      </c>
      <c r="AB46">
        <v>9.8314116949060786</v>
      </c>
    </row>
    <row r="47" spans="1:28">
      <c r="A47">
        <v>2</v>
      </c>
      <c r="B47">
        <v>33</v>
      </c>
      <c r="C47">
        <v>2022</v>
      </c>
      <c r="D47">
        <v>9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81</v>
      </c>
      <c r="R47">
        <v>2659</v>
      </c>
      <c r="S47">
        <v>2656</v>
      </c>
      <c r="T47">
        <v>3.4125611132004523</v>
      </c>
      <c r="U47">
        <v>60.826807228915634</v>
      </c>
      <c r="V47">
        <v>93.722302536255484</v>
      </c>
      <c r="W47">
        <v>86.444390060240991</v>
      </c>
      <c r="X47">
        <v>11.301059438485453</v>
      </c>
      <c r="Y47">
        <v>2.4979156465536225</v>
      </c>
      <c r="Z47">
        <v>-19.875676021477556</v>
      </c>
      <c r="AA47">
        <v>9.2319977779320901</v>
      </c>
      <c r="AB47">
        <v>9.2961382316570944</v>
      </c>
    </row>
    <row r="48" spans="1:28">
      <c r="A48">
        <v>2</v>
      </c>
      <c r="B48">
        <v>34</v>
      </c>
      <c r="C48">
        <v>2022</v>
      </c>
      <c r="D48">
        <v>10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64</v>
      </c>
      <c r="R48">
        <v>2257</v>
      </c>
      <c r="S48">
        <v>2257</v>
      </c>
      <c r="T48">
        <v>3.6544085068675223</v>
      </c>
      <c r="U48">
        <v>60.688524590163951</v>
      </c>
      <c r="V48">
        <v>94.968248535553982</v>
      </c>
      <c r="W48">
        <v>87.655693398316359</v>
      </c>
      <c r="X48">
        <v>10.235055118277298</v>
      </c>
      <c r="Y48">
        <v>2.6107742395249538</v>
      </c>
      <c r="Z48">
        <v>-32.105239886587128</v>
      </c>
      <c r="AA48">
        <v>7.8362613707381428</v>
      </c>
      <c r="AB48">
        <v>8.0103109762613052</v>
      </c>
    </row>
    <row r="49" spans="1:28">
      <c r="A49">
        <v>2</v>
      </c>
      <c r="B49">
        <v>35</v>
      </c>
      <c r="C49">
        <v>2022</v>
      </c>
      <c r="D49">
        <v>11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76</v>
      </c>
      <c r="R49">
        <v>2649</v>
      </c>
      <c r="S49">
        <v>2649</v>
      </c>
      <c r="T49">
        <v>3.8003020007550008</v>
      </c>
      <c r="U49">
        <v>60.702151755379411</v>
      </c>
      <c r="V49">
        <v>93.430297497737243</v>
      </c>
      <c r="W49">
        <v>86.236164590411619</v>
      </c>
      <c r="X49">
        <v>9.7538507739073417</v>
      </c>
      <c r="Y49">
        <v>2.2583261268143606</v>
      </c>
      <c r="Z49">
        <v>-25.143677137927284</v>
      </c>
      <c r="AA49">
        <v>9.1972779668078584</v>
      </c>
      <c r="AB49">
        <v>9.2493045366343267</v>
      </c>
    </row>
    <row r="50" spans="1:28">
      <c r="A50">
        <v>2</v>
      </c>
      <c r="B50">
        <v>36</v>
      </c>
      <c r="C50">
        <v>2022</v>
      </c>
      <c r="D50">
        <v>12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72</v>
      </c>
      <c r="R50">
        <v>2354</v>
      </c>
      <c r="S50">
        <v>2354</v>
      </c>
      <c r="T50">
        <v>3.0777400169923541</v>
      </c>
      <c r="U50">
        <v>60.952421410365325</v>
      </c>
      <c r="V50">
        <v>91.168302541212881</v>
      </c>
      <c r="W50">
        <v>84.148343245539436</v>
      </c>
      <c r="X50">
        <v>11.146246449567172</v>
      </c>
      <c r="Y50">
        <v>2.4733645848454193</v>
      </c>
      <c r="Z50">
        <v>-35.394638763187508</v>
      </c>
      <c r="AA50">
        <v>8.1730435386431513</v>
      </c>
      <c r="AB50">
        <v>8.0202834315946685</v>
      </c>
    </row>
    <row r="51" spans="1:28">
      <c r="A51">
        <v>2</v>
      </c>
      <c r="B51">
        <v>37</v>
      </c>
      <c r="C51">
        <v>2021</v>
      </c>
      <c r="D51">
        <v>1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73</v>
      </c>
      <c r="R51">
        <v>2698</v>
      </c>
      <c r="S51">
        <v>2697</v>
      </c>
      <c r="T51">
        <v>16.200889547813198</v>
      </c>
      <c r="U51">
        <v>60.947719688542826</v>
      </c>
      <c r="V51">
        <v>94.405782115757319</v>
      </c>
      <c r="W51">
        <v>87.121857619577057</v>
      </c>
      <c r="X51">
        <v>11.596805797567727</v>
      </c>
      <c r="Y51">
        <v>2.5542412747162846</v>
      </c>
      <c r="Z51">
        <v>-17.620878952126763</v>
      </c>
      <c r="AA51">
        <v>10.261676555606268</v>
      </c>
      <c r="AB51">
        <v>10.532199511016312</v>
      </c>
    </row>
    <row r="52" spans="1:28">
      <c r="A52">
        <v>2</v>
      </c>
      <c r="B52">
        <v>38</v>
      </c>
      <c r="C52">
        <v>2021</v>
      </c>
      <c r="D52">
        <v>2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67</v>
      </c>
      <c r="R52">
        <v>1864</v>
      </c>
      <c r="S52">
        <v>1864</v>
      </c>
      <c r="T52">
        <v>16.254828326180252</v>
      </c>
      <c r="U52">
        <v>61.066523605150223</v>
      </c>
      <c r="V52">
        <v>92.872851171073833</v>
      </c>
      <c r="W52">
        <v>85.721641630901246</v>
      </c>
      <c r="X52">
        <v>10.135265674262316</v>
      </c>
      <c r="Y52">
        <v>2.6036198671335793</v>
      </c>
      <c r="Z52">
        <v>-21.017334452355023</v>
      </c>
      <c r="AA52">
        <v>7.0896090065419139</v>
      </c>
      <c r="AB52">
        <v>7.1622156214937496</v>
      </c>
    </row>
    <row r="53" spans="1:28">
      <c r="A53">
        <v>2</v>
      </c>
      <c r="B53">
        <v>39</v>
      </c>
      <c r="C53">
        <v>2021</v>
      </c>
      <c r="D53">
        <v>3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73</v>
      </c>
      <c r="R53">
        <v>2259</v>
      </c>
      <c r="S53">
        <v>2259</v>
      </c>
      <c r="T53">
        <v>16.290836653386453</v>
      </c>
      <c r="U53">
        <v>61.281983178397518</v>
      </c>
      <c r="V53">
        <v>92.245056130359984</v>
      </c>
      <c r="W53">
        <v>85.142186808322307</v>
      </c>
      <c r="X53">
        <v>9.2449569803944325</v>
      </c>
      <c r="Y53">
        <v>2.4780020864753913</v>
      </c>
      <c r="Z53">
        <v>-28.791664217610844</v>
      </c>
      <c r="AA53">
        <v>8.5919671382930183</v>
      </c>
      <c r="AB53">
        <v>8.6212856603483132</v>
      </c>
    </row>
    <row r="54" spans="1:28">
      <c r="A54">
        <v>2</v>
      </c>
      <c r="B54">
        <v>40</v>
      </c>
      <c r="C54">
        <v>2021</v>
      </c>
      <c r="D54">
        <v>4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59</v>
      </c>
      <c r="R54">
        <v>2041</v>
      </c>
      <c r="S54">
        <v>2041</v>
      </c>
      <c r="T54">
        <v>16.306222439980399</v>
      </c>
      <c r="U54">
        <v>61.180303772660459</v>
      </c>
      <c r="V54">
        <v>91.568803769740896</v>
      </c>
      <c r="W54">
        <v>84.518005879470692</v>
      </c>
      <c r="X54">
        <v>10.152449722455041</v>
      </c>
      <c r="Y54">
        <v>2.345223361895131</v>
      </c>
      <c r="Z54">
        <v>-33.163855941101019</v>
      </c>
      <c r="AA54">
        <v>7.7628175870987359</v>
      </c>
      <c r="AB54">
        <v>7.7322030539084974</v>
      </c>
    </row>
    <row r="55" spans="1:28">
      <c r="A55">
        <v>2</v>
      </c>
      <c r="B55">
        <v>41</v>
      </c>
      <c r="C55">
        <v>2021</v>
      </c>
      <c r="D55">
        <v>5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61</v>
      </c>
      <c r="R55">
        <v>2029</v>
      </c>
      <c r="S55">
        <v>2029</v>
      </c>
      <c r="T55">
        <v>16.203055692459348</v>
      </c>
      <c r="U55">
        <v>61.009857072449485</v>
      </c>
      <c r="V55">
        <v>92.157865874398581</v>
      </c>
      <c r="W55">
        <v>85.061710202069861</v>
      </c>
      <c r="X55">
        <v>9.9116736329860871</v>
      </c>
      <c r="Y55">
        <v>2.7850373693400461</v>
      </c>
      <c r="Z55">
        <v>-6.9058975844472341</v>
      </c>
      <c r="AA55">
        <v>7.7171763273999696</v>
      </c>
      <c r="AB55">
        <v>7.7361906005707812</v>
      </c>
    </row>
    <row r="56" spans="1:28">
      <c r="A56">
        <v>2</v>
      </c>
      <c r="B56">
        <v>42</v>
      </c>
      <c r="C56">
        <v>2021</v>
      </c>
      <c r="D56">
        <v>6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61</v>
      </c>
      <c r="R56">
        <v>2488</v>
      </c>
      <c r="S56">
        <v>2485</v>
      </c>
      <c r="T56">
        <v>16.333199356913184</v>
      </c>
      <c r="U56">
        <v>61.187927565392357</v>
      </c>
      <c r="V56">
        <v>91.397668786282011</v>
      </c>
      <c r="W56">
        <v>84.259251509054309</v>
      </c>
      <c r="X56">
        <v>10.299387073396741</v>
      </c>
      <c r="Y56">
        <v>2.3741767885574059</v>
      </c>
      <c r="Z56">
        <v>-16.01338002488038</v>
      </c>
      <c r="AA56">
        <v>9.4629545108778377</v>
      </c>
      <c r="AB56">
        <v>9.3854476994706584</v>
      </c>
    </row>
    <row r="57" spans="1:28">
      <c r="A57">
        <v>2</v>
      </c>
      <c r="B57">
        <v>43</v>
      </c>
      <c r="C57">
        <v>2021</v>
      </c>
      <c r="D57">
        <v>7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68</v>
      </c>
      <c r="R57">
        <v>2152</v>
      </c>
      <c r="S57">
        <v>2148</v>
      </c>
      <c r="T57">
        <v>16.248141263940525</v>
      </c>
      <c r="U57">
        <v>60.965549348230937</v>
      </c>
      <c r="V57">
        <v>90.960882758230881</v>
      </c>
      <c r="W57">
        <v>83.845214152700066</v>
      </c>
      <c r="X57">
        <v>10.184525857726518</v>
      </c>
      <c r="Y57">
        <v>2.2575603016798791</v>
      </c>
      <c r="Z57">
        <v>-36.967902958677662</v>
      </c>
      <c r="AA57">
        <v>8.1849992393123401</v>
      </c>
      <c r="AB57">
        <v>8.0727882177749741</v>
      </c>
    </row>
    <row r="58" spans="1:28">
      <c r="A58">
        <v>2</v>
      </c>
      <c r="B58">
        <v>44</v>
      </c>
      <c r="C58">
        <v>2021</v>
      </c>
      <c r="D58">
        <v>8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64</v>
      </c>
      <c r="R58">
        <v>1971</v>
      </c>
      <c r="S58">
        <v>1970</v>
      </c>
      <c r="T58">
        <v>16.367326230339931</v>
      </c>
      <c r="U58">
        <v>61.160406091370547</v>
      </c>
      <c r="V58">
        <v>91.000263981389523</v>
      </c>
      <c r="W58">
        <v>83.973903553299394</v>
      </c>
      <c r="X58">
        <v>9.6458980019914087</v>
      </c>
      <c r="Y58">
        <v>2.0621451148459742</v>
      </c>
      <c r="Z58">
        <v>-29.080864319069128</v>
      </c>
      <c r="AA58">
        <v>7.4965769055225904</v>
      </c>
      <c r="AB58">
        <v>7.4151778540838302</v>
      </c>
    </row>
    <row r="59" spans="1:28">
      <c r="A59">
        <v>2</v>
      </c>
      <c r="B59">
        <v>45</v>
      </c>
      <c r="C59">
        <v>2021</v>
      </c>
      <c r="D59">
        <v>9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65</v>
      </c>
      <c r="R59">
        <v>1995</v>
      </c>
      <c r="S59">
        <v>1995</v>
      </c>
      <c r="T59">
        <v>16.412030075187971</v>
      </c>
      <c r="U59">
        <v>61.339348370927318</v>
      </c>
      <c r="V59">
        <v>90.848475468193683</v>
      </c>
      <c r="W59">
        <v>83.853142857142885</v>
      </c>
      <c r="X59">
        <v>10.9336329653823</v>
      </c>
      <c r="Y59">
        <v>2.1951485757495095</v>
      </c>
      <c r="Z59">
        <v>-45.42839973126592</v>
      </c>
      <c r="AA59">
        <v>7.5878594249201283</v>
      </c>
      <c r="AB59">
        <v>7.4984801960754206</v>
      </c>
    </row>
    <row r="60" spans="1:28">
      <c r="A60">
        <v>2</v>
      </c>
      <c r="B60">
        <v>46</v>
      </c>
      <c r="C60">
        <v>2021</v>
      </c>
      <c r="D60">
        <v>10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68</v>
      </c>
      <c r="R60">
        <v>2129</v>
      </c>
      <c r="S60">
        <v>2128</v>
      </c>
      <c r="T60">
        <v>16.315171441991545</v>
      </c>
      <c r="U60">
        <v>61.028665413533822</v>
      </c>
      <c r="V60">
        <v>93.612153691379049</v>
      </c>
      <c r="W60">
        <v>86.359990601503881</v>
      </c>
      <c r="X60">
        <v>11.028191497550388</v>
      </c>
      <c r="Y60">
        <v>2.3290470688575216</v>
      </c>
      <c r="Z60">
        <v>-42.525971054256097</v>
      </c>
      <c r="AA60">
        <v>8.0975201582230358</v>
      </c>
      <c r="AB60">
        <v>8.2374959483549777</v>
      </c>
    </row>
    <row r="61" spans="1:28">
      <c r="A61">
        <v>2</v>
      </c>
      <c r="B61">
        <v>47</v>
      </c>
      <c r="C61">
        <v>2021</v>
      </c>
      <c r="D61">
        <v>11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76</v>
      </c>
      <c r="R61">
        <v>2840</v>
      </c>
      <c r="S61">
        <v>2839</v>
      </c>
      <c r="T61">
        <v>16.267253521126754</v>
      </c>
      <c r="U61">
        <v>60.878126100739685</v>
      </c>
      <c r="V61">
        <v>92.214969716420782</v>
      </c>
      <c r="W61">
        <v>85.100817189151115</v>
      </c>
      <c r="X61">
        <v>10.356287829441499</v>
      </c>
      <c r="Y61">
        <v>2.1438109048591047</v>
      </c>
      <c r="Z61">
        <v>-36.97906039596085</v>
      </c>
      <c r="AA61">
        <v>10.801764795375018</v>
      </c>
      <c r="AB61">
        <v>10.82954292280214</v>
      </c>
    </row>
    <row r="62" spans="1:28">
      <c r="A62">
        <v>2</v>
      </c>
      <c r="B62">
        <v>48</v>
      </c>
      <c r="C62">
        <v>2021</v>
      </c>
      <c r="D62">
        <v>12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65</v>
      </c>
      <c r="R62">
        <v>1826</v>
      </c>
      <c r="S62">
        <v>1826</v>
      </c>
      <c r="T62">
        <v>16.449616648411826</v>
      </c>
      <c r="U62">
        <v>61.280394304490706</v>
      </c>
      <c r="V62">
        <v>89.706158426674378</v>
      </c>
      <c r="W62">
        <v>82.798784227820406</v>
      </c>
      <c r="X62">
        <v>10.704047424739548</v>
      </c>
      <c r="Y62">
        <v>2.1046599988829473</v>
      </c>
      <c r="Z62">
        <v>-37.364498571639885</v>
      </c>
      <c r="AA62">
        <v>6.9450783508291476</v>
      </c>
      <c r="AB62">
        <v>6.7769727141003351</v>
      </c>
    </row>
    <row r="63" spans="1:28">
      <c r="A63">
        <v>2</v>
      </c>
      <c r="B63">
        <v>49</v>
      </c>
      <c r="C63">
        <v>2020</v>
      </c>
      <c r="D63">
        <v>1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64</v>
      </c>
      <c r="R63">
        <v>2004</v>
      </c>
      <c r="S63">
        <v>2002</v>
      </c>
      <c r="T63">
        <v>16.236027944111779</v>
      </c>
      <c r="U63">
        <v>61.157842157842175</v>
      </c>
      <c r="V63">
        <v>88.83729488279873</v>
      </c>
      <c r="W63">
        <v>81.960859140859114</v>
      </c>
      <c r="X63">
        <v>11.588450193328688</v>
      </c>
      <c r="Y63">
        <v>2.634031665763394</v>
      </c>
      <c r="Z63">
        <v>-40.38696974737887</v>
      </c>
      <c r="AA63">
        <v>9.5986205575246704</v>
      </c>
      <c r="AB63">
        <v>9.5158714530450226</v>
      </c>
    </row>
    <row r="64" spans="1:28">
      <c r="A64">
        <v>2</v>
      </c>
      <c r="B64">
        <v>50</v>
      </c>
      <c r="C64">
        <v>2020</v>
      </c>
      <c r="D64">
        <v>2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57</v>
      </c>
      <c r="R64">
        <v>1246</v>
      </c>
      <c r="S64">
        <v>1246</v>
      </c>
      <c r="T64">
        <v>16.20304975922954</v>
      </c>
      <c r="U64">
        <v>61.203049759229543</v>
      </c>
      <c r="V64">
        <v>90.390049893135753</v>
      </c>
      <c r="W64">
        <v>83.430016051364447</v>
      </c>
      <c r="X64">
        <v>11.064775265911578</v>
      </c>
      <c r="Y64">
        <v>2.9218868014812056</v>
      </c>
      <c r="Z64">
        <v>-33.664833142815922</v>
      </c>
      <c r="AA64">
        <v>5.9680045981415848</v>
      </c>
      <c r="AB64">
        <v>6.0286262579440404</v>
      </c>
    </row>
    <row r="65" spans="1:28">
      <c r="A65">
        <v>2</v>
      </c>
      <c r="B65">
        <v>51</v>
      </c>
      <c r="C65">
        <v>2020</v>
      </c>
      <c r="D65">
        <v>3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67</v>
      </c>
      <c r="R65">
        <v>2172</v>
      </c>
      <c r="S65">
        <v>2171</v>
      </c>
      <c r="T65">
        <v>16.401012891344379</v>
      </c>
      <c r="U65">
        <v>61.594196222938734</v>
      </c>
      <c r="V65">
        <v>89.615022808787103</v>
      </c>
      <c r="W65">
        <v>82.69776140027642</v>
      </c>
      <c r="X65">
        <v>10.059736316541828</v>
      </c>
      <c r="Y65">
        <v>2.5887727398650004</v>
      </c>
      <c r="Z65">
        <v>-35.750798724067657</v>
      </c>
      <c r="AA65">
        <v>10.403295334802186</v>
      </c>
      <c r="AB65">
        <v>10.411937879060671</v>
      </c>
    </row>
    <row r="66" spans="1:28">
      <c r="A66">
        <v>2</v>
      </c>
      <c r="B66">
        <v>52</v>
      </c>
      <c r="C66">
        <v>2020</v>
      </c>
      <c r="D66">
        <v>4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62</v>
      </c>
      <c r="R66">
        <v>1699</v>
      </c>
      <c r="S66">
        <v>1699</v>
      </c>
      <c r="T66">
        <v>16.378457916421425</v>
      </c>
      <c r="U66">
        <v>61.459682165979991</v>
      </c>
      <c r="V66">
        <v>88.992887920177054</v>
      </c>
      <c r="W66">
        <v>82.140435550323716</v>
      </c>
      <c r="X66">
        <v>11.03652283567393</v>
      </c>
      <c r="Y66">
        <v>2.494489303533709</v>
      </c>
      <c r="Z66">
        <v>-37.046862041626163</v>
      </c>
      <c r="AA66">
        <v>8.1377526583006041</v>
      </c>
      <c r="AB66">
        <v>8.093350923481319</v>
      </c>
    </row>
    <row r="67" spans="1:28">
      <c r="A67">
        <v>2</v>
      </c>
      <c r="B67">
        <v>53</v>
      </c>
      <c r="C67">
        <v>2020</v>
      </c>
      <c r="D67">
        <v>5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65</v>
      </c>
      <c r="R67">
        <v>1430</v>
      </c>
      <c r="S67">
        <v>1429</v>
      </c>
      <c r="T67">
        <v>16.349650349650346</v>
      </c>
      <c r="U67">
        <v>61.363191042687191</v>
      </c>
      <c r="V67">
        <v>90.424832463587038</v>
      </c>
      <c r="W67">
        <v>83.393680895731322</v>
      </c>
      <c r="X67">
        <v>9.0890322188297503</v>
      </c>
      <c r="Y67">
        <v>2.551705181715147</v>
      </c>
      <c r="Z67">
        <v>-33.336214775509319</v>
      </c>
      <c r="AA67">
        <v>6.8493150684931505</v>
      </c>
      <c r="AB67">
        <v>6.9110393160221184</v>
      </c>
    </row>
    <row r="68" spans="1:28">
      <c r="A68">
        <v>2</v>
      </c>
      <c r="B68">
        <v>54</v>
      </c>
      <c r="C68">
        <v>2020</v>
      </c>
      <c r="D68">
        <v>6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68</v>
      </c>
      <c r="R68">
        <v>1877</v>
      </c>
      <c r="S68">
        <v>1876</v>
      </c>
      <c r="T68">
        <v>16.428343100692587</v>
      </c>
      <c r="U68">
        <v>61.60767590618336</v>
      </c>
      <c r="V68">
        <v>87.898880077248791</v>
      </c>
      <c r="W68">
        <v>81.113480810234563</v>
      </c>
      <c r="X68">
        <v>11.045959844007719</v>
      </c>
      <c r="Y68">
        <v>2.5042873117395779</v>
      </c>
      <c r="Z68">
        <v>-35.173313753812401</v>
      </c>
      <c r="AA68">
        <v>8.9903247437493992</v>
      </c>
      <c r="AB68">
        <v>8.8247795260605937</v>
      </c>
    </row>
    <row r="69" spans="1:28">
      <c r="A69">
        <v>2</v>
      </c>
      <c r="B69">
        <v>55</v>
      </c>
      <c r="C69">
        <v>2020</v>
      </c>
      <c r="D69">
        <v>7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58</v>
      </c>
      <c r="R69">
        <v>1977</v>
      </c>
      <c r="S69">
        <v>1975</v>
      </c>
      <c r="T69">
        <v>16.307536671724836</v>
      </c>
      <c r="U69">
        <v>61.352405063291123</v>
      </c>
      <c r="V69">
        <v>88.520120136593647</v>
      </c>
      <c r="W69">
        <v>81.671468354430317</v>
      </c>
      <c r="X69">
        <v>10.903606824960111</v>
      </c>
      <c r="Y69">
        <v>2.524084100180668</v>
      </c>
      <c r="Z69">
        <v>-31.295537036048007</v>
      </c>
      <c r="AA69">
        <v>9.4692978254622062</v>
      </c>
      <c r="AB69">
        <v>9.3543896262240445</v>
      </c>
    </row>
    <row r="70" spans="1:28">
      <c r="A70">
        <v>2</v>
      </c>
      <c r="B70">
        <v>56</v>
      </c>
      <c r="C70">
        <v>2020</v>
      </c>
      <c r="D70">
        <v>8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61</v>
      </c>
      <c r="R70">
        <v>1398</v>
      </c>
      <c r="S70">
        <v>1397</v>
      </c>
      <c r="T70">
        <v>16.532904148783981</v>
      </c>
      <c r="U70">
        <v>61.806012884753038</v>
      </c>
      <c r="V70">
        <v>91.40227743865313</v>
      </c>
      <c r="W70">
        <v>84.345833929849618</v>
      </c>
      <c r="X70">
        <v>9.4905035138262814</v>
      </c>
      <c r="Y70">
        <v>2.3232708245273455</v>
      </c>
      <c r="Z70">
        <v>-29.319564062961526</v>
      </c>
      <c r="AA70">
        <v>6.6960436823450511</v>
      </c>
      <c r="AB70">
        <v>6.8334187333336178</v>
      </c>
    </row>
    <row r="71" spans="1:28">
      <c r="A71">
        <v>2</v>
      </c>
      <c r="B71">
        <v>57</v>
      </c>
      <c r="C71">
        <v>2020</v>
      </c>
      <c r="D71">
        <v>9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60</v>
      </c>
      <c r="R71">
        <v>1625</v>
      </c>
      <c r="S71">
        <v>1624</v>
      </c>
      <c r="T71">
        <v>16.358153846153851</v>
      </c>
      <c r="U71">
        <v>61.315886699507374</v>
      </c>
      <c r="V71">
        <v>88.673266388783588</v>
      </c>
      <c r="W71">
        <v>81.826878078817742</v>
      </c>
      <c r="X71">
        <v>10.566612118832982</v>
      </c>
      <c r="Y71">
        <v>2.4365027482716703</v>
      </c>
      <c r="Z71">
        <v>-24.545508065719204</v>
      </c>
      <c r="AA71">
        <v>7.7833125778331267</v>
      </c>
      <c r="AB71">
        <v>7.706549960131043</v>
      </c>
    </row>
    <row r="72" spans="1:28">
      <c r="A72">
        <v>2</v>
      </c>
      <c r="B72">
        <v>58</v>
      </c>
      <c r="C72">
        <v>2020</v>
      </c>
      <c r="D72">
        <v>10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54</v>
      </c>
      <c r="R72">
        <v>1526</v>
      </c>
      <c r="S72">
        <v>1526</v>
      </c>
      <c r="T72">
        <v>16.463302752293576</v>
      </c>
      <c r="U72">
        <v>61.328309305373523</v>
      </c>
      <c r="V72">
        <v>92.61003565500269</v>
      </c>
      <c r="W72">
        <v>85.479062909567503</v>
      </c>
      <c r="X72">
        <v>9.7584191348015512</v>
      </c>
      <c r="Y72">
        <v>2.2839856517522943</v>
      </c>
      <c r="Z72">
        <v>-30.473141889929146</v>
      </c>
      <c r="AA72">
        <v>7.3091292269374479</v>
      </c>
      <c r="AB72">
        <v>7.5647098917383548</v>
      </c>
    </row>
    <row r="73" spans="1:28">
      <c r="A73">
        <v>2</v>
      </c>
      <c r="B73">
        <v>59</v>
      </c>
      <c r="C73">
        <v>2020</v>
      </c>
      <c r="D73">
        <v>11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72</v>
      </c>
      <c r="R73">
        <v>2199</v>
      </c>
      <c r="S73">
        <v>2198</v>
      </c>
      <c r="T73">
        <v>16.44793087767167</v>
      </c>
      <c r="U73">
        <v>61.609190172884453</v>
      </c>
      <c r="V73">
        <v>90.725154454408994</v>
      </c>
      <c r="W73">
        <v>83.721392174704121</v>
      </c>
      <c r="X73">
        <v>10.016025706153128</v>
      </c>
      <c r="Y73">
        <v>2.4601736142480557</v>
      </c>
      <c r="Z73">
        <v>-36.290198722392503</v>
      </c>
      <c r="AA73">
        <v>10.532618066864641</v>
      </c>
      <c r="AB73">
        <v>10.671909185704436</v>
      </c>
    </row>
    <row r="74" spans="1:28">
      <c r="A74">
        <v>2</v>
      </c>
      <c r="B74">
        <v>60</v>
      </c>
      <c r="C74">
        <v>2020</v>
      </c>
      <c r="D74">
        <v>12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57</v>
      </c>
      <c r="R74">
        <v>1725</v>
      </c>
      <c r="S74">
        <v>1725</v>
      </c>
      <c r="T74">
        <v>16.467826086956517</v>
      </c>
      <c r="U74">
        <v>61.695072463768113</v>
      </c>
      <c r="V74">
        <v>87.543963446229242</v>
      </c>
      <c r="W74">
        <v>80.803078260869682</v>
      </c>
      <c r="X74">
        <v>9.9048337768725592</v>
      </c>
      <c r="Y74">
        <v>2.4988818503474759</v>
      </c>
      <c r="Z74">
        <v>-37.452364191988067</v>
      </c>
      <c r="AA74">
        <v>8.2622856595459329</v>
      </c>
      <c r="AB74">
        <v>8.0834172472547419</v>
      </c>
    </row>
    <row r="75" spans="1:28">
      <c r="A75">
        <v>2</v>
      </c>
      <c r="B75">
        <v>61</v>
      </c>
      <c r="C75">
        <v>2019</v>
      </c>
      <c r="D75">
        <v>1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59</v>
      </c>
      <c r="R75">
        <v>1670</v>
      </c>
      <c r="S75">
        <v>1670</v>
      </c>
      <c r="T75">
        <v>16.062275449101797</v>
      </c>
      <c r="U75">
        <v>60.938922155688623</v>
      </c>
      <c r="V75">
        <v>86.961029187562119</v>
      </c>
      <c r="W75">
        <v>80.265029940119859</v>
      </c>
      <c r="X75">
        <v>10.249836503691128</v>
      </c>
      <c r="Y75">
        <v>2.6053572237605191</v>
      </c>
      <c r="Z75">
        <v>-21.502738779608311</v>
      </c>
      <c r="AA75">
        <v>8.2919563058589851</v>
      </c>
      <c r="AB75">
        <v>8.2846501118455649</v>
      </c>
    </row>
    <row r="76" spans="1:28">
      <c r="A76">
        <v>2</v>
      </c>
      <c r="B76">
        <v>62</v>
      </c>
      <c r="C76">
        <v>2019</v>
      </c>
      <c r="D76">
        <v>2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52</v>
      </c>
      <c r="R76">
        <v>1732</v>
      </c>
      <c r="S76">
        <v>1732</v>
      </c>
      <c r="T76">
        <v>16.246535796766747</v>
      </c>
      <c r="U76">
        <v>61.525404157043887</v>
      </c>
      <c r="V76">
        <v>85.94708238773552</v>
      </c>
      <c r="W76">
        <v>79.329157043879874</v>
      </c>
      <c r="X76">
        <v>10.634621918718825</v>
      </c>
      <c r="Y76">
        <v>2.748911417662157</v>
      </c>
      <c r="Z76">
        <v>-34.795594778407477</v>
      </c>
      <c r="AA76">
        <v>8.5998013902681247</v>
      </c>
      <c r="AB76">
        <v>8.492040474687645</v>
      </c>
    </row>
    <row r="77" spans="1:28">
      <c r="A77">
        <v>2</v>
      </c>
      <c r="B77">
        <v>63</v>
      </c>
      <c r="C77">
        <v>2019</v>
      </c>
      <c r="D77">
        <v>3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44</v>
      </c>
      <c r="R77">
        <v>1343</v>
      </c>
      <c r="S77">
        <v>1343</v>
      </c>
      <c r="T77">
        <v>16.280714817572598</v>
      </c>
      <c r="U77">
        <v>61.213700670141485</v>
      </c>
      <c r="V77">
        <v>87.957218077927365</v>
      </c>
      <c r="W77">
        <v>81.184512285927028</v>
      </c>
      <c r="X77">
        <v>9.5325354163281624</v>
      </c>
      <c r="Y77">
        <v>2.4654980221341871</v>
      </c>
      <c r="Z77">
        <v>-13.924992842050342</v>
      </c>
      <c r="AA77">
        <v>6.6683217477656402</v>
      </c>
      <c r="AB77">
        <v>6.7387683424121132</v>
      </c>
    </row>
    <row r="78" spans="1:28">
      <c r="A78">
        <v>2</v>
      </c>
      <c r="B78">
        <v>64</v>
      </c>
      <c r="C78">
        <v>2019</v>
      </c>
      <c r="D78">
        <v>4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50</v>
      </c>
      <c r="R78">
        <v>1769</v>
      </c>
      <c r="S78">
        <v>1767</v>
      </c>
      <c r="T78">
        <v>16.161673261729788</v>
      </c>
      <c r="U78">
        <v>61.244482173174887</v>
      </c>
      <c r="V78">
        <v>89.6101698344699</v>
      </c>
      <c r="W78">
        <v>82.668081494057574</v>
      </c>
      <c r="X78">
        <v>10.380471734613401</v>
      </c>
      <c r="Y78">
        <v>2.6642303210949714</v>
      </c>
      <c r="Z78">
        <v>-26.319035555025096</v>
      </c>
      <c r="AA78">
        <v>8.7835153922542215</v>
      </c>
      <c r="AB78">
        <v>9.0282949059685595</v>
      </c>
    </row>
    <row r="79" spans="1:28">
      <c r="A79">
        <v>2</v>
      </c>
      <c r="B79">
        <v>65</v>
      </c>
      <c r="C79">
        <v>2019</v>
      </c>
      <c r="D79">
        <v>5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55</v>
      </c>
      <c r="R79">
        <v>1714</v>
      </c>
      <c r="S79">
        <v>1710</v>
      </c>
      <c r="T79">
        <v>16.26021003500583</v>
      </c>
      <c r="U79">
        <v>61.455555555555563</v>
      </c>
      <c r="V79">
        <v>87.86660584288451</v>
      </c>
      <c r="W79">
        <v>81.012982456140378</v>
      </c>
      <c r="X79">
        <v>11.373859734364309</v>
      </c>
      <c r="Y79">
        <v>2.6598731691855995</v>
      </c>
      <c r="Z79">
        <v>-31.69778946404988</v>
      </c>
      <c r="AA79">
        <v>8.5104270109235358</v>
      </c>
      <c r="AB79">
        <v>8.5621347707684787</v>
      </c>
    </row>
    <row r="80" spans="1:28">
      <c r="A80">
        <v>2</v>
      </c>
      <c r="B80">
        <v>66</v>
      </c>
      <c r="C80">
        <v>2019</v>
      </c>
      <c r="D80">
        <v>6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53</v>
      </c>
      <c r="R80">
        <v>1181</v>
      </c>
      <c r="S80">
        <v>1180</v>
      </c>
      <c r="T80">
        <v>16.02540220152413</v>
      </c>
      <c r="U80">
        <v>60.886440677966092</v>
      </c>
      <c r="V80">
        <v>88.076629267128141</v>
      </c>
      <c r="W80">
        <v>81.269474576271108</v>
      </c>
      <c r="X80">
        <v>10.454800343976782</v>
      </c>
      <c r="Y80">
        <v>2.7609233058377409</v>
      </c>
      <c r="Z80">
        <v>-34.366088122364943</v>
      </c>
      <c r="AA80">
        <v>5.8639523336643506</v>
      </c>
      <c r="AB80">
        <v>5.9270799785498154</v>
      </c>
    </row>
    <row r="81" spans="1:28">
      <c r="A81">
        <v>2</v>
      </c>
      <c r="B81">
        <v>67</v>
      </c>
      <c r="C81">
        <v>2019</v>
      </c>
      <c r="D81">
        <v>7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52</v>
      </c>
      <c r="R81">
        <v>1652</v>
      </c>
      <c r="S81">
        <v>1651</v>
      </c>
      <c r="T81">
        <v>16.455811138014528</v>
      </c>
      <c r="U81">
        <v>61.774682010902488</v>
      </c>
      <c r="V81">
        <v>87.887717677260625</v>
      </c>
      <c r="W81">
        <v>81.102495457298687</v>
      </c>
      <c r="X81">
        <v>10.005761923255315</v>
      </c>
      <c r="Y81">
        <v>2.617809491589465</v>
      </c>
      <c r="Z81">
        <v>-28.230406430637625</v>
      </c>
      <c r="AA81">
        <v>8.202581926514398</v>
      </c>
      <c r="AB81">
        <v>8.2758501595697567</v>
      </c>
    </row>
    <row r="82" spans="1:28">
      <c r="A82">
        <v>2</v>
      </c>
      <c r="B82">
        <v>68</v>
      </c>
      <c r="C82">
        <v>2019</v>
      </c>
      <c r="D82">
        <v>8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63</v>
      </c>
      <c r="R82">
        <v>1887</v>
      </c>
      <c r="S82">
        <v>1887</v>
      </c>
      <c r="T82">
        <v>16.578696343402225</v>
      </c>
      <c r="U82">
        <v>61.987281399046118</v>
      </c>
      <c r="V82">
        <v>87.047007494397803</v>
      </c>
      <c r="W82">
        <v>80.344387917329115</v>
      </c>
      <c r="X82">
        <v>10.354211733347094</v>
      </c>
      <c r="Y82">
        <v>2.3620043442590974</v>
      </c>
      <c r="Z82">
        <v>-34.047669856326195</v>
      </c>
      <c r="AA82">
        <v>9.3694141012909675</v>
      </c>
      <c r="AB82">
        <v>9.3704139102486064</v>
      </c>
    </row>
    <row r="83" spans="1:28">
      <c r="A83">
        <v>2</v>
      </c>
      <c r="B83">
        <v>69</v>
      </c>
      <c r="C83">
        <v>2019</v>
      </c>
      <c r="D83">
        <v>9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54</v>
      </c>
      <c r="R83">
        <v>1852</v>
      </c>
      <c r="S83">
        <v>1848</v>
      </c>
      <c r="T83">
        <v>16.451403887688986</v>
      </c>
      <c r="U83">
        <v>61.811147186147181</v>
      </c>
      <c r="V83">
        <v>85.824252039040644</v>
      </c>
      <c r="W83">
        <v>79.140838744588763</v>
      </c>
      <c r="X83">
        <v>9.4776184402344104</v>
      </c>
      <c r="Y83">
        <v>2.4862272536297314</v>
      </c>
      <c r="Z83">
        <v>-34.997099342616245</v>
      </c>
      <c r="AA83">
        <v>9.1956305858987104</v>
      </c>
      <c r="AB83">
        <v>9.0392821760631801</v>
      </c>
    </row>
    <row r="84" spans="1:28">
      <c r="A84">
        <v>2</v>
      </c>
      <c r="B84">
        <v>70</v>
      </c>
      <c r="C84">
        <v>2019</v>
      </c>
      <c r="D84">
        <v>10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57</v>
      </c>
      <c r="R84">
        <v>1669</v>
      </c>
      <c r="S84">
        <v>1669</v>
      </c>
      <c r="T84">
        <v>16.556021569802283</v>
      </c>
      <c r="U84">
        <v>61.970641102456554</v>
      </c>
      <c r="V84">
        <v>86.531856484345568</v>
      </c>
      <c r="W84">
        <v>79.868903535050819</v>
      </c>
      <c r="X84">
        <v>9.9929062944375602</v>
      </c>
      <c r="Y84">
        <v>2.3308648063258763</v>
      </c>
      <c r="Z84">
        <v>-23.767546316182237</v>
      </c>
      <c r="AA84">
        <v>8.2869910625620662</v>
      </c>
      <c r="AB84">
        <v>8.2388270705667104</v>
      </c>
    </row>
    <row r="85" spans="1:28">
      <c r="A85">
        <v>2</v>
      </c>
      <c r="B85">
        <v>71</v>
      </c>
      <c r="C85">
        <v>2019</v>
      </c>
      <c r="D85">
        <v>11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67</v>
      </c>
      <c r="R85">
        <v>1821</v>
      </c>
      <c r="S85">
        <v>1821</v>
      </c>
      <c r="T85">
        <v>16.339373970345971</v>
      </c>
      <c r="U85">
        <v>61.283909939593642</v>
      </c>
      <c r="V85">
        <v>87.178059273564756</v>
      </c>
      <c r="W85">
        <v>80.465348709500304</v>
      </c>
      <c r="X85">
        <v>10.92403108707674</v>
      </c>
      <c r="Y85">
        <v>2.4833568538811281</v>
      </c>
      <c r="Z85">
        <v>-34.853430875190377</v>
      </c>
      <c r="AA85">
        <v>9.0417080436941379</v>
      </c>
      <c r="AB85">
        <v>9.0562868878881631</v>
      </c>
    </row>
    <row r="86" spans="1:28">
      <c r="A86">
        <v>2</v>
      </c>
      <c r="B86">
        <v>72</v>
      </c>
      <c r="C86">
        <v>2019</v>
      </c>
      <c r="D86">
        <v>12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59</v>
      </c>
      <c r="R86">
        <v>1850</v>
      </c>
      <c r="S86">
        <v>1850</v>
      </c>
      <c r="T86">
        <v>16.550810810810816</v>
      </c>
      <c r="U86">
        <v>61.923243243243263</v>
      </c>
      <c r="V86">
        <v>85.149008813797593</v>
      </c>
      <c r="W86">
        <v>78.592535135135051</v>
      </c>
      <c r="X86">
        <v>10.892367513979435</v>
      </c>
      <c r="Y86">
        <v>2.4434247720174862</v>
      </c>
      <c r="Z86">
        <v>-37.928488039607217</v>
      </c>
      <c r="AA86">
        <v>9.1857000993048672</v>
      </c>
      <c r="AB86">
        <v>8.9863712114314094</v>
      </c>
    </row>
    <row r="87" spans="1:28">
      <c r="A87">
        <v>2</v>
      </c>
      <c r="B87">
        <v>73</v>
      </c>
      <c r="C87">
        <v>2018</v>
      </c>
      <c r="D87">
        <v>1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70</v>
      </c>
      <c r="R87">
        <v>2525</v>
      </c>
      <c r="S87">
        <v>2525</v>
      </c>
      <c r="T87">
        <v>15.827326732673264</v>
      </c>
      <c r="U87">
        <v>60.513267326732688</v>
      </c>
      <c r="V87">
        <v>91.982708129968145</v>
      </c>
      <c r="W87">
        <v>84.900039603960295</v>
      </c>
      <c r="X87">
        <v>11.94921282458253</v>
      </c>
      <c r="Y87">
        <v>2.7823208166127271</v>
      </c>
      <c r="Z87">
        <v>-37.77187266962045</v>
      </c>
      <c r="AA87">
        <v>10.085074090346287</v>
      </c>
      <c r="AB87">
        <v>10.659656516289264</v>
      </c>
    </row>
    <row r="88" spans="1:28">
      <c r="A88">
        <v>2</v>
      </c>
      <c r="B88">
        <v>74</v>
      </c>
      <c r="C88">
        <v>2018</v>
      </c>
      <c r="D88">
        <v>2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59</v>
      </c>
      <c r="R88">
        <v>2422</v>
      </c>
      <c r="S88">
        <v>2421</v>
      </c>
      <c r="T88">
        <v>15.927745664739888</v>
      </c>
      <c r="U88">
        <v>60.683601817430848</v>
      </c>
      <c r="V88">
        <v>88.700934357775012</v>
      </c>
      <c r="W88">
        <v>81.855101197852051</v>
      </c>
      <c r="X88">
        <v>10.673420443579063</v>
      </c>
      <c r="Y88">
        <v>2.7632478385341424</v>
      </c>
      <c r="Z88">
        <v>-35.942309006992041</v>
      </c>
      <c r="AA88">
        <v>9.6736829492351326</v>
      </c>
      <c r="AB88">
        <v>9.8540434897970322</v>
      </c>
    </row>
    <row r="89" spans="1:28">
      <c r="A89">
        <v>2</v>
      </c>
      <c r="B89">
        <v>75</v>
      </c>
      <c r="C89">
        <v>2018</v>
      </c>
      <c r="D89">
        <v>3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62</v>
      </c>
      <c r="R89">
        <v>2273</v>
      </c>
      <c r="S89">
        <v>2272</v>
      </c>
      <c r="T89">
        <v>15.952485701715796</v>
      </c>
      <c r="U89">
        <v>60.822183098591552</v>
      </c>
      <c r="V89">
        <v>87.540771443395002</v>
      </c>
      <c r="W89">
        <v>80.783406690140978</v>
      </c>
      <c r="X89">
        <v>10.316158536527849</v>
      </c>
      <c r="Y89">
        <v>2.8630847680447058</v>
      </c>
      <c r="Z89">
        <v>-33.061045427299881</v>
      </c>
      <c r="AA89">
        <v>9.0785637256859832</v>
      </c>
      <c r="AB89">
        <v>9.1265035318603509</v>
      </c>
    </row>
    <row r="90" spans="1:28">
      <c r="A90">
        <v>2</v>
      </c>
      <c r="B90">
        <v>76</v>
      </c>
      <c r="C90">
        <v>2018</v>
      </c>
      <c r="D90">
        <v>4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70</v>
      </c>
      <c r="R90">
        <v>2501</v>
      </c>
      <c r="S90">
        <v>2488</v>
      </c>
      <c r="T90">
        <v>16.058776489404234</v>
      </c>
      <c r="U90">
        <v>61.344051446945322</v>
      </c>
      <c r="V90">
        <v>87.703708026043998</v>
      </c>
      <c r="W90">
        <v>80.774276527331111</v>
      </c>
      <c r="X90">
        <v>10.889230972145032</v>
      </c>
      <c r="Y90">
        <v>2.9298807056127947</v>
      </c>
      <c r="Z90">
        <v>-43.749012200840063</v>
      </c>
      <c r="AA90">
        <v>9.9892159603786403</v>
      </c>
      <c r="AB90">
        <v>9.9930345357344947</v>
      </c>
    </row>
    <row r="91" spans="1:28">
      <c r="A91">
        <v>2</v>
      </c>
      <c r="B91">
        <v>77</v>
      </c>
      <c r="C91">
        <v>2018</v>
      </c>
      <c r="D91">
        <v>5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50</v>
      </c>
      <c r="R91">
        <v>1872</v>
      </c>
      <c r="S91">
        <v>1872</v>
      </c>
      <c r="T91">
        <v>16.131410256410252</v>
      </c>
      <c r="U91">
        <v>61.189636752136721</v>
      </c>
      <c r="V91">
        <v>87.957619153447894</v>
      </c>
      <c r="W91">
        <v>81.184882478632801</v>
      </c>
      <c r="X91">
        <v>10.266749972970963</v>
      </c>
      <c r="Y91">
        <v>2.7620829105593301</v>
      </c>
      <c r="Z91">
        <v>-25.527582606214839</v>
      </c>
      <c r="AA91">
        <v>7.4769341374765341</v>
      </c>
      <c r="AB91">
        <v>7.557096121417894</v>
      </c>
    </row>
    <row r="92" spans="1:28">
      <c r="A92">
        <v>2</v>
      </c>
      <c r="B92">
        <v>78</v>
      </c>
      <c r="C92">
        <v>2018</v>
      </c>
      <c r="D92">
        <v>6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63</v>
      </c>
      <c r="R92">
        <v>2538</v>
      </c>
      <c r="S92">
        <v>2537</v>
      </c>
      <c r="T92">
        <v>15.763987391646973</v>
      </c>
      <c r="U92">
        <v>60.301931415057133</v>
      </c>
      <c r="V92">
        <v>87.770807861632562</v>
      </c>
      <c r="W92">
        <v>81.001813165155767</v>
      </c>
      <c r="X92">
        <v>11.44739905291242</v>
      </c>
      <c r="Y92">
        <v>2.8154873596161898</v>
      </c>
      <c r="Z92">
        <v>-27.1595451923884</v>
      </c>
      <c r="AA92">
        <v>10.136997244078763</v>
      </c>
      <c r="AB92">
        <v>10.218546911069206</v>
      </c>
    </row>
    <row r="93" spans="1:28">
      <c r="A93">
        <v>2</v>
      </c>
      <c r="B93">
        <v>79</v>
      </c>
      <c r="C93">
        <v>2018</v>
      </c>
      <c r="D93">
        <v>7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57</v>
      </c>
      <c r="R93">
        <v>2159</v>
      </c>
      <c r="S93">
        <v>2157</v>
      </c>
      <c r="T93">
        <v>16.114404817044925</v>
      </c>
      <c r="U93">
        <v>60.975892443208153</v>
      </c>
      <c r="V93">
        <v>85.118772260538108</v>
      </c>
      <c r="W93">
        <v>78.53147890588761</v>
      </c>
      <c r="X93">
        <v>9.8283740647086386</v>
      </c>
      <c r="Y93">
        <v>2.6432747568968806</v>
      </c>
      <c r="Z93">
        <v>-26.922192499464281</v>
      </c>
      <c r="AA93">
        <v>8.6232376083396574</v>
      </c>
      <c r="AB93">
        <v>8.4230204814881979</v>
      </c>
    </row>
    <row r="94" spans="1:28">
      <c r="A94">
        <v>2</v>
      </c>
      <c r="B94">
        <v>80</v>
      </c>
      <c r="C94">
        <v>2018</v>
      </c>
      <c r="D94">
        <v>8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55</v>
      </c>
      <c r="R94">
        <v>1744</v>
      </c>
      <c r="S94">
        <v>1743</v>
      </c>
      <c r="T94">
        <v>15.982224770642205</v>
      </c>
      <c r="U94">
        <v>60.528973034997101</v>
      </c>
      <c r="V94">
        <v>86.000463702822358</v>
      </c>
      <c r="W94">
        <v>79.357429718875622</v>
      </c>
      <c r="X94">
        <v>10.208819190426874</v>
      </c>
      <c r="Y94">
        <v>2.3707297706161046</v>
      </c>
      <c r="Z94">
        <v>-12.353887426213804</v>
      </c>
      <c r="AA94">
        <v>6.9656907776490797</v>
      </c>
      <c r="AB94">
        <v>6.8779484380612788</v>
      </c>
    </row>
    <row r="95" spans="1:28">
      <c r="A95">
        <v>2</v>
      </c>
      <c r="B95">
        <v>81</v>
      </c>
      <c r="C95">
        <v>2018</v>
      </c>
      <c r="D95">
        <v>9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51</v>
      </c>
      <c r="R95">
        <v>1734</v>
      </c>
      <c r="S95">
        <v>1733</v>
      </c>
      <c r="T95">
        <v>16.071510957324101</v>
      </c>
      <c r="U95">
        <v>60.937680323139048</v>
      </c>
      <c r="V95">
        <v>86.293472138258139</v>
      </c>
      <c r="W95">
        <v>79.636814772071546</v>
      </c>
      <c r="X95">
        <v>10.330656544379803</v>
      </c>
      <c r="Y95">
        <v>2.6735512360368157</v>
      </c>
      <c r="Z95">
        <v>-25.333771257405527</v>
      </c>
      <c r="AA95">
        <v>6.925749890162562</v>
      </c>
      <c r="AB95">
        <v>6.8625635533971856</v>
      </c>
    </row>
    <row r="96" spans="1:28">
      <c r="A96">
        <v>2</v>
      </c>
      <c r="B96">
        <v>82</v>
      </c>
      <c r="C96">
        <v>2018</v>
      </c>
      <c r="D96">
        <v>10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59</v>
      </c>
      <c r="R96">
        <v>1964</v>
      </c>
      <c r="S96">
        <v>1962</v>
      </c>
      <c r="T96">
        <v>16.122708757637476</v>
      </c>
      <c r="U96">
        <v>61.087155963302763</v>
      </c>
      <c r="V96">
        <v>86.906477680479398</v>
      </c>
      <c r="W96">
        <v>80.181090723751211</v>
      </c>
      <c r="X96">
        <v>11.160371781470596</v>
      </c>
      <c r="Y96">
        <v>2.6330155355671763</v>
      </c>
      <c r="Z96">
        <v>-31.732745849358249</v>
      </c>
      <c r="AA96">
        <v>7.8443903023525188</v>
      </c>
      <c r="AB96">
        <v>7.8224878681184196</v>
      </c>
    </row>
    <row r="97" spans="1:28">
      <c r="A97">
        <v>2</v>
      </c>
      <c r="B97">
        <v>83</v>
      </c>
      <c r="C97">
        <v>2018</v>
      </c>
      <c r="D97">
        <v>11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60</v>
      </c>
      <c r="R97">
        <v>1713</v>
      </c>
      <c r="S97">
        <v>1707</v>
      </c>
      <c r="T97">
        <v>16.059544658493873</v>
      </c>
      <c r="U97">
        <v>61.125951962507315</v>
      </c>
      <c r="V97">
        <v>86.064392302170532</v>
      </c>
      <c r="W97">
        <v>79.308611599297151</v>
      </c>
      <c r="X97">
        <v>11.063582639180275</v>
      </c>
      <c r="Y97">
        <v>2.8072131051502129</v>
      </c>
      <c r="Z97">
        <v>-39.28202868980879</v>
      </c>
      <c r="AA97">
        <v>6.841874026440868</v>
      </c>
      <c r="AB97">
        <v>6.7317472813407209</v>
      </c>
    </row>
    <row r="98" spans="1:28">
      <c r="A98">
        <v>2</v>
      </c>
      <c r="B98">
        <v>84</v>
      </c>
      <c r="C98">
        <v>2018</v>
      </c>
      <c r="D98">
        <v>12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40</v>
      </c>
      <c r="R98">
        <v>1592</v>
      </c>
      <c r="S98">
        <v>1590</v>
      </c>
      <c r="T98">
        <v>16.369974874371859</v>
      </c>
      <c r="U98">
        <v>61.885534591194983</v>
      </c>
      <c r="V98">
        <v>80.532512929536495</v>
      </c>
      <c r="W98">
        <v>74.287358490566021</v>
      </c>
      <c r="X98">
        <v>11.57657241464328</v>
      </c>
      <c r="Y98">
        <v>2.7823757207320461</v>
      </c>
      <c r="Z98">
        <v>-46.102379609288391</v>
      </c>
      <c r="AA98">
        <v>6.3585892878539756</v>
      </c>
      <c r="AB98">
        <v>5.8733512714259604</v>
      </c>
    </row>
    <row r="99" spans="1:28">
      <c r="A99">
        <v>2</v>
      </c>
      <c r="B99">
        <v>85</v>
      </c>
      <c r="C99">
        <v>2017</v>
      </c>
      <c r="D99">
        <v>1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79</v>
      </c>
      <c r="R99">
        <v>3660</v>
      </c>
      <c r="S99">
        <v>3658</v>
      </c>
      <c r="T99">
        <v>15.820218579234972</v>
      </c>
      <c r="U99">
        <v>60.506287588846355</v>
      </c>
      <c r="V99">
        <v>88.843520812810539</v>
      </c>
      <c r="W99">
        <v>81.981055221432442</v>
      </c>
      <c r="X99">
        <v>11.73776455570367</v>
      </c>
      <c r="Y99">
        <v>2.8441548640153158</v>
      </c>
      <c r="Z99">
        <v>-32.414773043963912</v>
      </c>
      <c r="AA99">
        <v>10.560637100730016</v>
      </c>
      <c r="AB99">
        <v>10.601294702090579</v>
      </c>
    </row>
    <row r="100" spans="1:28">
      <c r="A100">
        <v>2</v>
      </c>
      <c r="B100">
        <v>86</v>
      </c>
      <c r="C100">
        <v>2017</v>
      </c>
      <c r="D100">
        <v>2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64</v>
      </c>
      <c r="R100">
        <v>3081</v>
      </c>
      <c r="S100">
        <v>3079</v>
      </c>
      <c r="T100">
        <v>15.869198312236284</v>
      </c>
      <c r="U100">
        <v>60.569990256576794</v>
      </c>
      <c r="V100">
        <v>88.203842687875863</v>
      </c>
      <c r="W100">
        <v>81.388048067554394</v>
      </c>
      <c r="X100">
        <v>11.266594922429528</v>
      </c>
      <c r="Y100">
        <v>2.8175358585638577</v>
      </c>
      <c r="Z100">
        <v>-25.947978679284141</v>
      </c>
      <c r="AA100">
        <v>8.8899789364341988</v>
      </c>
      <c r="AB100">
        <v>8.8587413990575374</v>
      </c>
    </row>
    <row r="101" spans="1:28">
      <c r="A101">
        <v>2</v>
      </c>
      <c r="B101">
        <v>87</v>
      </c>
      <c r="C101">
        <v>2017</v>
      </c>
      <c r="D101">
        <v>3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73</v>
      </c>
      <c r="R101">
        <v>2706</v>
      </c>
      <c r="S101">
        <v>2705</v>
      </c>
      <c r="T101">
        <v>15.845158906134522</v>
      </c>
      <c r="U101">
        <v>60.5101663585952</v>
      </c>
      <c r="V101">
        <v>90.064264443478891</v>
      </c>
      <c r="W101">
        <v>83.115157116450916</v>
      </c>
      <c r="X101">
        <v>10.981155738464196</v>
      </c>
      <c r="Y101">
        <v>2.8307768817429024</v>
      </c>
      <c r="Z101">
        <v>-31.884125217193631</v>
      </c>
      <c r="AA101">
        <v>7.8079464466052988</v>
      </c>
      <c r="AB101">
        <v>7.9478415793016692</v>
      </c>
    </row>
    <row r="102" spans="1:28">
      <c r="A102">
        <v>2</v>
      </c>
      <c r="B102">
        <v>88</v>
      </c>
      <c r="C102">
        <v>2017</v>
      </c>
      <c r="D102">
        <v>4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69</v>
      </c>
      <c r="R102">
        <v>3182</v>
      </c>
      <c r="S102">
        <v>3182</v>
      </c>
      <c r="T102">
        <v>15.806411062225012</v>
      </c>
      <c r="U102">
        <v>60.485857950974221</v>
      </c>
      <c r="V102">
        <v>89.343701331909472</v>
      </c>
      <c r="W102">
        <v>82.464236329352602</v>
      </c>
      <c r="X102">
        <v>10.571788800659112</v>
      </c>
      <c r="Y102">
        <v>2.9474159392559276</v>
      </c>
      <c r="Z102">
        <v>-35.219587899272618</v>
      </c>
      <c r="AA102">
        <v>9.1814063536947828</v>
      </c>
      <c r="AB102">
        <v>9.2761447952917244</v>
      </c>
    </row>
    <row r="103" spans="1:28">
      <c r="A103">
        <v>2</v>
      </c>
      <c r="B103">
        <v>89</v>
      </c>
      <c r="C103">
        <v>2017</v>
      </c>
      <c r="D103">
        <v>5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75</v>
      </c>
      <c r="R103">
        <v>2887</v>
      </c>
      <c r="S103">
        <v>2884</v>
      </c>
      <c r="T103">
        <v>15.863179771388985</v>
      </c>
      <c r="U103">
        <v>60.600208044382825</v>
      </c>
      <c r="V103">
        <v>88.936118578536295</v>
      </c>
      <c r="W103">
        <v>82.048474341192815</v>
      </c>
      <c r="X103">
        <v>11.877338054189316</v>
      </c>
      <c r="Y103">
        <v>2.9571629506627746</v>
      </c>
      <c r="Z103">
        <v>-36.115082201033275</v>
      </c>
      <c r="AA103">
        <v>8.3302074616960482</v>
      </c>
      <c r="AB103">
        <v>8.3650293344364748</v>
      </c>
    </row>
    <row r="104" spans="1:28">
      <c r="A104">
        <v>2</v>
      </c>
      <c r="B104">
        <v>90</v>
      </c>
      <c r="C104">
        <v>2017</v>
      </c>
      <c r="D104">
        <v>6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73</v>
      </c>
      <c r="R104">
        <v>2994</v>
      </c>
      <c r="S104">
        <v>2993</v>
      </c>
      <c r="T104">
        <v>15.779893119572476</v>
      </c>
      <c r="U104">
        <v>60.455395923822259</v>
      </c>
      <c r="V104">
        <v>88.042340759714094</v>
      </c>
      <c r="W104">
        <v>81.250150350818501</v>
      </c>
      <c r="X104">
        <v>11.066860292626435</v>
      </c>
      <c r="Y104">
        <v>2.8807630311732089</v>
      </c>
      <c r="Z104">
        <v>-33.149977260640114</v>
      </c>
      <c r="AA104">
        <v>8.6389473987938938</v>
      </c>
      <c r="AB104">
        <v>8.5967162526893617</v>
      </c>
    </row>
    <row r="105" spans="1:28">
      <c r="A105">
        <v>2</v>
      </c>
      <c r="B105">
        <v>91</v>
      </c>
      <c r="C105">
        <v>2017</v>
      </c>
      <c r="D105">
        <v>7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60</v>
      </c>
      <c r="R105">
        <v>2493</v>
      </c>
      <c r="S105">
        <v>2491</v>
      </c>
      <c r="T105">
        <v>15.914159647011628</v>
      </c>
      <c r="U105">
        <v>60.629064632677647</v>
      </c>
      <c r="V105">
        <v>87.820944131266941</v>
      </c>
      <c r="W105">
        <v>81.030389401846492</v>
      </c>
      <c r="X105">
        <v>11.493241159105963</v>
      </c>
      <c r="Y105">
        <v>2.7978353535965921</v>
      </c>
      <c r="Z105">
        <v>-33.206691370612326</v>
      </c>
      <c r="AA105">
        <v>7.1933519923824916</v>
      </c>
      <c r="AB105">
        <v>7.135482671770581</v>
      </c>
    </row>
    <row r="106" spans="1:28">
      <c r="A106">
        <v>2</v>
      </c>
      <c r="B106">
        <v>92</v>
      </c>
      <c r="C106">
        <v>2017</v>
      </c>
      <c r="D106">
        <v>8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73</v>
      </c>
      <c r="R106">
        <v>3147</v>
      </c>
      <c r="S106">
        <v>3143</v>
      </c>
      <c r="T106">
        <v>15.783921194788684</v>
      </c>
      <c r="U106">
        <v>60.433025771555855</v>
      </c>
      <c r="V106">
        <v>89.030465127582389</v>
      </c>
      <c r="W106">
        <v>82.127171492204994</v>
      </c>
      <c r="X106">
        <v>10.568636320410391</v>
      </c>
      <c r="Y106">
        <v>2.8346999837275191</v>
      </c>
      <c r="Z106">
        <v>-32.631901438447464</v>
      </c>
      <c r="AA106">
        <v>9.0804166546440861</v>
      </c>
      <c r="AB106">
        <v>9.125001595213881</v>
      </c>
    </row>
    <row r="107" spans="1:28">
      <c r="A107">
        <v>2</v>
      </c>
      <c r="B107">
        <v>93</v>
      </c>
      <c r="C107">
        <v>2017</v>
      </c>
      <c r="D107">
        <v>9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57</v>
      </c>
      <c r="R107">
        <v>2738</v>
      </c>
      <c r="S107">
        <v>2730</v>
      </c>
      <c r="T107">
        <v>15.68042366691015</v>
      </c>
      <c r="U107">
        <v>60.293406593406608</v>
      </c>
      <c r="V107">
        <v>90.168029875505468</v>
      </c>
      <c r="W107">
        <v>83.124725274725293</v>
      </c>
      <c r="X107">
        <v>11.086815934337938</v>
      </c>
      <c r="Y107">
        <v>2.8740331273489375</v>
      </c>
      <c r="Z107">
        <v>-42.517637413104737</v>
      </c>
      <c r="AA107">
        <v>7.9002798857373726</v>
      </c>
      <c r="AB107">
        <v>8.0222200830939396</v>
      </c>
    </row>
    <row r="108" spans="1:28">
      <c r="A108">
        <v>2</v>
      </c>
      <c r="B108">
        <v>94</v>
      </c>
      <c r="C108">
        <v>2017</v>
      </c>
      <c r="D108">
        <v>10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53</v>
      </c>
      <c r="R108">
        <v>2681</v>
      </c>
      <c r="S108">
        <v>2677</v>
      </c>
      <c r="T108">
        <v>15.768370011189855</v>
      </c>
      <c r="U108">
        <v>60.333955920806886</v>
      </c>
      <c r="V108">
        <v>87.206050012323701</v>
      </c>
      <c r="W108">
        <v>80.440791931266375</v>
      </c>
      <c r="X108">
        <v>10.744520639182483</v>
      </c>
      <c r="Y108">
        <v>2.7011144372532185</v>
      </c>
      <c r="Z108">
        <v>-30.225061175387911</v>
      </c>
      <c r="AA108">
        <v>7.735810947283376</v>
      </c>
      <c r="AB108">
        <v>7.6124843187383311</v>
      </c>
    </row>
    <row r="109" spans="1:28">
      <c r="A109">
        <v>2</v>
      </c>
      <c r="B109">
        <v>95</v>
      </c>
      <c r="C109">
        <v>2017</v>
      </c>
      <c r="D109">
        <v>11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67</v>
      </c>
      <c r="R109">
        <v>2778</v>
      </c>
      <c r="S109">
        <v>2777</v>
      </c>
      <c r="T109">
        <v>15.923686105111596</v>
      </c>
      <c r="U109">
        <v>60.759452646741103</v>
      </c>
      <c r="V109">
        <v>88.138637648444146</v>
      </c>
      <c r="W109">
        <v>81.340331292762116</v>
      </c>
      <c r="X109">
        <v>10.759394700590065</v>
      </c>
      <c r="Y109">
        <v>2.8985557830864472</v>
      </c>
      <c r="Z109">
        <v>-31.378335558134825</v>
      </c>
      <c r="AA109">
        <v>8.0156966846524504</v>
      </c>
      <c r="AB109">
        <v>7.9851580947974687</v>
      </c>
    </row>
    <row r="110" spans="1:28">
      <c r="A110">
        <v>2</v>
      </c>
      <c r="B110">
        <v>96</v>
      </c>
      <c r="C110">
        <v>2017</v>
      </c>
      <c r="D110">
        <v>12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55</v>
      </c>
      <c r="R110">
        <v>2310</v>
      </c>
      <c r="S110">
        <v>2309</v>
      </c>
      <c r="T110">
        <v>15.990043290043291</v>
      </c>
      <c r="U110">
        <v>60.857080987440433</v>
      </c>
      <c r="V110">
        <v>85.946179793891517</v>
      </c>
      <c r="W110">
        <v>79.312083152880092</v>
      </c>
      <c r="X110">
        <v>12.195121689373797</v>
      </c>
      <c r="Y110">
        <v>2.8304809947598049</v>
      </c>
      <c r="Z110">
        <v>-42.60335619558176</v>
      </c>
      <c r="AA110">
        <v>6.6653201373459918</v>
      </c>
      <c r="AB110">
        <v>6.4738851735184433</v>
      </c>
    </row>
    <row r="111" spans="1:28">
      <c r="A111">
        <v>2</v>
      </c>
      <c r="B111">
        <v>97</v>
      </c>
      <c r="C111">
        <v>2016</v>
      </c>
      <c r="D111">
        <v>1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76</v>
      </c>
      <c r="R111">
        <v>4007</v>
      </c>
      <c r="S111">
        <v>4000</v>
      </c>
      <c r="T111">
        <v>15.773146992762662</v>
      </c>
      <c r="U111">
        <v>60.39425</v>
      </c>
      <c r="V111">
        <v>90.265140845070235</v>
      </c>
      <c r="W111">
        <v>83.253524999999911</v>
      </c>
      <c r="X111">
        <v>11.506238854394921</v>
      </c>
      <c r="Y111">
        <v>2.8223778870838938</v>
      </c>
      <c r="Z111">
        <v>-35.49389844727969</v>
      </c>
      <c r="AA111">
        <v>8.5444387581030377</v>
      </c>
      <c r="AB111">
        <v>8.7168312764881897</v>
      </c>
    </row>
    <row r="112" spans="1:28">
      <c r="A112">
        <v>2</v>
      </c>
      <c r="B112">
        <v>98</v>
      </c>
      <c r="C112">
        <v>2016</v>
      </c>
      <c r="D112">
        <v>2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76</v>
      </c>
      <c r="R112">
        <v>3981</v>
      </c>
      <c r="S112">
        <v>3978</v>
      </c>
      <c r="T112">
        <v>16.024868123587037</v>
      </c>
      <c r="U112">
        <v>60.977375565610856</v>
      </c>
      <c r="V112">
        <v>90.174208417150084</v>
      </c>
      <c r="W112">
        <v>83.201960784313769</v>
      </c>
      <c r="X112">
        <v>10.543812740443441</v>
      </c>
      <c r="Y112">
        <v>2.8180076952992872</v>
      </c>
      <c r="Z112">
        <v>-30.16622471164284</v>
      </c>
      <c r="AA112">
        <v>8.4889969293756398</v>
      </c>
      <c r="AB112">
        <v>8.6635195090260382</v>
      </c>
    </row>
    <row r="113" spans="1:28">
      <c r="A113">
        <v>2</v>
      </c>
      <c r="B113">
        <v>99</v>
      </c>
      <c r="C113">
        <v>2016</v>
      </c>
      <c r="D113">
        <v>3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78</v>
      </c>
      <c r="R113">
        <v>3730</v>
      </c>
      <c r="S113">
        <v>3728</v>
      </c>
      <c r="T113">
        <v>15.678284182305628</v>
      </c>
      <c r="U113">
        <v>60.249195278969957</v>
      </c>
      <c r="V113">
        <v>90.462646297062491</v>
      </c>
      <c r="W113">
        <v>83.478353004291804</v>
      </c>
      <c r="X113">
        <v>10.973957211493362</v>
      </c>
      <c r="Y113">
        <v>2.9135200596240556</v>
      </c>
      <c r="Z113">
        <v>-34.607551954499762</v>
      </c>
      <c r="AA113">
        <v>7.9537700443534654</v>
      </c>
      <c r="AB113">
        <v>8.1460260274608345</v>
      </c>
    </row>
    <row r="114" spans="1:28">
      <c r="A114">
        <v>2</v>
      </c>
      <c r="B114">
        <v>100</v>
      </c>
      <c r="C114">
        <v>2016</v>
      </c>
      <c r="D114">
        <v>4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71</v>
      </c>
      <c r="R114">
        <v>4239</v>
      </c>
      <c r="S114">
        <v>4237</v>
      </c>
      <c r="T114">
        <v>15.831328143430055</v>
      </c>
      <c r="U114">
        <v>60.474392258673582</v>
      </c>
      <c r="V114">
        <v>90.815140109917479</v>
      </c>
      <c r="W114">
        <v>83.804035874439435</v>
      </c>
      <c r="X114">
        <v>11.007403059374612</v>
      </c>
      <c r="Y114">
        <v>2.808601019809422</v>
      </c>
      <c r="Z114">
        <v>-36.277527207485527</v>
      </c>
      <c r="AA114">
        <v>9.0391504605936515</v>
      </c>
      <c r="AB114">
        <v>9.2943584098796226</v>
      </c>
    </row>
    <row r="115" spans="1:28">
      <c r="A115">
        <v>2</v>
      </c>
      <c r="B115">
        <v>101</v>
      </c>
      <c r="C115">
        <v>2016</v>
      </c>
      <c r="D115">
        <v>5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74</v>
      </c>
      <c r="R115">
        <v>3700</v>
      </c>
      <c r="S115">
        <v>3698</v>
      </c>
      <c r="T115">
        <v>15.854054054054052</v>
      </c>
      <c r="U115">
        <v>60.544889129259055</v>
      </c>
      <c r="V115">
        <v>89.930869487005694</v>
      </c>
      <c r="W115">
        <v>82.987560843699228</v>
      </c>
      <c r="X115">
        <v>10.332430786589383</v>
      </c>
      <c r="Y115">
        <v>2.8269471483745998</v>
      </c>
      <c r="Z115">
        <v>-27.242077258154058</v>
      </c>
      <c r="AA115">
        <v>7.8897987035141588</v>
      </c>
      <c r="AB115">
        <v>8.0329659218000309</v>
      </c>
    </row>
    <row r="116" spans="1:28">
      <c r="A116">
        <v>2</v>
      </c>
      <c r="B116">
        <v>102</v>
      </c>
      <c r="C116">
        <v>2016</v>
      </c>
      <c r="D116">
        <v>6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78</v>
      </c>
      <c r="R116">
        <v>4989</v>
      </c>
      <c r="S116">
        <v>4987</v>
      </c>
      <c r="T116">
        <v>15.95890960112246</v>
      </c>
      <c r="U116">
        <v>60.738520152396241</v>
      </c>
      <c r="V116">
        <v>89.06265716648781</v>
      </c>
      <c r="W116">
        <v>82.189612993783882</v>
      </c>
      <c r="X116">
        <v>10.615591383418082</v>
      </c>
      <c r="Y116">
        <v>2.7805589323881619</v>
      </c>
      <c r="Z116">
        <v>-27.00762605150712</v>
      </c>
      <c r="AA116">
        <v>10.638433981576252</v>
      </c>
      <c r="AB116">
        <v>10.728828950108944</v>
      </c>
    </row>
    <row r="117" spans="1:28">
      <c r="A117">
        <v>2</v>
      </c>
      <c r="B117">
        <v>103</v>
      </c>
      <c r="C117">
        <v>2016</v>
      </c>
      <c r="D117">
        <v>7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67</v>
      </c>
      <c r="R117">
        <v>3701</v>
      </c>
      <c r="S117">
        <v>3697</v>
      </c>
      <c r="T117">
        <v>15.896244258308563</v>
      </c>
      <c r="U117">
        <v>60.551528266161768</v>
      </c>
      <c r="V117">
        <v>85.811839472782609</v>
      </c>
      <c r="W117">
        <v>79.165350284013925</v>
      </c>
      <c r="X117">
        <v>9.9462878760494391</v>
      </c>
      <c r="Y117">
        <v>2.7218166987411272</v>
      </c>
      <c r="Z117">
        <v>-23.704381048765409</v>
      </c>
      <c r="AA117">
        <v>7.891931081542138</v>
      </c>
      <c r="AB117">
        <v>7.660914333850382</v>
      </c>
    </row>
    <row r="118" spans="1:28">
      <c r="A118">
        <v>2</v>
      </c>
      <c r="B118">
        <v>104</v>
      </c>
      <c r="C118">
        <v>2016</v>
      </c>
      <c r="D118">
        <v>8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78</v>
      </c>
      <c r="R118">
        <v>3994</v>
      </c>
      <c r="S118">
        <v>3991</v>
      </c>
      <c r="T118">
        <v>15.89283925888833</v>
      </c>
      <c r="U118">
        <v>60.677524429967427</v>
      </c>
      <c r="V118">
        <v>86.033038040900763</v>
      </c>
      <c r="W118">
        <v>79.380982209972402</v>
      </c>
      <c r="X118">
        <v>11.045432548926103</v>
      </c>
      <c r="Y118">
        <v>2.9664445080999622</v>
      </c>
      <c r="Z118">
        <v>-23.634170923804977</v>
      </c>
      <c r="AA118">
        <v>8.5167178437393378</v>
      </c>
      <c r="AB118">
        <v>8.2926667618235594</v>
      </c>
    </row>
    <row r="119" spans="1:28">
      <c r="A119">
        <v>2</v>
      </c>
      <c r="B119">
        <v>105</v>
      </c>
      <c r="C119">
        <v>2016</v>
      </c>
      <c r="D119">
        <v>9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85</v>
      </c>
      <c r="R119">
        <v>4403</v>
      </c>
      <c r="S119">
        <v>4400</v>
      </c>
      <c r="T119">
        <v>15.875085169202816</v>
      </c>
      <c r="U119">
        <v>60.529318181818191</v>
      </c>
      <c r="V119">
        <v>86.807150595883002</v>
      </c>
      <c r="W119">
        <v>80.103863636363428</v>
      </c>
      <c r="X119">
        <v>10.854903943278797</v>
      </c>
      <c r="Y119">
        <v>2.6840529883395785</v>
      </c>
      <c r="Z119">
        <v>-26.141270579929714</v>
      </c>
      <c r="AA119">
        <v>9.3888604571818526</v>
      </c>
      <c r="AB119">
        <v>9.2257601141128678</v>
      </c>
    </row>
    <row r="120" spans="1:28">
      <c r="A120">
        <v>2</v>
      </c>
      <c r="B120">
        <v>106</v>
      </c>
      <c r="C120">
        <v>2016</v>
      </c>
      <c r="D120">
        <v>10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57</v>
      </c>
      <c r="R120">
        <v>2981</v>
      </c>
      <c r="S120">
        <v>2977</v>
      </c>
      <c r="T120">
        <v>15.773565917477359</v>
      </c>
      <c r="U120">
        <v>60.498152502519311</v>
      </c>
      <c r="V120">
        <v>85.795322827120657</v>
      </c>
      <c r="W120">
        <v>79.143029895868395</v>
      </c>
      <c r="X120">
        <v>10.486485982769452</v>
      </c>
      <c r="Y120">
        <v>2.8988223338681793</v>
      </c>
      <c r="Z120">
        <v>-30.761522364692286</v>
      </c>
      <c r="AA120">
        <v>6.3566189013988419</v>
      </c>
      <c r="AB120">
        <v>6.1671927911036013</v>
      </c>
    </row>
    <row r="121" spans="1:28">
      <c r="A121">
        <v>2</v>
      </c>
      <c r="B121">
        <v>107</v>
      </c>
      <c r="C121">
        <v>2016</v>
      </c>
      <c r="D121">
        <v>11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81</v>
      </c>
      <c r="R121">
        <v>4194</v>
      </c>
      <c r="S121">
        <v>4192</v>
      </c>
      <c r="T121">
        <v>15.8037672865999</v>
      </c>
      <c r="U121">
        <v>60.389551526717554</v>
      </c>
      <c r="V121">
        <v>88.459961914764946</v>
      </c>
      <c r="W121">
        <v>81.63208492366411</v>
      </c>
      <c r="X121">
        <v>11.43548651172965</v>
      </c>
      <c r="Y121">
        <v>2.7146787147032381</v>
      </c>
      <c r="Z121">
        <v>-36.20161256312975</v>
      </c>
      <c r="AA121">
        <v>8.9431934493347001</v>
      </c>
      <c r="AB121">
        <v>8.9573218714385696</v>
      </c>
    </row>
    <row r="122" spans="1:28">
      <c r="A122">
        <v>2</v>
      </c>
      <c r="B122">
        <v>108</v>
      </c>
      <c r="C122">
        <v>2016</v>
      </c>
      <c r="D122">
        <v>12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61</v>
      </c>
      <c r="R122">
        <v>2977</v>
      </c>
      <c r="S122">
        <v>2972</v>
      </c>
      <c r="T122">
        <v>15.855895196506548</v>
      </c>
      <c r="U122">
        <v>60.621130551816947</v>
      </c>
      <c r="V122">
        <v>85.207731532585015</v>
      </c>
      <c r="W122">
        <v>78.587449528936773</v>
      </c>
      <c r="X122">
        <v>10.663858943794501</v>
      </c>
      <c r="Y122">
        <v>2.8426307291125346</v>
      </c>
      <c r="Z122">
        <v>-34.466341780408598</v>
      </c>
      <c r="AA122">
        <v>6.348089389286935</v>
      </c>
      <c r="AB122">
        <v>6.1136140329073445</v>
      </c>
    </row>
    <row r="123" spans="1:28">
      <c r="A123">
        <v>2</v>
      </c>
      <c r="B123">
        <v>109</v>
      </c>
      <c r="C123">
        <v>2015</v>
      </c>
      <c r="D123">
        <v>1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45</v>
      </c>
      <c r="R123">
        <v>1691</v>
      </c>
      <c r="S123">
        <v>1687</v>
      </c>
      <c r="T123">
        <v>15.888231815493796</v>
      </c>
      <c r="U123">
        <v>60.710729104919999</v>
      </c>
      <c r="V123">
        <v>88.657640063168714</v>
      </c>
      <c r="W123">
        <v>81.749199762892715</v>
      </c>
      <c r="X123">
        <v>10.732649565605314</v>
      </c>
      <c r="Y123">
        <v>2.770925751757864</v>
      </c>
      <c r="Z123">
        <v>-34.955105948319392</v>
      </c>
      <c r="AA123">
        <v>4.4557455666517347</v>
      </c>
      <c r="AB123">
        <v>4.5029269323817003</v>
      </c>
    </row>
    <row r="124" spans="1:28">
      <c r="A124">
        <v>2</v>
      </c>
      <c r="B124">
        <v>110</v>
      </c>
      <c r="C124">
        <v>2015</v>
      </c>
      <c r="D124">
        <v>2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42</v>
      </c>
      <c r="R124">
        <v>1964</v>
      </c>
      <c r="S124">
        <v>1960</v>
      </c>
      <c r="T124">
        <v>15.920570264765786</v>
      </c>
      <c r="U124">
        <v>60.94948979591836</v>
      </c>
      <c r="V124">
        <v>83.954109271010637</v>
      </c>
      <c r="W124">
        <v>77.411581632653139</v>
      </c>
      <c r="X124">
        <v>10.779996286984696</v>
      </c>
      <c r="Y124">
        <v>3.0188184850722615</v>
      </c>
      <c r="Z124">
        <v>-40.875701571632305</v>
      </c>
      <c r="AA124">
        <v>5.1750942004163276</v>
      </c>
      <c r="AB124">
        <v>4.954026431495981</v>
      </c>
    </row>
    <row r="125" spans="1:28">
      <c r="A125">
        <v>2</v>
      </c>
      <c r="B125">
        <v>111</v>
      </c>
      <c r="C125">
        <v>2015</v>
      </c>
      <c r="D125">
        <v>3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53</v>
      </c>
      <c r="R125">
        <v>2247</v>
      </c>
      <c r="S125">
        <v>2244</v>
      </c>
      <c r="T125">
        <v>16.186915887850464</v>
      </c>
      <c r="U125">
        <v>61.240196078431381</v>
      </c>
      <c r="V125">
        <v>86.286966278681376</v>
      </c>
      <c r="W125">
        <v>79.593627450980293</v>
      </c>
      <c r="X125">
        <v>9.9483478611293208</v>
      </c>
      <c r="Y125">
        <v>2.6391349182323705</v>
      </c>
      <c r="Z125">
        <v>-29.503834198692289</v>
      </c>
      <c r="AA125">
        <v>5.9207926009854797</v>
      </c>
      <c r="AB125">
        <v>5.8317306596615825</v>
      </c>
    </row>
    <row r="126" spans="1:28">
      <c r="A126">
        <v>2</v>
      </c>
      <c r="B126">
        <v>112</v>
      </c>
      <c r="C126">
        <v>2015</v>
      </c>
      <c r="D126">
        <v>4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64</v>
      </c>
      <c r="R126">
        <v>2899</v>
      </c>
      <c r="S126">
        <v>2898</v>
      </c>
      <c r="T126">
        <v>15.902380131079685</v>
      </c>
      <c r="U126">
        <v>60.633540372670822</v>
      </c>
      <c r="V126">
        <v>87.757238338989794</v>
      </c>
      <c r="W126">
        <v>80.986369910282889</v>
      </c>
      <c r="X126">
        <v>9.9398350824872619</v>
      </c>
      <c r="Y126">
        <v>2.7282498223386122</v>
      </c>
      <c r="Z126">
        <v>-37.126162266221421</v>
      </c>
      <c r="AA126">
        <v>7.6387973966430414</v>
      </c>
      <c r="AB126">
        <v>7.6631375521411682</v>
      </c>
    </row>
    <row r="127" spans="1:28">
      <c r="A127">
        <v>2</v>
      </c>
      <c r="B127">
        <v>113</v>
      </c>
      <c r="C127">
        <v>2015</v>
      </c>
      <c r="D127">
        <v>5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59</v>
      </c>
      <c r="R127">
        <v>3263</v>
      </c>
      <c r="S127">
        <v>3262</v>
      </c>
      <c r="T127">
        <v>15.797732148329764</v>
      </c>
      <c r="U127">
        <v>60.458307786633981</v>
      </c>
      <c r="V127">
        <v>86.64366522675158</v>
      </c>
      <c r="W127">
        <v>79.960331085223871</v>
      </c>
      <c r="X127">
        <v>9.4793694289653416</v>
      </c>
      <c r="Y127">
        <v>2.7427978180924759</v>
      </c>
      <c r="Z127">
        <v>-35.962720206254239</v>
      </c>
      <c r="AA127">
        <v>8.5979289083291608</v>
      </c>
      <c r="AB127">
        <v>8.5163763961317063</v>
      </c>
    </row>
    <row r="128" spans="1:28">
      <c r="A128">
        <v>2</v>
      </c>
      <c r="B128">
        <v>114</v>
      </c>
      <c r="C128">
        <v>2015</v>
      </c>
      <c r="D128">
        <v>6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72</v>
      </c>
      <c r="R128">
        <v>3184</v>
      </c>
      <c r="S128">
        <v>3182</v>
      </c>
      <c r="T128">
        <v>15.902010050251258</v>
      </c>
      <c r="U128">
        <v>60.560967944688869</v>
      </c>
      <c r="V128">
        <v>88.095891502376944</v>
      </c>
      <c r="W128">
        <v>81.286203645505978</v>
      </c>
      <c r="X128">
        <v>9.6947620480902845</v>
      </c>
      <c r="Y128">
        <v>2.6897898190193046</v>
      </c>
      <c r="Z128">
        <v>-35.018271266464808</v>
      </c>
      <c r="AA128">
        <v>8.3897657505731065</v>
      </c>
      <c r="AB128">
        <v>8.4452658126605211</v>
      </c>
    </row>
    <row r="129" spans="1:28">
      <c r="A129">
        <v>2</v>
      </c>
      <c r="B129">
        <v>115</v>
      </c>
      <c r="C129">
        <v>2015</v>
      </c>
      <c r="D129">
        <v>7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61</v>
      </c>
      <c r="R129">
        <v>2719</v>
      </c>
      <c r="S129">
        <v>2719</v>
      </c>
      <c r="T129">
        <v>15.770871643986755</v>
      </c>
      <c r="U129">
        <v>60.328797351967637</v>
      </c>
      <c r="V129">
        <v>88.338791626040091</v>
      </c>
      <c r="W129">
        <v>81.536704670834723</v>
      </c>
      <c r="X129">
        <v>10.087965747081363</v>
      </c>
      <c r="Y129">
        <v>2.7543843259131875</v>
      </c>
      <c r="Z129">
        <v>-27.162512336585841</v>
      </c>
      <c r="AA129">
        <v>7.1645015941608898</v>
      </c>
      <c r="AB129">
        <v>7.2386681976061089</v>
      </c>
    </row>
    <row r="130" spans="1:28">
      <c r="A130">
        <v>2</v>
      </c>
      <c r="B130">
        <v>116</v>
      </c>
      <c r="C130">
        <v>2015</v>
      </c>
      <c r="D130">
        <v>8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76</v>
      </c>
      <c r="R130">
        <v>3885</v>
      </c>
      <c r="S130">
        <v>3872</v>
      </c>
      <c r="T130">
        <v>15.776319176319179</v>
      </c>
      <c r="U130">
        <v>60.412190082644635</v>
      </c>
      <c r="V130">
        <v>87.754654916146563</v>
      </c>
      <c r="W130">
        <v>80.894886363636303</v>
      </c>
      <c r="X130">
        <v>10.163783474272813</v>
      </c>
      <c r="Y130">
        <v>2.7612534877067993</v>
      </c>
      <c r="Z130">
        <v>-37.179639477429504</v>
      </c>
      <c r="AA130">
        <v>10.236884403573031</v>
      </c>
      <c r="AB130">
        <v>10.227105242553391</v>
      </c>
    </row>
    <row r="131" spans="1:28">
      <c r="A131">
        <v>2</v>
      </c>
      <c r="B131">
        <v>117</v>
      </c>
      <c r="C131">
        <v>2015</v>
      </c>
      <c r="D131">
        <v>9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72</v>
      </c>
      <c r="R131">
        <v>4297</v>
      </c>
      <c r="S131">
        <v>4292</v>
      </c>
      <c r="T131">
        <v>15.886199674191296</v>
      </c>
      <c r="U131">
        <v>60.62325256290773</v>
      </c>
      <c r="V131">
        <v>87.60068115337674</v>
      </c>
      <c r="W131">
        <v>80.819291705498642</v>
      </c>
      <c r="X131">
        <v>10.038803125085288</v>
      </c>
      <c r="Y131">
        <v>2.7926894726646658</v>
      </c>
      <c r="Z131">
        <v>-35.893261727694195</v>
      </c>
      <c r="AA131">
        <v>11.322494795921056</v>
      </c>
      <c r="AB131">
        <v>11.32585664923954</v>
      </c>
    </row>
    <row r="132" spans="1:28">
      <c r="A132">
        <v>2</v>
      </c>
      <c r="B132">
        <v>118</v>
      </c>
      <c r="C132">
        <v>2015</v>
      </c>
      <c r="D132">
        <v>10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65</v>
      </c>
      <c r="R132">
        <v>3829</v>
      </c>
      <c r="S132">
        <v>3828</v>
      </c>
      <c r="T132">
        <v>15.680856620527557</v>
      </c>
      <c r="U132">
        <v>60.158829676071058</v>
      </c>
      <c r="V132">
        <v>88.941069453454105</v>
      </c>
      <c r="W132">
        <v>82.083594566353113</v>
      </c>
      <c r="X132">
        <v>9.8153273201654425</v>
      </c>
      <c r="Y132">
        <v>2.8562490637085798</v>
      </c>
      <c r="Z132">
        <v>-38.775791902617122</v>
      </c>
      <c r="AA132">
        <v>10.08932570946747</v>
      </c>
      <c r="AB132">
        <v>10.259462370162522</v>
      </c>
    </row>
    <row r="133" spans="1:28">
      <c r="A133">
        <v>2</v>
      </c>
      <c r="B133">
        <v>119</v>
      </c>
      <c r="C133">
        <v>2015</v>
      </c>
      <c r="D133">
        <v>11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84</v>
      </c>
      <c r="R133">
        <v>4414</v>
      </c>
      <c r="S133">
        <v>4413</v>
      </c>
      <c r="T133">
        <v>15.970548255550524</v>
      </c>
      <c r="U133">
        <v>60.676637208248358</v>
      </c>
      <c r="V133">
        <v>88.178800004615482</v>
      </c>
      <c r="W133">
        <v>81.3812599138911</v>
      </c>
      <c r="X133">
        <v>9.8372072186811277</v>
      </c>
      <c r="Y133">
        <v>2.6859809819736804</v>
      </c>
      <c r="Z133">
        <v>-34.6009442789437</v>
      </c>
      <c r="AA133">
        <v>11.630787067534452</v>
      </c>
      <c r="AB133">
        <v>11.726128357688728</v>
      </c>
    </row>
    <row r="134" spans="1:28">
      <c r="A134">
        <v>2</v>
      </c>
      <c r="B134">
        <v>120</v>
      </c>
      <c r="C134">
        <v>2015</v>
      </c>
      <c r="D134">
        <v>12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66</v>
      </c>
      <c r="R134">
        <v>3559</v>
      </c>
      <c r="S134">
        <v>3553</v>
      </c>
      <c r="T134">
        <v>15.84855296431582</v>
      </c>
      <c r="U134">
        <v>60.60568533633549</v>
      </c>
      <c r="V134">
        <v>87.002911186402272</v>
      </c>
      <c r="W134">
        <v>80.246524064171098</v>
      </c>
      <c r="X134">
        <v>10.536793583360462</v>
      </c>
      <c r="Y134">
        <v>2.7889737641232433</v>
      </c>
      <c r="Z134">
        <v>-38.20655825950044</v>
      </c>
      <c r="AA134">
        <v>9.3778820057442491</v>
      </c>
      <c r="AB134">
        <v>9.3093153982770556</v>
      </c>
    </row>
    <row r="135" spans="1:28">
      <c r="A135">
        <v>3</v>
      </c>
      <c r="B135">
        <v>1</v>
      </c>
      <c r="C135">
        <v>2024</v>
      </c>
      <c r="D135">
        <v>99</v>
      </c>
      <c r="E135">
        <v>1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19</v>
      </c>
      <c r="R135">
        <v>690</v>
      </c>
      <c r="S135">
        <v>690</v>
      </c>
      <c r="T135">
        <v>3.6956521739130439</v>
      </c>
      <c r="U135">
        <v>60.846376811594197</v>
      </c>
      <c r="V135">
        <v>89.619545590151859</v>
      </c>
      <c r="W135">
        <v>82.718840579710147</v>
      </c>
      <c r="X135">
        <v>10.849670740509938</v>
      </c>
      <c r="Y135">
        <v>2.3472820983676543</v>
      </c>
      <c r="Z135">
        <v>-46.063176299361281</v>
      </c>
      <c r="AA135">
        <v>2.1906848271263928</v>
      </c>
      <c r="AB135">
        <v>2.1942690886052065</v>
      </c>
    </row>
    <row r="136" spans="1:28">
      <c r="A136">
        <v>3</v>
      </c>
      <c r="B136">
        <v>2</v>
      </c>
      <c r="C136">
        <v>2024</v>
      </c>
      <c r="D136">
        <v>99</v>
      </c>
      <c r="E136">
        <v>2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25</v>
      </c>
      <c r="R136">
        <v>592</v>
      </c>
      <c r="S136">
        <v>592</v>
      </c>
      <c r="T136">
        <v>1.9983108108108103</v>
      </c>
      <c r="U136">
        <v>61.608108108108112</v>
      </c>
      <c r="V136">
        <v>92.779860033381254</v>
      </c>
      <c r="W136">
        <v>85.635810810810781</v>
      </c>
      <c r="X136">
        <v>12.259468266626969</v>
      </c>
      <c r="Y136">
        <v>2.2029928510611021</v>
      </c>
      <c r="Z136">
        <v>-39.109425569789927</v>
      </c>
      <c r="AA136">
        <v>1.8795440835635144</v>
      </c>
      <c r="AB136">
        <v>1.9490073485101425</v>
      </c>
    </row>
    <row r="137" spans="1:28">
      <c r="A137">
        <v>3</v>
      </c>
      <c r="B137">
        <v>3</v>
      </c>
      <c r="C137">
        <v>2024</v>
      </c>
      <c r="D137">
        <v>99</v>
      </c>
      <c r="E137">
        <v>3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19</v>
      </c>
      <c r="R137">
        <v>635</v>
      </c>
      <c r="S137">
        <v>635</v>
      </c>
      <c r="T137">
        <v>4.0267716535433058</v>
      </c>
      <c r="U137">
        <v>60.573228346456688</v>
      </c>
      <c r="V137">
        <v>93.321162590320768</v>
      </c>
      <c r="W137">
        <v>86.135433070866142</v>
      </c>
      <c r="X137">
        <v>9.1789654054697589</v>
      </c>
      <c r="Y137">
        <v>2.4951432767437192</v>
      </c>
      <c r="Z137">
        <v>-34.540976388660361</v>
      </c>
      <c r="AA137">
        <v>2.0160650220655936</v>
      </c>
      <c r="AB137">
        <v>2.1027707279828713</v>
      </c>
    </row>
    <row r="138" spans="1:28">
      <c r="A138">
        <v>3</v>
      </c>
      <c r="B138">
        <v>4</v>
      </c>
      <c r="C138">
        <v>2024</v>
      </c>
      <c r="D138">
        <v>99</v>
      </c>
      <c r="E138">
        <v>4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22</v>
      </c>
      <c r="R138">
        <v>448</v>
      </c>
      <c r="S138">
        <v>448</v>
      </c>
      <c r="T138">
        <v>3.3973214285714279</v>
      </c>
      <c r="U138">
        <v>60.888392857142847</v>
      </c>
      <c r="V138">
        <v>91.139142547593195</v>
      </c>
      <c r="W138">
        <v>84.12142857142851</v>
      </c>
      <c r="X138">
        <v>9.5246829584604935</v>
      </c>
      <c r="Y138">
        <v>2.2787937573463526</v>
      </c>
      <c r="Z138">
        <v>-21.715178254394647</v>
      </c>
      <c r="AA138">
        <v>1.4223576848588753</v>
      </c>
      <c r="AB138">
        <v>1.44884194023427</v>
      </c>
    </row>
    <row r="139" spans="1:28">
      <c r="A139">
        <v>3</v>
      </c>
      <c r="B139">
        <v>5</v>
      </c>
      <c r="C139">
        <v>2024</v>
      </c>
      <c r="D139">
        <v>99</v>
      </c>
      <c r="E139">
        <v>5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26</v>
      </c>
      <c r="R139">
        <v>446</v>
      </c>
      <c r="S139">
        <v>446</v>
      </c>
      <c r="T139">
        <v>2.4147982062780273</v>
      </c>
      <c r="U139">
        <v>61.358744394618839</v>
      </c>
      <c r="V139">
        <v>89.101389988777186</v>
      </c>
      <c r="W139">
        <v>82.240582959641188</v>
      </c>
      <c r="X139">
        <v>7.8805509937509859</v>
      </c>
      <c r="Y139">
        <v>2.2810394613755376</v>
      </c>
      <c r="Z139">
        <v>-25.322882723551039</v>
      </c>
      <c r="AA139">
        <v>1.4160078737657551</v>
      </c>
      <c r="AB139">
        <v>1.4101242936028597</v>
      </c>
    </row>
    <row r="140" spans="1:28">
      <c r="A140">
        <v>3</v>
      </c>
      <c r="B140">
        <v>6</v>
      </c>
      <c r="C140">
        <v>2024</v>
      </c>
      <c r="D140">
        <v>99</v>
      </c>
      <c r="E140">
        <v>6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29</v>
      </c>
      <c r="R140">
        <v>770</v>
      </c>
      <c r="S140">
        <v>769</v>
      </c>
      <c r="T140">
        <v>3.5545454545454551</v>
      </c>
      <c r="U140">
        <v>60.888166449934992</v>
      </c>
      <c r="V140">
        <v>91.020263825626571</v>
      </c>
      <c r="W140">
        <v>83.970351105331602</v>
      </c>
      <c r="X140">
        <v>12.356270895213838</v>
      </c>
      <c r="Y140">
        <v>2.2567287955268167</v>
      </c>
      <c r="Z140">
        <v>-32.092662423113083</v>
      </c>
      <c r="AA140">
        <v>2.4446772708511921</v>
      </c>
      <c r="AB140">
        <v>2.4824966135034279</v>
      </c>
    </row>
    <row r="141" spans="1:28">
      <c r="A141">
        <v>3</v>
      </c>
      <c r="B141">
        <v>7</v>
      </c>
      <c r="C141">
        <v>2024</v>
      </c>
      <c r="D141">
        <v>99</v>
      </c>
      <c r="E141">
        <v>7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15</v>
      </c>
      <c r="R141">
        <v>435</v>
      </c>
      <c r="S141">
        <v>435</v>
      </c>
      <c r="T141">
        <v>2.174712643678161</v>
      </c>
      <c r="U141">
        <v>61.852873563218381</v>
      </c>
      <c r="V141">
        <v>87.227556319348508</v>
      </c>
      <c r="W141">
        <v>80.511034482758575</v>
      </c>
      <c r="X141">
        <v>7.3988422571334365</v>
      </c>
      <c r="Y141">
        <v>2.2664894663897006</v>
      </c>
      <c r="Z141">
        <v>-14.626996680167526</v>
      </c>
      <c r="AA141">
        <v>1.3810839127535952</v>
      </c>
      <c r="AB141">
        <v>1.3464214433712609</v>
      </c>
    </row>
    <row r="142" spans="1:28">
      <c r="A142">
        <v>3</v>
      </c>
      <c r="B142">
        <v>8</v>
      </c>
      <c r="C142">
        <v>2024</v>
      </c>
      <c r="D142">
        <v>99</v>
      </c>
      <c r="E142">
        <v>8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22</v>
      </c>
      <c r="R142">
        <v>506</v>
      </c>
      <c r="S142">
        <v>506</v>
      </c>
      <c r="T142">
        <v>3.3774703557312247</v>
      </c>
      <c r="U142">
        <v>60.735177865612648</v>
      </c>
      <c r="V142">
        <v>89.896325352540941</v>
      </c>
      <c r="W142">
        <v>82.974308300395265</v>
      </c>
      <c r="X142">
        <v>9.08079522469545</v>
      </c>
      <c r="Y142">
        <v>2.2547770255098758</v>
      </c>
      <c r="Z142">
        <v>-23.694397314195317</v>
      </c>
      <c r="AA142">
        <v>1.6065022065593548</v>
      </c>
      <c r="AB142">
        <v>1.6141002818187962</v>
      </c>
    </row>
    <row r="143" spans="1:28">
      <c r="A143">
        <v>3</v>
      </c>
      <c r="B143">
        <v>9</v>
      </c>
      <c r="C143">
        <v>2024</v>
      </c>
      <c r="D143">
        <v>99</v>
      </c>
      <c r="E143">
        <v>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17</v>
      </c>
      <c r="R143">
        <v>368</v>
      </c>
      <c r="S143">
        <v>368</v>
      </c>
      <c r="T143">
        <v>3.5434782608695654</v>
      </c>
      <c r="U143">
        <v>60.989130434782609</v>
      </c>
      <c r="V143">
        <v>92.863830138018741</v>
      </c>
      <c r="W143">
        <v>85.713315217391383</v>
      </c>
      <c r="X143">
        <v>9.4959179953569564</v>
      </c>
      <c r="Y143">
        <v>2.3990241005794442</v>
      </c>
      <c r="Z143">
        <v>-33.842498107889163</v>
      </c>
      <c r="AA143">
        <v>1.1683652411340761</v>
      </c>
      <c r="AB143">
        <v>1.212641613415967</v>
      </c>
    </row>
    <row r="144" spans="1:28">
      <c r="A144">
        <v>3</v>
      </c>
      <c r="B144">
        <v>10</v>
      </c>
      <c r="C144">
        <v>2024</v>
      </c>
      <c r="D144">
        <v>99</v>
      </c>
      <c r="E144">
        <v>10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27</v>
      </c>
      <c r="R144">
        <v>953</v>
      </c>
      <c r="S144">
        <v>953</v>
      </c>
      <c r="T144">
        <v>3.655823714585519</v>
      </c>
      <c r="U144">
        <v>60.901364113326352</v>
      </c>
      <c r="V144">
        <v>90.244071580991374</v>
      </c>
      <c r="W144">
        <v>83.295278069254991</v>
      </c>
      <c r="X144">
        <v>10.043434985490524</v>
      </c>
      <c r="Y144">
        <v>2.4526423694661141</v>
      </c>
      <c r="Z144">
        <v>-35.753654726790678</v>
      </c>
      <c r="AA144">
        <v>3.0256849858716697</v>
      </c>
      <c r="AB144">
        <v>3.0517548174559659</v>
      </c>
    </row>
    <row r="145" spans="1:28">
      <c r="A145">
        <v>3</v>
      </c>
      <c r="B145">
        <v>11</v>
      </c>
      <c r="C145">
        <v>2024</v>
      </c>
      <c r="D145">
        <v>99</v>
      </c>
      <c r="E145">
        <v>11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32</v>
      </c>
      <c r="R145">
        <v>725</v>
      </c>
      <c r="S145">
        <v>725</v>
      </c>
      <c r="T145">
        <v>3.484137931034482</v>
      </c>
      <c r="U145">
        <v>60.856551724137923</v>
      </c>
      <c r="V145">
        <v>89.694922852766496</v>
      </c>
      <c r="W145">
        <v>82.788413793103487</v>
      </c>
      <c r="X145">
        <v>8.8978945728061287</v>
      </c>
      <c r="Y145">
        <v>2.3053405401254254</v>
      </c>
      <c r="Z145">
        <v>-31.844428469317865</v>
      </c>
      <c r="AA145">
        <v>2.3018065212559922</v>
      </c>
      <c r="AB145">
        <v>2.307511765516614</v>
      </c>
    </row>
    <row r="146" spans="1:28">
      <c r="A146">
        <v>3</v>
      </c>
      <c r="B146">
        <v>12</v>
      </c>
      <c r="C146">
        <v>2024</v>
      </c>
      <c r="D146">
        <v>99</v>
      </c>
      <c r="E146">
        <v>12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23</v>
      </c>
      <c r="R146">
        <v>551</v>
      </c>
      <c r="S146">
        <v>551</v>
      </c>
      <c r="T146">
        <v>3.3974591651542654</v>
      </c>
      <c r="U146">
        <v>60.809437386569883</v>
      </c>
      <c r="V146">
        <v>86.090885674229625</v>
      </c>
      <c r="W146">
        <v>79.461887477314022</v>
      </c>
      <c r="X146">
        <v>9.3639440203952038</v>
      </c>
      <c r="Y146">
        <v>2.3669652227823921</v>
      </c>
      <c r="Z146">
        <v>-43.351727799957672</v>
      </c>
      <c r="AA146">
        <v>1.7493729561545541</v>
      </c>
      <c r="AB146">
        <v>1.6832430555915987</v>
      </c>
    </row>
    <row r="147" spans="1:28">
      <c r="A147">
        <v>3</v>
      </c>
      <c r="B147">
        <v>13</v>
      </c>
      <c r="C147">
        <v>2024</v>
      </c>
      <c r="D147">
        <v>99</v>
      </c>
      <c r="E147">
        <v>13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11</v>
      </c>
      <c r="R147">
        <v>168</v>
      </c>
      <c r="S147">
        <v>168</v>
      </c>
      <c r="T147">
        <v>5.6785714285714306</v>
      </c>
      <c r="U147">
        <v>59.851190476190446</v>
      </c>
      <c r="V147">
        <v>95.899757519475827</v>
      </c>
      <c r="W147">
        <v>88.51547619047615</v>
      </c>
      <c r="X147">
        <v>11.170507449440976</v>
      </c>
      <c r="Y147">
        <v>2.1729940967871335</v>
      </c>
      <c r="Z147">
        <v>-49.844126375548278</v>
      </c>
      <c r="AA147">
        <v>0.53338413182207822</v>
      </c>
      <c r="AB147">
        <v>0.57169559725650998</v>
      </c>
    </row>
    <row r="148" spans="1:28">
      <c r="A148">
        <v>3</v>
      </c>
      <c r="B148">
        <v>14</v>
      </c>
      <c r="C148">
        <v>2024</v>
      </c>
      <c r="D148">
        <v>99</v>
      </c>
      <c r="E148">
        <v>14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32</v>
      </c>
      <c r="R148">
        <v>601</v>
      </c>
      <c r="S148">
        <v>601</v>
      </c>
      <c r="T148">
        <v>2.8219633943427622</v>
      </c>
      <c r="U148">
        <v>61.039933444259582</v>
      </c>
      <c r="V148">
        <v>89.795807997865751</v>
      </c>
      <c r="W148">
        <v>82.881530782029984</v>
      </c>
      <c r="X148">
        <v>9.8849374473943943</v>
      </c>
      <c r="Y148">
        <v>2.5968884482923622</v>
      </c>
      <c r="Z148">
        <v>-25.471406324717535</v>
      </c>
      <c r="AA148">
        <v>1.9081182334825535</v>
      </c>
      <c r="AB148">
        <v>1.9149991763225316</v>
      </c>
    </row>
    <row r="149" spans="1:28">
      <c r="A149">
        <v>3</v>
      </c>
      <c r="B149">
        <v>15</v>
      </c>
      <c r="C149">
        <v>2024</v>
      </c>
      <c r="D149">
        <v>99</v>
      </c>
      <c r="E149">
        <v>15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20</v>
      </c>
      <c r="R149">
        <v>552</v>
      </c>
      <c r="S149">
        <v>552</v>
      </c>
      <c r="T149">
        <v>2.7409420289855078</v>
      </c>
      <c r="U149">
        <v>61.012681159420303</v>
      </c>
      <c r="V149">
        <v>93.976400207263652</v>
      </c>
      <c r="W149">
        <v>86.740217391304299</v>
      </c>
      <c r="X149">
        <v>10.424364156566005</v>
      </c>
      <c r="Y149">
        <v>2.1906054486543152</v>
      </c>
      <c r="Z149">
        <v>-9.1245944419128033</v>
      </c>
      <c r="AA149">
        <v>1.7525478617011141</v>
      </c>
      <c r="AB149">
        <v>1.8407547922746923</v>
      </c>
    </row>
    <row r="150" spans="1:28">
      <c r="A150">
        <v>3</v>
      </c>
      <c r="B150">
        <v>16</v>
      </c>
      <c r="C150">
        <v>2024</v>
      </c>
      <c r="D150">
        <v>99</v>
      </c>
      <c r="E150">
        <v>16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18</v>
      </c>
      <c r="R150">
        <v>845</v>
      </c>
      <c r="S150">
        <v>845</v>
      </c>
      <c r="T150">
        <v>2.337278106508875</v>
      </c>
      <c r="U150">
        <v>61.388165680473371</v>
      </c>
      <c r="V150">
        <v>87.673588183630613</v>
      </c>
      <c r="W150">
        <v>80.922721893491158</v>
      </c>
      <c r="X150">
        <v>9.5567841227476293</v>
      </c>
      <c r="Y150">
        <v>2.230154200841814</v>
      </c>
      <c r="Z150">
        <v>-28.735013531706954</v>
      </c>
      <c r="AA150">
        <v>2.6827951868431921</v>
      </c>
      <c r="AB150">
        <v>2.6288363234651606</v>
      </c>
    </row>
    <row r="151" spans="1:28">
      <c r="A151">
        <v>3</v>
      </c>
      <c r="B151">
        <v>17</v>
      </c>
      <c r="C151">
        <v>2024</v>
      </c>
      <c r="D151">
        <v>99</v>
      </c>
      <c r="E151">
        <v>17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29</v>
      </c>
      <c r="R151">
        <v>986</v>
      </c>
      <c r="S151">
        <v>986</v>
      </c>
      <c r="T151">
        <v>2.575050709939148</v>
      </c>
      <c r="U151">
        <v>61.130831643002011</v>
      </c>
      <c r="V151">
        <v>91.221411791077315</v>
      </c>
      <c r="W151">
        <v>84.197363083164305</v>
      </c>
      <c r="X151">
        <v>8.6841928829574719</v>
      </c>
      <c r="Y151">
        <v>2.030728123610158</v>
      </c>
      <c r="Z151">
        <v>-25.620383951462802</v>
      </c>
      <c r="AA151">
        <v>3.1304568689081496</v>
      </c>
      <c r="AB151">
        <v>3.1916242862022606</v>
      </c>
    </row>
    <row r="152" spans="1:28">
      <c r="A152">
        <v>3</v>
      </c>
      <c r="B152">
        <v>18</v>
      </c>
      <c r="C152">
        <v>2024</v>
      </c>
      <c r="D152">
        <v>99</v>
      </c>
      <c r="E152">
        <v>18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14</v>
      </c>
      <c r="R152">
        <v>319</v>
      </c>
      <c r="S152">
        <v>319</v>
      </c>
      <c r="T152">
        <v>2.8777429467084641</v>
      </c>
      <c r="U152">
        <v>60.949843260188096</v>
      </c>
      <c r="V152">
        <v>86.959179722657126</v>
      </c>
      <c r="W152">
        <v>80.263322884012567</v>
      </c>
      <c r="X152">
        <v>8.3918457357040808</v>
      </c>
      <c r="Y152">
        <v>2.1722079633974798</v>
      </c>
      <c r="Z152">
        <v>-17.377251348943627</v>
      </c>
      <c r="AA152">
        <v>1.0127948693526363</v>
      </c>
      <c r="AB152">
        <v>0.98433782578750628</v>
      </c>
    </row>
    <row r="153" spans="1:28">
      <c r="A153">
        <v>3</v>
      </c>
      <c r="B153">
        <v>19</v>
      </c>
      <c r="C153">
        <v>2024</v>
      </c>
      <c r="D153">
        <v>99</v>
      </c>
      <c r="E153">
        <v>19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25</v>
      </c>
      <c r="R153">
        <v>614</v>
      </c>
      <c r="S153">
        <v>614</v>
      </c>
      <c r="T153">
        <v>4.7426710097719882</v>
      </c>
      <c r="U153">
        <v>60.268729641693824</v>
      </c>
      <c r="V153">
        <v>90.605446762257372</v>
      </c>
      <c r="W153">
        <v>83.628827361563495</v>
      </c>
      <c r="X153">
        <v>11.57886003033663</v>
      </c>
      <c r="Y153">
        <v>2.6137507866020999</v>
      </c>
      <c r="Z153">
        <v>-50.444673649828005</v>
      </c>
      <c r="AA153">
        <v>1.949392005587834</v>
      </c>
      <c r="AB153">
        <v>1.9740617525511408</v>
      </c>
    </row>
    <row r="154" spans="1:28">
      <c r="A154">
        <v>3</v>
      </c>
      <c r="B154">
        <v>20</v>
      </c>
      <c r="C154">
        <v>2024</v>
      </c>
      <c r="D154">
        <v>99</v>
      </c>
      <c r="E154">
        <v>20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22</v>
      </c>
      <c r="R154">
        <v>426</v>
      </c>
      <c r="S154">
        <v>426</v>
      </c>
      <c r="T154">
        <v>3.3380281690140845</v>
      </c>
      <c r="U154">
        <v>60.786384976525802</v>
      </c>
      <c r="V154">
        <v>90.260377723182742</v>
      </c>
      <c r="W154">
        <v>83.310328638497751</v>
      </c>
      <c r="X154">
        <v>9.477682527346678</v>
      </c>
      <c r="Y154">
        <v>2.0056030861356642</v>
      </c>
      <c r="Z154">
        <v>-29.395842742661493</v>
      </c>
      <c r="AA154">
        <v>1.3525097628345557</v>
      </c>
      <c r="AB154">
        <v>1.3644097135120985</v>
      </c>
    </row>
    <row r="155" spans="1:28">
      <c r="A155">
        <v>3</v>
      </c>
      <c r="B155">
        <v>21</v>
      </c>
      <c r="C155">
        <v>2024</v>
      </c>
      <c r="D155">
        <v>99</v>
      </c>
      <c r="E155">
        <v>21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24</v>
      </c>
      <c r="R155">
        <v>257</v>
      </c>
      <c r="S155">
        <v>257</v>
      </c>
      <c r="T155">
        <v>2.591439688715953</v>
      </c>
      <c r="U155">
        <v>61.564202334630352</v>
      </c>
      <c r="V155">
        <v>91.795911656710643</v>
      </c>
      <c r="W155">
        <v>84.72762645914402</v>
      </c>
      <c r="X155">
        <v>10.046087155153486</v>
      </c>
      <c r="Y155">
        <v>2.4772825119241899</v>
      </c>
      <c r="Z155">
        <v>-29.044997528317619</v>
      </c>
      <c r="AA155">
        <v>0.8159507254659174</v>
      </c>
      <c r="AB155">
        <v>0.83713311031569115</v>
      </c>
    </row>
    <row r="156" spans="1:28">
      <c r="A156">
        <v>3</v>
      </c>
      <c r="B156">
        <v>22</v>
      </c>
      <c r="C156">
        <v>2024</v>
      </c>
      <c r="D156">
        <v>99</v>
      </c>
      <c r="E156">
        <v>22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18</v>
      </c>
      <c r="R156">
        <v>662</v>
      </c>
      <c r="S156">
        <v>662</v>
      </c>
      <c r="T156">
        <v>2.6752265861027191</v>
      </c>
      <c r="U156">
        <v>61.006042296072494</v>
      </c>
      <c r="V156">
        <v>87.875802339016658</v>
      </c>
      <c r="W156">
        <v>81.109365558912359</v>
      </c>
      <c r="X156">
        <v>7.8541175851653424</v>
      </c>
      <c r="Y156">
        <v>2.2306488532192095</v>
      </c>
      <c r="Z156">
        <v>-14.387170549890437</v>
      </c>
      <c r="AA156">
        <v>2.1017874718227136</v>
      </c>
      <c r="AB156">
        <v>2.0642645271428153</v>
      </c>
    </row>
    <row r="157" spans="1:28">
      <c r="A157">
        <v>3</v>
      </c>
      <c r="B157">
        <v>23</v>
      </c>
      <c r="C157">
        <v>2024</v>
      </c>
      <c r="D157">
        <v>99</v>
      </c>
      <c r="E157">
        <v>23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35</v>
      </c>
      <c r="R157">
        <v>1099</v>
      </c>
      <c r="S157">
        <v>1098</v>
      </c>
      <c r="T157">
        <v>2.6260236578707921</v>
      </c>
      <c r="U157">
        <v>61.258652094717682</v>
      </c>
      <c r="V157">
        <v>89.238288072275552</v>
      </c>
      <c r="W157">
        <v>82.330418943533687</v>
      </c>
      <c r="X157">
        <v>9.432661545490598</v>
      </c>
      <c r="Y157">
        <v>2.0922579999471238</v>
      </c>
      <c r="Z157">
        <v>-17.192892188348264</v>
      </c>
      <c r="AA157">
        <v>3.4892211956694283</v>
      </c>
      <c r="AB157">
        <v>3.4753537824480376</v>
      </c>
    </row>
    <row r="158" spans="1:28">
      <c r="A158">
        <v>3</v>
      </c>
      <c r="B158">
        <v>24</v>
      </c>
      <c r="C158">
        <v>2024</v>
      </c>
      <c r="D158">
        <v>99</v>
      </c>
      <c r="E158">
        <v>24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16</v>
      </c>
      <c r="R158">
        <v>600</v>
      </c>
      <c r="S158">
        <v>600</v>
      </c>
      <c r="T158">
        <v>2.5033333333333339</v>
      </c>
      <c r="U158">
        <v>61.293333333333351</v>
      </c>
      <c r="V158">
        <v>88.586673889490726</v>
      </c>
      <c r="W158">
        <v>81.76550000000006</v>
      </c>
      <c r="X158">
        <v>9.1513583554569369</v>
      </c>
      <c r="Y158">
        <v>2.3267908276325793</v>
      </c>
      <c r="Z158">
        <v>-19.680904258045842</v>
      </c>
      <c r="AA158">
        <v>1.9049433279359935</v>
      </c>
      <c r="AB158">
        <v>1.8860695475963527</v>
      </c>
    </row>
    <row r="159" spans="1:28">
      <c r="A159">
        <v>3</v>
      </c>
      <c r="B159">
        <v>25</v>
      </c>
      <c r="C159">
        <v>2024</v>
      </c>
      <c r="D159">
        <v>99</v>
      </c>
      <c r="E159">
        <v>25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24</v>
      </c>
      <c r="R159">
        <v>466</v>
      </c>
      <c r="S159">
        <v>466</v>
      </c>
      <c r="T159">
        <v>2.6609442060085842</v>
      </c>
      <c r="U159">
        <v>60.989270386266099</v>
      </c>
      <c r="V159">
        <v>87.645948321158414</v>
      </c>
      <c r="W159">
        <v>80.89721030042918</v>
      </c>
      <c r="X159">
        <v>9.1518949436047752</v>
      </c>
      <c r="Y159">
        <v>1.9593214818862037</v>
      </c>
      <c r="Z159">
        <v>-20.172302564005211</v>
      </c>
      <c r="AA159">
        <v>1.4795059846969547</v>
      </c>
      <c r="AB159">
        <v>1.4492917430995151</v>
      </c>
    </row>
    <row r="160" spans="1:28">
      <c r="A160">
        <v>3</v>
      </c>
      <c r="B160">
        <v>26</v>
      </c>
      <c r="C160">
        <v>2024</v>
      </c>
      <c r="D160">
        <v>99</v>
      </c>
      <c r="E160">
        <v>26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16</v>
      </c>
      <c r="R160">
        <v>568</v>
      </c>
      <c r="S160">
        <v>568</v>
      </c>
      <c r="T160">
        <v>4.211267605633803</v>
      </c>
      <c r="U160">
        <v>60.429577464788736</v>
      </c>
      <c r="V160">
        <v>93.168708894755326</v>
      </c>
      <c r="W160">
        <v>85.99471830985911</v>
      </c>
      <c r="X160">
        <v>9.6694564271585381</v>
      </c>
      <c r="Y160">
        <v>2.3591233968882221</v>
      </c>
      <c r="Z160">
        <v>-34.614080621951928</v>
      </c>
      <c r="AA160">
        <v>1.8033463504460747</v>
      </c>
      <c r="AB160">
        <v>1.8778308506714063</v>
      </c>
    </row>
    <row r="161" spans="1:28">
      <c r="A161">
        <v>3</v>
      </c>
      <c r="B161">
        <v>27</v>
      </c>
      <c r="C161">
        <v>2024</v>
      </c>
      <c r="D161">
        <v>99</v>
      </c>
      <c r="E161">
        <v>27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23</v>
      </c>
      <c r="R161">
        <v>831</v>
      </c>
      <c r="S161">
        <v>830</v>
      </c>
      <c r="T161">
        <v>3.5776173285198558</v>
      </c>
      <c r="U161">
        <v>60.875903614457833</v>
      </c>
      <c r="V161">
        <v>87.71227923612102</v>
      </c>
      <c r="W161">
        <v>80.911686746987883</v>
      </c>
      <c r="X161">
        <v>8.9262261915300201</v>
      </c>
      <c r="Y161">
        <v>2.2798800624469204</v>
      </c>
      <c r="Z161">
        <v>-34.812390070246998</v>
      </c>
      <c r="AA161">
        <v>2.6383465091913516</v>
      </c>
      <c r="AB161">
        <v>2.581818468405864</v>
      </c>
    </row>
    <row r="162" spans="1:28">
      <c r="A162">
        <v>3</v>
      </c>
      <c r="B162">
        <v>28</v>
      </c>
      <c r="C162">
        <v>2024</v>
      </c>
      <c r="D162">
        <v>99</v>
      </c>
      <c r="E162">
        <v>28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15</v>
      </c>
      <c r="R162">
        <v>521</v>
      </c>
      <c r="S162">
        <v>521</v>
      </c>
      <c r="T162">
        <v>2.1765834932821502</v>
      </c>
      <c r="U162">
        <v>61.479846449136282</v>
      </c>
      <c r="V162">
        <v>85.548667763260497</v>
      </c>
      <c r="W162">
        <v>78.961420345489401</v>
      </c>
      <c r="X162">
        <v>8.2307501878262261</v>
      </c>
      <c r="Y162">
        <v>1.9836367015545997</v>
      </c>
      <c r="Z162">
        <v>-30.466401823411758</v>
      </c>
      <c r="AA162">
        <v>1.6541257897577548</v>
      </c>
      <c r="AB162">
        <v>1.5815722301706621</v>
      </c>
    </row>
    <row r="163" spans="1:28">
      <c r="A163">
        <v>3</v>
      </c>
      <c r="B163">
        <v>29</v>
      </c>
      <c r="C163">
        <v>2024</v>
      </c>
      <c r="D163">
        <v>99</v>
      </c>
      <c r="E163">
        <v>29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16</v>
      </c>
      <c r="R163">
        <v>371</v>
      </c>
      <c r="S163">
        <v>371</v>
      </c>
      <c r="T163">
        <v>2.9946091644204857</v>
      </c>
      <c r="U163">
        <v>60.819407008086245</v>
      </c>
      <c r="V163">
        <v>90.40162601151178</v>
      </c>
      <c r="W163">
        <v>83.440700808625337</v>
      </c>
      <c r="X163">
        <v>9.9199267748183111</v>
      </c>
      <c r="Y163">
        <v>2.0006065586563455</v>
      </c>
      <c r="Z163">
        <v>-36.704330502513827</v>
      </c>
      <c r="AA163">
        <v>1.177889957773756</v>
      </c>
      <c r="AB163">
        <v>1.190113025464417</v>
      </c>
    </row>
    <row r="164" spans="1:28">
      <c r="A164">
        <v>3</v>
      </c>
      <c r="B164">
        <v>30</v>
      </c>
      <c r="C164">
        <v>2024</v>
      </c>
      <c r="D164">
        <v>99</v>
      </c>
      <c r="E164">
        <v>30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22</v>
      </c>
      <c r="R164">
        <v>628</v>
      </c>
      <c r="S164">
        <v>628</v>
      </c>
      <c r="T164">
        <v>3.0573248407643319</v>
      </c>
      <c r="U164">
        <v>60.993630573248403</v>
      </c>
      <c r="V164">
        <v>88.253824761405241</v>
      </c>
      <c r="W164">
        <v>81.458280254777051</v>
      </c>
      <c r="X164">
        <v>9.2339641464415525</v>
      </c>
      <c r="Y164">
        <v>2.1047317492106874</v>
      </c>
      <c r="Z164">
        <v>-8.8762796035431943</v>
      </c>
      <c r="AA164">
        <v>1.9938406832396744</v>
      </c>
      <c r="AB164">
        <v>1.9666688387916136</v>
      </c>
    </row>
    <row r="165" spans="1:28">
      <c r="A165">
        <v>3</v>
      </c>
      <c r="B165">
        <v>31</v>
      </c>
      <c r="C165">
        <v>2024</v>
      </c>
      <c r="D165">
        <v>99</v>
      </c>
      <c r="E165">
        <v>31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27</v>
      </c>
      <c r="R165">
        <v>863</v>
      </c>
      <c r="S165">
        <v>863</v>
      </c>
      <c r="T165">
        <v>2.9536500579374279</v>
      </c>
      <c r="U165">
        <v>61.053302433371954</v>
      </c>
      <c r="V165">
        <v>88.997412588553772</v>
      </c>
      <c r="W165">
        <v>82.144611819235223</v>
      </c>
      <c r="X165">
        <v>9.6385134444796616</v>
      </c>
      <c r="Y165">
        <v>2.3528656840273494</v>
      </c>
      <c r="Z165">
        <v>-21.689252196434612</v>
      </c>
      <c r="AA165">
        <v>2.7399434866812711</v>
      </c>
      <c r="AB165">
        <v>2.7253747828595896</v>
      </c>
    </row>
    <row r="166" spans="1:28">
      <c r="A166">
        <v>3</v>
      </c>
      <c r="B166">
        <v>32</v>
      </c>
      <c r="C166">
        <v>2024</v>
      </c>
      <c r="D166">
        <v>99</v>
      </c>
      <c r="E166">
        <v>32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24</v>
      </c>
      <c r="R166">
        <v>807</v>
      </c>
      <c r="S166">
        <v>807</v>
      </c>
      <c r="T166">
        <v>2.9244114002478323</v>
      </c>
      <c r="U166">
        <v>61.084262701363087</v>
      </c>
      <c r="V166">
        <v>87.009656835302138</v>
      </c>
      <c r="W166">
        <v>80.309913258983769</v>
      </c>
      <c r="X166">
        <v>9.4243259215457442</v>
      </c>
      <c r="Y166">
        <v>1.9920132152421717</v>
      </c>
      <c r="Z166">
        <v>-36.966535152672733</v>
      </c>
      <c r="AA166">
        <v>2.5621487760739119</v>
      </c>
      <c r="AB166">
        <v>2.4916041604073875</v>
      </c>
    </row>
    <row r="167" spans="1:28">
      <c r="A167">
        <v>3</v>
      </c>
      <c r="B167">
        <v>33</v>
      </c>
      <c r="C167">
        <v>2024</v>
      </c>
      <c r="D167">
        <v>99</v>
      </c>
      <c r="E167">
        <v>33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18</v>
      </c>
      <c r="R167">
        <v>602</v>
      </c>
      <c r="S167">
        <v>602</v>
      </c>
      <c r="T167">
        <v>5.174418604651164</v>
      </c>
      <c r="U167">
        <v>59.832225913621251</v>
      </c>
      <c r="V167">
        <v>88.915064627478628</v>
      </c>
      <c r="W167">
        <v>82.068604651162815</v>
      </c>
      <c r="X167">
        <v>10.428696085307644</v>
      </c>
      <c r="Y167">
        <v>2.3688365793487058</v>
      </c>
      <c r="Z167">
        <v>-43.51658665125759</v>
      </c>
      <c r="AA167">
        <v>1.9112931390291139</v>
      </c>
      <c r="AB167">
        <v>1.8993714101069941</v>
      </c>
    </row>
    <row r="168" spans="1:28">
      <c r="A168">
        <v>3</v>
      </c>
      <c r="B168">
        <v>34</v>
      </c>
      <c r="C168">
        <v>2024</v>
      </c>
      <c r="D168">
        <v>99</v>
      </c>
      <c r="E168">
        <v>34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22</v>
      </c>
      <c r="R168">
        <v>757</v>
      </c>
      <c r="S168">
        <v>757</v>
      </c>
      <c r="T168">
        <v>5.3764861294583906</v>
      </c>
      <c r="U168">
        <v>59.960369881109614</v>
      </c>
      <c r="V168">
        <v>89.160897710212126</v>
      </c>
      <c r="W168">
        <v>82.295508586525742</v>
      </c>
      <c r="X168">
        <v>8.7106203666552755</v>
      </c>
      <c r="Y168">
        <v>2.5459608999628078</v>
      </c>
      <c r="Z168">
        <v>-30.53467642152324</v>
      </c>
      <c r="AA168">
        <v>2.4034034987459125</v>
      </c>
      <c r="AB168">
        <v>2.3950157229168219</v>
      </c>
    </row>
    <row r="169" spans="1:28">
      <c r="A169">
        <v>3</v>
      </c>
      <c r="B169">
        <v>35</v>
      </c>
      <c r="C169">
        <v>2024</v>
      </c>
      <c r="D169">
        <v>99</v>
      </c>
      <c r="E169">
        <v>35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13</v>
      </c>
      <c r="R169">
        <v>416</v>
      </c>
      <c r="S169">
        <v>416</v>
      </c>
      <c r="T169">
        <v>3.3629807692307687</v>
      </c>
      <c r="U169">
        <v>60.853365384615401</v>
      </c>
      <c r="V169">
        <v>86.946828902408541</v>
      </c>
      <c r="W169">
        <v>80.251923076923106</v>
      </c>
      <c r="X169">
        <v>10.667899645207941</v>
      </c>
      <c r="Y169">
        <v>2.2231600476040119</v>
      </c>
      <c r="Z169">
        <v>-34.045390511533199</v>
      </c>
      <c r="AA169">
        <v>1.320760707368956</v>
      </c>
      <c r="AB169">
        <v>1.2834682645817344</v>
      </c>
    </row>
    <row r="170" spans="1:28">
      <c r="A170">
        <v>3</v>
      </c>
      <c r="B170">
        <v>36</v>
      </c>
      <c r="C170">
        <v>2024</v>
      </c>
      <c r="D170">
        <v>99</v>
      </c>
      <c r="E170">
        <v>36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17</v>
      </c>
      <c r="R170">
        <v>673</v>
      </c>
      <c r="S170">
        <v>673</v>
      </c>
      <c r="T170">
        <v>2.790490341753344</v>
      </c>
      <c r="U170">
        <v>61.109955423476954</v>
      </c>
      <c r="V170">
        <v>85.54877096617885</v>
      </c>
      <c r="W170">
        <v>78.96151560178302</v>
      </c>
      <c r="X170">
        <v>9.8269932742130237</v>
      </c>
      <c r="Y170">
        <v>2.0257859622202896</v>
      </c>
      <c r="Z170">
        <v>-15.865087997575412</v>
      </c>
      <c r="AA170">
        <v>2.1367114328348729</v>
      </c>
      <c r="AB170">
        <v>2.0429930805325895</v>
      </c>
    </row>
    <row r="171" spans="1:28">
      <c r="A171">
        <v>3</v>
      </c>
      <c r="B171">
        <v>37</v>
      </c>
      <c r="C171">
        <v>2024</v>
      </c>
      <c r="D171">
        <v>99</v>
      </c>
      <c r="E171">
        <v>37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16</v>
      </c>
      <c r="R171">
        <v>261</v>
      </c>
      <c r="S171">
        <v>261</v>
      </c>
      <c r="T171">
        <v>3.9080459770114944</v>
      </c>
      <c r="U171">
        <v>60.314176245210739</v>
      </c>
      <c r="V171">
        <v>89.052025088936219</v>
      </c>
      <c r="W171">
        <v>82.19501915708814</v>
      </c>
      <c r="X171">
        <v>11.802860800836548</v>
      </c>
      <c r="Y171">
        <v>2.5821651403132777</v>
      </c>
      <c r="Z171">
        <v>-42.68401550054849</v>
      </c>
      <c r="AA171">
        <v>0.82865034765215717</v>
      </c>
      <c r="AB171">
        <v>0.8247500758802061</v>
      </c>
    </row>
    <row r="172" spans="1:28">
      <c r="A172">
        <v>3</v>
      </c>
      <c r="B172">
        <v>38</v>
      </c>
      <c r="C172">
        <v>2024</v>
      </c>
      <c r="D172">
        <v>99</v>
      </c>
      <c r="E172">
        <v>38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22</v>
      </c>
      <c r="R172">
        <v>415</v>
      </c>
      <c r="S172">
        <v>415</v>
      </c>
      <c r="T172">
        <v>3.4530120481927722</v>
      </c>
      <c r="U172">
        <v>61.036144578313262</v>
      </c>
      <c r="V172">
        <v>88.672871333655252</v>
      </c>
      <c r="W172">
        <v>81.845060240963861</v>
      </c>
      <c r="X172">
        <v>7.9368785970206561</v>
      </c>
      <c r="Y172">
        <v>2.3224715912900682</v>
      </c>
      <c r="Z172">
        <v>-5.4207646882716709</v>
      </c>
      <c r="AA172">
        <v>1.3175858018223956</v>
      </c>
      <c r="AB172">
        <v>1.3058007846176651</v>
      </c>
    </row>
    <row r="173" spans="1:28">
      <c r="A173">
        <v>3</v>
      </c>
      <c r="B173">
        <v>39</v>
      </c>
      <c r="C173">
        <v>2024</v>
      </c>
      <c r="D173">
        <v>99</v>
      </c>
      <c r="E173">
        <v>39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26</v>
      </c>
      <c r="R173">
        <v>1136</v>
      </c>
      <c r="S173">
        <v>1136</v>
      </c>
      <c r="T173">
        <v>4.4471830985915473</v>
      </c>
      <c r="U173">
        <v>60.313380281690137</v>
      </c>
      <c r="V173">
        <v>91.968264080692251</v>
      </c>
      <c r="W173">
        <v>84.886707746478891</v>
      </c>
      <c r="X173">
        <v>8.5166132844646825</v>
      </c>
      <c r="Y173">
        <v>2.1514891296736676</v>
      </c>
      <c r="Z173">
        <v>-32.389833133362551</v>
      </c>
      <c r="AA173">
        <v>3.6066927008921494</v>
      </c>
      <c r="AB173">
        <v>3.7072713708741905</v>
      </c>
    </row>
    <row r="174" spans="1:28">
      <c r="A174">
        <v>3</v>
      </c>
      <c r="B174">
        <v>40</v>
      </c>
      <c r="C174">
        <v>2024</v>
      </c>
      <c r="D174">
        <v>99</v>
      </c>
      <c r="E174">
        <v>40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24</v>
      </c>
      <c r="R174">
        <v>476</v>
      </c>
      <c r="S174">
        <v>476</v>
      </c>
      <c r="T174">
        <v>3.8235294117647056</v>
      </c>
      <c r="U174">
        <v>60.487394957983206</v>
      </c>
      <c r="V174">
        <v>88.386882380254278</v>
      </c>
      <c r="W174">
        <v>81.5810924369747</v>
      </c>
      <c r="X174">
        <v>9.2644220787730589</v>
      </c>
      <c r="Y174">
        <v>2.6093418025103925</v>
      </c>
      <c r="Z174">
        <v>-9.345858567040878</v>
      </c>
      <c r="AA174">
        <v>1.5112550401625549</v>
      </c>
      <c r="AB174">
        <v>1.4929072431524704</v>
      </c>
    </row>
    <row r="175" spans="1:28">
      <c r="A175">
        <v>3</v>
      </c>
      <c r="B175">
        <v>41</v>
      </c>
      <c r="C175">
        <v>2024</v>
      </c>
      <c r="D175">
        <v>99</v>
      </c>
      <c r="E175">
        <v>41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25</v>
      </c>
      <c r="R175">
        <v>808</v>
      </c>
      <c r="S175">
        <v>808</v>
      </c>
      <c r="T175">
        <v>3.1905940594059405</v>
      </c>
      <c r="U175">
        <v>61.004950495049499</v>
      </c>
      <c r="V175">
        <v>90.263668837089568</v>
      </c>
      <c r="W175">
        <v>83.313366336633621</v>
      </c>
      <c r="X175">
        <v>10.032918321900382</v>
      </c>
      <c r="Y175">
        <v>2.0800740770140624</v>
      </c>
      <c r="Z175">
        <v>-16.246001480467402</v>
      </c>
      <c r="AA175">
        <v>2.5653236816204719</v>
      </c>
      <c r="AB175">
        <v>2.587988841044472</v>
      </c>
    </row>
    <row r="176" spans="1:28">
      <c r="A176">
        <v>3</v>
      </c>
      <c r="B176">
        <v>42</v>
      </c>
      <c r="C176">
        <v>2024</v>
      </c>
      <c r="D176">
        <v>99</v>
      </c>
      <c r="E176">
        <v>42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20</v>
      </c>
      <c r="R176">
        <v>492</v>
      </c>
      <c r="S176">
        <v>492</v>
      </c>
      <c r="T176">
        <v>2.9857723577235777</v>
      </c>
      <c r="U176">
        <v>60.802845528455279</v>
      </c>
      <c r="V176">
        <v>88.175267993199981</v>
      </c>
      <c r="W176">
        <v>81.38577235772361</v>
      </c>
      <c r="X176">
        <v>10.284171712787462</v>
      </c>
      <c r="Y176">
        <v>2.034197478771925</v>
      </c>
      <c r="Z176">
        <v>-21.192583341179976</v>
      </c>
      <c r="AA176">
        <v>1.5620535289075148</v>
      </c>
      <c r="AB176">
        <v>1.539394561498914</v>
      </c>
    </row>
    <row r="177" spans="1:28">
      <c r="A177">
        <v>3</v>
      </c>
      <c r="B177">
        <v>43</v>
      </c>
      <c r="C177">
        <v>2024</v>
      </c>
      <c r="D177">
        <v>99</v>
      </c>
      <c r="E177">
        <v>43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18</v>
      </c>
      <c r="R177">
        <v>388</v>
      </c>
      <c r="S177">
        <v>388</v>
      </c>
      <c r="T177">
        <v>2.6597938144329887</v>
      </c>
      <c r="U177">
        <v>61.02577319587629</v>
      </c>
      <c r="V177">
        <v>89.981961555215548</v>
      </c>
      <c r="W177">
        <v>83.053350515463876</v>
      </c>
      <c r="X177">
        <v>6.6480881765293551</v>
      </c>
      <c r="Y177">
        <v>2.2370718320048621</v>
      </c>
      <c r="Z177">
        <v>-18.052951128099252</v>
      </c>
      <c r="AA177">
        <v>1.2318633520652762</v>
      </c>
      <c r="AB177">
        <v>1.2388685804817463</v>
      </c>
    </row>
    <row r="178" spans="1:28">
      <c r="A178">
        <v>3</v>
      </c>
      <c r="B178">
        <v>44</v>
      </c>
      <c r="C178">
        <v>2024</v>
      </c>
      <c r="D178">
        <v>99</v>
      </c>
      <c r="E178">
        <v>44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18</v>
      </c>
      <c r="R178">
        <v>678</v>
      </c>
      <c r="S178">
        <v>678</v>
      </c>
      <c r="T178">
        <v>4.4056047197640122</v>
      </c>
      <c r="U178">
        <v>60.327433628318609</v>
      </c>
      <c r="V178">
        <v>90.108086686673246</v>
      </c>
      <c r="W178">
        <v>83.169764011799387</v>
      </c>
      <c r="X178">
        <v>8.9200686997368219</v>
      </c>
      <c r="Y178">
        <v>2.4588980355901873</v>
      </c>
      <c r="Z178">
        <v>-34.095273786905814</v>
      </c>
      <c r="AA178">
        <v>2.1525859605676736</v>
      </c>
      <c r="AB178">
        <v>2.1678614314995412</v>
      </c>
    </row>
    <row r="179" spans="1:28">
      <c r="A179">
        <v>3</v>
      </c>
      <c r="B179">
        <v>45</v>
      </c>
      <c r="C179">
        <v>2024</v>
      </c>
      <c r="D179">
        <v>99</v>
      </c>
      <c r="E179">
        <v>45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30</v>
      </c>
      <c r="R179">
        <v>1089</v>
      </c>
      <c r="S179">
        <v>1089</v>
      </c>
      <c r="T179">
        <v>2.3232323232323235</v>
      </c>
      <c r="U179">
        <v>61.470156106519759</v>
      </c>
      <c r="V179">
        <v>89.315791620529126</v>
      </c>
      <c r="W179">
        <v>82.438475665748413</v>
      </c>
      <c r="X179">
        <v>8.3998643277781007</v>
      </c>
      <c r="Y179">
        <v>2.1766099607996674</v>
      </c>
      <c r="Z179">
        <v>-9.9545764429657879</v>
      </c>
      <c r="AA179">
        <v>3.4574721402038282</v>
      </c>
      <c r="AB179">
        <v>3.4513912075842152</v>
      </c>
    </row>
    <row r="180" spans="1:28">
      <c r="A180">
        <v>3</v>
      </c>
      <c r="B180">
        <v>46</v>
      </c>
      <c r="C180">
        <v>2024</v>
      </c>
      <c r="D180">
        <v>99</v>
      </c>
      <c r="E180">
        <v>46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22</v>
      </c>
      <c r="R180">
        <v>682</v>
      </c>
      <c r="S180">
        <v>682</v>
      </c>
      <c r="T180">
        <v>2.9457478005865099</v>
      </c>
      <c r="U180">
        <v>60.986803519061581</v>
      </c>
      <c r="V180">
        <v>92.711831557810598</v>
      </c>
      <c r="W180">
        <v>85.573020527859242</v>
      </c>
      <c r="X180">
        <v>9.6889636688408487</v>
      </c>
      <c r="Y180">
        <v>2.2166000065328406</v>
      </c>
      <c r="Z180">
        <v>-31.375975314364769</v>
      </c>
      <c r="AA180">
        <v>2.1652855827539126</v>
      </c>
      <c r="AB180">
        <v>2.2436628254655329</v>
      </c>
    </row>
    <row r="181" spans="1:28">
      <c r="A181">
        <v>3</v>
      </c>
      <c r="B181">
        <v>47</v>
      </c>
      <c r="C181">
        <v>2024</v>
      </c>
      <c r="D181">
        <v>99</v>
      </c>
      <c r="E181">
        <v>47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22</v>
      </c>
      <c r="R181">
        <v>426</v>
      </c>
      <c r="S181">
        <v>426</v>
      </c>
      <c r="T181">
        <v>3.2136150234741794</v>
      </c>
      <c r="U181">
        <v>60.962441314553999</v>
      </c>
      <c r="V181">
        <v>89.811748788142381</v>
      </c>
      <c r="W181">
        <v>82.896244131455376</v>
      </c>
      <c r="X181">
        <v>8.5321944833068102</v>
      </c>
      <c r="Y181">
        <v>2.1226473090620943</v>
      </c>
      <c r="Z181">
        <v>-23.733096928776057</v>
      </c>
      <c r="AA181">
        <v>1.3525097628345557</v>
      </c>
      <c r="AB181">
        <v>1.3576280703130299</v>
      </c>
    </row>
    <row r="182" spans="1:28">
      <c r="A182">
        <v>3</v>
      </c>
      <c r="B182">
        <v>48</v>
      </c>
      <c r="C182">
        <v>2024</v>
      </c>
      <c r="D182">
        <v>99</v>
      </c>
      <c r="E182">
        <v>48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23</v>
      </c>
      <c r="R182">
        <v>569</v>
      </c>
      <c r="S182">
        <v>569</v>
      </c>
      <c r="T182">
        <v>2.7908611599297002</v>
      </c>
      <c r="U182">
        <v>61.103690685413007</v>
      </c>
      <c r="V182">
        <v>91.21874684636137</v>
      </c>
      <c r="W182">
        <v>84.194903339191555</v>
      </c>
      <c r="X182">
        <v>7.7757876673880499</v>
      </c>
      <c r="Y182">
        <v>2.4034546933944432</v>
      </c>
      <c r="Z182">
        <v>-19.694553891005722</v>
      </c>
      <c r="AA182">
        <v>1.8065212559926345</v>
      </c>
      <c r="AB182">
        <v>1.8417658876042593</v>
      </c>
    </row>
    <row r="183" spans="1:28">
      <c r="A183">
        <v>3</v>
      </c>
      <c r="B183">
        <v>49</v>
      </c>
      <c r="C183">
        <v>2024</v>
      </c>
      <c r="D183">
        <v>99</v>
      </c>
      <c r="E183">
        <v>49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20</v>
      </c>
      <c r="R183">
        <v>736</v>
      </c>
      <c r="S183">
        <v>736</v>
      </c>
      <c r="T183">
        <v>3.5883152173913038</v>
      </c>
      <c r="U183">
        <v>60.961956521739133</v>
      </c>
      <c r="V183">
        <v>86.263042300626523</v>
      </c>
      <c r="W183">
        <v>79.620788043478257</v>
      </c>
      <c r="X183">
        <v>10.235352202297477</v>
      </c>
      <c r="Y183">
        <v>2.5588016213141054</v>
      </c>
      <c r="Z183">
        <v>-43.850964880103106</v>
      </c>
      <c r="AA183">
        <v>2.3367304822681523</v>
      </c>
      <c r="AB183">
        <v>2.2528933953753727</v>
      </c>
    </row>
    <row r="184" spans="1:28">
      <c r="A184">
        <v>3</v>
      </c>
      <c r="B184">
        <v>50</v>
      </c>
      <c r="C184">
        <v>2024</v>
      </c>
      <c r="D184">
        <v>99</v>
      </c>
      <c r="E184">
        <v>50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23</v>
      </c>
      <c r="R184">
        <v>710</v>
      </c>
      <c r="S184">
        <v>710</v>
      </c>
      <c r="T184">
        <v>5.2197183098591564</v>
      </c>
      <c r="U184">
        <v>59.988732394366195</v>
      </c>
      <c r="V184">
        <v>89.567240932049515</v>
      </c>
      <c r="W184">
        <v>82.670563380281692</v>
      </c>
      <c r="X184">
        <v>9.179749204485752</v>
      </c>
      <c r="Y184">
        <v>2.132878059269141</v>
      </c>
      <c r="Z184">
        <v>-33.766179536882838</v>
      </c>
      <c r="AA184">
        <v>2.2541829380575935</v>
      </c>
      <c r="AB184">
        <v>2.256553329800266</v>
      </c>
    </row>
    <row r="185" spans="1:28">
      <c r="A185">
        <v>3</v>
      </c>
      <c r="B185">
        <v>51</v>
      </c>
      <c r="C185">
        <v>2024</v>
      </c>
      <c r="D185">
        <v>99</v>
      </c>
      <c r="E185">
        <v>51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19</v>
      </c>
      <c r="R185">
        <v>491</v>
      </c>
      <c r="S185">
        <v>491</v>
      </c>
      <c r="T185">
        <v>2.8900203665987783</v>
      </c>
      <c r="U185">
        <v>60.983706720977558</v>
      </c>
      <c r="V185">
        <v>80.708660548596285</v>
      </c>
      <c r="W185">
        <v>74.494093686354347</v>
      </c>
      <c r="X185">
        <v>9.1322968059809568</v>
      </c>
      <c r="Y185">
        <v>2.0993014325292658</v>
      </c>
      <c r="Z185">
        <v>-28.474411056385303</v>
      </c>
      <c r="AA185">
        <v>1.5588786233609548</v>
      </c>
      <c r="AB185">
        <v>1.4061760240079393</v>
      </c>
    </row>
    <row r="186" spans="1:28">
      <c r="A186">
        <v>3</v>
      </c>
      <c r="B186">
        <v>52</v>
      </c>
      <c r="C186">
        <v>2024</v>
      </c>
      <c r="D186">
        <v>99</v>
      </c>
      <c r="E186">
        <v>52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14</v>
      </c>
      <c r="R186">
        <v>389</v>
      </c>
      <c r="S186">
        <v>389</v>
      </c>
      <c r="T186">
        <v>6.6349614395886887</v>
      </c>
      <c r="U186">
        <v>59.529562982005139</v>
      </c>
      <c r="V186">
        <v>94.414101774976416</v>
      </c>
      <c r="W186">
        <v>87.144215938303375</v>
      </c>
      <c r="X186">
        <v>13.41325549010482</v>
      </c>
      <c r="Y186">
        <v>2.7821086608522596</v>
      </c>
      <c r="Z186">
        <v>-32.749992217236255</v>
      </c>
      <c r="AA186">
        <v>1.2350382576118359</v>
      </c>
      <c r="AB186">
        <v>1.3032403683078131</v>
      </c>
    </row>
    <row r="187" spans="1:28">
      <c r="A187">
        <v>3</v>
      </c>
      <c r="B187">
        <v>53</v>
      </c>
      <c r="C187">
        <v>2023</v>
      </c>
      <c r="D187">
        <v>99</v>
      </c>
      <c r="E187">
        <v>1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19</v>
      </c>
      <c r="R187">
        <v>598</v>
      </c>
      <c r="S187">
        <v>598</v>
      </c>
      <c r="T187">
        <v>3.3377926421404682</v>
      </c>
      <c r="U187">
        <v>60.933110367892979</v>
      </c>
      <c r="V187">
        <v>95.120970225779701</v>
      </c>
      <c r="W187">
        <v>87.796655518394687</v>
      </c>
      <c r="X187">
        <v>8.3211755214386383</v>
      </c>
      <c r="Y187">
        <v>2.6663154636498638</v>
      </c>
      <c r="Z187">
        <v>-26.184038970930448</v>
      </c>
      <c r="AA187">
        <v>2.111060119320789</v>
      </c>
      <c r="AB187">
        <v>2.181772032365711</v>
      </c>
    </row>
    <row r="188" spans="1:28">
      <c r="A188">
        <v>3</v>
      </c>
      <c r="B188">
        <v>54</v>
      </c>
      <c r="C188">
        <v>2023</v>
      </c>
      <c r="D188">
        <v>99</v>
      </c>
      <c r="E188">
        <v>2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31</v>
      </c>
      <c r="R188">
        <v>946</v>
      </c>
      <c r="S188">
        <v>946</v>
      </c>
      <c r="T188">
        <v>4.3023255813953476</v>
      </c>
      <c r="U188">
        <v>60.484143763213517</v>
      </c>
      <c r="V188">
        <v>94.015172511733411</v>
      </c>
      <c r="W188">
        <v>86.776004228329853</v>
      </c>
      <c r="X188">
        <v>10.574177995030677</v>
      </c>
      <c r="Y188">
        <v>2.1922075517006765</v>
      </c>
      <c r="Z188">
        <v>-35.05038719307182</v>
      </c>
      <c r="AA188">
        <v>3.3395700215342248</v>
      </c>
      <c r="AB188">
        <v>3.4113085175935693</v>
      </c>
    </row>
    <row r="189" spans="1:28">
      <c r="A189">
        <v>3</v>
      </c>
      <c r="B189">
        <v>55</v>
      </c>
      <c r="C189">
        <v>2023</v>
      </c>
      <c r="D189">
        <v>99</v>
      </c>
      <c r="E189">
        <v>3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31</v>
      </c>
      <c r="R189">
        <v>686</v>
      </c>
      <c r="S189">
        <v>686</v>
      </c>
      <c r="T189">
        <v>3.2390670553935874</v>
      </c>
      <c r="U189">
        <v>60.912536443148689</v>
      </c>
      <c r="V189">
        <v>91.273228065409754</v>
      </c>
      <c r="W189">
        <v>84.245189504373158</v>
      </c>
      <c r="X189">
        <v>11.386869012026102</v>
      </c>
      <c r="Y189">
        <v>2.6015111628252887</v>
      </c>
      <c r="Z189">
        <v>-35.538792365990872</v>
      </c>
      <c r="AA189">
        <v>2.4217177957425782</v>
      </c>
      <c r="AB189">
        <v>2.4015931776239872</v>
      </c>
    </row>
    <row r="190" spans="1:28">
      <c r="A190">
        <v>3</v>
      </c>
      <c r="B190">
        <v>56</v>
      </c>
      <c r="C190">
        <v>2023</v>
      </c>
      <c r="D190">
        <v>99</v>
      </c>
      <c r="E190">
        <v>4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23</v>
      </c>
      <c r="R190">
        <v>494</v>
      </c>
      <c r="S190">
        <v>494</v>
      </c>
      <c r="T190">
        <v>4.1417004048582999</v>
      </c>
      <c r="U190">
        <v>60.556680161943298</v>
      </c>
      <c r="V190">
        <v>94.155653321987486</v>
      </c>
      <c r="W190">
        <v>86.905668016194383</v>
      </c>
      <c r="X190">
        <v>10.620906368295763</v>
      </c>
      <c r="Y190">
        <v>2.2657067408107454</v>
      </c>
      <c r="Z190">
        <v>-32.649787996137178</v>
      </c>
      <c r="AA190">
        <v>1.7439192290041305</v>
      </c>
      <c r="AB190">
        <v>1.7840427833833381</v>
      </c>
    </row>
    <row r="191" spans="1:28">
      <c r="A191">
        <v>3</v>
      </c>
      <c r="B191">
        <v>57</v>
      </c>
      <c r="C191">
        <v>2023</v>
      </c>
      <c r="D191">
        <v>99</v>
      </c>
      <c r="E191">
        <v>5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21</v>
      </c>
      <c r="R191">
        <v>289</v>
      </c>
      <c r="S191">
        <v>288</v>
      </c>
      <c r="T191">
        <v>2.6332179930795845</v>
      </c>
      <c r="U191">
        <v>61.16666666666665</v>
      </c>
      <c r="V191">
        <v>92.751971229083921</v>
      </c>
      <c r="W191">
        <v>85.517708333333275</v>
      </c>
      <c r="X191">
        <v>12.605215478058163</v>
      </c>
      <c r="Y191">
        <v>2.2867371223353734</v>
      </c>
      <c r="Z191">
        <v>-17.90329071184826</v>
      </c>
      <c r="AA191">
        <v>1.020228050976101</v>
      </c>
      <c r="AB191">
        <v>1.0234785755001357</v>
      </c>
    </row>
    <row r="192" spans="1:28">
      <c r="A192">
        <v>3</v>
      </c>
      <c r="B192">
        <v>58</v>
      </c>
      <c r="C192">
        <v>2023</v>
      </c>
      <c r="D192">
        <v>99</v>
      </c>
      <c r="E192">
        <v>6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20</v>
      </c>
      <c r="R192">
        <v>783</v>
      </c>
      <c r="S192">
        <v>783</v>
      </c>
      <c r="T192">
        <v>2.3844189016602808</v>
      </c>
      <c r="U192">
        <v>61.415070242656491</v>
      </c>
      <c r="V192">
        <v>91.65805324134611</v>
      </c>
      <c r="W192">
        <v>84.600383141762435</v>
      </c>
      <c r="X192">
        <v>9.5562547560095439</v>
      </c>
      <c r="Y192">
        <v>2.1808706742957575</v>
      </c>
      <c r="Z192">
        <v>-27.683508174923737</v>
      </c>
      <c r="AA192">
        <v>2.76414727998023</v>
      </c>
      <c r="AB192">
        <v>2.7527343730033791</v>
      </c>
    </row>
    <row r="193" spans="1:28">
      <c r="A193">
        <v>3</v>
      </c>
      <c r="B193">
        <v>59</v>
      </c>
      <c r="C193">
        <v>2023</v>
      </c>
      <c r="D193">
        <v>99</v>
      </c>
      <c r="E193">
        <v>7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21</v>
      </c>
      <c r="R193">
        <v>537</v>
      </c>
      <c r="S193">
        <v>537</v>
      </c>
      <c r="T193">
        <v>2.7765363128491622</v>
      </c>
      <c r="U193">
        <v>61.113594040968344</v>
      </c>
      <c r="V193">
        <v>91.811375342731026</v>
      </c>
      <c r="W193">
        <v>84.741899441340763</v>
      </c>
      <c r="X193">
        <v>10.731169663701891</v>
      </c>
      <c r="Y193">
        <v>2.2122356393951774</v>
      </c>
      <c r="Z193">
        <v>-13.21081316986016</v>
      </c>
      <c r="AA193">
        <v>1.8957178663465943</v>
      </c>
      <c r="AB193">
        <v>1.8910486151803911</v>
      </c>
    </row>
    <row r="194" spans="1:28">
      <c r="A194">
        <v>3</v>
      </c>
      <c r="B194">
        <v>60</v>
      </c>
      <c r="C194">
        <v>2023</v>
      </c>
      <c r="D194">
        <v>99</v>
      </c>
      <c r="E194">
        <v>8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19</v>
      </c>
      <c r="R194">
        <v>446</v>
      </c>
      <c r="S194">
        <v>446</v>
      </c>
      <c r="T194">
        <v>2.4551569506726456</v>
      </c>
      <c r="U194">
        <v>61.421524663677133</v>
      </c>
      <c r="V194">
        <v>92.189633142074271</v>
      </c>
      <c r="W194">
        <v>85.091031390134518</v>
      </c>
      <c r="X194">
        <v>7.9789161808190396</v>
      </c>
      <c r="Y194">
        <v>2.6814231225965659</v>
      </c>
      <c r="Z194">
        <v>-29.252606345458304</v>
      </c>
      <c r="AA194">
        <v>1.5744695873195185</v>
      </c>
      <c r="AB194">
        <v>1.5770623379407067</v>
      </c>
    </row>
    <row r="195" spans="1:28">
      <c r="A195">
        <v>3</v>
      </c>
      <c r="B195">
        <v>61</v>
      </c>
      <c r="C195">
        <v>2023</v>
      </c>
      <c r="D195">
        <v>99</v>
      </c>
      <c r="E195">
        <v>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25</v>
      </c>
      <c r="R195">
        <v>447</v>
      </c>
      <c r="S195">
        <v>447</v>
      </c>
      <c r="T195">
        <v>2.1722595078299776</v>
      </c>
      <c r="U195">
        <v>61.219239373601773</v>
      </c>
      <c r="V195">
        <v>93.085721349262315</v>
      </c>
      <c r="W195">
        <v>85.918120805369242</v>
      </c>
      <c r="X195">
        <v>9.7858596818296313</v>
      </c>
      <c r="Y195">
        <v>1.9527497628249075</v>
      </c>
      <c r="Z195">
        <v>-23.656121801250656</v>
      </c>
      <c r="AA195">
        <v>1.5779997881879482</v>
      </c>
      <c r="AB195">
        <v>1.5959618533975244</v>
      </c>
    </row>
    <row r="196" spans="1:28">
      <c r="A196">
        <v>3</v>
      </c>
      <c r="B196">
        <v>62</v>
      </c>
      <c r="C196">
        <v>2023</v>
      </c>
      <c r="D196">
        <v>99</v>
      </c>
      <c r="E196">
        <v>10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27</v>
      </c>
      <c r="R196">
        <v>710</v>
      </c>
      <c r="S196">
        <v>710</v>
      </c>
      <c r="T196">
        <v>2.316901408450704</v>
      </c>
      <c r="U196">
        <v>61.323943661971818</v>
      </c>
      <c r="V196">
        <v>92.845741839989088</v>
      </c>
      <c r="W196">
        <v>85.696619718309933</v>
      </c>
      <c r="X196">
        <v>9.0570937016337982</v>
      </c>
      <c r="Y196">
        <v>2.5151632987465096</v>
      </c>
      <c r="Z196">
        <v>-28.704499474444397</v>
      </c>
      <c r="AA196">
        <v>2.5064426165848839</v>
      </c>
      <c r="AB196">
        <v>2.5284376828579043</v>
      </c>
    </row>
    <row r="197" spans="1:28">
      <c r="A197">
        <v>3</v>
      </c>
      <c r="B197">
        <v>63</v>
      </c>
      <c r="C197">
        <v>2023</v>
      </c>
      <c r="D197">
        <v>99</v>
      </c>
      <c r="E197">
        <v>11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21</v>
      </c>
      <c r="R197">
        <v>573</v>
      </c>
      <c r="S197">
        <v>573</v>
      </c>
      <c r="T197">
        <v>2.2739965095986041</v>
      </c>
      <c r="U197">
        <v>61.539267015706798</v>
      </c>
      <c r="V197">
        <v>97.320370065742821</v>
      </c>
      <c r="W197">
        <v>89.826701570680697</v>
      </c>
      <c r="X197">
        <v>10.071058309477271</v>
      </c>
      <c r="Y197">
        <v>2.4195129145576781</v>
      </c>
      <c r="Z197">
        <v>-11.327275543916656</v>
      </c>
      <c r="AA197">
        <v>2.0228050976100538</v>
      </c>
      <c r="AB197">
        <v>2.1388990550200728</v>
      </c>
    </row>
    <row r="198" spans="1:28">
      <c r="A198">
        <v>3</v>
      </c>
      <c r="B198">
        <v>64</v>
      </c>
      <c r="C198">
        <v>2023</v>
      </c>
      <c r="D198">
        <v>99</v>
      </c>
      <c r="E198">
        <v>12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35</v>
      </c>
      <c r="R198">
        <v>730</v>
      </c>
      <c r="S198">
        <v>730</v>
      </c>
      <c r="T198">
        <v>4.2917808219178086</v>
      </c>
      <c r="U198">
        <v>60.386301369863013</v>
      </c>
      <c r="V198">
        <v>92.01071550483087</v>
      </c>
      <c r="W198">
        <v>84.9258904109589</v>
      </c>
      <c r="X198">
        <v>11.58938346671979</v>
      </c>
      <c r="Y198">
        <v>2.6671679643907833</v>
      </c>
      <c r="Z198">
        <v>-20.995437618576513</v>
      </c>
      <c r="AA198">
        <v>2.5770466339534726</v>
      </c>
      <c r="AB198">
        <v>2.5762807174784657</v>
      </c>
    </row>
    <row r="199" spans="1:28">
      <c r="A199">
        <v>3</v>
      </c>
      <c r="B199">
        <v>65</v>
      </c>
      <c r="C199">
        <v>2023</v>
      </c>
      <c r="D199">
        <v>99</v>
      </c>
      <c r="E199">
        <v>13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29</v>
      </c>
      <c r="R199">
        <v>646</v>
      </c>
      <c r="S199">
        <v>646</v>
      </c>
      <c r="T199">
        <v>3.6919504643962848</v>
      </c>
      <c r="U199">
        <v>61.071207430340557</v>
      </c>
      <c r="V199">
        <v>93.67035746270912</v>
      </c>
      <c r="W199">
        <v>86.457739938080479</v>
      </c>
      <c r="X199">
        <v>13.220019314720853</v>
      </c>
      <c r="Y199">
        <v>2.4217552605727182</v>
      </c>
      <c r="Z199">
        <v>-40.766903039441374</v>
      </c>
      <c r="AA199">
        <v>2.2805097610054017</v>
      </c>
      <c r="AB199">
        <v>2.3209544138949831</v>
      </c>
    </row>
    <row r="200" spans="1:28">
      <c r="A200">
        <v>3</v>
      </c>
      <c r="B200">
        <v>66</v>
      </c>
      <c r="C200">
        <v>2023</v>
      </c>
      <c r="D200">
        <v>99</v>
      </c>
      <c r="E200">
        <v>14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3</v>
      </c>
      <c r="R200">
        <v>15</v>
      </c>
      <c r="S200">
        <v>15</v>
      </c>
      <c r="T200">
        <v>0.93333333333333357</v>
      </c>
      <c r="U200">
        <v>61.33333333333335</v>
      </c>
      <c r="V200">
        <v>91.614301191765989</v>
      </c>
      <c r="W200">
        <v>84.56</v>
      </c>
      <c r="X200">
        <v>7.5618163602845252</v>
      </c>
      <c r="Y200">
        <v>0.94280904158189183</v>
      </c>
      <c r="Z200">
        <v>-2.3377544081223576</v>
      </c>
      <c r="AA200">
        <v>5.2953013026441197E-2</v>
      </c>
      <c r="AB200">
        <v>5.2709202738401843E-2</v>
      </c>
    </row>
    <row r="201" spans="1:28">
      <c r="A201">
        <v>3</v>
      </c>
      <c r="B201">
        <v>67</v>
      </c>
      <c r="C201">
        <v>2023</v>
      </c>
      <c r="D201">
        <v>99</v>
      </c>
      <c r="E201">
        <v>15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13</v>
      </c>
      <c r="R201">
        <v>367</v>
      </c>
      <c r="S201">
        <v>367</v>
      </c>
      <c r="T201">
        <v>5.3297002724795641</v>
      </c>
      <c r="U201">
        <v>59.912806539509518</v>
      </c>
      <c r="V201">
        <v>93.902716234527333</v>
      </c>
      <c r="W201">
        <v>86.67220708446861</v>
      </c>
      <c r="X201">
        <v>11.019024483972336</v>
      </c>
      <c r="Y201">
        <v>2.7843518606847359</v>
      </c>
      <c r="Z201">
        <v>-37.563398482771774</v>
      </c>
      <c r="AA201">
        <v>1.2955837187135948</v>
      </c>
      <c r="AB201">
        <v>1.3218316123817415</v>
      </c>
    </row>
    <row r="202" spans="1:28">
      <c r="A202">
        <v>3</v>
      </c>
      <c r="B202">
        <v>68</v>
      </c>
      <c r="C202">
        <v>2023</v>
      </c>
      <c r="D202">
        <v>99</v>
      </c>
      <c r="E202">
        <v>16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21</v>
      </c>
      <c r="R202">
        <v>583</v>
      </c>
      <c r="S202">
        <v>583</v>
      </c>
      <c r="T202">
        <v>2.8713550600343054</v>
      </c>
      <c r="U202">
        <v>61.495711835334482</v>
      </c>
      <c r="V202">
        <v>94.799752466507712</v>
      </c>
      <c r="W202">
        <v>87.500171526586541</v>
      </c>
      <c r="X202">
        <v>8.4044227904458992</v>
      </c>
      <c r="Y202">
        <v>2.3991634046424033</v>
      </c>
      <c r="Z202">
        <v>-12.677182155721361</v>
      </c>
      <c r="AA202">
        <v>2.0581071062943481</v>
      </c>
      <c r="AB202">
        <v>2.119862405875903</v>
      </c>
    </row>
    <row r="203" spans="1:28">
      <c r="A203">
        <v>3</v>
      </c>
      <c r="B203">
        <v>69</v>
      </c>
      <c r="C203">
        <v>2023</v>
      </c>
      <c r="D203">
        <v>99</v>
      </c>
      <c r="E203">
        <v>17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27</v>
      </c>
      <c r="R203">
        <v>801</v>
      </c>
      <c r="S203">
        <v>800</v>
      </c>
      <c r="T203">
        <v>2.5493133583021219</v>
      </c>
      <c r="U203">
        <v>61.333750000000002</v>
      </c>
      <c r="V203">
        <v>92.588028169014137</v>
      </c>
      <c r="W203">
        <v>85.41149999999999</v>
      </c>
      <c r="X203">
        <v>11.469538689502851</v>
      </c>
      <c r="Y203">
        <v>2.2868889211109278</v>
      </c>
      <c r="Z203">
        <v>-37.074441086135799</v>
      </c>
      <c r="AA203">
        <v>2.8276908956119602</v>
      </c>
      <c r="AB203">
        <v>2.83946519690382</v>
      </c>
    </row>
    <row r="204" spans="1:28">
      <c r="A204">
        <v>3</v>
      </c>
      <c r="B204">
        <v>70</v>
      </c>
      <c r="C204">
        <v>2023</v>
      </c>
      <c r="D204">
        <v>99</v>
      </c>
      <c r="E204">
        <v>18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28</v>
      </c>
      <c r="R204">
        <v>696</v>
      </c>
      <c r="S204">
        <v>695</v>
      </c>
      <c r="T204">
        <v>3.0474137931034497</v>
      </c>
      <c r="U204">
        <v>61.092086330935246</v>
      </c>
      <c r="V204">
        <v>90.179817143035223</v>
      </c>
      <c r="W204">
        <v>83.189352517985569</v>
      </c>
      <c r="X204">
        <v>9.6636648847752955</v>
      </c>
      <c r="Y204">
        <v>2.2841671103993901</v>
      </c>
      <c r="Z204">
        <v>-17.963060054630201</v>
      </c>
      <c r="AA204">
        <v>2.4570198044268721</v>
      </c>
      <c r="AB204">
        <v>2.402607135797131</v>
      </c>
    </row>
    <row r="205" spans="1:28">
      <c r="A205">
        <v>3</v>
      </c>
      <c r="B205">
        <v>71</v>
      </c>
      <c r="C205">
        <v>2023</v>
      </c>
      <c r="D205">
        <v>99</v>
      </c>
      <c r="E205">
        <v>19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28</v>
      </c>
      <c r="R205">
        <v>371</v>
      </c>
      <c r="S205">
        <v>368</v>
      </c>
      <c r="T205">
        <v>4.8625336927223719</v>
      </c>
      <c r="U205">
        <v>59.894021739130451</v>
      </c>
      <c r="V205">
        <v>93.514178717791765</v>
      </c>
      <c r="W205">
        <v>86.057065217391226</v>
      </c>
      <c r="X205">
        <v>11.456951756945156</v>
      </c>
      <c r="Y205">
        <v>2.9196052293382362</v>
      </c>
      <c r="Z205">
        <v>-39.024879670373238</v>
      </c>
      <c r="AA205">
        <v>1.3097045221873123</v>
      </c>
      <c r="AB205">
        <v>1.3160262862838592</v>
      </c>
    </row>
    <row r="206" spans="1:28">
      <c r="A206">
        <v>3</v>
      </c>
      <c r="B206">
        <v>72</v>
      </c>
      <c r="C206">
        <v>2023</v>
      </c>
      <c r="D206">
        <v>99</v>
      </c>
      <c r="E206">
        <v>20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14</v>
      </c>
      <c r="R206">
        <v>457</v>
      </c>
      <c r="S206">
        <v>457</v>
      </c>
      <c r="T206">
        <v>3.3129102844638965</v>
      </c>
      <c r="U206">
        <v>60.750547045951855</v>
      </c>
      <c r="V206">
        <v>89.381500245370546</v>
      </c>
      <c r="W206">
        <v>82.499124726477049</v>
      </c>
      <c r="X206">
        <v>9.6376608620832958</v>
      </c>
      <c r="Y206">
        <v>2.1331818229582202</v>
      </c>
      <c r="Z206">
        <v>-34.688214235748021</v>
      </c>
      <c r="AA206">
        <v>1.6133017968722421</v>
      </c>
      <c r="AB206">
        <v>1.5667357557265067</v>
      </c>
    </row>
    <row r="207" spans="1:28">
      <c r="A207">
        <v>3</v>
      </c>
      <c r="B207">
        <v>73</v>
      </c>
      <c r="C207">
        <v>2023</v>
      </c>
      <c r="D207">
        <v>99</v>
      </c>
      <c r="E207">
        <v>21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21</v>
      </c>
      <c r="R207">
        <v>641</v>
      </c>
      <c r="S207">
        <v>641</v>
      </c>
      <c r="T207">
        <v>2.93603744149766</v>
      </c>
      <c r="U207">
        <v>61.138845553822158</v>
      </c>
      <c r="V207">
        <v>90.206425158414845</v>
      </c>
      <c r="W207">
        <v>83.260530421216899</v>
      </c>
      <c r="X207">
        <v>10.490190902879956</v>
      </c>
      <c r="Y207">
        <v>2.6046408676571033</v>
      </c>
      <c r="Z207">
        <v>-43.606361549935471</v>
      </c>
      <c r="AA207">
        <v>2.2628587566632543</v>
      </c>
      <c r="AB207">
        <v>2.2178257254403237</v>
      </c>
    </row>
    <row r="208" spans="1:28">
      <c r="A208">
        <v>3</v>
      </c>
      <c r="B208">
        <v>74</v>
      </c>
      <c r="C208">
        <v>2023</v>
      </c>
      <c r="D208">
        <v>99</v>
      </c>
      <c r="E208">
        <v>22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23</v>
      </c>
      <c r="R208">
        <v>314</v>
      </c>
      <c r="S208">
        <v>314</v>
      </c>
      <c r="T208">
        <v>2.1656050955414017</v>
      </c>
      <c r="U208">
        <v>61.26751592356689</v>
      </c>
      <c r="V208">
        <v>92.111364906735844</v>
      </c>
      <c r="W208">
        <v>85.018789808917191</v>
      </c>
      <c r="X208">
        <v>9.2662972528126559</v>
      </c>
      <c r="Y208">
        <v>2.1411413279026656</v>
      </c>
      <c r="Z208">
        <v>-23.717521731153997</v>
      </c>
      <c r="AA208">
        <v>1.1084830726868362</v>
      </c>
      <c r="AB208">
        <v>1.1093658194450493</v>
      </c>
    </row>
    <row r="209" spans="1:28">
      <c r="A209">
        <v>3</v>
      </c>
      <c r="B209">
        <v>75</v>
      </c>
      <c r="C209">
        <v>2023</v>
      </c>
      <c r="D209">
        <v>99</v>
      </c>
      <c r="E209">
        <v>23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22</v>
      </c>
      <c r="R209">
        <v>370</v>
      </c>
      <c r="S209">
        <v>370</v>
      </c>
      <c r="T209">
        <v>3.608108108108107</v>
      </c>
      <c r="U209">
        <v>60.881081081081071</v>
      </c>
      <c r="V209">
        <v>96.247840473192554</v>
      </c>
      <c r="W209">
        <v>88.836756756756657</v>
      </c>
      <c r="X209">
        <v>9.2700068672692293</v>
      </c>
      <c r="Y209">
        <v>2.1913636181473612</v>
      </c>
      <c r="Z209">
        <v>-25.81746214098759</v>
      </c>
      <c r="AA209">
        <v>1.3061743213188837</v>
      </c>
      <c r="AB209">
        <v>1.3659180150821284</v>
      </c>
    </row>
    <row r="210" spans="1:28">
      <c r="A210">
        <v>3</v>
      </c>
      <c r="B210">
        <v>76</v>
      </c>
      <c r="C210">
        <v>2023</v>
      </c>
      <c r="D210">
        <v>99</v>
      </c>
      <c r="E210">
        <v>24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30</v>
      </c>
      <c r="R210">
        <v>515</v>
      </c>
      <c r="S210">
        <v>515</v>
      </c>
      <c r="T210">
        <v>2.1300970873786413</v>
      </c>
      <c r="U210">
        <v>61.483495145631053</v>
      </c>
      <c r="V210">
        <v>89.389601236996256</v>
      </c>
      <c r="W210">
        <v>82.506601941747547</v>
      </c>
      <c r="X210">
        <v>8.748966935231751</v>
      </c>
      <c r="Y210">
        <v>2.1572230030592099</v>
      </c>
      <c r="Z210">
        <v>-26.329078365623655</v>
      </c>
      <c r="AA210">
        <v>1.818053447241148</v>
      </c>
      <c r="AB210">
        <v>1.7657375139050437</v>
      </c>
    </row>
    <row r="211" spans="1:28">
      <c r="A211">
        <v>3</v>
      </c>
      <c r="B211">
        <v>77</v>
      </c>
      <c r="C211">
        <v>2023</v>
      </c>
      <c r="D211">
        <v>99</v>
      </c>
      <c r="E211">
        <v>25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22</v>
      </c>
      <c r="R211">
        <v>711</v>
      </c>
      <c r="S211">
        <v>711</v>
      </c>
      <c r="T211">
        <v>4.9704641350210954</v>
      </c>
      <c r="U211">
        <v>60.109704641350191</v>
      </c>
      <c r="V211">
        <v>94.92619462311022</v>
      </c>
      <c r="W211">
        <v>87.616877637130884</v>
      </c>
      <c r="X211">
        <v>8.5722836556089543</v>
      </c>
      <c r="Y211">
        <v>2.6175441400020096</v>
      </c>
      <c r="Z211">
        <v>-33.030155403813289</v>
      </c>
      <c r="AA211">
        <v>2.5099728174533125</v>
      </c>
      <c r="AB211">
        <v>2.5887349496297598</v>
      </c>
    </row>
    <row r="212" spans="1:28">
      <c r="A212">
        <v>3</v>
      </c>
      <c r="B212">
        <v>78</v>
      </c>
      <c r="C212">
        <v>2023</v>
      </c>
      <c r="D212">
        <v>99</v>
      </c>
      <c r="E212">
        <v>26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21</v>
      </c>
      <c r="R212">
        <v>565</v>
      </c>
      <c r="S212">
        <v>565</v>
      </c>
      <c r="T212">
        <v>3.1840707964601762</v>
      </c>
      <c r="U212">
        <v>60.858407079646</v>
      </c>
      <c r="V212">
        <v>91.881801359552881</v>
      </c>
      <c r="W212">
        <v>84.806902654867187</v>
      </c>
      <c r="X212">
        <v>11.069555081325882</v>
      </c>
      <c r="Y212">
        <v>2.2040479920137881</v>
      </c>
      <c r="Z212">
        <v>-44.876670777255363</v>
      </c>
      <c r="AA212">
        <v>1.9945634906626193</v>
      </c>
      <c r="AB212">
        <v>1.9911769847784495</v>
      </c>
    </row>
    <row r="213" spans="1:28">
      <c r="A213">
        <v>3</v>
      </c>
      <c r="B213">
        <v>79</v>
      </c>
      <c r="C213">
        <v>2023</v>
      </c>
      <c r="D213">
        <v>99</v>
      </c>
      <c r="E213">
        <v>27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21</v>
      </c>
      <c r="R213">
        <v>432</v>
      </c>
      <c r="S213">
        <v>432</v>
      </c>
      <c r="T213">
        <v>4.9328703703703694</v>
      </c>
      <c r="U213">
        <v>59.928240740740733</v>
      </c>
      <c r="V213">
        <v>93.020946189960327</v>
      </c>
      <c r="W213">
        <v>85.858333333333277</v>
      </c>
      <c r="X213">
        <v>9.4804953281292903</v>
      </c>
      <c r="Y213">
        <v>2.4780403431025486</v>
      </c>
      <c r="Z213">
        <v>-18.842172897498529</v>
      </c>
      <c r="AA213">
        <v>1.5250467751615067</v>
      </c>
      <c r="AB213">
        <v>1.5413327790361977</v>
      </c>
    </row>
    <row r="214" spans="1:28">
      <c r="A214">
        <v>3</v>
      </c>
      <c r="B214">
        <v>80</v>
      </c>
      <c r="C214">
        <v>2023</v>
      </c>
      <c r="D214">
        <v>99</v>
      </c>
      <c r="E214">
        <v>28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18</v>
      </c>
      <c r="R214">
        <v>523</v>
      </c>
      <c r="S214">
        <v>523</v>
      </c>
      <c r="T214">
        <v>3.6520076481835559</v>
      </c>
      <c r="U214">
        <v>60.785850860420645</v>
      </c>
      <c r="V214">
        <v>93.790926171827238</v>
      </c>
      <c r="W214">
        <v>86.56902485659657</v>
      </c>
      <c r="X214">
        <v>11.935183315305048</v>
      </c>
      <c r="Y214">
        <v>2.6097388191798343</v>
      </c>
      <c r="Z214">
        <v>-37.00660284058165</v>
      </c>
      <c r="AA214">
        <v>1.8462950541885836</v>
      </c>
      <c r="AB214">
        <v>1.8814575681983496</v>
      </c>
    </row>
    <row r="215" spans="1:28">
      <c r="A215">
        <v>3</v>
      </c>
      <c r="B215">
        <v>81</v>
      </c>
      <c r="C215">
        <v>2023</v>
      </c>
      <c r="D215">
        <v>99</v>
      </c>
      <c r="E215">
        <v>29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17</v>
      </c>
      <c r="R215">
        <v>200</v>
      </c>
      <c r="S215">
        <v>200</v>
      </c>
      <c r="T215">
        <v>3.54</v>
      </c>
      <c r="U215">
        <v>60.585000000000001</v>
      </c>
      <c r="V215">
        <v>98.486998916576354</v>
      </c>
      <c r="W215">
        <v>90.903499999999994</v>
      </c>
      <c r="X215">
        <v>11.561026673699816</v>
      </c>
      <c r="Y215">
        <v>2.200630591444114</v>
      </c>
      <c r="Z215">
        <v>-30.705864294042058</v>
      </c>
      <c r="AA215">
        <v>0.70604017368588268</v>
      </c>
      <c r="AB215">
        <v>0.75551103928260976</v>
      </c>
    </row>
    <row r="216" spans="1:28">
      <c r="A216">
        <v>3</v>
      </c>
      <c r="B216">
        <v>82</v>
      </c>
      <c r="C216">
        <v>2023</v>
      </c>
      <c r="D216">
        <v>99</v>
      </c>
      <c r="E216">
        <v>30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19</v>
      </c>
      <c r="R216">
        <v>666</v>
      </c>
      <c r="S216">
        <v>666</v>
      </c>
      <c r="T216">
        <v>3.2432432432432439</v>
      </c>
      <c r="U216">
        <v>60.79279279279281</v>
      </c>
      <c r="V216">
        <v>92.574969335532714</v>
      </c>
      <c r="W216">
        <v>85.446696696696748</v>
      </c>
      <c r="X216">
        <v>9.4957867797071867</v>
      </c>
      <c r="Y216">
        <v>2.1390848024096805</v>
      </c>
      <c r="Z216">
        <v>-27.461260745505619</v>
      </c>
      <c r="AA216">
        <v>2.3511137783739899</v>
      </c>
      <c r="AB216">
        <v>2.36482888271492</v>
      </c>
    </row>
    <row r="217" spans="1:28">
      <c r="A217">
        <v>3</v>
      </c>
      <c r="B217">
        <v>83</v>
      </c>
      <c r="C217">
        <v>2023</v>
      </c>
      <c r="D217">
        <v>99</v>
      </c>
      <c r="E217">
        <v>31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25</v>
      </c>
      <c r="R217">
        <v>761</v>
      </c>
      <c r="S217">
        <v>760</v>
      </c>
      <c r="T217">
        <v>4.4691195795006564</v>
      </c>
      <c r="U217">
        <v>60.277631578947378</v>
      </c>
      <c r="V217">
        <v>90.763385983919619</v>
      </c>
      <c r="W217">
        <v>83.730526315789405</v>
      </c>
      <c r="X217">
        <v>10.570996305027139</v>
      </c>
      <c r="Y217">
        <v>2.5226395263800296</v>
      </c>
      <c r="Z217">
        <v>-35.545073148524622</v>
      </c>
      <c r="AA217">
        <v>2.6864828608747846</v>
      </c>
      <c r="AB217">
        <v>2.6444029155619257</v>
      </c>
    </row>
    <row r="218" spans="1:28">
      <c r="A218">
        <v>3</v>
      </c>
      <c r="B218">
        <v>84</v>
      </c>
      <c r="C218">
        <v>2023</v>
      </c>
      <c r="D218">
        <v>99</v>
      </c>
      <c r="E218">
        <v>32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21</v>
      </c>
      <c r="R218">
        <v>477</v>
      </c>
      <c r="S218">
        <v>477</v>
      </c>
      <c r="T218">
        <v>2.1656184486373165</v>
      </c>
      <c r="U218">
        <v>61.457023060796651</v>
      </c>
      <c r="V218">
        <v>89.885547764899442</v>
      </c>
      <c r="W218">
        <v>82.964360587002062</v>
      </c>
      <c r="X218">
        <v>9.4105781652651714</v>
      </c>
      <c r="Y218">
        <v>1.977000339197734</v>
      </c>
      <c r="Z218">
        <v>-13.483997956083844</v>
      </c>
      <c r="AA218">
        <v>1.6839058142408301</v>
      </c>
      <c r="AB218">
        <v>1.64452380098511</v>
      </c>
    </row>
    <row r="219" spans="1:28">
      <c r="A219">
        <v>3</v>
      </c>
      <c r="B219">
        <v>85</v>
      </c>
      <c r="C219">
        <v>2023</v>
      </c>
      <c r="D219">
        <v>99</v>
      </c>
      <c r="E219">
        <v>33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20</v>
      </c>
      <c r="R219">
        <v>481</v>
      </c>
      <c r="S219">
        <v>481</v>
      </c>
      <c r="T219">
        <v>4.6735966735966734</v>
      </c>
      <c r="U219">
        <v>60.160083160083154</v>
      </c>
      <c r="V219">
        <v>93.987562026565314</v>
      </c>
      <c r="W219">
        <v>86.750519750519643</v>
      </c>
      <c r="X219">
        <v>10.958468409198643</v>
      </c>
      <c r="Y219">
        <v>2.619562419487516</v>
      </c>
      <c r="Z219">
        <v>-25.227019786976896</v>
      </c>
      <c r="AA219">
        <v>1.6980266177145478</v>
      </c>
      <c r="AB219">
        <v>1.7339931430662965</v>
      </c>
    </row>
    <row r="220" spans="1:28">
      <c r="A220">
        <v>3</v>
      </c>
      <c r="B220">
        <v>86</v>
      </c>
      <c r="C220">
        <v>2023</v>
      </c>
      <c r="D220">
        <v>99</v>
      </c>
      <c r="E220">
        <v>34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28</v>
      </c>
      <c r="R220">
        <v>642</v>
      </c>
      <c r="S220">
        <v>639</v>
      </c>
      <c r="T220">
        <v>4.4532710280373839</v>
      </c>
      <c r="U220">
        <v>60.480438184663555</v>
      </c>
      <c r="V220">
        <v>94.573556664411711</v>
      </c>
      <c r="W220">
        <v>87.157433489827824</v>
      </c>
      <c r="X220">
        <v>12.356091310525915</v>
      </c>
      <c r="Y220">
        <v>2.4365197085181425</v>
      </c>
      <c r="Z220">
        <v>-36.224455999629591</v>
      </c>
      <c r="AA220">
        <v>2.2663889575316833</v>
      </c>
      <c r="AB220">
        <v>2.3143844636009581</v>
      </c>
    </row>
    <row r="221" spans="1:28">
      <c r="A221">
        <v>3</v>
      </c>
      <c r="B221">
        <v>87</v>
      </c>
      <c r="C221">
        <v>2023</v>
      </c>
      <c r="D221">
        <v>99</v>
      </c>
      <c r="E221">
        <v>35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18</v>
      </c>
      <c r="R221">
        <v>487</v>
      </c>
      <c r="S221">
        <v>487</v>
      </c>
      <c r="T221">
        <v>4.7864476386036952</v>
      </c>
      <c r="U221">
        <v>60.334702258726885</v>
      </c>
      <c r="V221">
        <v>88.505476072355748</v>
      </c>
      <c r="W221">
        <v>81.690554414784415</v>
      </c>
      <c r="X221">
        <v>8.6008591030599337</v>
      </c>
      <c r="Y221">
        <v>2.2413161338745122</v>
      </c>
      <c r="Z221">
        <v>-18.468865066466901</v>
      </c>
      <c r="AA221">
        <v>1.7192078229251249</v>
      </c>
      <c r="AB221">
        <v>1.6532214012162267</v>
      </c>
    </row>
    <row r="222" spans="1:28">
      <c r="A222">
        <v>3</v>
      </c>
      <c r="B222">
        <v>88</v>
      </c>
      <c r="C222">
        <v>2023</v>
      </c>
      <c r="D222">
        <v>99</v>
      </c>
      <c r="E222">
        <v>36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16</v>
      </c>
      <c r="R222">
        <v>377</v>
      </c>
      <c r="S222">
        <v>377</v>
      </c>
      <c r="T222">
        <v>2.8275862068965503</v>
      </c>
      <c r="U222">
        <v>61.037135278514597</v>
      </c>
      <c r="V222">
        <v>88.309657988740398</v>
      </c>
      <c r="W222">
        <v>81.509814323607429</v>
      </c>
      <c r="X222">
        <v>9.3748511835407236</v>
      </c>
      <c r="Y222">
        <v>2.1504919590757665</v>
      </c>
      <c r="Z222">
        <v>-20.570125494262172</v>
      </c>
      <c r="AA222">
        <v>1.3308857273978889</v>
      </c>
      <c r="AB222">
        <v>1.2769722743526477</v>
      </c>
    </row>
    <row r="223" spans="1:28">
      <c r="A223">
        <v>3</v>
      </c>
      <c r="B223">
        <v>89</v>
      </c>
      <c r="C223">
        <v>2023</v>
      </c>
      <c r="D223">
        <v>99</v>
      </c>
      <c r="E223">
        <v>37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19</v>
      </c>
      <c r="R223">
        <v>580</v>
      </c>
      <c r="S223">
        <v>579</v>
      </c>
      <c r="T223">
        <v>3.2810344827586206</v>
      </c>
      <c r="U223">
        <v>61.043177892918806</v>
      </c>
      <c r="V223">
        <v>91.140251900669313</v>
      </c>
      <c r="W223">
        <v>84.059412780656302</v>
      </c>
      <c r="X223">
        <v>10.762870048268043</v>
      </c>
      <c r="Y223">
        <v>2.3552830971011778</v>
      </c>
      <c r="Z223">
        <v>-19.320050584719688</v>
      </c>
      <c r="AA223">
        <v>2.0475165036890597</v>
      </c>
      <c r="AB223">
        <v>2.0225307323865596</v>
      </c>
    </row>
    <row r="224" spans="1:28">
      <c r="A224">
        <v>3</v>
      </c>
      <c r="B224">
        <v>90</v>
      </c>
      <c r="C224">
        <v>2023</v>
      </c>
      <c r="D224">
        <v>99</v>
      </c>
      <c r="E224">
        <v>38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20</v>
      </c>
      <c r="R224">
        <v>522</v>
      </c>
      <c r="S224">
        <v>522</v>
      </c>
      <c r="T224">
        <v>2.6034482758620698</v>
      </c>
      <c r="U224">
        <v>61.325670498084271</v>
      </c>
      <c r="V224">
        <v>90.01714382967414</v>
      </c>
      <c r="W224">
        <v>83.085823754789246</v>
      </c>
      <c r="X224">
        <v>10.257616093564664</v>
      </c>
      <c r="Y224">
        <v>2.3718641388074539</v>
      </c>
      <c r="Z224">
        <v>-31.066633816636855</v>
      </c>
      <c r="AA224">
        <v>1.8427648533201535</v>
      </c>
      <c r="AB224">
        <v>1.8023023416325124</v>
      </c>
    </row>
    <row r="225" spans="1:28">
      <c r="A225">
        <v>3</v>
      </c>
      <c r="B225">
        <v>91</v>
      </c>
      <c r="C225">
        <v>2023</v>
      </c>
      <c r="D225">
        <v>99</v>
      </c>
      <c r="E225">
        <v>39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25</v>
      </c>
      <c r="R225">
        <v>512</v>
      </c>
      <c r="S225">
        <v>512</v>
      </c>
      <c r="T225">
        <v>3.2109375</v>
      </c>
      <c r="U225">
        <v>61.03125</v>
      </c>
      <c r="V225">
        <v>91.744819880823357</v>
      </c>
      <c r="W225">
        <v>84.680468749999918</v>
      </c>
      <c r="X225">
        <v>8.7331986783359881</v>
      </c>
      <c r="Y225">
        <v>2.7512426169823705</v>
      </c>
      <c r="Z225">
        <v>-5.9014258085427631</v>
      </c>
      <c r="AA225">
        <v>1.8074628446358596</v>
      </c>
      <c r="AB225">
        <v>1.8017039400877033</v>
      </c>
    </row>
    <row r="226" spans="1:28">
      <c r="A226">
        <v>3</v>
      </c>
      <c r="B226">
        <v>92</v>
      </c>
      <c r="C226">
        <v>2023</v>
      </c>
      <c r="D226">
        <v>99</v>
      </c>
      <c r="E226">
        <v>40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22</v>
      </c>
      <c r="R226">
        <v>775</v>
      </c>
      <c r="S226">
        <v>775</v>
      </c>
      <c r="T226">
        <v>4.823225806451612</v>
      </c>
      <c r="U226">
        <v>60.282580645161282</v>
      </c>
      <c r="V226">
        <v>89.129137105511489</v>
      </c>
      <c r="W226">
        <v>82.26619354838715</v>
      </c>
      <c r="X226">
        <v>9.2749843419371647</v>
      </c>
      <c r="Y226">
        <v>2.3310290787713246</v>
      </c>
      <c r="Z226">
        <v>-12.250734816493759</v>
      </c>
      <c r="AA226">
        <v>2.735905673032796</v>
      </c>
      <c r="AB226">
        <v>2.6494353063311022</v>
      </c>
    </row>
    <row r="227" spans="1:28">
      <c r="A227">
        <v>3</v>
      </c>
      <c r="B227">
        <v>93</v>
      </c>
      <c r="C227">
        <v>2023</v>
      </c>
      <c r="D227">
        <v>99</v>
      </c>
      <c r="E227">
        <v>41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22</v>
      </c>
      <c r="R227">
        <v>745</v>
      </c>
      <c r="S227">
        <v>744</v>
      </c>
      <c r="T227">
        <v>5.0697986577181204</v>
      </c>
      <c r="U227">
        <v>60.133064516129025</v>
      </c>
      <c r="V227">
        <v>93.959622083202362</v>
      </c>
      <c r="W227">
        <v>86.68145161290326</v>
      </c>
      <c r="X227">
        <v>10.1843032310229</v>
      </c>
      <c r="Y227">
        <v>2.3000194637159352</v>
      </c>
      <c r="Z227">
        <v>-48.778370148552277</v>
      </c>
      <c r="AA227">
        <v>2.629999646979913</v>
      </c>
      <c r="AB227">
        <v>2.6799662518151015</v>
      </c>
    </row>
    <row r="228" spans="1:28">
      <c r="A228">
        <v>3</v>
      </c>
      <c r="B228">
        <v>94</v>
      </c>
      <c r="C228">
        <v>2023</v>
      </c>
      <c r="D228">
        <v>99</v>
      </c>
      <c r="E228">
        <v>42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21</v>
      </c>
      <c r="R228">
        <v>279</v>
      </c>
      <c r="S228">
        <v>279</v>
      </c>
      <c r="T228">
        <v>4.1326164874551958</v>
      </c>
      <c r="U228">
        <v>60.634408602150543</v>
      </c>
      <c r="V228">
        <v>88.717249734968902</v>
      </c>
      <c r="W228">
        <v>81.886021505376391</v>
      </c>
      <c r="X228">
        <v>11.309468149946678</v>
      </c>
      <c r="Y228">
        <v>2.2928200830860752</v>
      </c>
      <c r="Z228">
        <v>-8.6600939185069752</v>
      </c>
      <c r="AA228">
        <v>0.98492604229180669</v>
      </c>
      <c r="AB228">
        <v>0.94938898423374052</v>
      </c>
    </row>
    <row r="229" spans="1:28">
      <c r="A229">
        <v>3</v>
      </c>
      <c r="B229">
        <v>95</v>
      </c>
      <c r="C229">
        <v>2023</v>
      </c>
      <c r="D229">
        <v>99</v>
      </c>
      <c r="E229">
        <v>43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26</v>
      </c>
      <c r="R229">
        <v>619</v>
      </c>
      <c r="S229">
        <v>618</v>
      </c>
      <c r="T229">
        <v>4.5121163166397409</v>
      </c>
      <c r="U229">
        <v>60.407766990291286</v>
      </c>
      <c r="V229">
        <v>91.444985571882853</v>
      </c>
      <c r="W229">
        <v>84.351618122977413</v>
      </c>
      <c r="X229">
        <v>10.59748881699465</v>
      </c>
      <c r="Y229">
        <v>2.3021176119181379</v>
      </c>
      <c r="Z229">
        <v>-22.627686082924338</v>
      </c>
      <c r="AA229">
        <v>2.1851943375578071</v>
      </c>
      <c r="AB229">
        <v>2.1662676145624205</v>
      </c>
    </row>
    <row r="230" spans="1:28">
      <c r="A230">
        <v>3</v>
      </c>
      <c r="B230">
        <v>96</v>
      </c>
      <c r="C230">
        <v>2023</v>
      </c>
      <c r="D230">
        <v>99</v>
      </c>
      <c r="E230">
        <v>44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15</v>
      </c>
      <c r="R230">
        <v>468</v>
      </c>
      <c r="S230">
        <v>468</v>
      </c>
      <c r="T230">
        <v>3.2350427350427351</v>
      </c>
      <c r="U230">
        <v>60.782051282051277</v>
      </c>
      <c r="V230">
        <v>92.076423035252958</v>
      </c>
      <c r="W230">
        <v>84.986538461538487</v>
      </c>
      <c r="X230">
        <v>9.5083325122258415</v>
      </c>
      <c r="Y230">
        <v>2.200315260419047</v>
      </c>
      <c r="Z230">
        <v>-28.874686097568745</v>
      </c>
      <c r="AA230">
        <v>1.6521340064249661</v>
      </c>
      <c r="AB230">
        <v>1.6528224668530214</v>
      </c>
    </row>
    <row r="231" spans="1:28">
      <c r="A231">
        <v>3</v>
      </c>
      <c r="B231">
        <v>97</v>
      </c>
      <c r="C231">
        <v>2023</v>
      </c>
      <c r="D231">
        <v>99</v>
      </c>
      <c r="E231">
        <v>45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17</v>
      </c>
      <c r="R231">
        <v>597</v>
      </c>
      <c r="S231">
        <v>596</v>
      </c>
      <c r="T231">
        <v>2.2830820770519256</v>
      </c>
      <c r="U231">
        <v>61.447986577181233</v>
      </c>
      <c r="V231">
        <v>93.099173253252033</v>
      </c>
      <c r="W231">
        <v>85.879194630872476</v>
      </c>
      <c r="X231">
        <v>8.2479875533514662</v>
      </c>
      <c r="Y231">
        <v>2.1633724852383729</v>
      </c>
      <c r="Z231">
        <v>-30.310611733150775</v>
      </c>
      <c r="AA231">
        <v>2.1075299184523604</v>
      </c>
      <c r="AB231">
        <v>2.1269850464856175</v>
      </c>
    </row>
    <row r="232" spans="1:28">
      <c r="A232">
        <v>3</v>
      </c>
      <c r="B232">
        <v>98</v>
      </c>
      <c r="C232">
        <v>2023</v>
      </c>
      <c r="D232">
        <v>99</v>
      </c>
      <c r="E232">
        <v>46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23</v>
      </c>
      <c r="R232">
        <v>437</v>
      </c>
      <c r="S232">
        <v>437</v>
      </c>
      <c r="T232">
        <v>3.0800915331807786</v>
      </c>
      <c r="U232">
        <v>61.221967963386732</v>
      </c>
      <c r="V232">
        <v>93.277319257916716</v>
      </c>
      <c r="W232">
        <v>86.094965675057196</v>
      </c>
      <c r="X232">
        <v>10.567588819860777</v>
      </c>
      <c r="Y232">
        <v>2.2768706230732478</v>
      </c>
      <c r="Z232">
        <v>-32.523239184950469</v>
      </c>
      <c r="AA232">
        <v>1.5426977795036538</v>
      </c>
      <c r="AB232">
        <v>1.563469480627768</v>
      </c>
    </row>
    <row r="233" spans="1:28">
      <c r="A233">
        <v>3</v>
      </c>
      <c r="B233">
        <v>99</v>
      </c>
      <c r="C233">
        <v>2023</v>
      </c>
      <c r="D233">
        <v>99</v>
      </c>
      <c r="E233">
        <v>47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17</v>
      </c>
      <c r="R233">
        <v>762</v>
      </c>
      <c r="S233">
        <v>762</v>
      </c>
      <c r="T233">
        <v>2.9055118110236218</v>
      </c>
      <c r="U233">
        <v>61.127296587926502</v>
      </c>
      <c r="V233">
        <v>92.094419941819325</v>
      </c>
      <c r="W233">
        <v>85.003149606299218</v>
      </c>
      <c r="X233">
        <v>9.1144985911551188</v>
      </c>
      <c r="Y233">
        <v>2.1598374802069848</v>
      </c>
      <c r="Z233">
        <v>-22.33379996386364</v>
      </c>
      <c r="AA233">
        <v>2.6900130617432128</v>
      </c>
      <c r="AB233">
        <v>2.6916600153365327</v>
      </c>
    </row>
    <row r="234" spans="1:28">
      <c r="A234">
        <v>3</v>
      </c>
      <c r="B234">
        <v>100</v>
      </c>
      <c r="C234">
        <v>2023</v>
      </c>
      <c r="D234">
        <v>99</v>
      </c>
      <c r="E234">
        <v>48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31</v>
      </c>
      <c r="R234">
        <v>896</v>
      </c>
      <c r="S234">
        <v>895</v>
      </c>
      <c r="T234">
        <v>3.2109375</v>
      </c>
      <c r="U234">
        <v>60.886033519553074</v>
      </c>
      <c r="V234">
        <v>91.821301682030324</v>
      </c>
      <c r="W234">
        <v>84.708379888268098</v>
      </c>
      <c r="X234">
        <v>10.085562841119826</v>
      </c>
      <c r="Y234">
        <v>2.146160770944717</v>
      </c>
      <c r="Z234">
        <v>-30.660723007868441</v>
      </c>
      <c r="AA234">
        <v>3.1630599781127553</v>
      </c>
      <c r="AB234">
        <v>3.1505010220823029</v>
      </c>
    </row>
    <row r="235" spans="1:28">
      <c r="A235">
        <v>3</v>
      </c>
      <c r="B235">
        <v>101</v>
      </c>
      <c r="C235">
        <v>2023</v>
      </c>
      <c r="D235">
        <v>99</v>
      </c>
      <c r="E235">
        <v>49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21</v>
      </c>
      <c r="R235">
        <v>559</v>
      </c>
      <c r="S235">
        <v>559</v>
      </c>
      <c r="T235">
        <v>2.8354203935599278</v>
      </c>
      <c r="U235">
        <v>61.094812164579608</v>
      </c>
      <c r="V235">
        <v>88.845969722283058</v>
      </c>
      <c r="W235">
        <v>82.004830053667305</v>
      </c>
      <c r="X235">
        <v>11.158879997053781</v>
      </c>
      <c r="Y235">
        <v>2.4355649579063146</v>
      </c>
      <c r="Z235">
        <v>-21.994627478723412</v>
      </c>
      <c r="AA235">
        <v>1.9733822854520424</v>
      </c>
      <c r="AB235">
        <v>1.9049406732657344</v>
      </c>
    </row>
    <row r="236" spans="1:28">
      <c r="A236">
        <v>3</v>
      </c>
      <c r="B236">
        <v>102</v>
      </c>
      <c r="C236">
        <v>2023</v>
      </c>
      <c r="D236">
        <v>99</v>
      </c>
      <c r="E236">
        <v>50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30</v>
      </c>
      <c r="R236">
        <v>662</v>
      </c>
      <c r="S236">
        <v>662</v>
      </c>
      <c r="T236">
        <v>3.0694864048338375</v>
      </c>
      <c r="U236">
        <v>61.125377643504535</v>
      </c>
      <c r="V236">
        <v>88.396402117094851</v>
      </c>
      <c r="W236">
        <v>81.589879154078531</v>
      </c>
      <c r="X236">
        <v>9.9925185148384088</v>
      </c>
      <c r="Y236">
        <v>2.598684786913644</v>
      </c>
      <c r="Z236">
        <v>-36.011679807196138</v>
      </c>
      <c r="AA236">
        <v>2.3369929749002725</v>
      </c>
      <c r="AB236">
        <v>2.2445252388110446</v>
      </c>
    </row>
    <row r="237" spans="1:28">
      <c r="A237">
        <v>3</v>
      </c>
      <c r="B237">
        <v>103</v>
      </c>
      <c r="C237">
        <v>2023</v>
      </c>
      <c r="D237">
        <v>99</v>
      </c>
      <c r="E237">
        <v>51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14</v>
      </c>
      <c r="R237">
        <v>392</v>
      </c>
      <c r="S237">
        <v>392</v>
      </c>
      <c r="T237">
        <v>1.7704081632653061</v>
      </c>
      <c r="U237">
        <v>61.336734693877553</v>
      </c>
      <c r="V237">
        <v>89.080084905034653</v>
      </c>
      <c r="W237">
        <v>82.22091836734694</v>
      </c>
      <c r="X237">
        <v>9.167234308715198</v>
      </c>
      <c r="Y237">
        <v>1.8402743670276185</v>
      </c>
      <c r="Z237">
        <v>-11.626285493235596</v>
      </c>
      <c r="AA237">
        <v>1.38383874042433</v>
      </c>
      <c r="AB237">
        <v>1.3393639465313265</v>
      </c>
    </row>
    <row r="238" spans="1:28">
      <c r="A238">
        <v>3</v>
      </c>
      <c r="B238">
        <v>104</v>
      </c>
      <c r="C238">
        <v>2023</v>
      </c>
      <c r="D238">
        <v>99</v>
      </c>
      <c r="E238">
        <v>52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8</v>
      </c>
      <c r="R238">
        <v>185</v>
      </c>
      <c r="S238">
        <v>185</v>
      </c>
      <c r="T238">
        <v>1.8918918918918923</v>
      </c>
      <c r="U238">
        <v>61.848648648648641</v>
      </c>
      <c r="V238">
        <v>84.829726801557754</v>
      </c>
      <c r="W238">
        <v>78.297837837837889</v>
      </c>
      <c r="X238">
        <v>8.0208913487063516</v>
      </c>
      <c r="Y238">
        <v>2.0398226766629097</v>
      </c>
      <c r="Z238">
        <v>-45.69349877823084</v>
      </c>
      <c r="AA238">
        <v>0.65308716065944172</v>
      </c>
      <c r="AB238">
        <v>0.60193793171398979</v>
      </c>
    </row>
    <row r="239" spans="1:28">
      <c r="A239">
        <v>3</v>
      </c>
      <c r="B239">
        <v>105</v>
      </c>
      <c r="C239">
        <v>2022</v>
      </c>
      <c r="D239">
        <v>99</v>
      </c>
      <c r="E239">
        <v>1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29</v>
      </c>
      <c r="R239">
        <v>1002</v>
      </c>
      <c r="S239">
        <v>1002</v>
      </c>
      <c r="T239">
        <v>4.3922155688622748</v>
      </c>
      <c r="U239">
        <v>60.420159680638719</v>
      </c>
      <c r="V239">
        <v>95.966777171550646</v>
      </c>
      <c r="W239">
        <v>88.577335329341281</v>
      </c>
      <c r="X239">
        <v>11.806559477339553</v>
      </c>
      <c r="Y239">
        <v>2.4026168315344121</v>
      </c>
      <c r="Z239">
        <v>-31.266868112069577</v>
      </c>
      <c r="AA239">
        <v>3.4789250746475946</v>
      </c>
      <c r="AB239">
        <v>3.5935858187620058</v>
      </c>
    </row>
    <row r="240" spans="1:28">
      <c r="A240">
        <v>3</v>
      </c>
      <c r="B240">
        <v>106</v>
      </c>
      <c r="C240">
        <v>2022</v>
      </c>
      <c r="D240">
        <v>99</v>
      </c>
      <c r="E240">
        <v>2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21</v>
      </c>
      <c r="R240">
        <v>559</v>
      </c>
      <c r="S240">
        <v>559</v>
      </c>
      <c r="T240">
        <v>4.3345259391771025</v>
      </c>
      <c r="U240">
        <v>60.465116279069761</v>
      </c>
      <c r="V240">
        <v>95.229447415191615</v>
      </c>
      <c r="W240">
        <v>87.896779964221793</v>
      </c>
      <c r="X240">
        <v>9.2885293104572497</v>
      </c>
      <c r="Y240">
        <v>2.5772743459820595</v>
      </c>
      <c r="Z240">
        <v>-35.335976168301478</v>
      </c>
      <c r="AA240">
        <v>1.9408374418443159</v>
      </c>
      <c r="AB240">
        <v>1.9894015919059205</v>
      </c>
    </row>
    <row r="241" spans="1:28">
      <c r="A241">
        <v>3</v>
      </c>
      <c r="B241">
        <v>107</v>
      </c>
      <c r="C241">
        <v>2022</v>
      </c>
      <c r="D241">
        <v>99</v>
      </c>
      <c r="E241">
        <v>3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19</v>
      </c>
      <c r="R241">
        <v>460</v>
      </c>
      <c r="S241">
        <v>459</v>
      </c>
      <c r="T241">
        <v>3.7826086956521743</v>
      </c>
      <c r="U241">
        <v>60.718954248366003</v>
      </c>
      <c r="V241">
        <v>92.343334348305362</v>
      </c>
      <c r="W241">
        <v>85.147058823529392</v>
      </c>
      <c r="X241">
        <v>9.1525230790922887</v>
      </c>
      <c r="Y241">
        <v>2.3135223868612602</v>
      </c>
      <c r="Z241">
        <v>-37.277315991699595</v>
      </c>
      <c r="AA241">
        <v>1.597111311714464</v>
      </c>
      <c r="AB241">
        <v>1.5824136645004223</v>
      </c>
    </row>
    <row r="242" spans="1:28">
      <c r="A242">
        <v>3</v>
      </c>
      <c r="B242">
        <v>108</v>
      </c>
      <c r="C242">
        <v>2022</v>
      </c>
      <c r="D242">
        <v>99</v>
      </c>
      <c r="E242">
        <v>4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24</v>
      </c>
      <c r="R242">
        <v>798</v>
      </c>
      <c r="S242">
        <v>798</v>
      </c>
      <c r="T242">
        <v>3.0513784461152889</v>
      </c>
      <c r="U242">
        <v>61.061403508771953</v>
      </c>
      <c r="V242">
        <v>88.729271716669743</v>
      </c>
      <c r="W242">
        <v>81.897117794486221</v>
      </c>
      <c r="X242">
        <v>9.8396468859795778</v>
      </c>
      <c r="Y242">
        <v>2.2078667813975188</v>
      </c>
      <c r="Z242">
        <v>-46.354642783695709</v>
      </c>
      <c r="AA242">
        <v>2.7706409277133535</v>
      </c>
      <c r="AB242">
        <v>2.6461179399576329</v>
      </c>
    </row>
    <row r="243" spans="1:28">
      <c r="A243">
        <v>3</v>
      </c>
      <c r="B243">
        <v>109</v>
      </c>
      <c r="C243">
        <v>2022</v>
      </c>
      <c r="D243">
        <v>99</v>
      </c>
      <c r="E243">
        <v>5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19</v>
      </c>
      <c r="R243">
        <v>419</v>
      </c>
      <c r="S243">
        <v>419</v>
      </c>
      <c r="T243">
        <v>2.8257756563245819</v>
      </c>
      <c r="U243">
        <v>61.133651551312639</v>
      </c>
      <c r="V243">
        <v>93.20908007250398</v>
      </c>
      <c r="W243">
        <v>86.031980906921277</v>
      </c>
      <c r="X243">
        <v>9.4795510925411026</v>
      </c>
      <c r="Y243">
        <v>2.1252631526667249</v>
      </c>
      <c r="Z243">
        <v>-26.538142849966579</v>
      </c>
      <c r="AA243">
        <v>1.4547600861051315</v>
      </c>
      <c r="AB243">
        <v>1.4595253202766603</v>
      </c>
    </row>
    <row r="244" spans="1:28">
      <c r="A244">
        <v>3</v>
      </c>
      <c r="B244">
        <v>110</v>
      </c>
      <c r="C244">
        <v>2022</v>
      </c>
      <c r="D244">
        <v>99</v>
      </c>
      <c r="E244">
        <v>6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25</v>
      </c>
      <c r="R244">
        <v>739</v>
      </c>
      <c r="S244">
        <v>739</v>
      </c>
      <c r="T244">
        <v>2.783491204330176</v>
      </c>
      <c r="U244">
        <v>61.266576454668481</v>
      </c>
      <c r="V244">
        <v>91.089390511906686</v>
      </c>
      <c r="W244">
        <v>84.075507442489794</v>
      </c>
      <c r="X244">
        <v>10.851774527643206</v>
      </c>
      <c r="Y244">
        <v>2.3255026777528167</v>
      </c>
      <c r="Z244">
        <v>-28.36235649344318</v>
      </c>
      <c r="AA244">
        <v>2.5657940420804106</v>
      </c>
      <c r="AB244">
        <v>2.5156581416236761</v>
      </c>
    </row>
    <row r="245" spans="1:28">
      <c r="A245">
        <v>3</v>
      </c>
      <c r="B245">
        <v>111</v>
      </c>
      <c r="C245">
        <v>2022</v>
      </c>
      <c r="D245">
        <v>99</v>
      </c>
      <c r="E245">
        <v>7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18</v>
      </c>
      <c r="R245">
        <v>426</v>
      </c>
      <c r="S245">
        <v>426</v>
      </c>
      <c r="T245">
        <v>4.072769953051643</v>
      </c>
      <c r="U245">
        <v>60.626760563380245</v>
      </c>
      <c r="V245">
        <v>94.963860446899517</v>
      </c>
      <c r="W245">
        <v>87.651643192488251</v>
      </c>
      <c r="X245">
        <v>8.9417289200283481</v>
      </c>
      <c r="Y245">
        <v>2.2949500232765638</v>
      </c>
      <c r="Z245">
        <v>-25.636263159460505</v>
      </c>
      <c r="AA245">
        <v>1.4790639538920909</v>
      </c>
      <c r="AB245">
        <v>1.5118452828498683</v>
      </c>
    </row>
    <row r="246" spans="1:28">
      <c r="A246">
        <v>3</v>
      </c>
      <c r="B246">
        <v>112</v>
      </c>
      <c r="C246">
        <v>2022</v>
      </c>
      <c r="D246">
        <v>99</v>
      </c>
      <c r="E246">
        <v>8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25</v>
      </c>
      <c r="R246">
        <v>759</v>
      </c>
      <c r="S246">
        <v>759</v>
      </c>
      <c r="T246">
        <v>3.3465085638998682</v>
      </c>
      <c r="U246">
        <v>60.865612648221351</v>
      </c>
      <c r="V246">
        <v>94.585879521580708</v>
      </c>
      <c r="W246">
        <v>87.302766798419029</v>
      </c>
      <c r="X246">
        <v>9.8321234281489414</v>
      </c>
      <c r="Y246">
        <v>2.4279587142171266</v>
      </c>
      <c r="Z246">
        <v>-23.565624143006087</v>
      </c>
      <c r="AA246">
        <v>2.6352336643288656</v>
      </c>
      <c r="AB246">
        <v>2.6829184460579198</v>
      </c>
    </row>
    <row r="247" spans="1:28">
      <c r="A247">
        <v>3</v>
      </c>
      <c r="B247">
        <v>113</v>
      </c>
      <c r="C247">
        <v>2022</v>
      </c>
      <c r="D247">
        <v>99</v>
      </c>
      <c r="E247">
        <v>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19</v>
      </c>
      <c r="R247">
        <v>531</v>
      </c>
      <c r="S247">
        <v>531</v>
      </c>
      <c r="T247">
        <v>3.3352165725047094</v>
      </c>
      <c r="U247">
        <v>60.932203389830512</v>
      </c>
      <c r="V247">
        <v>91.685590873941308</v>
      </c>
      <c r="W247">
        <v>84.625800376647803</v>
      </c>
      <c r="X247">
        <v>10.567519127855538</v>
      </c>
      <c r="Y247">
        <v>2.367211412612694</v>
      </c>
      <c r="Z247">
        <v>-52.529064483970402</v>
      </c>
      <c r="AA247">
        <v>1.8436219706964796</v>
      </c>
      <c r="AB247">
        <v>1.8194285204910212</v>
      </c>
    </row>
    <row r="248" spans="1:28">
      <c r="A248">
        <v>3</v>
      </c>
      <c r="B248">
        <v>114</v>
      </c>
      <c r="C248">
        <v>2022</v>
      </c>
      <c r="D248">
        <v>99</v>
      </c>
      <c r="E248">
        <v>10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23</v>
      </c>
      <c r="R248">
        <v>440</v>
      </c>
      <c r="S248">
        <v>440</v>
      </c>
      <c r="T248">
        <v>2.436363636363637</v>
      </c>
      <c r="U248">
        <v>61.38181818181819</v>
      </c>
      <c r="V248">
        <v>88.212843494533587</v>
      </c>
      <c r="W248">
        <v>81.420454545454575</v>
      </c>
      <c r="X248">
        <v>9.5766472484191905</v>
      </c>
      <c r="Y248">
        <v>2.1029495225075565</v>
      </c>
      <c r="Z248">
        <v>-40.151628149203241</v>
      </c>
      <c r="AA248">
        <v>1.5276716894660096</v>
      </c>
      <c r="AB248">
        <v>1.450520553463255</v>
      </c>
    </row>
    <row r="249" spans="1:28">
      <c r="A249">
        <v>3</v>
      </c>
      <c r="B249">
        <v>115</v>
      </c>
      <c r="C249">
        <v>2022</v>
      </c>
      <c r="D249">
        <v>99</v>
      </c>
      <c r="E249">
        <v>11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22</v>
      </c>
      <c r="R249">
        <v>549</v>
      </c>
      <c r="S249">
        <v>549</v>
      </c>
      <c r="T249">
        <v>3.1766848816029145</v>
      </c>
      <c r="U249">
        <v>60.956284153005477</v>
      </c>
      <c r="V249">
        <v>92.179220763843205</v>
      </c>
      <c r="W249">
        <v>85.08142076502736</v>
      </c>
      <c r="X249">
        <v>9.4843837223849246</v>
      </c>
      <c r="Y249">
        <v>2.2205165301355714</v>
      </c>
      <c r="Z249">
        <v>-50.243144573120688</v>
      </c>
      <c r="AA249">
        <v>1.9061176307200896</v>
      </c>
      <c r="AB249">
        <v>1.8912318184536672</v>
      </c>
    </row>
    <row r="250" spans="1:28">
      <c r="A250">
        <v>3</v>
      </c>
      <c r="B250">
        <v>116</v>
      </c>
      <c r="C250">
        <v>2022</v>
      </c>
      <c r="D250">
        <v>99</v>
      </c>
      <c r="E250">
        <v>12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23</v>
      </c>
      <c r="R250">
        <v>501</v>
      </c>
      <c r="S250">
        <v>501</v>
      </c>
      <c r="T250">
        <v>3.3473053892215563</v>
      </c>
      <c r="U250">
        <v>60.730538922155688</v>
      </c>
      <c r="V250">
        <v>95.775729148420325</v>
      </c>
      <c r="W250">
        <v>88.400998003992058</v>
      </c>
      <c r="X250">
        <v>9.28383755364856</v>
      </c>
      <c r="Y250">
        <v>2.0102644558905927</v>
      </c>
      <c r="Z250">
        <v>-29.50183759754972</v>
      </c>
      <c r="AA250">
        <v>1.7394625373237973</v>
      </c>
      <c r="AB250">
        <v>1.793215903427182</v>
      </c>
    </row>
    <row r="251" spans="1:28">
      <c r="A251">
        <v>3</v>
      </c>
      <c r="B251">
        <v>117</v>
      </c>
      <c r="C251">
        <v>2022</v>
      </c>
      <c r="D251">
        <v>99</v>
      </c>
      <c r="E251">
        <v>13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26</v>
      </c>
      <c r="R251">
        <v>280</v>
      </c>
      <c r="S251">
        <v>280</v>
      </c>
      <c r="T251">
        <v>3.3607142857142871</v>
      </c>
      <c r="U251">
        <v>60.975000000000001</v>
      </c>
      <c r="V251">
        <v>92.555718928958399</v>
      </c>
      <c r="W251">
        <v>85.428928571428614</v>
      </c>
      <c r="X251">
        <v>9.3433849171048351</v>
      </c>
      <c r="Y251">
        <v>2.9921474610337722</v>
      </c>
      <c r="Z251">
        <v>-43.738391286135446</v>
      </c>
      <c r="AA251">
        <v>0.9721547114783694</v>
      </c>
      <c r="AB251">
        <v>0.96850235005991381</v>
      </c>
    </row>
    <row r="252" spans="1:28">
      <c r="A252">
        <v>3</v>
      </c>
      <c r="B252">
        <v>118</v>
      </c>
      <c r="C252">
        <v>2022</v>
      </c>
      <c r="D252">
        <v>99</v>
      </c>
      <c r="E252">
        <v>14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31</v>
      </c>
      <c r="R252">
        <v>1032</v>
      </c>
      <c r="S252">
        <v>1032</v>
      </c>
      <c r="T252">
        <v>3.0213178294573639</v>
      </c>
      <c r="U252">
        <v>61.114341085271342</v>
      </c>
      <c r="V252">
        <v>91.499008961341019</v>
      </c>
      <c r="W252">
        <v>84.453585271317891</v>
      </c>
      <c r="X252">
        <v>11.846969436114849</v>
      </c>
      <c r="Y252">
        <v>2.2235760516123046</v>
      </c>
      <c r="Z252">
        <v>-37.271284596531181</v>
      </c>
      <c r="AA252">
        <v>3.583084508020276</v>
      </c>
      <c r="AB252">
        <v>3.5288685110871976</v>
      </c>
    </row>
    <row r="253" spans="1:28">
      <c r="A253">
        <v>3</v>
      </c>
      <c r="B253">
        <v>119</v>
      </c>
      <c r="C253">
        <v>2022</v>
      </c>
      <c r="D253">
        <v>99</v>
      </c>
      <c r="E253">
        <v>15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12</v>
      </c>
      <c r="R253">
        <v>352</v>
      </c>
      <c r="S253">
        <v>352</v>
      </c>
      <c r="T253">
        <v>2.1079545454545454</v>
      </c>
      <c r="U253">
        <v>61.409090909090899</v>
      </c>
      <c r="V253">
        <v>92.728750123116384</v>
      </c>
      <c r="W253">
        <v>85.588636363636354</v>
      </c>
      <c r="X253">
        <v>8.5682179888315186</v>
      </c>
      <c r="Y253">
        <v>1.9136849486383725</v>
      </c>
      <c r="Z253">
        <v>-42.324868076944085</v>
      </c>
      <c r="AA253">
        <v>1.2221373515728076</v>
      </c>
      <c r="AB253">
        <v>1.2198219907410517</v>
      </c>
    </row>
    <row r="254" spans="1:28">
      <c r="A254">
        <v>3</v>
      </c>
      <c r="B254">
        <v>120</v>
      </c>
      <c r="C254">
        <v>2022</v>
      </c>
      <c r="D254">
        <v>99</v>
      </c>
      <c r="E254">
        <v>16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18</v>
      </c>
      <c r="R254">
        <v>284</v>
      </c>
      <c r="S254">
        <v>284</v>
      </c>
      <c r="T254">
        <v>3.0070422535211274</v>
      </c>
      <c r="U254">
        <v>61.309859154929583</v>
      </c>
      <c r="V254">
        <v>93.797018296125501</v>
      </c>
      <c r="W254">
        <v>86.574647887323991</v>
      </c>
      <c r="X254">
        <v>9.9981155732899136</v>
      </c>
      <c r="Y254">
        <v>2.422555682848389</v>
      </c>
      <c r="Z254">
        <v>-39.791595584173265</v>
      </c>
      <c r="AA254">
        <v>0.98604263592806085</v>
      </c>
      <c r="AB254">
        <v>0.9955126015941872</v>
      </c>
    </row>
    <row r="255" spans="1:28">
      <c r="A255">
        <v>3</v>
      </c>
      <c r="B255">
        <v>121</v>
      </c>
      <c r="C255">
        <v>2022</v>
      </c>
      <c r="D255">
        <v>99</v>
      </c>
      <c r="E255">
        <v>17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27</v>
      </c>
      <c r="R255">
        <v>576</v>
      </c>
      <c r="S255">
        <v>573</v>
      </c>
      <c r="T255">
        <v>3.3263888888888888</v>
      </c>
      <c r="U255">
        <v>61.083769633507821</v>
      </c>
      <c r="V255">
        <v>89.139103651307806</v>
      </c>
      <c r="W255">
        <v>82.076265270506113</v>
      </c>
      <c r="X255">
        <v>11.649826580264016</v>
      </c>
      <c r="Y255">
        <v>2.6374861959528624</v>
      </c>
      <c r="Z255">
        <v>-51.869166474643478</v>
      </c>
      <c r="AA255">
        <v>1.9998611207555033</v>
      </c>
      <c r="AB255">
        <v>1.9041883174657597</v>
      </c>
    </row>
    <row r="256" spans="1:28">
      <c r="A256">
        <v>3</v>
      </c>
      <c r="B256">
        <v>122</v>
      </c>
      <c r="C256">
        <v>2022</v>
      </c>
      <c r="D256">
        <v>99</v>
      </c>
      <c r="E256">
        <v>18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24</v>
      </c>
      <c r="R256">
        <v>320</v>
      </c>
      <c r="S256">
        <v>320</v>
      </c>
      <c r="T256">
        <v>3.1656249999999999</v>
      </c>
      <c r="U256">
        <v>61.034374999999997</v>
      </c>
      <c r="V256">
        <v>96.233071505958819</v>
      </c>
      <c r="W256">
        <v>88.823125000000019</v>
      </c>
      <c r="X256">
        <v>9.4642202655246113</v>
      </c>
      <c r="Y256">
        <v>2.3309211396730802</v>
      </c>
      <c r="Z256">
        <v>-28.877520564502888</v>
      </c>
      <c r="AA256">
        <v>1.1110339559752793</v>
      </c>
      <c r="AB256">
        <v>1.1508367313135377</v>
      </c>
    </row>
    <row r="257" spans="1:28">
      <c r="A257">
        <v>3</v>
      </c>
      <c r="B257">
        <v>123</v>
      </c>
      <c r="C257">
        <v>2022</v>
      </c>
      <c r="D257">
        <v>99</v>
      </c>
      <c r="E257">
        <v>19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27</v>
      </c>
      <c r="R257">
        <v>547</v>
      </c>
      <c r="S257">
        <v>547</v>
      </c>
      <c r="T257">
        <v>4.2029250457038403</v>
      </c>
      <c r="U257">
        <v>60.297989031078629</v>
      </c>
      <c r="V257">
        <v>95.905371760870437</v>
      </c>
      <c r="W257">
        <v>88.520658135283369</v>
      </c>
      <c r="X257">
        <v>11.181111370808283</v>
      </c>
      <c r="Y257">
        <v>2.8677197905226168</v>
      </c>
      <c r="Z257">
        <v>-34.805909397522122</v>
      </c>
      <c r="AA257">
        <v>1.8991736684952432</v>
      </c>
      <c r="AB257">
        <v>1.960512648014894</v>
      </c>
    </row>
    <row r="258" spans="1:28">
      <c r="A258">
        <v>3</v>
      </c>
      <c r="B258">
        <v>124</v>
      </c>
      <c r="C258">
        <v>2022</v>
      </c>
      <c r="D258">
        <v>99</v>
      </c>
      <c r="E258">
        <v>20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18</v>
      </c>
      <c r="R258">
        <v>301</v>
      </c>
      <c r="S258">
        <v>301</v>
      </c>
      <c r="T258">
        <v>3.7142857142857153</v>
      </c>
      <c r="U258">
        <v>60.355481727574762</v>
      </c>
      <c r="V258">
        <v>96.51720699870063</v>
      </c>
      <c r="W258">
        <v>89.085382059800622</v>
      </c>
      <c r="X258">
        <v>8.1396930895199606</v>
      </c>
      <c r="Y258">
        <v>3.3584145598747881</v>
      </c>
      <c r="Z258">
        <v>-24.057724568534351</v>
      </c>
      <c r="AA258">
        <v>1.0450663148392469</v>
      </c>
      <c r="AB258">
        <v>1.0857019814361799</v>
      </c>
    </row>
    <row r="259" spans="1:28">
      <c r="A259">
        <v>3</v>
      </c>
      <c r="B259">
        <v>125</v>
      </c>
      <c r="C259">
        <v>2022</v>
      </c>
      <c r="D259">
        <v>99</v>
      </c>
      <c r="E259">
        <v>21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22</v>
      </c>
      <c r="R259">
        <v>847</v>
      </c>
      <c r="S259">
        <v>847</v>
      </c>
      <c r="T259">
        <v>2.8276269185360099</v>
      </c>
      <c r="U259">
        <v>61.036599763872488</v>
      </c>
      <c r="V259">
        <v>89.818504159093123</v>
      </c>
      <c r="W259">
        <v>82.902479338842937</v>
      </c>
      <c r="X259">
        <v>10.904475473506164</v>
      </c>
      <c r="Y259">
        <v>2.2182737386001858</v>
      </c>
      <c r="Z259">
        <v>-35.470099074200107</v>
      </c>
      <c r="AA259">
        <v>2.9407680022220681</v>
      </c>
      <c r="AB259">
        <v>2.8430769694711562</v>
      </c>
    </row>
    <row r="260" spans="1:28">
      <c r="A260">
        <v>3</v>
      </c>
      <c r="B260">
        <v>126</v>
      </c>
      <c r="C260">
        <v>2022</v>
      </c>
      <c r="D260">
        <v>99</v>
      </c>
      <c r="E260">
        <v>22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21</v>
      </c>
      <c r="R260">
        <v>796</v>
      </c>
      <c r="S260">
        <v>796</v>
      </c>
      <c r="T260">
        <v>3.6532663316582914</v>
      </c>
      <c r="U260">
        <v>60.738693467336681</v>
      </c>
      <c r="V260">
        <v>94.45875095956481</v>
      </c>
      <c r="W260">
        <v>87.18542713567831</v>
      </c>
      <c r="X260">
        <v>11.770662947540549</v>
      </c>
      <c r="Y260">
        <v>2.1651790464122596</v>
      </c>
      <c r="Z260">
        <v>-35.264436566429303</v>
      </c>
      <c r="AA260">
        <v>2.7636969654885082</v>
      </c>
      <c r="AB260">
        <v>2.8099245276239597</v>
      </c>
    </row>
    <row r="261" spans="1:28">
      <c r="A261">
        <v>3</v>
      </c>
      <c r="B261">
        <v>127</v>
      </c>
      <c r="C261">
        <v>2022</v>
      </c>
      <c r="D261">
        <v>99</v>
      </c>
      <c r="E261">
        <v>23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22</v>
      </c>
      <c r="R261">
        <v>244</v>
      </c>
      <c r="S261">
        <v>244</v>
      </c>
      <c r="T261">
        <v>1.8237704918032789</v>
      </c>
      <c r="U261">
        <v>61.831967213114737</v>
      </c>
      <c r="V261">
        <v>91.408983535513286</v>
      </c>
      <c r="W261">
        <v>84.370491803278682</v>
      </c>
      <c r="X261">
        <v>10.666195939682829</v>
      </c>
      <c r="Y261">
        <v>2.1463948574694598</v>
      </c>
      <c r="Z261">
        <v>-22.8640547558695</v>
      </c>
      <c r="AA261">
        <v>0.8471633914311506</v>
      </c>
      <c r="AB261">
        <v>0.83352397269549061</v>
      </c>
    </row>
    <row r="262" spans="1:28">
      <c r="A262">
        <v>3</v>
      </c>
      <c r="B262">
        <v>128</v>
      </c>
      <c r="C262">
        <v>2022</v>
      </c>
      <c r="D262">
        <v>99</v>
      </c>
      <c r="E262">
        <v>24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22</v>
      </c>
      <c r="R262">
        <v>454</v>
      </c>
      <c r="S262">
        <v>454</v>
      </c>
      <c r="T262">
        <v>3.427312775330396</v>
      </c>
      <c r="U262">
        <v>60.971365638766514</v>
      </c>
      <c r="V262">
        <v>93.644073863717679</v>
      </c>
      <c r="W262">
        <v>86.433480176211447</v>
      </c>
      <c r="X262">
        <v>10.157581216525797</v>
      </c>
      <c r="Y262">
        <v>2.3422135287641206</v>
      </c>
      <c r="Z262">
        <v>-38.606438846154902</v>
      </c>
      <c r="AA262">
        <v>1.5762794250399277</v>
      </c>
      <c r="AB262">
        <v>1.5888230826054679</v>
      </c>
    </row>
    <row r="263" spans="1:28">
      <c r="A263">
        <v>3</v>
      </c>
      <c r="B263">
        <v>129</v>
      </c>
      <c r="C263">
        <v>2022</v>
      </c>
      <c r="D263">
        <v>99</v>
      </c>
      <c r="E263">
        <v>25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23</v>
      </c>
      <c r="R263">
        <v>411</v>
      </c>
      <c r="S263">
        <v>411</v>
      </c>
      <c r="T263">
        <v>3.608272506082725</v>
      </c>
      <c r="U263">
        <v>60.695863746958644</v>
      </c>
      <c r="V263">
        <v>91.534533798335545</v>
      </c>
      <c r="W263">
        <v>84.486374695863773</v>
      </c>
      <c r="X263">
        <v>9.4054707508188162</v>
      </c>
      <c r="Y263">
        <v>2.8638968264464997</v>
      </c>
      <c r="Z263">
        <v>-37.17794846410132</v>
      </c>
      <c r="AA263">
        <v>1.4269842372057497</v>
      </c>
      <c r="AB263">
        <v>1.405938050143831</v>
      </c>
    </row>
    <row r="264" spans="1:28">
      <c r="A264">
        <v>3</v>
      </c>
      <c r="B264">
        <v>130</v>
      </c>
      <c r="C264">
        <v>2022</v>
      </c>
      <c r="D264">
        <v>99</v>
      </c>
      <c r="E264">
        <v>26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18</v>
      </c>
      <c r="R264">
        <v>288</v>
      </c>
      <c r="S264">
        <v>288</v>
      </c>
      <c r="T264">
        <v>3.7395833333333344</v>
      </c>
      <c r="U264">
        <v>60.680555555555557</v>
      </c>
      <c r="V264">
        <v>94.174340917298636</v>
      </c>
      <c r="W264">
        <v>86.922916666666637</v>
      </c>
      <c r="X264">
        <v>9.6183326023078379</v>
      </c>
      <c r="Y264">
        <v>2.373618831662812</v>
      </c>
      <c r="Z264">
        <v>-22.956130786019703</v>
      </c>
      <c r="AA264">
        <v>0.99993056037775163</v>
      </c>
      <c r="AB264">
        <v>1.0135950155279392</v>
      </c>
    </row>
    <row r="265" spans="1:28">
      <c r="A265">
        <v>3</v>
      </c>
      <c r="B265">
        <v>131</v>
      </c>
      <c r="C265">
        <v>2022</v>
      </c>
      <c r="D265">
        <v>99</v>
      </c>
      <c r="E265">
        <v>27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26</v>
      </c>
      <c r="R265">
        <v>856</v>
      </c>
      <c r="S265">
        <v>856</v>
      </c>
      <c r="T265">
        <v>3.1448598130841119</v>
      </c>
      <c r="U265">
        <v>60.879672897196272</v>
      </c>
      <c r="V265">
        <v>90.596363949332257</v>
      </c>
      <c r="W265">
        <v>83.62044392523363</v>
      </c>
      <c r="X265">
        <v>9.397199090021898</v>
      </c>
      <c r="Y265">
        <v>2.1558999433880404</v>
      </c>
      <c r="Z265">
        <v>-42.162190856626545</v>
      </c>
      <c r="AA265">
        <v>2.9720158322338719</v>
      </c>
      <c r="AB265">
        <v>2.8981704326141431</v>
      </c>
    </row>
    <row r="266" spans="1:28">
      <c r="A266">
        <v>3</v>
      </c>
      <c r="B266">
        <v>132</v>
      </c>
      <c r="C266">
        <v>2022</v>
      </c>
      <c r="D266">
        <v>99</v>
      </c>
      <c r="E266">
        <v>28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20</v>
      </c>
      <c r="R266">
        <v>454</v>
      </c>
      <c r="S266">
        <v>454</v>
      </c>
      <c r="T266">
        <v>4.211453744493391</v>
      </c>
      <c r="U266">
        <v>60.726872246696047</v>
      </c>
      <c r="V266">
        <v>94.292696197517202</v>
      </c>
      <c r="W266">
        <v>87.032158590308399</v>
      </c>
      <c r="X266">
        <v>11.153809574656906</v>
      </c>
      <c r="Y266">
        <v>2.3306671061931881</v>
      </c>
      <c r="Z266">
        <v>-27.765499947266168</v>
      </c>
      <c r="AA266">
        <v>1.5762794250399277</v>
      </c>
      <c r="AB266">
        <v>1.5998280089538659</v>
      </c>
    </row>
    <row r="267" spans="1:28">
      <c r="A267">
        <v>3</v>
      </c>
      <c r="B267">
        <v>133</v>
      </c>
      <c r="C267">
        <v>2022</v>
      </c>
      <c r="D267">
        <v>99</v>
      </c>
      <c r="E267">
        <v>29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18</v>
      </c>
      <c r="R267">
        <v>486</v>
      </c>
      <c r="S267">
        <v>484</v>
      </c>
      <c r="T267">
        <v>3.2427983539094645</v>
      </c>
      <c r="U267">
        <v>60.921487603305806</v>
      </c>
      <c r="V267">
        <v>92.170473572522269</v>
      </c>
      <c r="W267">
        <v>84.909504132231419</v>
      </c>
      <c r="X267">
        <v>10.477405469578132</v>
      </c>
      <c r="Y267">
        <v>2.0695632394088497</v>
      </c>
      <c r="Z267">
        <v>-28.862040256532499</v>
      </c>
      <c r="AA267">
        <v>1.6873828206374557</v>
      </c>
      <c r="AB267">
        <v>1.6639464834399611</v>
      </c>
    </row>
    <row r="268" spans="1:28">
      <c r="A268">
        <v>3</v>
      </c>
      <c r="B268">
        <v>134</v>
      </c>
      <c r="C268">
        <v>2022</v>
      </c>
      <c r="D268">
        <v>99</v>
      </c>
      <c r="E268">
        <v>30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23</v>
      </c>
      <c r="R268">
        <v>346</v>
      </c>
      <c r="S268">
        <v>346</v>
      </c>
      <c r="T268">
        <v>2.1676300578034673</v>
      </c>
      <c r="U268">
        <v>61.537572254335259</v>
      </c>
      <c r="V268">
        <v>91.714627471364395</v>
      </c>
      <c r="W268">
        <v>84.652601156069409</v>
      </c>
      <c r="X268">
        <v>10.614114642784438</v>
      </c>
      <c r="Y268">
        <v>2.0000083530848798</v>
      </c>
      <c r="Z268">
        <v>-44.892916387735752</v>
      </c>
      <c r="AA268">
        <v>1.2013054648982704</v>
      </c>
      <c r="AB268">
        <v>1.1859164523887802</v>
      </c>
    </row>
    <row r="269" spans="1:28">
      <c r="A269">
        <v>3</v>
      </c>
      <c r="B269">
        <v>135</v>
      </c>
      <c r="C269">
        <v>2022</v>
      </c>
      <c r="D269">
        <v>99</v>
      </c>
      <c r="E269">
        <v>31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18</v>
      </c>
      <c r="R269">
        <v>463</v>
      </c>
      <c r="S269">
        <v>463</v>
      </c>
      <c r="T269">
        <v>3.6069114470842334</v>
      </c>
      <c r="U269">
        <v>60.83585313174946</v>
      </c>
      <c r="V269">
        <v>97.173270558723743</v>
      </c>
      <c r="W269">
        <v>89.690928725701909</v>
      </c>
      <c r="X269">
        <v>10.87182359963294</v>
      </c>
      <c r="Y269">
        <v>2.5350778135091181</v>
      </c>
      <c r="Z269">
        <v>-39.912287412598253</v>
      </c>
      <c r="AA269">
        <v>1.6075272550517321</v>
      </c>
      <c r="AB269">
        <v>1.68138512132905</v>
      </c>
    </row>
    <row r="270" spans="1:28">
      <c r="A270">
        <v>3</v>
      </c>
      <c r="B270">
        <v>136</v>
      </c>
      <c r="C270">
        <v>2022</v>
      </c>
      <c r="D270">
        <v>99</v>
      </c>
      <c r="E270">
        <v>32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23</v>
      </c>
      <c r="R270">
        <v>809</v>
      </c>
      <c r="S270">
        <v>809</v>
      </c>
      <c r="T270">
        <v>3.8603213844252178</v>
      </c>
      <c r="U270">
        <v>60.655129789864048</v>
      </c>
      <c r="V270">
        <v>92.449381082539674</v>
      </c>
      <c r="W270">
        <v>85.330778739184098</v>
      </c>
      <c r="X270">
        <v>7.9944436521278881</v>
      </c>
      <c r="Y270">
        <v>2.2514330586358757</v>
      </c>
      <c r="Z270">
        <v>-18.348220639588295</v>
      </c>
      <c r="AA270">
        <v>2.8088327199500038</v>
      </c>
      <c r="AB270">
        <v>2.7950650428194672</v>
      </c>
    </row>
    <row r="271" spans="1:28">
      <c r="A271">
        <v>3</v>
      </c>
      <c r="B271">
        <v>137</v>
      </c>
      <c r="C271">
        <v>2022</v>
      </c>
      <c r="D271">
        <v>99</v>
      </c>
      <c r="E271">
        <v>33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21</v>
      </c>
      <c r="R271">
        <v>747</v>
      </c>
      <c r="S271">
        <v>746</v>
      </c>
      <c r="T271">
        <v>2.1512717536813923</v>
      </c>
      <c r="U271">
        <v>61.467828418230553</v>
      </c>
      <c r="V271">
        <v>90.588737622683936</v>
      </c>
      <c r="W271">
        <v>83.56407506702422</v>
      </c>
      <c r="X271">
        <v>9.7966890787593979</v>
      </c>
      <c r="Y271">
        <v>1.9776661449162287</v>
      </c>
      <c r="Z271">
        <v>-32.304857480234134</v>
      </c>
      <c r="AA271">
        <v>2.593569890979794</v>
      </c>
      <c r="AB271">
        <v>2.5240393769221283</v>
      </c>
    </row>
    <row r="272" spans="1:28">
      <c r="A272">
        <v>3</v>
      </c>
      <c r="B272">
        <v>138</v>
      </c>
      <c r="C272">
        <v>2022</v>
      </c>
      <c r="D272">
        <v>99</v>
      </c>
      <c r="E272">
        <v>34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27</v>
      </c>
      <c r="R272">
        <v>637</v>
      </c>
      <c r="S272">
        <v>636</v>
      </c>
      <c r="T272">
        <v>3.7660910518053377</v>
      </c>
      <c r="U272">
        <v>60.523584905660393</v>
      </c>
      <c r="V272">
        <v>94.63483854262482</v>
      </c>
      <c r="W272">
        <v>87.301729559748409</v>
      </c>
      <c r="X272">
        <v>11.249321998960568</v>
      </c>
      <c r="Y272">
        <v>2.5323834158364278</v>
      </c>
      <c r="Z272">
        <v>-43.872541612112897</v>
      </c>
      <c r="AA272">
        <v>2.2116519686132903</v>
      </c>
      <c r="AB272">
        <v>2.2481104859298924</v>
      </c>
    </row>
    <row r="273" spans="1:28">
      <c r="A273">
        <v>3</v>
      </c>
      <c r="B273">
        <v>139</v>
      </c>
      <c r="C273">
        <v>2022</v>
      </c>
      <c r="D273">
        <v>99</v>
      </c>
      <c r="E273">
        <v>35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27</v>
      </c>
      <c r="R273">
        <v>555</v>
      </c>
      <c r="S273">
        <v>554</v>
      </c>
      <c r="T273">
        <v>2.1621621621621623</v>
      </c>
      <c r="U273">
        <v>61.238267148014451</v>
      </c>
      <c r="V273">
        <v>90.200296474766432</v>
      </c>
      <c r="W273">
        <v>83.100541516245499</v>
      </c>
      <c r="X273">
        <v>10.636851838550438</v>
      </c>
      <c r="Y273">
        <v>2.1740796369916566</v>
      </c>
      <c r="Z273">
        <v>-29.598298058486805</v>
      </c>
      <c r="AA273">
        <v>1.9269495173946256</v>
      </c>
      <c r="AB273">
        <v>1.8640231705282713</v>
      </c>
    </row>
    <row r="274" spans="1:28">
      <c r="A274">
        <v>3</v>
      </c>
      <c r="B274">
        <v>140</v>
      </c>
      <c r="C274">
        <v>2022</v>
      </c>
      <c r="D274">
        <v>99</v>
      </c>
      <c r="E274">
        <v>36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21</v>
      </c>
      <c r="R274">
        <v>346</v>
      </c>
      <c r="S274">
        <v>344</v>
      </c>
      <c r="T274">
        <v>4.1387283236994241</v>
      </c>
      <c r="U274">
        <v>60.61337209302328</v>
      </c>
      <c r="V274">
        <v>97.108140794678619</v>
      </c>
      <c r="W274">
        <v>89.406104651162877</v>
      </c>
      <c r="X274">
        <v>10.077054464808226</v>
      </c>
      <c r="Y274">
        <v>2.6847862114292846</v>
      </c>
      <c r="Z274">
        <v>-20.119505618330347</v>
      </c>
      <c r="AA274">
        <v>1.2013054648982704</v>
      </c>
      <c r="AB274">
        <v>1.2452693645819921</v>
      </c>
    </row>
    <row r="275" spans="1:28">
      <c r="A275">
        <v>3</v>
      </c>
      <c r="B275">
        <v>141</v>
      </c>
      <c r="C275">
        <v>2022</v>
      </c>
      <c r="D275">
        <v>99</v>
      </c>
      <c r="E275">
        <v>37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21</v>
      </c>
      <c r="R275">
        <v>488</v>
      </c>
      <c r="S275">
        <v>488</v>
      </c>
      <c r="T275">
        <v>4.9221311475409841</v>
      </c>
      <c r="U275">
        <v>59.905737704918003</v>
      </c>
      <c r="V275">
        <v>93.465934319663219</v>
      </c>
      <c r="W275">
        <v>86.269057377049222</v>
      </c>
      <c r="X275">
        <v>10.507838873906376</v>
      </c>
      <c r="Y275">
        <v>2.9398561128034841</v>
      </c>
      <c r="Z275">
        <v>-26.824576556386361</v>
      </c>
      <c r="AA275">
        <v>1.6943267828623012</v>
      </c>
      <c r="AB275">
        <v>1.7045610589369331</v>
      </c>
    </row>
    <row r="276" spans="1:28">
      <c r="A276">
        <v>3</v>
      </c>
      <c r="B276">
        <v>142</v>
      </c>
      <c r="C276">
        <v>2022</v>
      </c>
      <c r="D276">
        <v>99</v>
      </c>
      <c r="E276">
        <v>38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28</v>
      </c>
      <c r="R276">
        <v>661</v>
      </c>
      <c r="S276">
        <v>661</v>
      </c>
      <c r="T276">
        <v>3.7276853252647504</v>
      </c>
      <c r="U276">
        <v>60.665658093797269</v>
      </c>
      <c r="V276">
        <v>93.612717852559356</v>
      </c>
      <c r="W276">
        <v>86.40453857791222</v>
      </c>
      <c r="X276">
        <v>12.685927160985919</v>
      </c>
      <c r="Y276">
        <v>2.4250054006612567</v>
      </c>
      <c r="Z276">
        <v>-13.67910937753874</v>
      </c>
      <c r="AA276">
        <v>2.2949795153114358</v>
      </c>
      <c r="AB276">
        <v>2.3124678458665255</v>
      </c>
    </row>
    <row r="277" spans="1:28">
      <c r="A277">
        <v>3</v>
      </c>
      <c r="B277">
        <v>143</v>
      </c>
      <c r="C277">
        <v>2022</v>
      </c>
      <c r="D277">
        <v>99</v>
      </c>
      <c r="E277">
        <v>39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28</v>
      </c>
      <c r="R277">
        <v>779</v>
      </c>
      <c r="S277">
        <v>779</v>
      </c>
      <c r="T277">
        <v>2.4505776636713743</v>
      </c>
      <c r="U277">
        <v>61.347881899871638</v>
      </c>
      <c r="V277">
        <v>94.552006419875966</v>
      </c>
      <c r="W277">
        <v>87.271501925545522</v>
      </c>
      <c r="X277">
        <v>10.483057260578247</v>
      </c>
      <c r="Y277">
        <v>2.0634119348189408</v>
      </c>
      <c r="Z277">
        <v>-16.98457909084398</v>
      </c>
      <c r="AA277">
        <v>2.7046732865773202</v>
      </c>
      <c r="AB277">
        <v>2.7526284596489221</v>
      </c>
    </row>
    <row r="278" spans="1:28">
      <c r="A278">
        <v>3</v>
      </c>
      <c r="B278">
        <v>144</v>
      </c>
      <c r="C278">
        <v>2022</v>
      </c>
      <c r="D278">
        <v>99</v>
      </c>
      <c r="E278">
        <v>40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18</v>
      </c>
      <c r="R278">
        <v>549</v>
      </c>
      <c r="S278">
        <v>549</v>
      </c>
      <c r="T278">
        <v>2.87431693989071</v>
      </c>
      <c r="U278">
        <v>61.342440801457172</v>
      </c>
      <c r="V278">
        <v>93.271722248863824</v>
      </c>
      <c r="W278">
        <v>86.089799635701283</v>
      </c>
      <c r="X278">
        <v>9.0892541366882025</v>
      </c>
      <c r="Y278">
        <v>2.4246837546879849</v>
      </c>
      <c r="Z278">
        <v>-34.612962907024951</v>
      </c>
      <c r="AA278">
        <v>1.9061176307200896</v>
      </c>
      <c r="AB278">
        <v>1.9136465617445877</v>
      </c>
    </row>
    <row r="279" spans="1:28">
      <c r="A279">
        <v>3</v>
      </c>
      <c r="B279">
        <v>145</v>
      </c>
      <c r="C279">
        <v>2022</v>
      </c>
      <c r="D279">
        <v>99</v>
      </c>
      <c r="E279">
        <v>41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24</v>
      </c>
      <c r="R279">
        <v>518</v>
      </c>
      <c r="S279">
        <v>518</v>
      </c>
      <c r="T279">
        <v>3.3610038610038599</v>
      </c>
      <c r="U279">
        <v>60.76447876447876</v>
      </c>
      <c r="V279">
        <v>93.545263263573119</v>
      </c>
      <c r="W279">
        <v>86.342277992278042</v>
      </c>
      <c r="X279">
        <v>10.532535005991829</v>
      </c>
      <c r="Y279">
        <v>2.6680095429670905</v>
      </c>
      <c r="Z279">
        <v>-39.832613659360256</v>
      </c>
      <c r="AA279">
        <v>1.7984862162349839</v>
      </c>
      <c r="AB279">
        <v>1.8108853289549245</v>
      </c>
    </row>
    <row r="280" spans="1:28">
      <c r="A280">
        <v>3</v>
      </c>
      <c r="B280">
        <v>146</v>
      </c>
      <c r="C280">
        <v>2022</v>
      </c>
      <c r="D280">
        <v>99</v>
      </c>
      <c r="E280">
        <v>42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15</v>
      </c>
      <c r="R280">
        <v>370</v>
      </c>
      <c r="S280">
        <v>370</v>
      </c>
      <c r="T280">
        <v>5.5243243243243265</v>
      </c>
      <c r="U280">
        <v>59.5</v>
      </c>
      <c r="V280">
        <v>97.169336183420668</v>
      </c>
      <c r="W280">
        <v>89.687297297297349</v>
      </c>
      <c r="X280">
        <v>8.6915103494650054</v>
      </c>
      <c r="Y280">
        <v>3.0758431056883913</v>
      </c>
      <c r="Z280">
        <v>-34.136963859530354</v>
      </c>
      <c r="AA280">
        <v>1.2846330115964171</v>
      </c>
      <c r="AB280">
        <v>1.3436010942718968</v>
      </c>
    </row>
    <row r="281" spans="1:28">
      <c r="A281">
        <v>3</v>
      </c>
      <c r="B281">
        <v>147</v>
      </c>
      <c r="C281">
        <v>2022</v>
      </c>
      <c r="D281">
        <v>99</v>
      </c>
      <c r="E281">
        <v>43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29</v>
      </c>
      <c r="R281">
        <v>700</v>
      </c>
      <c r="S281">
        <v>700</v>
      </c>
      <c r="T281">
        <v>3.5857142857142872</v>
      </c>
      <c r="U281">
        <v>60.771428571428594</v>
      </c>
      <c r="V281">
        <v>95.801114378579186</v>
      </c>
      <c r="W281">
        <v>88.424428571428649</v>
      </c>
      <c r="X281">
        <v>11.213950003163989</v>
      </c>
      <c r="Y281">
        <v>2.3340426521468953</v>
      </c>
      <c r="Z281">
        <v>-21.260550800753204</v>
      </c>
      <c r="AA281">
        <v>2.4303867786959237</v>
      </c>
      <c r="AB281">
        <v>2.5061553593794965</v>
      </c>
    </row>
    <row r="282" spans="1:28">
      <c r="A282">
        <v>3</v>
      </c>
      <c r="B282">
        <v>148</v>
      </c>
      <c r="C282">
        <v>2022</v>
      </c>
      <c r="D282">
        <v>99</v>
      </c>
      <c r="E282">
        <v>44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22</v>
      </c>
      <c r="R282">
        <v>653</v>
      </c>
      <c r="S282">
        <v>653</v>
      </c>
      <c r="T282">
        <v>5.087289433384381</v>
      </c>
      <c r="U282">
        <v>60.088820826952528</v>
      </c>
      <c r="V282">
        <v>92.948289335494692</v>
      </c>
      <c r="W282">
        <v>85.791271056661515</v>
      </c>
      <c r="X282">
        <v>10.131448487802498</v>
      </c>
      <c r="Y282">
        <v>2.2056756775517226</v>
      </c>
      <c r="Z282">
        <v>-29.278234984426312</v>
      </c>
      <c r="AA282">
        <v>2.2672036664120552</v>
      </c>
      <c r="AB282">
        <v>2.26826593970558</v>
      </c>
    </row>
    <row r="283" spans="1:28">
      <c r="A283">
        <v>3</v>
      </c>
      <c r="B283">
        <v>149</v>
      </c>
      <c r="C283">
        <v>2022</v>
      </c>
      <c r="D283">
        <v>99</v>
      </c>
      <c r="E283">
        <v>45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15</v>
      </c>
      <c r="R283">
        <v>305</v>
      </c>
      <c r="S283">
        <v>305</v>
      </c>
      <c r="T283">
        <v>2.3770491803278686</v>
      </c>
      <c r="U283">
        <v>61.177049180327892</v>
      </c>
      <c r="V283">
        <v>94.228726710832404</v>
      </c>
      <c r="W283">
        <v>86.973114754098361</v>
      </c>
      <c r="X283">
        <v>12.421528052166749</v>
      </c>
      <c r="Y283">
        <v>1.9656387142499403</v>
      </c>
      <c r="Z283">
        <v>-7.8884379537528995</v>
      </c>
      <c r="AA283">
        <v>1.0589542392889382</v>
      </c>
      <c r="AB283">
        <v>1.0740451812312373</v>
      </c>
    </row>
    <row r="284" spans="1:28">
      <c r="A284">
        <v>3</v>
      </c>
      <c r="B284">
        <v>150</v>
      </c>
      <c r="C284">
        <v>2022</v>
      </c>
      <c r="D284">
        <v>99</v>
      </c>
      <c r="E284">
        <v>46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32</v>
      </c>
      <c r="R284">
        <v>713</v>
      </c>
      <c r="S284">
        <v>713</v>
      </c>
      <c r="T284">
        <v>3.4698457223001409</v>
      </c>
      <c r="U284">
        <v>60.740532959326799</v>
      </c>
      <c r="V284">
        <v>94.396739700257882</v>
      </c>
      <c r="W284">
        <v>87.128190743337939</v>
      </c>
      <c r="X284">
        <v>8.4130003058337106</v>
      </c>
      <c r="Y284">
        <v>2.1471134598905888</v>
      </c>
      <c r="Z284">
        <v>-20.295867283201723</v>
      </c>
      <c r="AA284">
        <v>2.4755225331574198</v>
      </c>
      <c r="AB284">
        <v>2.5152775444651958</v>
      </c>
    </row>
    <row r="285" spans="1:28">
      <c r="A285">
        <v>3</v>
      </c>
      <c r="B285">
        <v>151</v>
      </c>
      <c r="C285">
        <v>2022</v>
      </c>
      <c r="D285">
        <v>99</v>
      </c>
      <c r="E285">
        <v>47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20</v>
      </c>
      <c r="R285">
        <v>445</v>
      </c>
      <c r="S285">
        <v>445</v>
      </c>
      <c r="T285">
        <v>2.6651685393258422</v>
      </c>
      <c r="U285">
        <v>61.150561797752808</v>
      </c>
      <c r="V285">
        <v>94.83559959584656</v>
      </c>
      <c r="W285">
        <v>87.533258426966228</v>
      </c>
      <c r="X285">
        <v>9.0979325686177468</v>
      </c>
      <c r="Y285">
        <v>2.2380330246032609</v>
      </c>
      <c r="Z285">
        <v>-22.446316063836168</v>
      </c>
      <c r="AA285">
        <v>1.5450315950281228</v>
      </c>
      <c r="AB285">
        <v>1.5771419889648772</v>
      </c>
    </row>
    <row r="286" spans="1:28">
      <c r="A286">
        <v>3</v>
      </c>
      <c r="B286">
        <v>152</v>
      </c>
      <c r="C286">
        <v>2022</v>
      </c>
      <c r="D286">
        <v>99</v>
      </c>
      <c r="E286">
        <v>48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29</v>
      </c>
      <c r="R286">
        <v>962</v>
      </c>
      <c r="S286">
        <v>962</v>
      </c>
      <c r="T286">
        <v>4.5831600831600836</v>
      </c>
      <c r="U286">
        <v>60.355509355509362</v>
      </c>
      <c r="V286">
        <v>92.749621026977564</v>
      </c>
      <c r="W286">
        <v>85.607900207900258</v>
      </c>
      <c r="X286">
        <v>10.038384748351879</v>
      </c>
      <c r="Y286">
        <v>2.7064287445430528</v>
      </c>
      <c r="Z286">
        <v>-38.523437696417872</v>
      </c>
      <c r="AA286">
        <v>3.3400458301506841</v>
      </c>
      <c r="AB286">
        <v>3.3344683901285626</v>
      </c>
    </row>
    <row r="287" spans="1:28">
      <c r="A287">
        <v>3</v>
      </c>
      <c r="B287">
        <v>153</v>
      </c>
      <c r="C287">
        <v>2022</v>
      </c>
      <c r="D287">
        <v>99</v>
      </c>
      <c r="E287">
        <v>49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28</v>
      </c>
      <c r="R287">
        <v>795</v>
      </c>
      <c r="S287">
        <v>795</v>
      </c>
      <c r="T287">
        <v>3.1421383647798753</v>
      </c>
      <c r="U287">
        <v>61.002515723270413</v>
      </c>
      <c r="V287">
        <v>90.006337006071249</v>
      </c>
      <c r="W287">
        <v>83.075849056603744</v>
      </c>
      <c r="X287">
        <v>9.760084048373102</v>
      </c>
      <c r="Y287">
        <v>2.4241953780346099</v>
      </c>
      <c r="Z287">
        <v>-34.631361267546602</v>
      </c>
      <c r="AA287">
        <v>2.7602249843760847</v>
      </c>
      <c r="AB287">
        <v>2.674112075635636</v>
      </c>
    </row>
    <row r="288" spans="1:28">
      <c r="A288">
        <v>3</v>
      </c>
      <c r="B288">
        <v>154</v>
      </c>
      <c r="C288">
        <v>2022</v>
      </c>
      <c r="D288">
        <v>99</v>
      </c>
      <c r="E288">
        <v>50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24</v>
      </c>
      <c r="R288">
        <v>589</v>
      </c>
      <c r="S288">
        <v>589</v>
      </c>
      <c r="T288">
        <v>2.9507640067911711</v>
      </c>
      <c r="U288">
        <v>61.095076400679119</v>
      </c>
      <c r="V288">
        <v>89.071401111383111</v>
      </c>
      <c r="W288">
        <v>82.212903225806386</v>
      </c>
      <c r="X288">
        <v>13.519938237337165</v>
      </c>
      <c r="Y288">
        <v>2.281793192301012</v>
      </c>
      <c r="Z288">
        <v>-48.787511274490221</v>
      </c>
      <c r="AA288">
        <v>2.0449968752169982</v>
      </c>
      <c r="AB288">
        <v>1.9606179195693656</v>
      </c>
    </row>
    <row r="289" spans="1:28">
      <c r="A289">
        <v>3</v>
      </c>
      <c r="B289">
        <v>155</v>
      </c>
      <c r="C289">
        <v>2022</v>
      </c>
      <c r="D289">
        <v>99</v>
      </c>
      <c r="E289">
        <v>51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15</v>
      </c>
      <c r="R289">
        <v>276</v>
      </c>
      <c r="S289">
        <v>276</v>
      </c>
      <c r="T289">
        <v>2.8804347826086958</v>
      </c>
      <c r="U289">
        <v>61.126811594202898</v>
      </c>
      <c r="V289">
        <v>91.104542528302417</v>
      </c>
      <c r="W289">
        <v>84.08949275362319</v>
      </c>
      <c r="X289">
        <v>10.013986510359276</v>
      </c>
      <c r="Y289">
        <v>2.2202637216080214</v>
      </c>
      <c r="Z289">
        <v>-36.107434436877071</v>
      </c>
      <c r="AA289">
        <v>0.9582667870286784</v>
      </c>
      <c r="AB289">
        <v>0.93969843319365365</v>
      </c>
    </row>
    <row r="290" spans="1:28">
      <c r="A290">
        <v>3</v>
      </c>
      <c r="B290">
        <v>156</v>
      </c>
      <c r="C290">
        <v>2022</v>
      </c>
      <c r="D290">
        <v>99</v>
      </c>
      <c r="E290">
        <v>52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13</v>
      </c>
      <c r="R290">
        <v>385</v>
      </c>
      <c r="S290">
        <v>385</v>
      </c>
      <c r="T290">
        <v>1.4025974025974028</v>
      </c>
      <c r="U290">
        <v>61.6</v>
      </c>
      <c r="V290">
        <v>94.661113534352964</v>
      </c>
      <c r="W290">
        <v>87.37220779220776</v>
      </c>
      <c r="X290">
        <v>10.00229488256964</v>
      </c>
      <c r="Y290">
        <v>1.8990086272140847</v>
      </c>
      <c r="Z290">
        <v>-21.948728275028284</v>
      </c>
      <c r="AA290">
        <v>1.336712728282758</v>
      </c>
      <c r="AB290">
        <v>1.3619831272453029</v>
      </c>
    </row>
    <row r="291" spans="1:28">
      <c r="A291">
        <v>4</v>
      </c>
      <c r="B291">
        <v>1</v>
      </c>
      <c r="C291">
        <v>2024</v>
      </c>
      <c r="D291">
        <v>99</v>
      </c>
      <c r="E291">
        <v>99</v>
      </c>
      <c r="F291">
        <v>99</v>
      </c>
      <c r="G291">
        <v>1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84</v>
      </c>
      <c r="R291">
        <v>16058</v>
      </c>
      <c r="S291">
        <v>16058</v>
      </c>
      <c r="T291">
        <v>2.5430315107734458</v>
      </c>
      <c r="U291">
        <v>61.248972474778917</v>
      </c>
      <c r="V291">
        <v>89.297821669470494</v>
      </c>
      <c r="W291">
        <v>82.421889400921813</v>
      </c>
      <c r="X291">
        <v>9.1436037666507008</v>
      </c>
      <c r="Y291">
        <v>2.2408614882685423</v>
      </c>
      <c r="Z291">
        <v>-15.090248241964373</v>
      </c>
      <c r="AA291">
        <v>50.982633266660315</v>
      </c>
      <c r="AB291">
        <v>50.882726589635134</v>
      </c>
    </row>
    <row r="292" spans="1:28">
      <c r="A292">
        <v>4</v>
      </c>
      <c r="B292">
        <v>2</v>
      </c>
      <c r="C292">
        <v>2024</v>
      </c>
      <c r="D292">
        <v>99</v>
      </c>
      <c r="E292">
        <v>99</v>
      </c>
      <c r="F292">
        <v>99</v>
      </c>
      <c r="G292">
        <v>2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63</v>
      </c>
      <c r="R292">
        <v>5617</v>
      </c>
      <c r="S292">
        <v>5615</v>
      </c>
      <c r="T292">
        <v>3.7217375823393271</v>
      </c>
      <c r="U292">
        <v>60.680142475512014</v>
      </c>
      <c r="V292">
        <v>89.925318056706416</v>
      </c>
      <c r="W292">
        <v>82.988263579697119</v>
      </c>
      <c r="X292">
        <v>9.8318121478407114</v>
      </c>
      <c r="Y292">
        <v>2.2336189438022114</v>
      </c>
      <c r="Z292">
        <v>-37.082959853002805</v>
      </c>
      <c r="AA292">
        <v>17.833444455027461</v>
      </c>
      <c r="AB292">
        <v>17.914421737088659</v>
      </c>
    </row>
    <row r="293" spans="1:28">
      <c r="A293">
        <v>4</v>
      </c>
      <c r="B293">
        <v>3</v>
      </c>
      <c r="C293">
        <v>2024</v>
      </c>
      <c r="D293">
        <v>99</v>
      </c>
      <c r="E293">
        <v>99</v>
      </c>
      <c r="F293">
        <v>99</v>
      </c>
      <c r="G293">
        <v>3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47</v>
      </c>
      <c r="R293">
        <v>7427</v>
      </c>
      <c r="S293">
        <v>7426</v>
      </c>
      <c r="T293">
        <v>4.8306180153494012</v>
      </c>
      <c r="U293">
        <v>60.215863183409645</v>
      </c>
      <c r="V293">
        <v>90.902174112857907</v>
      </c>
      <c r="W293">
        <v>83.897481820629935</v>
      </c>
      <c r="X293">
        <v>11.21579111019989</v>
      </c>
      <c r="Y293">
        <v>2.4050784349115566</v>
      </c>
      <c r="Z293">
        <v>-40.995554129320439</v>
      </c>
      <c r="AA293">
        <v>23.580023494301042</v>
      </c>
      <c r="AB293">
        <v>23.951914151470842</v>
      </c>
    </row>
    <row r="294" spans="1:28">
      <c r="A294">
        <v>4</v>
      </c>
      <c r="B294">
        <v>4</v>
      </c>
      <c r="C294">
        <v>2024</v>
      </c>
      <c r="D294">
        <v>99</v>
      </c>
      <c r="E294">
        <v>99</v>
      </c>
      <c r="F294">
        <v>99</v>
      </c>
      <c r="G294">
        <v>4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5</v>
      </c>
      <c r="R294">
        <v>2395</v>
      </c>
      <c r="S294">
        <v>2395</v>
      </c>
      <c r="T294">
        <v>3.3311064718162839</v>
      </c>
      <c r="U294">
        <v>60.90939457202505</v>
      </c>
      <c r="V294">
        <v>85.319949244204608</v>
      </c>
      <c r="W294">
        <v>78.750313152401063</v>
      </c>
      <c r="X294">
        <v>8.0522683759261113</v>
      </c>
      <c r="Y294">
        <v>2.1866303398290099</v>
      </c>
      <c r="Z294">
        <v>-38.428382565235744</v>
      </c>
      <c r="AA294">
        <v>7.6038987840111742</v>
      </c>
      <c r="AB294">
        <v>7.25093752180537</v>
      </c>
    </row>
    <row r="295" spans="1:28">
      <c r="A295">
        <v>4</v>
      </c>
      <c r="B295">
        <v>5</v>
      </c>
      <c r="C295">
        <v>2023</v>
      </c>
      <c r="D295">
        <v>99</v>
      </c>
      <c r="E295">
        <v>99</v>
      </c>
      <c r="F295">
        <v>99</v>
      </c>
      <c r="G295">
        <v>1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94</v>
      </c>
      <c r="R295">
        <v>13934</v>
      </c>
      <c r="S295">
        <v>13924</v>
      </c>
      <c r="T295">
        <v>2.6253767762308007</v>
      </c>
      <c r="U295">
        <v>61.276141913243315</v>
      </c>
      <c r="V295">
        <v>92.563958875343118</v>
      </c>
      <c r="W295">
        <v>85.412833955759822</v>
      </c>
      <c r="X295">
        <v>9.6189158349276802</v>
      </c>
      <c r="Y295">
        <v>2.4377223503441088</v>
      </c>
      <c r="Z295">
        <v>-16.668683064287297</v>
      </c>
      <c r="AA295">
        <v>49.18981890069545</v>
      </c>
      <c r="AB295">
        <v>49.421663606992468</v>
      </c>
    </row>
    <row r="296" spans="1:28">
      <c r="A296">
        <v>4</v>
      </c>
      <c r="B296">
        <v>6</v>
      </c>
      <c r="C296">
        <v>2023</v>
      </c>
      <c r="D296">
        <v>99</v>
      </c>
      <c r="E296">
        <v>99</v>
      </c>
      <c r="F296">
        <v>99</v>
      </c>
      <c r="G296">
        <v>2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60</v>
      </c>
      <c r="R296">
        <v>5444</v>
      </c>
      <c r="S296">
        <v>5442</v>
      </c>
      <c r="T296">
        <v>3.9118295371050711</v>
      </c>
      <c r="U296">
        <v>60.636163175303189</v>
      </c>
      <c r="V296">
        <v>90.249585603406274</v>
      </c>
      <c r="W296">
        <v>83.288533627342716</v>
      </c>
      <c r="X296">
        <v>10.644586877214461</v>
      </c>
      <c r="Y296">
        <v>2.3188346900049215</v>
      </c>
      <c r="Z296">
        <v>-34.544033245017751</v>
      </c>
      <c r="AA296">
        <v>19.218413527729723</v>
      </c>
      <c r="AB296">
        <v>18.835361824532914</v>
      </c>
    </row>
    <row r="297" spans="1:28">
      <c r="A297">
        <v>4</v>
      </c>
      <c r="B297">
        <v>7</v>
      </c>
      <c r="C297">
        <v>2023</v>
      </c>
      <c r="D297">
        <v>99</v>
      </c>
      <c r="E297">
        <v>99</v>
      </c>
      <c r="F297">
        <v>99</v>
      </c>
      <c r="G297">
        <v>3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49</v>
      </c>
      <c r="R297">
        <v>6396</v>
      </c>
      <c r="S297">
        <v>6393</v>
      </c>
      <c r="T297">
        <v>4.7632895559724817</v>
      </c>
      <c r="U297">
        <v>60.230251837947755</v>
      </c>
      <c r="V297">
        <v>93.308719467172011</v>
      </c>
      <c r="W297">
        <v>86.110558423275748</v>
      </c>
      <c r="X297">
        <v>11.943953644960009</v>
      </c>
      <c r="Y297">
        <v>2.3477266942911919</v>
      </c>
      <c r="Z297">
        <v>-41.226685243470641</v>
      </c>
      <c r="AA297">
        <v>22.57916475447453</v>
      </c>
      <c r="AB297">
        <v>22.876591857192857</v>
      </c>
    </row>
    <row r="298" spans="1:28">
      <c r="A298">
        <v>4</v>
      </c>
      <c r="B298">
        <v>8</v>
      </c>
      <c r="C298">
        <v>2023</v>
      </c>
      <c r="D298">
        <v>99</v>
      </c>
      <c r="E298">
        <v>99</v>
      </c>
      <c r="F298">
        <v>99</v>
      </c>
      <c r="G298">
        <v>4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6</v>
      </c>
      <c r="R298">
        <v>2553</v>
      </c>
      <c r="S298">
        <v>2553</v>
      </c>
      <c r="T298">
        <v>3.2440266353309823</v>
      </c>
      <c r="U298">
        <v>60.814727771249515</v>
      </c>
      <c r="V298">
        <v>90.544847923904811</v>
      </c>
      <c r="W298">
        <v>83.572894633764221</v>
      </c>
      <c r="X298">
        <v>8.9219825237322876</v>
      </c>
      <c r="Y298">
        <v>2.1656223554372862</v>
      </c>
      <c r="Z298">
        <v>-43.247551066590141</v>
      </c>
      <c r="AA298">
        <v>9.0126028171002943</v>
      </c>
      <c r="AB298">
        <v>8.8663827112817675</v>
      </c>
    </row>
    <row r="299" spans="1:28">
      <c r="A299">
        <v>4</v>
      </c>
      <c r="B299">
        <v>9</v>
      </c>
      <c r="C299">
        <v>2022</v>
      </c>
      <c r="D299">
        <v>99</v>
      </c>
      <c r="E299">
        <v>99</v>
      </c>
      <c r="F299">
        <v>99</v>
      </c>
      <c r="G299">
        <v>1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94</v>
      </c>
      <c r="R299">
        <v>13780</v>
      </c>
      <c r="S299">
        <v>13776</v>
      </c>
      <c r="T299">
        <v>3.2214804063860658</v>
      </c>
      <c r="U299">
        <v>60.881315331010448</v>
      </c>
      <c r="V299">
        <v>94.344254237117525</v>
      </c>
      <c r="W299">
        <v>87.065068960511326</v>
      </c>
      <c r="X299">
        <v>9.7909507003432967</v>
      </c>
      <c r="Y299">
        <v>2.4676617912301899</v>
      </c>
      <c r="Z299">
        <v>-25.341926195575059</v>
      </c>
      <c r="AA299">
        <v>47.843899729185473</v>
      </c>
      <c r="AB299">
        <v>48.562917562910627</v>
      </c>
    </row>
    <row r="300" spans="1:28">
      <c r="A300">
        <v>4</v>
      </c>
      <c r="B300">
        <v>10</v>
      </c>
      <c r="C300">
        <v>2022</v>
      </c>
      <c r="D300">
        <v>99</v>
      </c>
      <c r="E300">
        <v>99</v>
      </c>
      <c r="F300">
        <v>99</v>
      </c>
      <c r="G300">
        <v>2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66</v>
      </c>
      <c r="R300">
        <v>6015</v>
      </c>
      <c r="S300">
        <v>6012</v>
      </c>
      <c r="T300">
        <v>3.4515378221113888</v>
      </c>
      <c r="U300">
        <v>60.947105788423144</v>
      </c>
      <c r="V300">
        <v>91.349720205670309</v>
      </c>
      <c r="W300">
        <v>84.296480372587979</v>
      </c>
      <c r="X300">
        <v>11.088821386184001</v>
      </c>
      <c r="Y300">
        <v>2.3330902226044921</v>
      </c>
      <c r="Z300">
        <v>-38.343481277181837</v>
      </c>
      <c r="AA300">
        <v>20.883966391222831</v>
      </c>
      <c r="AB300">
        <v>20.519468234994648</v>
      </c>
    </row>
    <row r="301" spans="1:28">
      <c r="A301">
        <v>4</v>
      </c>
      <c r="B301">
        <v>11</v>
      </c>
      <c r="C301">
        <v>2022</v>
      </c>
      <c r="D301">
        <v>99</v>
      </c>
      <c r="E301">
        <v>99</v>
      </c>
      <c r="F301">
        <v>99</v>
      </c>
      <c r="G301">
        <v>3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44</v>
      </c>
      <c r="R301">
        <v>6332</v>
      </c>
      <c r="S301">
        <v>6328</v>
      </c>
      <c r="T301">
        <v>3.9935249526216063</v>
      </c>
      <c r="U301">
        <v>60.613305941845759</v>
      </c>
      <c r="V301">
        <v>91.912502927709085</v>
      </c>
      <c r="W301">
        <v>84.812563211125436</v>
      </c>
      <c r="X301">
        <v>11.748423871644258</v>
      </c>
      <c r="Y301">
        <v>2.4118059169927726</v>
      </c>
      <c r="Z301">
        <v>-41.427130432654657</v>
      </c>
      <c r="AA301">
        <v>21.984584403860843</v>
      </c>
      <c r="AB301">
        <v>21.730231203582797</v>
      </c>
    </row>
    <row r="302" spans="1:28">
      <c r="A302">
        <v>4</v>
      </c>
      <c r="B302">
        <v>12</v>
      </c>
      <c r="C302">
        <v>2022</v>
      </c>
      <c r="D302">
        <v>99</v>
      </c>
      <c r="E302">
        <v>99</v>
      </c>
      <c r="F302">
        <v>99</v>
      </c>
      <c r="G302">
        <v>4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6</v>
      </c>
      <c r="R302">
        <v>2675</v>
      </c>
      <c r="S302">
        <v>2675</v>
      </c>
      <c r="T302">
        <v>2.5794392523364489</v>
      </c>
      <c r="U302">
        <v>61.20485981308412</v>
      </c>
      <c r="V302">
        <v>91.902779437227395</v>
      </c>
      <c r="W302">
        <v>84.826265420560659</v>
      </c>
      <c r="X302">
        <v>9.4504354286587056</v>
      </c>
      <c r="Y302">
        <v>2.0569223741417364</v>
      </c>
      <c r="Z302">
        <v>-46.322498049586002</v>
      </c>
      <c r="AA302">
        <v>9.2875494757308488</v>
      </c>
      <c r="AB302">
        <v>9.1873829985119357</v>
      </c>
    </row>
    <row r="303" spans="1:28">
      <c r="A303">
        <v>4</v>
      </c>
      <c r="B303">
        <v>13</v>
      </c>
      <c r="C303">
        <v>2021</v>
      </c>
      <c r="D303">
        <v>99</v>
      </c>
      <c r="E303">
        <v>99</v>
      </c>
      <c r="F303">
        <v>99</v>
      </c>
      <c r="G303">
        <v>1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67</v>
      </c>
      <c r="R303">
        <v>11360</v>
      </c>
      <c r="S303">
        <v>11357</v>
      </c>
      <c r="T303">
        <v>16.361003521126754</v>
      </c>
      <c r="U303">
        <v>61.231223034252011</v>
      </c>
      <c r="V303">
        <v>92.484221576299618</v>
      </c>
      <c r="W303">
        <v>85.343980804789979</v>
      </c>
      <c r="X303">
        <v>10.050774891978314</v>
      </c>
      <c r="Y303">
        <v>2.3545625510713712</v>
      </c>
      <c r="Z303">
        <v>-26.232069352561911</v>
      </c>
      <c r="AA303">
        <v>43.207059181500071</v>
      </c>
      <c r="AB303">
        <v>43.445772736160869</v>
      </c>
    </row>
    <row r="304" spans="1:28">
      <c r="A304">
        <v>4</v>
      </c>
      <c r="B304">
        <v>14</v>
      </c>
      <c r="C304">
        <v>2021</v>
      </c>
      <c r="D304">
        <v>99</v>
      </c>
      <c r="E304">
        <v>99</v>
      </c>
      <c r="F304">
        <v>99</v>
      </c>
      <c r="G304">
        <v>2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67</v>
      </c>
      <c r="R304">
        <v>5688</v>
      </c>
      <c r="S304">
        <v>5687</v>
      </c>
      <c r="T304">
        <v>16.181610407876232</v>
      </c>
      <c r="U304">
        <v>60.819940214524365</v>
      </c>
      <c r="V304">
        <v>91.237789099504994</v>
      </c>
      <c r="W304">
        <v>84.20577984877815</v>
      </c>
      <c r="X304">
        <v>10.415829142810601</v>
      </c>
      <c r="Y304">
        <v>2.4129514988414593</v>
      </c>
      <c r="Z304">
        <v>-30.85365597970576</v>
      </c>
      <c r="AA304">
        <v>21.63395709721588</v>
      </c>
      <c r="AB304">
        <v>21.465259073452703</v>
      </c>
    </row>
    <row r="305" spans="1:28">
      <c r="A305">
        <v>4</v>
      </c>
      <c r="B305">
        <v>15</v>
      </c>
      <c r="C305">
        <v>2021</v>
      </c>
      <c r="D305">
        <v>99</v>
      </c>
      <c r="E305">
        <v>99</v>
      </c>
      <c r="F305">
        <v>99</v>
      </c>
      <c r="G305">
        <v>3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52</v>
      </c>
      <c r="R305">
        <v>6659</v>
      </c>
      <c r="S305">
        <v>6652</v>
      </c>
      <c r="T305">
        <v>16.273314311458176</v>
      </c>
      <c r="U305">
        <v>61.097113650030067</v>
      </c>
      <c r="V305">
        <v>91.859239297201626</v>
      </c>
      <c r="W305">
        <v>84.718883042693946</v>
      </c>
      <c r="X305">
        <v>11.315113851543217</v>
      </c>
      <c r="Y305">
        <v>2.4224987901267969</v>
      </c>
      <c r="Z305">
        <v>-27.950304310983562</v>
      </c>
      <c r="AA305">
        <v>25.32709569450784</v>
      </c>
      <c r="AB305">
        <v>25.260588594877841</v>
      </c>
    </row>
    <row r="306" spans="1:28">
      <c r="A306">
        <v>4</v>
      </c>
      <c r="B306">
        <v>16</v>
      </c>
      <c r="C306">
        <v>2021</v>
      </c>
      <c r="D306">
        <v>99</v>
      </c>
      <c r="E306">
        <v>99</v>
      </c>
      <c r="F306">
        <v>99</v>
      </c>
      <c r="G306">
        <v>4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8</v>
      </c>
      <c r="R306">
        <v>2585</v>
      </c>
      <c r="S306">
        <v>2585</v>
      </c>
      <c r="T306">
        <v>16.354738878143134</v>
      </c>
      <c r="U306">
        <v>61.144294003868481</v>
      </c>
      <c r="V306">
        <v>91.898552152073378</v>
      </c>
      <c r="W306">
        <v>84.822363636363718</v>
      </c>
      <c r="X306">
        <v>9.8656261242389753</v>
      </c>
      <c r="Y306">
        <v>2.1083951505478686</v>
      </c>
      <c r="Z306">
        <v>-39.047458290979577</v>
      </c>
      <c r="AA306">
        <v>9.8318880267762072</v>
      </c>
      <c r="AB306">
        <v>9.8283795955085758</v>
      </c>
    </row>
    <row r="307" spans="1:28">
      <c r="A307">
        <v>4</v>
      </c>
      <c r="B307">
        <v>17</v>
      </c>
      <c r="C307">
        <v>2020</v>
      </c>
      <c r="D307">
        <v>99</v>
      </c>
      <c r="E307">
        <v>99</v>
      </c>
      <c r="F307">
        <v>99</v>
      </c>
      <c r="G307">
        <v>1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66</v>
      </c>
      <c r="R307">
        <v>8882</v>
      </c>
      <c r="S307">
        <v>8874</v>
      </c>
      <c r="T307">
        <v>16.433348344967349</v>
      </c>
      <c r="U307">
        <v>61.571895424836626</v>
      </c>
      <c r="V307">
        <v>89.258313878346428</v>
      </c>
      <c r="W307">
        <v>82.347550146495493</v>
      </c>
      <c r="X307">
        <v>10.107463642843799</v>
      </c>
      <c r="Y307">
        <v>2.4920118201482659</v>
      </c>
      <c r="Z307">
        <v>-33.463664451563965</v>
      </c>
      <c r="AA307">
        <v>42.542389117731574</v>
      </c>
      <c r="AB307">
        <v>42.378745748835797</v>
      </c>
    </row>
    <row r="308" spans="1:28">
      <c r="A308">
        <v>4</v>
      </c>
      <c r="B308">
        <v>18</v>
      </c>
      <c r="C308">
        <v>2020</v>
      </c>
      <c r="D308">
        <v>99</v>
      </c>
      <c r="E308">
        <v>99</v>
      </c>
      <c r="F308">
        <v>99</v>
      </c>
      <c r="G308">
        <v>2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56</v>
      </c>
      <c r="R308">
        <v>3035</v>
      </c>
      <c r="S308">
        <v>3034</v>
      </c>
      <c r="T308">
        <v>16.242174629324548</v>
      </c>
      <c r="U308">
        <v>61.162491760052738</v>
      </c>
      <c r="V308">
        <v>89.287322229610112</v>
      </c>
      <c r="W308">
        <v>82.401572181937993</v>
      </c>
      <c r="X308">
        <v>11.472183385408981</v>
      </c>
      <c r="Y308">
        <v>2.7186755884569354</v>
      </c>
      <c r="Z308">
        <v>-40.348014628690791</v>
      </c>
      <c r="AA308">
        <v>14.536833029983711</v>
      </c>
      <c r="AB308">
        <v>14.498700065175802</v>
      </c>
    </row>
    <row r="309" spans="1:28">
      <c r="A309">
        <v>4</v>
      </c>
      <c r="B309">
        <v>19</v>
      </c>
      <c r="C309">
        <v>2020</v>
      </c>
      <c r="D309">
        <v>99</v>
      </c>
      <c r="E309">
        <v>99</v>
      </c>
      <c r="F309">
        <v>99</v>
      </c>
      <c r="G309">
        <v>3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52</v>
      </c>
      <c r="R309">
        <v>6486</v>
      </c>
      <c r="S309">
        <v>6485</v>
      </c>
      <c r="T309">
        <v>16.381745297563985</v>
      </c>
      <c r="U309">
        <v>61.575019275250582</v>
      </c>
      <c r="V309">
        <v>90.01329511974879</v>
      </c>
      <c r="W309">
        <v>83.077626831148507</v>
      </c>
      <c r="X309">
        <v>10.952281408969805</v>
      </c>
      <c r="Y309">
        <v>2.5586340178712419</v>
      </c>
      <c r="Z309">
        <v>-29.01716384852768</v>
      </c>
      <c r="AA309">
        <v>31.066194079892696</v>
      </c>
      <c r="AB309">
        <v>31.24439026965986</v>
      </c>
    </row>
    <row r="310" spans="1:28">
      <c r="A310">
        <v>4</v>
      </c>
      <c r="B310">
        <v>20</v>
      </c>
      <c r="C310">
        <v>2020</v>
      </c>
      <c r="D310">
        <v>99</v>
      </c>
      <c r="E310">
        <v>99</v>
      </c>
      <c r="F310">
        <v>99</v>
      </c>
      <c r="G310">
        <v>4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8</v>
      </c>
      <c r="R310">
        <v>2475</v>
      </c>
      <c r="S310">
        <v>2475</v>
      </c>
      <c r="T310">
        <v>16.370909090909091</v>
      </c>
      <c r="U310">
        <v>61.151919191919191</v>
      </c>
      <c r="V310">
        <v>89.659108966151251</v>
      </c>
      <c r="W310">
        <v>82.755357575757614</v>
      </c>
      <c r="X310">
        <v>9.4499802695218147</v>
      </c>
      <c r="Y310">
        <v>2.2547707790808862</v>
      </c>
      <c r="Z310">
        <v>-41.611608559274067</v>
      </c>
      <c r="AA310">
        <v>11.85458377239199</v>
      </c>
      <c r="AB310">
        <v>11.878163916328521</v>
      </c>
    </row>
    <row r="311" spans="1:28">
      <c r="A311">
        <v>4</v>
      </c>
      <c r="B311">
        <v>21</v>
      </c>
      <c r="C311">
        <v>2019</v>
      </c>
      <c r="D311">
        <v>99</v>
      </c>
      <c r="E311">
        <v>99</v>
      </c>
      <c r="F311">
        <v>99</v>
      </c>
      <c r="G311">
        <v>1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48</v>
      </c>
      <c r="R311">
        <v>7097</v>
      </c>
      <c r="S311">
        <v>7095</v>
      </c>
      <c r="T311">
        <v>16.411441454135549</v>
      </c>
      <c r="U311">
        <v>61.591684284707519</v>
      </c>
      <c r="V311">
        <v>87.186572571439982</v>
      </c>
      <c r="W311">
        <v>80.463608174771068</v>
      </c>
      <c r="X311">
        <v>9.4540893801852057</v>
      </c>
      <c r="Y311">
        <v>2.486669445104742</v>
      </c>
      <c r="Z311">
        <v>-25.919252350217967</v>
      </c>
      <c r="AA311">
        <v>35.238331678252223</v>
      </c>
      <c r="AB311">
        <v>35.284440193613314</v>
      </c>
    </row>
    <row r="312" spans="1:28">
      <c r="A312">
        <v>4</v>
      </c>
      <c r="B312">
        <v>22</v>
      </c>
      <c r="C312">
        <v>2019</v>
      </c>
      <c r="D312">
        <v>99</v>
      </c>
      <c r="E312">
        <v>99</v>
      </c>
      <c r="F312">
        <v>99</v>
      </c>
      <c r="G312">
        <v>2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52</v>
      </c>
      <c r="R312">
        <v>3915</v>
      </c>
      <c r="S312">
        <v>3911</v>
      </c>
      <c r="T312">
        <v>16.408684546615579</v>
      </c>
      <c r="U312">
        <v>61.710304270007661</v>
      </c>
      <c r="V312">
        <v>88.753536501348023</v>
      </c>
      <c r="W312">
        <v>81.883487599079501</v>
      </c>
      <c r="X312">
        <v>11.748145491205401</v>
      </c>
      <c r="Y312">
        <v>2.5412362245457794</v>
      </c>
      <c r="Z312">
        <v>-27.089217060801921</v>
      </c>
      <c r="AA312">
        <v>19.438927507447865</v>
      </c>
      <c r="AB312">
        <v>19.793175533793914</v>
      </c>
    </row>
    <row r="313" spans="1:28">
      <c r="A313">
        <v>4</v>
      </c>
      <c r="B313">
        <v>23</v>
      </c>
      <c r="C313">
        <v>2019</v>
      </c>
      <c r="D313">
        <v>99</v>
      </c>
      <c r="E313">
        <v>99</v>
      </c>
      <c r="F313">
        <v>99</v>
      </c>
      <c r="G313">
        <v>3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59</v>
      </c>
      <c r="R313">
        <v>6712</v>
      </c>
      <c r="S313">
        <v>6706</v>
      </c>
      <c r="T313">
        <v>16.235250297973781</v>
      </c>
      <c r="U313">
        <v>61.467044437816881</v>
      </c>
      <c r="V313">
        <v>86.523541441357594</v>
      </c>
      <c r="W313">
        <v>79.829391589621267</v>
      </c>
      <c r="X313">
        <v>11.309249431931953</v>
      </c>
      <c r="Y313">
        <v>2.7878356408702953</v>
      </c>
      <c r="Z313">
        <v>-36.641219877568943</v>
      </c>
      <c r="AA313">
        <v>33.326713008937432</v>
      </c>
      <c r="AB313">
        <v>33.087023258351735</v>
      </c>
    </row>
    <row r="314" spans="1:28">
      <c r="A314">
        <v>4</v>
      </c>
      <c r="B314">
        <v>24</v>
      </c>
      <c r="C314">
        <v>2019</v>
      </c>
      <c r="D314">
        <v>99</v>
      </c>
      <c r="E314">
        <v>99</v>
      </c>
      <c r="F314">
        <v>99</v>
      </c>
      <c r="G314">
        <v>4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7</v>
      </c>
      <c r="R314">
        <v>2416</v>
      </c>
      <c r="S314">
        <v>2416</v>
      </c>
      <c r="T314">
        <v>16.338162251655628</v>
      </c>
      <c r="U314">
        <v>61.227649006622514</v>
      </c>
      <c r="V314">
        <v>85.871994575706751</v>
      </c>
      <c r="W314">
        <v>79.259850993377469</v>
      </c>
      <c r="X314">
        <v>7.857409544246555</v>
      </c>
      <c r="Y314">
        <v>2.2194199549445544</v>
      </c>
      <c r="Z314">
        <v>-35.371427937343363</v>
      </c>
      <c r="AA314">
        <v>11.996027805362463</v>
      </c>
      <c r="AB314">
        <v>11.835361014241029</v>
      </c>
    </row>
    <row r="315" spans="1:28">
      <c r="A315">
        <v>4</v>
      </c>
      <c r="B315">
        <v>25</v>
      </c>
      <c r="C315">
        <v>2018</v>
      </c>
      <c r="D315">
        <v>99</v>
      </c>
      <c r="E315">
        <v>99</v>
      </c>
      <c r="F315">
        <v>99</v>
      </c>
      <c r="G315">
        <v>1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42</v>
      </c>
      <c r="R315">
        <v>6107</v>
      </c>
      <c r="S315">
        <v>6105</v>
      </c>
      <c r="T315">
        <v>15.990830194858361</v>
      </c>
      <c r="U315">
        <v>60.736117936117914</v>
      </c>
      <c r="V315">
        <v>86.604057026592059</v>
      </c>
      <c r="W315">
        <v>79.926126126126192</v>
      </c>
      <c r="X315">
        <v>9.5907206969094059</v>
      </c>
      <c r="Y315">
        <v>2.7335356588514328</v>
      </c>
      <c r="Z315">
        <v>-29.593788783473336</v>
      </c>
      <c r="AA315">
        <v>24.391899988017737</v>
      </c>
      <c r="AB315">
        <v>24.26321618279032</v>
      </c>
    </row>
    <row r="316" spans="1:28">
      <c r="A316">
        <v>4</v>
      </c>
      <c r="B316">
        <v>26</v>
      </c>
      <c r="C316">
        <v>2018</v>
      </c>
      <c r="D316">
        <v>99</v>
      </c>
      <c r="E316">
        <v>99</v>
      </c>
      <c r="F316">
        <v>99</v>
      </c>
      <c r="G316">
        <v>2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45</v>
      </c>
      <c r="R316">
        <v>2812</v>
      </c>
      <c r="S316">
        <v>2809</v>
      </c>
      <c r="T316">
        <v>16.217994310099577</v>
      </c>
      <c r="U316">
        <v>61.204343182627262</v>
      </c>
      <c r="V316">
        <v>90.929441699351329</v>
      </c>
      <c r="W316">
        <v>83.890744037023822</v>
      </c>
      <c r="X316">
        <v>11.777612992373175</v>
      </c>
      <c r="Y316">
        <v>2.5159305191249004</v>
      </c>
      <c r="Z316">
        <v>-24.303248529110856</v>
      </c>
      <c r="AA316">
        <v>11.231377561209412</v>
      </c>
      <c r="AB316">
        <v>11.717628392680322</v>
      </c>
    </row>
    <row r="317" spans="1:28">
      <c r="A317">
        <v>4</v>
      </c>
      <c r="B317">
        <v>27</v>
      </c>
      <c r="C317">
        <v>2018</v>
      </c>
      <c r="D317">
        <v>99</v>
      </c>
      <c r="E317">
        <v>99</v>
      </c>
      <c r="F317">
        <v>99</v>
      </c>
      <c r="G317">
        <v>3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72</v>
      </c>
      <c r="R317">
        <v>12167</v>
      </c>
      <c r="S317">
        <v>12154</v>
      </c>
      <c r="T317">
        <v>15.92479658091559</v>
      </c>
      <c r="U317">
        <v>60.847786736876763</v>
      </c>
      <c r="V317">
        <v>86.5769928745773</v>
      </c>
      <c r="W317">
        <v>79.873021227579557</v>
      </c>
      <c r="X317">
        <v>11.745585944399002</v>
      </c>
      <c r="Y317">
        <v>2.9357163684445902</v>
      </c>
      <c r="Z317">
        <v>-35.969377100402873</v>
      </c>
      <c r="AA317">
        <v>48.596077804848839</v>
      </c>
      <c r="AB317">
        <v>48.271776225211681</v>
      </c>
    </row>
    <row r="318" spans="1:28">
      <c r="A318">
        <v>4</v>
      </c>
      <c r="B318">
        <v>28</v>
      </c>
      <c r="C318">
        <v>2018</v>
      </c>
      <c r="D318">
        <v>99</v>
      </c>
      <c r="E318">
        <v>99</v>
      </c>
      <c r="F318">
        <v>99</v>
      </c>
      <c r="G318">
        <v>4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13</v>
      </c>
      <c r="R318">
        <v>3951</v>
      </c>
      <c r="S318">
        <v>3939</v>
      </c>
      <c r="T318">
        <v>16.178435839028101</v>
      </c>
      <c r="U318">
        <v>61.188118811881189</v>
      </c>
      <c r="V318">
        <v>87.218159269048101</v>
      </c>
      <c r="W318">
        <v>80.398578319370387</v>
      </c>
      <c r="X318">
        <v>10.181816945087672</v>
      </c>
      <c r="Y318">
        <v>2.4739107840116761</v>
      </c>
      <c r="Z318">
        <v>-46.072222839293971</v>
      </c>
      <c r="AA318">
        <v>15.780644645924037</v>
      </c>
      <c r="AB318">
        <v>15.747379199317676</v>
      </c>
    </row>
    <row r="319" spans="1:28">
      <c r="A319">
        <v>4</v>
      </c>
      <c r="B319">
        <v>29</v>
      </c>
      <c r="C319">
        <v>2017</v>
      </c>
      <c r="D319">
        <v>99</v>
      </c>
      <c r="E319">
        <v>99</v>
      </c>
      <c r="F319">
        <v>99</v>
      </c>
      <c r="G319">
        <v>1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45</v>
      </c>
      <c r="R319">
        <v>8019</v>
      </c>
      <c r="S319">
        <v>8010</v>
      </c>
      <c r="T319">
        <v>15.678638234193787</v>
      </c>
      <c r="U319">
        <v>60.223096129837693</v>
      </c>
      <c r="V319">
        <v>89.999296653830271</v>
      </c>
      <c r="W319">
        <v>83.02629213483165</v>
      </c>
      <c r="X319">
        <v>10.729015944187507</v>
      </c>
      <c r="Y319">
        <v>2.8436214890578819</v>
      </c>
      <c r="Z319">
        <v>-28.857157757007528</v>
      </c>
      <c r="AA319">
        <v>23.138182762501089</v>
      </c>
      <c r="AB319">
        <v>23.50985018493704</v>
      </c>
    </row>
    <row r="320" spans="1:28">
      <c r="A320">
        <v>4</v>
      </c>
      <c r="B320">
        <v>30</v>
      </c>
      <c r="C320">
        <v>2017</v>
      </c>
      <c r="D320">
        <v>99</v>
      </c>
      <c r="E320">
        <v>99</v>
      </c>
      <c r="F320">
        <v>99</v>
      </c>
      <c r="G320">
        <v>2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45</v>
      </c>
      <c r="R320">
        <v>3607</v>
      </c>
      <c r="S320">
        <v>3604</v>
      </c>
      <c r="T320">
        <v>15.803992237316326</v>
      </c>
      <c r="U320">
        <v>60.319922308546069</v>
      </c>
      <c r="V320">
        <v>92.096779430102487</v>
      </c>
      <c r="W320">
        <v>84.97724750277456</v>
      </c>
      <c r="X320">
        <v>11.63006568940458</v>
      </c>
      <c r="Y320">
        <v>2.6033642527248562</v>
      </c>
      <c r="Z320">
        <v>-23.327997755777847</v>
      </c>
      <c r="AA320">
        <v>10.407709842167529</v>
      </c>
      <c r="AB320">
        <v>10.826526527761493</v>
      </c>
    </row>
    <row r="321" spans="1:28">
      <c r="A321">
        <v>4</v>
      </c>
      <c r="B321">
        <v>31</v>
      </c>
      <c r="C321">
        <v>2017</v>
      </c>
      <c r="D321">
        <v>99</v>
      </c>
      <c r="E321">
        <v>99</v>
      </c>
      <c r="F321">
        <v>99</v>
      </c>
      <c r="G321">
        <v>3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75</v>
      </c>
      <c r="R321">
        <v>16254</v>
      </c>
      <c r="S321">
        <v>16240</v>
      </c>
      <c r="T321">
        <v>15.8692629506583</v>
      </c>
      <c r="U321">
        <v>60.671120689655154</v>
      </c>
      <c r="V321">
        <v>87.415487620683578</v>
      </c>
      <c r="W321">
        <v>80.653559113300503</v>
      </c>
      <c r="X321">
        <v>11.381241627257404</v>
      </c>
      <c r="Y321">
        <v>2.9685591328681951</v>
      </c>
      <c r="Z321">
        <v>-38.577686008534059</v>
      </c>
      <c r="AA321">
        <v>46.899616239143612</v>
      </c>
      <c r="AB321">
        <v>46.30322751447509</v>
      </c>
    </row>
    <row r="322" spans="1:28">
      <c r="A322">
        <v>4</v>
      </c>
      <c r="B322">
        <v>32</v>
      </c>
      <c r="C322">
        <v>2017</v>
      </c>
      <c r="D322">
        <v>99</v>
      </c>
      <c r="E322">
        <v>99</v>
      </c>
      <c r="F322">
        <v>99</v>
      </c>
      <c r="G322">
        <v>4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18</v>
      </c>
      <c r="R322">
        <v>6777</v>
      </c>
      <c r="S322">
        <v>6774</v>
      </c>
      <c r="T322">
        <v>15.9459938025675</v>
      </c>
      <c r="U322">
        <v>60.664157071154406</v>
      </c>
      <c r="V322">
        <v>87.607514679958499</v>
      </c>
      <c r="W322">
        <v>80.847638027752993</v>
      </c>
      <c r="X322">
        <v>10.763824044525901</v>
      </c>
      <c r="Y322">
        <v>2.6938282351529601</v>
      </c>
      <c r="Z322">
        <v>-30.505131179323595</v>
      </c>
      <c r="AA322">
        <v>19.554491156187776</v>
      </c>
      <c r="AB322">
        <v>19.360395772826376</v>
      </c>
    </row>
    <row r="323" spans="1:28">
      <c r="A323">
        <v>4</v>
      </c>
      <c r="B323">
        <v>33</v>
      </c>
      <c r="C323">
        <v>2016</v>
      </c>
      <c r="D323">
        <v>99</v>
      </c>
      <c r="E323">
        <v>99</v>
      </c>
      <c r="F323">
        <v>99</v>
      </c>
      <c r="G323">
        <v>1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42</v>
      </c>
      <c r="R323">
        <v>8088</v>
      </c>
      <c r="S323">
        <v>8084</v>
      </c>
      <c r="T323">
        <v>15.601013847675564</v>
      </c>
      <c r="U323">
        <v>59.960663038099952</v>
      </c>
      <c r="V323">
        <v>90.144061568053047</v>
      </c>
      <c r="W323">
        <v>83.186083621969601</v>
      </c>
      <c r="X323">
        <v>10.360357951041982</v>
      </c>
      <c r="Y323">
        <v>2.8435080806313953</v>
      </c>
      <c r="Z323">
        <v>-19.810072677957319</v>
      </c>
      <c r="AA323">
        <v>17.246673490276358</v>
      </c>
      <c r="AB323">
        <v>17.602445195374848</v>
      </c>
    </row>
    <row r="324" spans="1:28">
      <c r="A324">
        <v>4</v>
      </c>
      <c r="B324">
        <v>34</v>
      </c>
      <c r="C324">
        <v>2016</v>
      </c>
      <c r="D324">
        <v>99</v>
      </c>
      <c r="E324">
        <v>99</v>
      </c>
      <c r="F324">
        <v>99</v>
      </c>
      <c r="G324">
        <v>2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57</v>
      </c>
      <c r="R324">
        <v>7015</v>
      </c>
      <c r="S324">
        <v>7013</v>
      </c>
      <c r="T324">
        <v>16.066714183891659</v>
      </c>
      <c r="U324">
        <v>60.808213318123499</v>
      </c>
      <c r="V324">
        <v>91.274631743338844</v>
      </c>
      <c r="W324">
        <v>84.235505489804311</v>
      </c>
      <c r="X324">
        <v>10.899572536011487</v>
      </c>
      <c r="Y324">
        <v>2.5097285944285179</v>
      </c>
      <c r="Z324">
        <v>-21.935653729614945</v>
      </c>
      <c r="AA324">
        <v>14.958631866257248</v>
      </c>
      <c r="AB324">
        <v>15.463045825582796</v>
      </c>
    </row>
    <row r="325" spans="1:28">
      <c r="A325">
        <v>4</v>
      </c>
      <c r="B325">
        <v>35</v>
      </c>
      <c r="C325">
        <v>2016</v>
      </c>
      <c r="D325">
        <v>99</v>
      </c>
      <c r="E325">
        <v>99</v>
      </c>
      <c r="F325">
        <v>99</v>
      </c>
      <c r="G325">
        <v>3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86</v>
      </c>
      <c r="R325">
        <v>24498</v>
      </c>
      <c r="S325">
        <v>24474</v>
      </c>
      <c r="T325">
        <v>15.84472201812393</v>
      </c>
      <c r="U325">
        <v>60.617144725014299</v>
      </c>
      <c r="V325">
        <v>87.362182663432506</v>
      </c>
      <c r="W325">
        <v>80.601344283729702</v>
      </c>
      <c r="X325">
        <v>10.988211914854851</v>
      </c>
      <c r="Y325">
        <v>2.8937678797753525</v>
      </c>
      <c r="Z325">
        <v>-36.81535211027343</v>
      </c>
      <c r="AA325">
        <v>52.238996929375638</v>
      </c>
      <c r="AB325">
        <v>51.634890275838863</v>
      </c>
    </row>
    <row r="326" spans="1:28">
      <c r="A326">
        <v>4</v>
      </c>
      <c r="B326">
        <v>36</v>
      </c>
      <c r="C326">
        <v>2016</v>
      </c>
      <c r="D326">
        <v>99</v>
      </c>
      <c r="E326">
        <v>99</v>
      </c>
      <c r="F326">
        <v>99</v>
      </c>
      <c r="G326">
        <v>4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16</v>
      </c>
      <c r="R326">
        <v>7295</v>
      </c>
      <c r="S326">
        <v>7286</v>
      </c>
      <c r="T326">
        <v>15.973132282385196</v>
      </c>
      <c r="U326">
        <v>60.779851770518803</v>
      </c>
      <c r="V326">
        <v>86.963511256096183</v>
      </c>
      <c r="W326">
        <v>80.222357946747124</v>
      </c>
      <c r="X326">
        <v>10.942960364482275</v>
      </c>
      <c r="Y326">
        <v>2.7242388133675046</v>
      </c>
      <c r="Z326">
        <v>-24.511966769376279</v>
      </c>
      <c r="AA326">
        <v>15.555697714090757</v>
      </c>
      <c r="AB326">
        <v>15.299618703203487</v>
      </c>
    </row>
    <row r="327" spans="1:28">
      <c r="A327">
        <v>4</v>
      </c>
      <c r="B327">
        <v>37</v>
      </c>
      <c r="C327">
        <v>2015</v>
      </c>
      <c r="D327">
        <v>99</v>
      </c>
      <c r="E327">
        <v>99</v>
      </c>
      <c r="F327">
        <v>99</v>
      </c>
      <c r="G327">
        <v>1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43</v>
      </c>
      <c r="R327">
        <v>7380</v>
      </c>
      <c r="S327">
        <v>7364</v>
      </c>
      <c r="T327">
        <v>15.761111111111109</v>
      </c>
      <c r="U327">
        <v>60.345600217273216</v>
      </c>
      <c r="V327">
        <v>88.350709698377187</v>
      </c>
      <c r="W327">
        <v>81.478354155350189</v>
      </c>
      <c r="X327">
        <v>9.258317528675569</v>
      </c>
      <c r="Y327">
        <v>2.7064272447558726</v>
      </c>
      <c r="Z327">
        <v>-36.096412947384927</v>
      </c>
      <c r="AA327">
        <v>19.446127901768065</v>
      </c>
      <c r="AB327">
        <v>19.590807389022704</v>
      </c>
    </row>
    <row r="328" spans="1:28">
      <c r="A328">
        <v>4</v>
      </c>
      <c r="B328">
        <v>38</v>
      </c>
      <c r="C328">
        <v>2015</v>
      </c>
      <c r="D328">
        <v>99</v>
      </c>
      <c r="E328">
        <v>99</v>
      </c>
      <c r="F328">
        <v>99</v>
      </c>
      <c r="G328">
        <v>2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33</v>
      </c>
      <c r="R328">
        <v>2638</v>
      </c>
      <c r="S328">
        <v>2637</v>
      </c>
      <c r="T328">
        <v>15.905231235784688</v>
      </c>
      <c r="U328">
        <v>60.591960561243823</v>
      </c>
      <c r="V328">
        <v>87.990883957811747</v>
      </c>
      <c r="W328">
        <v>81.200682593856754</v>
      </c>
      <c r="X328">
        <v>9.699782020454311</v>
      </c>
      <c r="Y328">
        <v>2.5545953421462539</v>
      </c>
      <c r="Z328">
        <v>-26.128056812921848</v>
      </c>
      <c r="AA328">
        <v>6.9510684830439269</v>
      </c>
      <c r="AB328">
        <v>6.9914316628239916</v>
      </c>
    </row>
    <row r="329" spans="1:28">
      <c r="A329">
        <v>4</v>
      </c>
      <c r="B329">
        <v>39</v>
      </c>
      <c r="C329">
        <v>2015</v>
      </c>
      <c r="D329">
        <v>99</v>
      </c>
      <c r="E329">
        <v>99</v>
      </c>
      <c r="F329">
        <v>99</v>
      </c>
      <c r="G329">
        <v>3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85</v>
      </c>
      <c r="R329">
        <v>21883</v>
      </c>
      <c r="S329">
        <v>21865</v>
      </c>
      <c r="T329">
        <v>15.916830416304895</v>
      </c>
      <c r="U329">
        <v>60.714932540589992</v>
      </c>
      <c r="V329">
        <v>87.60609957834842</v>
      </c>
      <c r="W329">
        <v>80.831946032471819</v>
      </c>
      <c r="X329">
        <v>10.284622174277782</v>
      </c>
      <c r="Y329">
        <v>2.816469924701523</v>
      </c>
      <c r="Z329">
        <v>-37.512581724766363</v>
      </c>
      <c r="AA329">
        <v>57.661194698426897</v>
      </c>
      <c r="AB329">
        <v>57.707043333670931</v>
      </c>
    </row>
    <row r="330" spans="1:28">
      <c r="A330">
        <v>4</v>
      </c>
      <c r="B330">
        <v>40</v>
      </c>
      <c r="C330">
        <v>2015</v>
      </c>
      <c r="D330">
        <v>99</v>
      </c>
      <c r="E330">
        <v>99</v>
      </c>
      <c r="F330">
        <v>99</v>
      </c>
      <c r="G330">
        <v>4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20</v>
      </c>
      <c r="R330">
        <v>6050</v>
      </c>
      <c r="S330">
        <v>6044</v>
      </c>
      <c r="T330">
        <v>15.798512396694212</v>
      </c>
      <c r="U330">
        <v>60.352746525479795</v>
      </c>
      <c r="V330">
        <v>86.291339135971526</v>
      </c>
      <c r="W330">
        <v>79.611399735274631</v>
      </c>
      <c r="X330">
        <v>10.439095880034182</v>
      </c>
      <c r="Y330">
        <v>2.7749215026870022</v>
      </c>
      <c r="Z330">
        <v>-34.914320423880056</v>
      </c>
      <c r="AA330">
        <v>15.941608916761083</v>
      </c>
      <c r="AB330">
        <v>15.710717614482379</v>
      </c>
    </row>
    <row r="331" spans="1:28">
      <c r="A331">
        <v>4</v>
      </c>
      <c r="B331">
        <v>41</v>
      </c>
      <c r="C331">
        <v>2014</v>
      </c>
      <c r="D331">
        <v>99</v>
      </c>
      <c r="E331">
        <v>99</v>
      </c>
      <c r="F331">
        <v>99</v>
      </c>
      <c r="G331">
        <v>1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15</v>
      </c>
      <c r="R331">
        <v>2252</v>
      </c>
      <c r="S331">
        <v>2252</v>
      </c>
      <c r="T331">
        <v>15.587921847246886</v>
      </c>
      <c r="U331">
        <v>59.774866785079936</v>
      </c>
      <c r="V331">
        <v>87.063575605841692</v>
      </c>
      <c r="W331">
        <v>80.359680284191853</v>
      </c>
      <c r="X331">
        <v>9.3468609430789922</v>
      </c>
      <c r="Y331">
        <v>2.3954939808094098</v>
      </c>
      <c r="Z331">
        <v>-41.719878749090569</v>
      </c>
      <c r="AA331">
        <v>21.187317715683506</v>
      </c>
      <c r="AB331">
        <v>22.044658187202348</v>
      </c>
    </row>
    <row r="332" spans="1:28">
      <c r="A332">
        <v>4</v>
      </c>
      <c r="B332">
        <v>42</v>
      </c>
      <c r="C332">
        <v>2014</v>
      </c>
      <c r="D332">
        <v>99</v>
      </c>
      <c r="E332">
        <v>99</v>
      </c>
      <c r="F332">
        <v>99</v>
      </c>
      <c r="G332">
        <v>2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14</v>
      </c>
      <c r="R332">
        <v>128</v>
      </c>
      <c r="S332">
        <v>128</v>
      </c>
      <c r="T332">
        <v>16.0625</v>
      </c>
      <c r="U332">
        <v>60.8125</v>
      </c>
      <c r="V332">
        <v>87.352722101841806</v>
      </c>
      <c r="W332">
        <v>80.62656250000002</v>
      </c>
      <c r="X332">
        <v>11.876332059335079</v>
      </c>
      <c r="Y332">
        <v>2.5548666794962118</v>
      </c>
      <c r="Z332">
        <v>-31.661055213129274</v>
      </c>
      <c r="AA332">
        <v>1.2042525166995957</v>
      </c>
      <c r="AB332">
        <v>1.2571436228301136</v>
      </c>
    </row>
    <row r="333" spans="1:28">
      <c r="A333">
        <v>4</v>
      </c>
      <c r="B333">
        <v>43</v>
      </c>
      <c r="C333">
        <v>2014</v>
      </c>
      <c r="D333">
        <v>99</v>
      </c>
      <c r="E333">
        <v>99</v>
      </c>
      <c r="F333">
        <v>99</v>
      </c>
      <c r="G333">
        <v>3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76</v>
      </c>
      <c r="R333">
        <v>8055</v>
      </c>
      <c r="S333">
        <v>8055</v>
      </c>
      <c r="T333">
        <v>15.955679702048419</v>
      </c>
      <c r="U333">
        <v>60.774053382991937</v>
      </c>
      <c r="V333">
        <v>82.779522957349428</v>
      </c>
      <c r="W333">
        <v>76.405499689633857</v>
      </c>
      <c r="X333">
        <v>10.455862399541941</v>
      </c>
      <c r="Y333">
        <v>2.829102485967502</v>
      </c>
      <c r="Z333">
        <v>-34.104548408739127</v>
      </c>
      <c r="AA333">
        <v>75.783234546994095</v>
      </c>
      <c r="AB333">
        <v>74.969902835157214</v>
      </c>
    </row>
    <row r="334" spans="1:28">
      <c r="A334">
        <v>4</v>
      </c>
      <c r="B334">
        <v>44</v>
      </c>
      <c r="C334">
        <v>2014</v>
      </c>
      <c r="D334">
        <v>99</v>
      </c>
      <c r="E334">
        <v>99</v>
      </c>
      <c r="F334">
        <v>99</v>
      </c>
      <c r="G334">
        <v>4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7</v>
      </c>
      <c r="R334">
        <v>194</v>
      </c>
      <c r="S334">
        <v>194</v>
      </c>
      <c r="T334">
        <v>15.438144329896907</v>
      </c>
      <c r="U334">
        <v>59.798969072164951</v>
      </c>
      <c r="V334">
        <v>79.235125263875105</v>
      </c>
      <c r="W334">
        <v>73.134020618556733</v>
      </c>
      <c r="X334">
        <v>13.288153677788522</v>
      </c>
      <c r="Y334">
        <v>2.9681816032667538</v>
      </c>
      <c r="Z334">
        <v>-48.556301852834224</v>
      </c>
      <c r="AA334">
        <v>1.8251952206228244</v>
      </c>
      <c r="AB334">
        <v>1.7282953548103379</v>
      </c>
    </row>
    <row r="335" spans="1:28">
      <c r="A335">
        <v>4</v>
      </c>
      <c r="B335">
        <v>45</v>
      </c>
      <c r="C335">
        <v>2013</v>
      </c>
      <c r="D335">
        <v>99</v>
      </c>
      <c r="E335">
        <v>99</v>
      </c>
      <c r="F335">
        <v>99</v>
      </c>
      <c r="G335">
        <v>1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5</v>
      </c>
      <c r="R335">
        <v>565</v>
      </c>
      <c r="S335">
        <v>565</v>
      </c>
      <c r="T335">
        <v>15.1362831858407</v>
      </c>
      <c r="U335">
        <v>58.925663716814157</v>
      </c>
      <c r="V335">
        <v>90.780927909184243</v>
      </c>
      <c r="W335">
        <v>83.790796460176949</v>
      </c>
      <c r="X335">
        <v>10.201090705314256</v>
      </c>
      <c r="Y335">
        <v>2.7052482182439825</v>
      </c>
      <c r="Z335">
        <v>-47.845565202654065</v>
      </c>
      <c r="AA335">
        <v>10.47654366771741</v>
      </c>
      <c r="AB335">
        <v>11.76598363263296</v>
      </c>
    </row>
    <row r="336" spans="1:28">
      <c r="A336">
        <v>4</v>
      </c>
      <c r="B336">
        <v>46</v>
      </c>
      <c r="C336">
        <v>2013</v>
      </c>
      <c r="D336">
        <v>99</v>
      </c>
      <c r="E336">
        <v>99</v>
      </c>
      <c r="F336">
        <v>99</v>
      </c>
      <c r="G336">
        <v>2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10</v>
      </c>
      <c r="R336">
        <v>114</v>
      </c>
      <c r="S336">
        <v>114</v>
      </c>
      <c r="T336">
        <v>15.447368421052635</v>
      </c>
      <c r="U336">
        <v>59.894736842105239</v>
      </c>
      <c r="V336">
        <v>85.116230446104396</v>
      </c>
      <c r="W336">
        <v>78.562280701754389</v>
      </c>
      <c r="X336">
        <v>12.815857709630237</v>
      </c>
      <c r="Y336">
        <v>2.8726429576832242</v>
      </c>
      <c r="Z336">
        <v>-43.694850111053434</v>
      </c>
      <c r="AA336">
        <v>2.113851288707584</v>
      </c>
      <c r="AB336">
        <v>2.2258833844979296</v>
      </c>
    </row>
    <row r="337" spans="1:28">
      <c r="A337">
        <v>4</v>
      </c>
      <c r="B337">
        <v>47</v>
      </c>
      <c r="C337">
        <v>2013</v>
      </c>
      <c r="D337">
        <v>99</v>
      </c>
      <c r="E337">
        <v>99</v>
      </c>
      <c r="F337">
        <v>99</v>
      </c>
      <c r="G337">
        <v>3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56</v>
      </c>
      <c r="R337">
        <v>4675</v>
      </c>
      <c r="S337">
        <v>4675</v>
      </c>
      <c r="T337">
        <v>16.12342245989305</v>
      </c>
      <c r="U337">
        <v>61.105240641711248</v>
      </c>
      <c r="V337">
        <v>79.459956778929339</v>
      </c>
      <c r="W337">
        <v>73.341540106951655</v>
      </c>
      <c r="X337">
        <v>10.331894990691907</v>
      </c>
      <c r="Y337">
        <v>2.9380127739237407</v>
      </c>
      <c r="Z337">
        <v>-31.968360040701899</v>
      </c>
      <c r="AA337">
        <v>86.68644539217506</v>
      </c>
      <c r="AB337">
        <v>85.214816722072854</v>
      </c>
    </row>
    <row r="338" spans="1:28">
      <c r="A338">
        <v>4</v>
      </c>
      <c r="B338">
        <v>48</v>
      </c>
      <c r="C338">
        <v>2013</v>
      </c>
      <c r="D338">
        <v>99</v>
      </c>
      <c r="E338">
        <v>99</v>
      </c>
      <c r="F338">
        <v>99</v>
      </c>
      <c r="G338">
        <v>4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9</v>
      </c>
      <c r="R338">
        <v>39</v>
      </c>
      <c r="S338">
        <v>39</v>
      </c>
      <c r="T338">
        <v>15.769230769230772</v>
      </c>
      <c r="U338">
        <v>60.538461538461519</v>
      </c>
      <c r="V338">
        <v>88.674056171347601</v>
      </c>
      <c r="W338">
        <v>81.846153846153854</v>
      </c>
      <c r="X338">
        <v>12.18578083004407</v>
      </c>
      <c r="Y338">
        <v>3.1202083579848918</v>
      </c>
      <c r="Z338">
        <v>-35.557470862010327</v>
      </c>
      <c r="AA338">
        <v>0.72315965139996308</v>
      </c>
      <c r="AB338">
        <v>0.79331626079626094</v>
      </c>
    </row>
    <row r="339" spans="1:28" s="315" customFormat="1">
      <c r="A339" s="315">
        <v>4</v>
      </c>
      <c r="B339" s="315">
        <v>49</v>
      </c>
      <c r="C339" s="315">
        <v>2012</v>
      </c>
      <c r="D339" s="315">
        <v>99</v>
      </c>
      <c r="E339" s="315">
        <v>99</v>
      </c>
      <c r="F339" s="315">
        <v>99</v>
      </c>
      <c r="G339" s="315">
        <v>1</v>
      </c>
      <c r="H339" s="315">
        <v>99</v>
      </c>
      <c r="I339" s="315">
        <v>99</v>
      </c>
      <c r="J339" s="315">
        <v>999</v>
      </c>
      <c r="K339" s="315">
        <v>99</v>
      </c>
      <c r="L339" s="315">
        <v>99</v>
      </c>
      <c r="M339" s="315">
        <v>99</v>
      </c>
      <c r="N339" s="315">
        <v>99</v>
      </c>
      <c r="O339" s="315">
        <v>99</v>
      </c>
      <c r="P339" s="315">
        <v>9999</v>
      </c>
      <c r="Q339" s="315">
        <v>4</v>
      </c>
      <c r="R339" s="315">
        <v>201</v>
      </c>
      <c r="S339" s="315">
        <v>201</v>
      </c>
      <c r="T339" s="315">
        <v>15.223880597014924</v>
      </c>
      <c r="U339" s="315">
        <v>59.33333333333335</v>
      </c>
      <c r="V339" s="315">
        <v>90.371544229017474</v>
      </c>
      <c r="W339" s="315">
        <v>83.41293532338311</v>
      </c>
      <c r="X339" s="315">
        <v>9.6502123731322822</v>
      </c>
      <c r="Y339" s="315">
        <v>2.8622319046424889</v>
      </c>
      <c r="Z339" s="315">
        <v>-52.04331013436996</v>
      </c>
      <c r="AA339" s="315">
        <v>20.468431771894096</v>
      </c>
      <c r="AB339" s="315">
        <v>22.177248677248688</v>
      </c>
    </row>
    <row r="340" spans="1:28" s="315" customFormat="1">
      <c r="A340" s="315">
        <v>4</v>
      </c>
      <c r="B340" s="315">
        <v>50</v>
      </c>
      <c r="C340" s="315">
        <v>2012</v>
      </c>
      <c r="D340" s="315">
        <v>99</v>
      </c>
      <c r="E340" s="315">
        <v>99</v>
      </c>
      <c r="F340" s="315">
        <v>99</v>
      </c>
      <c r="G340" s="315">
        <v>2</v>
      </c>
      <c r="H340" s="315">
        <v>99</v>
      </c>
      <c r="I340" s="315">
        <v>99</v>
      </c>
      <c r="J340" s="315">
        <v>999</v>
      </c>
      <c r="K340" s="315">
        <v>99</v>
      </c>
      <c r="L340" s="315">
        <v>99</v>
      </c>
      <c r="M340" s="315">
        <v>99</v>
      </c>
      <c r="N340" s="315">
        <v>99</v>
      </c>
      <c r="O340" s="315">
        <v>99</v>
      </c>
      <c r="P340" s="315">
        <v>9999</v>
      </c>
      <c r="Q340" s="315">
        <v>7</v>
      </c>
      <c r="R340" s="315">
        <v>52</v>
      </c>
      <c r="S340" s="315">
        <v>52</v>
      </c>
      <c r="T340" s="315">
        <v>16.019230769230774</v>
      </c>
      <c r="U340" s="315">
        <v>61</v>
      </c>
      <c r="V340" s="315">
        <v>92.295191265938783</v>
      </c>
      <c r="W340" s="315">
        <v>85.188461538461524</v>
      </c>
      <c r="X340" s="315">
        <v>12.840944936565622</v>
      </c>
      <c r="Y340" s="315">
        <v>3.3512339862756875</v>
      </c>
      <c r="Z340" s="315">
        <v>-63.265384671223529</v>
      </c>
      <c r="AA340" s="315">
        <v>5.2953156822810596</v>
      </c>
      <c r="AB340" s="315">
        <v>5.8595238095238118</v>
      </c>
    </row>
    <row r="341" spans="1:28" s="315" customFormat="1">
      <c r="A341" s="315">
        <v>4</v>
      </c>
      <c r="B341" s="315">
        <v>51</v>
      </c>
      <c r="C341" s="315">
        <v>2012</v>
      </c>
      <c r="D341" s="315">
        <v>99</v>
      </c>
      <c r="E341" s="315">
        <v>99</v>
      </c>
      <c r="F341" s="315">
        <v>99</v>
      </c>
      <c r="G341" s="315">
        <v>3</v>
      </c>
      <c r="H341" s="315">
        <v>99</v>
      </c>
      <c r="I341" s="315">
        <v>99</v>
      </c>
      <c r="J341" s="315">
        <v>999</v>
      </c>
      <c r="K341" s="315">
        <v>99</v>
      </c>
      <c r="L341" s="315">
        <v>99</v>
      </c>
      <c r="M341" s="315">
        <v>99</v>
      </c>
      <c r="N341" s="315">
        <v>99</v>
      </c>
      <c r="O341" s="315">
        <v>99</v>
      </c>
      <c r="P341" s="315">
        <v>9999</v>
      </c>
      <c r="Q341" s="315">
        <v>12</v>
      </c>
      <c r="R341" s="315">
        <v>726</v>
      </c>
      <c r="S341" s="315">
        <v>726</v>
      </c>
      <c r="T341" s="315">
        <v>15.752066115702476</v>
      </c>
      <c r="U341" s="315">
        <v>60.110192837465554</v>
      </c>
      <c r="V341" s="315">
        <v>80.748785998465891</v>
      </c>
      <c r="W341" s="315">
        <v>74.531129476583985</v>
      </c>
      <c r="X341" s="315">
        <v>12.53338332703367</v>
      </c>
      <c r="Y341" s="315">
        <v>2.9813896063501568</v>
      </c>
      <c r="Z341" s="315">
        <v>-51.109193497876063</v>
      </c>
      <c r="AA341" s="315">
        <v>73.930753564154799</v>
      </c>
      <c r="AB341" s="315">
        <v>71.573544973544941</v>
      </c>
    </row>
    <row r="342" spans="1:28" s="315" customFormat="1">
      <c r="A342" s="315">
        <v>4</v>
      </c>
      <c r="B342" s="315">
        <v>52</v>
      </c>
      <c r="C342" s="315">
        <v>2012</v>
      </c>
      <c r="D342" s="315">
        <v>99</v>
      </c>
      <c r="E342" s="315">
        <v>99</v>
      </c>
      <c r="F342" s="315">
        <v>99</v>
      </c>
      <c r="G342" s="315">
        <v>4</v>
      </c>
      <c r="H342" s="315">
        <v>99</v>
      </c>
      <c r="I342" s="315">
        <v>99</v>
      </c>
      <c r="J342" s="315">
        <v>999</v>
      </c>
      <c r="K342" s="315">
        <v>99</v>
      </c>
      <c r="L342" s="315">
        <v>99</v>
      </c>
      <c r="M342" s="315">
        <v>99</v>
      </c>
      <c r="N342" s="315">
        <v>99</v>
      </c>
      <c r="O342" s="315">
        <v>99</v>
      </c>
      <c r="P342" s="315">
        <v>9999</v>
      </c>
      <c r="Q342" s="315">
        <v>1</v>
      </c>
      <c r="R342" s="315">
        <v>3</v>
      </c>
      <c r="S342" s="315">
        <v>3</v>
      </c>
      <c r="T342" s="315">
        <v>15</v>
      </c>
      <c r="U342" s="315">
        <v>57.66666666666665</v>
      </c>
      <c r="V342" s="315">
        <v>106.39219934994583</v>
      </c>
      <c r="W342" s="315">
        <v>98.2</v>
      </c>
      <c r="X342" s="315">
        <v>14.064375800819152</v>
      </c>
      <c r="Y342" s="315">
        <v>2.4944382578493745</v>
      </c>
      <c r="Z342" s="315">
        <v>-99.384168554462534</v>
      </c>
      <c r="AA342" s="315">
        <v>0.30549898167006112</v>
      </c>
      <c r="AB342" s="315">
        <v>0.38968253968254002</v>
      </c>
    </row>
    <row r="343" spans="1:28">
      <c r="A343">
        <v>5</v>
      </c>
      <c r="B343">
        <v>17</v>
      </c>
      <c r="C343">
        <v>2012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20</v>
      </c>
      <c r="R343">
        <v>938</v>
      </c>
      <c r="S343">
        <v>938</v>
      </c>
      <c r="T343">
        <v>15.634328358208951</v>
      </c>
      <c r="U343">
        <v>59.931769722814479</v>
      </c>
      <c r="V343">
        <v>82.979160843360987</v>
      </c>
      <c r="W343">
        <v>76.589765458422193</v>
      </c>
      <c r="X343">
        <v>12.57469544826545</v>
      </c>
      <c r="Y343">
        <v>2.9781781437170887</v>
      </c>
      <c r="Z343">
        <v>-52.109308170109053</v>
      </c>
      <c r="AA343">
        <v>95.51934826883911</v>
      </c>
      <c r="AB343">
        <v>95.028042328042375</v>
      </c>
    </row>
    <row r="344" spans="1:28">
      <c r="A344">
        <v>5</v>
      </c>
      <c r="B344">
        <v>18</v>
      </c>
      <c r="C344">
        <v>2013</v>
      </c>
      <c r="D344">
        <v>99</v>
      </c>
      <c r="E344">
        <v>99</v>
      </c>
      <c r="F344">
        <v>99</v>
      </c>
      <c r="G344">
        <v>99</v>
      </c>
      <c r="H344">
        <v>1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68</v>
      </c>
      <c r="R344">
        <v>4837</v>
      </c>
      <c r="S344">
        <v>4837</v>
      </c>
      <c r="T344">
        <v>15.927020880711185</v>
      </c>
      <c r="U344">
        <v>60.634277444697112</v>
      </c>
      <c r="V344">
        <v>80.193752966423617</v>
      </c>
      <c r="W344">
        <v>74.018833988008893</v>
      </c>
      <c r="X344">
        <v>11.023390604643398</v>
      </c>
      <c r="Y344">
        <v>2.9570013698746953</v>
      </c>
      <c r="Z344">
        <v>-43.878403983968866</v>
      </c>
      <c r="AA344">
        <v>89.690339328759521</v>
      </c>
      <c r="AB344">
        <v>88.981925710604543</v>
      </c>
    </row>
    <row r="345" spans="1:28">
      <c r="A345">
        <v>5</v>
      </c>
      <c r="B345">
        <v>19</v>
      </c>
      <c r="C345">
        <v>2014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97</v>
      </c>
      <c r="R345">
        <v>8942</v>
      </c>
      <c r="S345">
        <v>8942</v>
      </c>
      <c r="T345">
        <v>15.792887497204212</v>
      </c>
      <c r="U345">
        <v>60.39107582196376</v>
      </c>
      <c r="V345">
        <v>83.019461157288191</v>
      </c>
      <c r="W345">
        <v>76.62696264817744</v>
      </c>
      <c r="X345">
        <v>10.315704680851251</v>
      </c>
      <c r="Y345">
        <v>2.7933246275548056</v>
      </c>
      <c r="Z345">
        <v>-39.899286181080846</v>
      </c>
      <c r="AA345">
        <v>84.128328158810803</v>
      </c>
      <c r="AB345">
        <v>83.466664717644619</v>
      </c>
    </row>
    <row r="346" spans="1:28">
      <c r="A346">
        <v>5</v>
      </c>
      <c r="B346">
        <v>20</v>
      </c>
      <c r="C346">
        <v>2015</v>
      </c>
      <c r="D346">
        <v>99</v>
      </c>
      <c r="E346">
        <v>99</v>
      </c>
      <c r="F346">
        <v>99</v>
      </c>
      <c r="G346">
        <v>99</v>
      </c>
      <c r="H346">
        <v>1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141</v>
      </c>
      <c r="R346">
        <v>29809</v>
      </c>
      <c r="S346">
        <v>29769</v>
      </c>
      <c r="T346">
        <v>15.774128618873497</v>
      </c>
      <c r="U346">
        <v>60.389935839295894</v>
      </c>
      <c r="V346">
        <v>87.138609037511344</v>
      </c>
      <c r="W346">
        <v>80.383865766401357</v>
      </c>
      <c r="X346">
        <v>10.028848844946868</v>
      </c>
      <c r="Y346">
        <v>2.7823726917162599</v>
      </c>
      <c r="Z346">
        <v>-38.114699834333379</v>
      </c>
      <c r="AA346">
        <v>78.546019867724169</v>
      </c>
      <c r="AB346">
        <v>78.132089957647111</v>
      </c>
    </row>
    <row r="347" spans="1:28">
      <c r="A347">
        <v>5</v>
      </c>
      <c r="B347">
        <v>21</v>
      </c>
      <c r="C347">
        <v>2016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151</v>
      </c>
      <c r="R347">
        <v>35141</v>
      </c>
      <c r="S347">
        <v>35108</v>
      </c>
      <c r="T347">
        <v>15.737030818701804</v>
      </c>
      <c r="U347">
        <v>60.310128745585047</v>
      </c>
      <c r="V347">
        <v>87.717207796254897</v>
      </c>
      <c r="W347">
        <v>80.930269454254784</v>
      </c>
      <c r="X347">
        <v>10.861042177093649</v>
      </c>
      <c r="Y347">
        <v>2.8252799602257257</v>
      </c>
      <c r="Z347">
        <v>-31.316364486282357</v>
      </c>
      <c r="AA347">
        <v>74.933896281132704</v>
      </c>
      <c r="AB347">
        <v>74.372622162853588</v>
      </c>
    </row>
    <row r="348" spans="1:28">
      <c r="A348">
        <v>5</v>
      </c>
      <c r="B348">
        <v>22</v>
      </c>
      <c r="C348">
        <v>2017</v>
      </c>
      <c r="D348">
        <v>99</v>
      </c>
      <c r="E348">
        <v>99</v>
      </c>
      <c r="F348">
        <v>99</v>
      </c>
      <c r="G348">
        <v>99</v>
      </c>
      <c r="H348">
        <v>1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143</v>
      </c>
      <c r="R348">
        <v>27085</v>
      </c>
      <c r="S348">
        <v>27066</v>
      </c>
      <c r="T348">
        <v>15.788517629684325</v>
      </c>
      <c r="U348">
        <v>60.418606369614999</v>
      </c>
      <c r="V348">
        <v>88.531857321762814</v>
      </c>
      <c r="W348">
        <v>81.689433237272397</v>
      </c>
      <c r="X348">
        <v>11.464053867139745</v>
      </c>
      <c r="Y348">
        <v>2.8491806037475724</v>
      </c>
      <c r="Z348">
        <v>-31.882703913647539</v>
      </c>
      <c r="AA348">
        <v>78.151599965374942</v>
      </c>
      <c r="AB348">
        <v>78.161279957895616</v>
      </c>
    </row>
    <row r="349" spans="1:28">
      <c r="A349">
        <v>5</v>
      </c>
      <c r="B349">
        <v>23</v>
      </c>
      <c r="C349">
        <v>2018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132</v>
      </c>
      <c r="R349">
        <v>19361</v>
      </c>
      <c r="S349">
        <v>19336</v>
      </c>
      <c r="T349">
        <v>15.956768761944122</v>
      </c>
      <c r="U349">
        <v>60.756361191559783</v>
      </c>
      <c r="V349">
        <v>87.421959432351699</v>
      </c>
      <c r="W349">
        <v>80.646002275547986</v>
      </c>
      <c r="X349">
        <v>10.942090560327344</v>
      </c>
      <c r="Y349">
        <v>2.7463559334111687</v>
      </c>
      <c r="Z349">
        <v>-31.911522807959127</v>
      </c>
      <c r="AA349">
        <v>77.329552262651262</v>
      </c>
      <c r="AB349">
        <v>77.539575054965823</v>
      </c>
    </row>
    <row r="350" spans="1:28">
      <c r="A350">
        <v>5</v>
      </c>
      <c r="B350">
        <v>24</v>
      </c>
      <c r="C350">
        <v>2019</v>
      </c>
      <c r="D350">
        <v>99</v>
      </c>
      <c r="E350">
        <v>99</v>
      </c>
      <c r="F350">
        <v>99</v>
      </c>
      <c r="G350">
        <v>99</v>
      </c>
      <c r="H350">
        <v>1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124</v>
      </c>
      <c r="R350">
        <v>15906</v>
      </c>
      <c r="S350">
        <v>15896</v>
      </c>
      <c r="T350">
        <v>16.295800326920652</v>
      </c>
      <c r="U350">
        <v>61.400037745344747</v>
      </c>
      <c r="V350">
        <v>86.836438475224</v>
      </c>
      <c r="W350">
        <v>80.128027176647905</v>
      </c>
      <c r="X350">
        <v>10.189123626820399</v>
      </c>
      <c r="Y350">
        <v>2.5727849588478455</v>
      </c>
      <c r="Z350">
        <v>-28.969439837733081</v>
      </c>
      <c r="AA350">
        <v>78.977159880834179</v>
      </c>
      <c r="AB350">
        <v>78.723361911566599</v>
      </c>
    </row>
    <row r="351" spans="1:28">
      <c r="A351">
        <v>5</v>
      </c>
      <c r="B351">
        <v>25</v>
      </c>
      <c r="C351">
        <v>2020</v>
      </c>
      <c r="D351">
        <v>99</v>
      </c>
      <c r="E351">
        <v>99</v>
      </c>
      <c r="F351">
        <v>99</v>
      </c>
      <c r="G351">
        <v>99</v>
      </c>
      <c r="H351">
        <v>1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141</v>
      </c>
      <c r="R351">
        <v>17296</v>
      </c>
      <c r="S351">
        <v>17287</v>
      </c>
      <c r="T351">
        <v>16.351815448658645</v>
      </c>
      <c r="U351">
        <v>61.389599120726551</v>
      </c>
      <c r="V351">
        <v>89.276901379621222</v>
      </c>
      <c r="W351">
        <v>82.385188291780281</v>
      </c>
      <c r="X351">
        <v>10.689564444982423</v>
      </c>
      <c r="Y351">
        <v>2.5633530024665419</v>
      </c>
      <c r="Z351">
        <v>-34.298633387188907</v>
      </c>
      <c r="AA351">
        <v>82.843184213047209</v>
      </c>
      <c r="AB351">
        <v>82.593669582290659</v>
      </c>
    </row>
    <row r="352" spans="1:28">
      <c r="A352">
        <v>5</v>
      </c>
      <c r="B352">
        <v>26</v>
      </c>
      <c r="C352">
        <v>2021</v>
      </c>
      <c r="D352">
        <v>99</v>
      </c>
      <c r="E352">
        <v>99</v>
      </c>
      <c r="F352">
        <v>99</v>
      </c>
      <c r="G352">
        <v>99</v>
      </c>
      <c r="H352">
        <v>1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144</v>
      </c>
      <c r="R352">
        <v>21479</v>
      </c>
      <c r="S352">
        <v>21471</v>
      </c>
      <c r="T352">
        <v>16.265747939848229</v>
      </c>
      <c r="U352">
        <v>61.019607843137265</v>
      </c>
      <c r="V352">
        <v>91.58419078509155</v>
      </c>
      <c r="W352">
        <v>84.50703181034882</v>
      </c>
      <c r="X352">
        <v>10.456361607378982</v>
      </c>
      <c r="Y352">
        <v>2.3942857421151</v>
      </c>
      <c r="Z352">
        <v>-29.180612001878771</v>
      </c>
      <c r="AA352">
        <v>81.694051422485941</v>
      </c>
      <c r="AB352">
        <v>81.331002196342098</v>
      </c>
    </row>
    <row r="353" spans="1:28">
      <c r="A353">
        <v>5</v>
      </c>
      <c r="B353">
        <v>27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173</v>
      </c>
      <c r="R353">
        <v>25502</v>
      </c>
      <c r="S353">
        <v>25492</v>
      </c>
      <c r="T353">
        <v>3.4188298956944556</v>
      </c>
      <c r="U353">
        <v>60.84567707516085</v>
      </c>
      <c r="V353">
        <v>92.676991774786117</v>
      </c>
      <c r="W353">
        <v>85.524293503844518</v>
      </c>
      <c r="X353">
        <v>10.666050935998689</v>
      </c>
      <c r="Y353">
        <v>2.4189100009879207</v>
      </c>
      <c r="Z353">
        <v>-33.083202711529928</v>
      </c>
      <c r="AA353">
        <v>88.542462329004948</v>
      </c>
      <c r="AB353">
        <v>88.273651737703986</v>
      </c>
    </row>
    <row r="354" spans="1:28">
      <c r="A354">
        <v>5</v>
      </c>
      <c r="B354">
        <v>28</v>
      </c>
      <c r="C354">
        <v>2023</v>
      </c>
      <c r="D354">
        <v>99</v>
      </c>
      <c r="E354">
        <v>99</v>
      </c>
      <c r="F354">
        <v>99</v>
      </c>
      <c r="G354">
        <v>99</v>
      </c>
      <c r="H354">
        <v>1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164</v>
      </c>
      <c r="R354">
        <v>25791</v>
      </c>
      <c r="S354">
        <v>25779</v>
      </c>
      <c r="T354">
        <v>3.4054515140940622</v>
      </c>
      <c r="U354">
        <v>60.870243221226559</v>
      </c>
      <c r="V354">
        <v>92.139666875079286</v>
      </c>
      <c r="W354">
        <v>85.030206757438108</v>
      </c>
      <c r="X354">
        <v>10.361120523169356</v>
      </c>
      <c r="Y354">
        <v>2.4211444561848494</v>
      </c>
      <c r="Z354">
        <v>-27.008307627901505</v>
      </c>
      <c r="AA354">
        <v>91.047410597662974</v>
      </c>
      <c r="AB354">
        <v>91.089751131030809</v>
      </c>
    </row>
    <row r="355" spans="1:28">
      <c r="A355">
        <v>5</v>
      </c>
      <c r="B355">
        <v>29</v>
      </c>
      <c r="C355">
        <v>2024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162</v>
      </c>
      <c r="R355">
        <v>28567</v>
      </c>
      <c r="S355">
        <v>28564</v>
      </c>
      <c r="T355">
        <v>3.3784086533412694</v>
      </c>
      <c r="U355">
        <v>60.871026466881389</v>
      </c>
      <c r="V355">
        <v>89.378052486494525</v>
      </c>
      <c r="W355">
        <v>82.492066937404516</v>
      </c>
      <c r="X355">
        <v>9.8312180182929367</v>
      </c>
      <c r="Y355">
        <v>2.3363602854181642</v>
      </c>
      <c r="Z355">
        <v>-27.732532717155426</v>
      </c>
      <c r="AA355">
        <v>90.697526748579222</v>
      </c>
      <c r="AB355">
        <v>90.587352196989116</v>
      </c>
    </row>
    <row r="356" spans="1:28">
      <c r="A356">
        <v>5</v>
      </c>
      <c r="B356">
        <v>46</v>
      </c>
      <c r="C356">
        <v>2012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4</v>
      </c>
      <c r="R356">
        <v>44</v>
      </c>
      <c r="S356">
        <v>44</v>
      </c>
      <c r="T356">
        <v>16.113636363636363</v>
      </c>
      <c r="U356">
        <v>61.25</v>
      </c>
      <c r="V356">
        <v>92.553924948291183</v>
      </c>
      <c r="W356">
        <v>85.427272727272737</v>
      </c>
      <c r="X356">
        <v>13.361041801316528</v>
      </c>
      <c r="Y356">
        <v>3.2899640782786124</v>
      </c>
      <c r="Z356">
        <v>-64.065202270225925</v>
      </c>
      <c r="AA356">
        <v>4.4806517311608971</v>
      </c>
      <c r="AB356">
        <v>4.9719576719576724</v>
      </c>
    </row>
    <row r="357" spans="1:28">
      <c r="A357">
        <v>5</v>
      </c>
      <c r="B357">
        <v>47</v>
      </c>
      <c r="C357">
        <v>2013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12</v>
      </c>
      <c r="R357">
        <v>556</v>
      </c>
      <c r="S357">
        <v>556</v>
      </c>
      <c r="T357">
        <v>16.665467625899289</v>
      </c>
      <c r="U357">
        <v>62.699640287769775</v>
      </c>
      <c r="V357">
        <v>86.386470455271777</v>
      </c>
      <c r="W357">
        <v>79.73471223021582</v>
      </c>
      <c r="X357">
        <v>8.1866139263465403</v>
      </c>
      <c r="Y357">
        <v>2.6460367839419656</v>
      </c>
      <c r="Z357">
        <v>-32.434946790785794</v>
      </c>
      <c r="AA357">
        <v>10.309660671240499</v>
      </c>
      <c r="AB357">
        <v>11.018074289395445</v>
      </c>
    </row>
    <row r="358" spans="1:28">
      <c r="A358">
        <v>5</v>
      </c>
      <c r="B358">
        <v>48</v>
      </c>
      <c r="C358">
        <v>2014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16</v>
      </c>
      <c r="R358">
        <v>1687</v>
      </c>
      <c r="S358">
        <v>1687</v>
      </c>
      <c r="T358">
        <v>16.276229994072317</v>
      </c>
      <c r="U358">
        <v>61.360995850622416</v>
      </c>
      <c r="V358">
        <v>87.16595776381881</v>
      </c>
      <c r="W358">
        <v>80.454179016004787</v>
      </c>
      <c r="X358">
        <v>10.60110964983858</v>
      </c>
      <c r="Y358">
        <v>2.5192976043074906</v>
      </c>
      <c r="Z358">
        <v>-35.390498186744097</v>
      </c>
      <c r="AA358">
        <v>15.871671841189196</v>
      </c>
      <c r="AB358">
        <v>16.533335282355399</v>
      </c>
    </row>
    <row r="359" spans="1:28">
      <c r="A359">
        <v>5</v>
      </c>
      <c r="B359">
        <v>49</v>
      </c>
      <c r="C359">
        <v>2015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41</v>
      </c>
      <c r="R359">
        <v>8142</v>
      </c>
      <c r="S359">
        <v>8141</v>
      </c>
      <c r="T359">
        <v>16.206460329157451</v>
      </c>
      <c r="U359">
        <v>61.260533104041265</v>
      </c>
      <c r="V359">
        <v>89.137643507716021</v>
      </c>
      <c r="W359">
        <v>82.268431396634298</v>
      </c>
      <c r="X359">
        <v>10.195622321137648</v>
      </c>
      <c r="Y359">
        <v>2.6447159957610902</v>
      </c>
      <c r="Z359">
        <v>-34.486317052319926</v>
      </c>
      <c r="AA359">
        <v>21.453980132275824</v>
      </c>
      <c r="AB359">
        <v>21.867910042352889</v>
      </c>
    </row>
    <row r="360" spans="1:28">
      <c r="A360">
        <v>5</v>
      </c>
      <c r="B360">
        <v>50</v>
      </c>
      <c r="C360">
        <v>2016</v>
      </c>
      <c r="D360">
        <v>99</v>
      </c>
      <c r="E360">
        <v>99</v>
      </c>
      <c r="F360">
        <v>99</v>
      </c>
      <c r="G360">
        <v>99</v>
      </c>
      <c r="H360">
        <v>2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50</v>
      </c>
      <c r="R360">
        <v>11755</v>
      </c>
      <c r="S360">
        <v>11749</v>
      </c>
      <c r="T360">
        <v>16.21114419396002</v>
      </c>
      <c r="U360">
        <v>61.297812579794048</v>
      </c>
      <c r="V360">
        <v>90.30351998791626</v>
      </c>
      <c r="W360">
        <v>83.331126053281054</v>
      </c>
      <c r="X360">
        <v>11.08340177058855</v>
      </c>
      <c r="Y360">
        <v>2.6657809549349487</v>
      </c>
      <c r="Z360">
        <v>-34.341019993469978</v>
      </c>
      <c r="AA360">
        <v>25.066103718867279</v>
      </c>
      <c r="AB360">
        <v>25.627377837146408</v>
      </c>
    </row>
    <row r="361" spans="1:28">
      <c r="A361">
        <v>5</v>
      </c>
      <c r="B361">
        <v>51</v>
      </c>
      <c r="C361">
        <v>2017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40</v>
      </c>
      <c r="R361">
        <v>7572</v>
      </c>
      <c r="S361">
        <v>7562</v>
      </c>
      <c r="T361">
        <v>15.993792921288964</v>
      </c>
      <c r="U361">
        <v>60.926738957947634</v>
      </c>
      <c r="V361">
        <v>88.559737158736581</v>
      </c>
      <c r="W361">
        <v>81.693745040994699</v>
      </c>
      <c r="X361">
        <v>10.389948032546394</v>
      </c>
      <c r="Y361">
        <v>2.853688004405512</v>
      </c>
      <c r="Z361">
        <v>-42.204953159235345</v>
      </c>
      <c r="AA361">
        <v>21.848400034625048</v>
      </c>
      <c r="AB361">
        <v>21.838720042104395</v>
      </c>
    </row>
    <row r="362" spans="1:28">
      <c r="A362">
        <v>5</v>
      </c>
      <c r="B362">
        <v>52</v>
      </c>
      <c r="C362">
        <v>2018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40</v>
      </c>
      <c r="R362">
        <v>5676</v>
      </c>
      <c r="S362">
        <v>5671</v>
      </c>
      <c r="T362">
        <v>16.208597603946437</v>
      </c>
      <c r="U362">
        <v>61.452301181449485</v>
      </c>
      <c r="V362">
        <v>86.3263380453633</v>
      </c>
      <c r="W362">
        <v>79.649744313172349</v>
      </c>
      <c r="X362">
        <v>11.544633716474555</v>
      </c>
      <c r="Y362">
        <v>2.8190865038523194</v>
      </c>
      <c r="Z362">
        <v>-38.902707698807184</v>
      </c>
      <c r="AA362">
        <v>22.670447737348724</v>
      </c>
      <c r="AB362">
        <v>22.460424945034152</v>
      </c>
    </row>
    <row r="363" spans="1:28">
      <c r="A363">
        <v>5</v>
      </c>
      <c r="B363">
        <v>53</v>
      </c>
      <c r="C363">
        <v>2019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42</v>
      </c>
      <c r="R363">
        <v>4234</v>
      </c>
      <c r="S363">
        <v>4232</v>
      </c>
      <c r="T363">
        <v>16.522201228153051</v>
      </c>
      <c r="U363">
        <v>62.015831758034047</v>
      </c>
      <c r="V363">
        <v>88.148722932330074</v>
      </c>
      <c r="W363">
        <v>81.344092627599366</v>
      </c>
      <c r="X363">
        <v>11.290874833994629</v>
      </c>
      <c r="Y363">
        <v>2.5288477052793485</v>
      </c>
      <c r="Z363">
        <v>-38.791418752768251</v>
      </c>
      <c r="AA363">
        <v>21.022840119165835</v>
      </c>
      <c r="AB363">
        <v>21.276638088433387</v>
      </c>
    </row>
    <row r="364" spans="1:28">
      <c r="A364">
        <v>5</v>
      </c>
      <c r="B364">
        <v>54</v>
      </c>
      <c r="C364">
        <v>2020</v>
      </c>
      <c r="D364">
        <v>99</v>
      </c>
      <c r="E364">
        <v>99</v>
      </c>
      <c r="F364">
        <v>99</v>
      </c>
      <c r="G364">
        <v>99</v>
      </c>
      <c r="H364">
        <v>2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42</v>
      </c>
      <c r="R364">
        <v>3582</v>
      </c>
      <c r="S364">
        <v>3581</v>
      </c>
      <c r="T364">
        <v>16.528475711892796</v>
      </c>
      <c r="U364">
        <v>61.820441217537009</v>
      </c>
      <c r="V364">
        <v>90.837400836181473</v>
      </c>
      <c r="W364">
        <v>83.815610164758482</v>
      </c>
      <c r="X364">
        <v>9.5354570957588134</v>
      </c>
      <c r="Y364">
        <v>2.3113879593191178</v>
      </c>
      <c r="Z364">
        <v>-34.021551567047112</v>
      </c>
      <c r="AA364">
        <v>17.15681578695278</v>
      </c>
      <c r="AB364">
        <v>17.406330417709317</v>
      </c>
    </row>
    <row r="365" spans="1:28">
      <c r="A365">
        <v>5</v>
      </c>
      <c r="B365">
        <v>55</v>
      </c>
      <c r="C365">
        <v>2021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51</v>
      </c>
      <c r="R365">
        <v>4813</v>
      </c>
      <c r="S365">
        <v>4810</v>
      </c>
      <c r="T365">
        <v>16.44940785372949</v>
      </c>
      <c r="U365">
        <v>61.457380457380481</v>
      </c>
      <c r="V365">
        <v>93.849036969296961</v>
      </c>
      <c r="W365">
        <v>86.589438669438849</v>
      </c>
      <c r="X365">
        <v>10.278204777483165</v>
      </c>
      <c r="Y365">
        <v>2.2061981764368279</v>
      </c>
      <c r="Z365">
        <v>-28.903596328101823</v>
      </c>
      <c r="AA365">
        <v>18.305948577514073</v>
      </c>
      <c r="AB365">
        <v>18.668997803657906</v>
      </c>
    </row>
    <row r="366" spans="1:28">
      <c r="A366">
        <v>5</v>
      </c>
      <c r="B366">
        <v>56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39</v>
      </c>
      <c r="R366">
        <v>3300</v>
      </c>
      <c r="S366">
        <v>3299</v>
      </c>
      <c r="T366">
        <v>3.0766666666666662</v>
      </c>
      <c r="U366">
        <v>61.024856016974852</v>
      </c>
      <c r="V366">
        <v>95.126202923700092</v>
      </c>
      <c r="W366">
        <v>87.789542285541245</v>
      </c>
      <c r="X366">
        <v>9.5589777452734914</v>
      </c>
      <c r="Y366">
        <v>2.2188507197880623</v>
      </c>
      <c r="Z366">
        <v>-36.759399165528656</v>
      </c>
      <c r="AA366">
        <v>11.45753767099507</v>
      </c>
      <c r="AB366">
        <v>11.726348262296012</v>
      </c>
    </row>
    <row r="367" spans="1:28" s="315" customFormat="1">
      <c r="A367" s="315">
        <v>5</v>
      </c>
      <c r="B367" s="315">
        <v>57</v>
      </c>
      <c r="C367" s="315">
        <v>2023</v>
      </c>
      <c r="D367" s="315">
        <v>99</v>
      </c>
      <c r="E367" s="315">
        <v>99</v>
      </c>
      <c r="F367" s="315">
        <v>99</v>
      </c>
      <c r="G367" s="315">
        <v>99</v>
      </c>
      <c r="H367" s="315">
        <v>2</v>
      </c>
      <c r="I367" s="315">
        <v>99</v>
      </c>
      <c r="J367" s="315">
        <v>999</v>
      </c>
      <c r="K367" s="315">
        <v>99</v>
      </c>
      <c r="L367" s="315">
        <v>99</v>
      </c>
      <c r="M367" s="315">
        <v>99</v>
      </c>
      <c r="N367" s="315">
        <v>99</v>
      </c>
      <c r="O367" s="315">
        <v>99</v>
      </c>
      <c r="P367" s="315">
        <v>9999</v>
      </c>
      <c r="Q367" s="315">
        <v>46</v>
      </c>
      <c r="R367" s="315">
        <v>2536</v>
      </c>
      <c r="S367" s="315">
        <v>2533</v>
      </c>
      <c r="T367" s="315">
        <v>3.4684542586750791</v>
      </c>
      <c r="U367" s="315">
        <v>60.927358863008301</v>
      </c>
      <c r="V367" s="315">
        <v>91.754431963948065</v>
      </c>
      <c r="W367" s="315">
        <v>84.649506514015002</v>
      </c>
      <c r="X367" s="315">
        <v>10.584319232409895</v>
      </c>
      <c r="Y367" s="315">
        <v>2.292354483169488</v>
      </c>
      <c r="Z367" s="315">
        <v>-34.464055039400279</v>
      </c>
      <c r="AA367" s="315">
        <v>8.9525894023369936</v>
      </c>
      <c r="AB367" s="315">
        <v>8.9102488689691448</v>
      </c>
    </row>
    <row r="368" spans="1:28" s="315" customFormat="1">
      <c r="A368" s="315">
        <v>5</v>
      </c>
      <c r="B368" s="315">
        <v>58</v>
      </c>
      <c r="C368" s="315">
        <v>2024</v>
      </c>
      <c r="D368" s="315">
        <v>99</v>
      </c>
      <c r="E368" s="315">
        <v>99</v>
      </c>
      <c r="F368" s="315">
        <v>99</v>
      </c>
      <c r="G368" s="315">
        <v>99</v>
      </c>
      <c r="H368" s="315">
        <v>2</v>
      </c>
      <c r="I368" s="315">
        <v>99</v>
      </c>
      <c r="J368" s="315">
        <v>999</v>
      </c>
      <c r="K368" s="315">
        <v>99</v>
      </c>
      <c r="L368" s="315">
        <v>99</v>
      </c>
      <c r="M368" s="315">
        <v>99</v>
      </c>
      <c r="N368" s="315">
        <v>99</v>
      </c>
      <c r="O368" s="315">
        <v>99</v>
      </c>
      <c r="P368" s="315">
        <v>9999</v>
      </c>
      <c r="Q368" s="315">
        <v>37</v>
      </c>
      <c r="R368" s="315">
        <v>2930</v>
      </c>
      <c r="S368" s="315">
        <v>2930</v>
      </c>
      <c r="T368" s="315">
        <v>3.1006825938566553</v>
      </c>
      <c r="U368" s="315">
        <v>60.947440273037543</v>
      </c>
      <c r="V368" s="315">
        <v>90.532837349642634</v>
      </c>
      <c r="W368" s="315">
        <v>83.561808873720096</v>
      </c>
      <c r="X368" s="315">
        <v>9.4247505903566182</v>
      </c>
      <c r="Y368" s="315">
        <v>2.0907651490658687</v>
      </c>
      <c r="Z368" s="315">
        <v>-34.864494728512831</v>
      </c>
      <c r="AA368" s="315">
        <v>9.3024732514207678</v>
      </c>
      <c r="AB368" s="315">
        <v>9.4126478030108629</v>
      </c>
    </row>
    <row r="369" spans="1:28">
      <c r="A369">
        <v>6</v>
      </c>
      <c r="B369">
        <v>1</v>
      </c>
      <c r="C369">
        <v>2024</v>
      </c>
      <c r="D369">
        <v>99</v>
      </c>
      <c r="E369">
        <v>99</v>
      </c>
      <c r="F369">
        <v>99</v>
      </c>
      <c r="G369">
        <v>1</v>
      </c>
      <c r="H369">
        <v>1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64</v>
      </c>
      <c r="R369">
        <v>14135</v>
      </c>
      <c r="S369">
        <v>14135</v>
      </c>
      <c r="T369">
        <v>2.4735762292182524</v>
      </c>
      <c r="U369">
        <v>61.29409267775025</v>
      </c>
      <c r="V369">
        <v>89.339908734877497</v>
      </c>
      <c r="W369">
        <v>82.460735762292387</v>
      </c>
      <c r="X369">
        <v>9.3158047687451173</v>
      </c>
      <c r="Y369">
        <v>2.2664476729060623</v>
      </c>
      <c r="Z369">
        <v>-13.881086750117483</v>
      </c>
      <c r="AA369">
        <v>88.024660605305769</v>
      </c>
      <c r="AB369">
        <v>88.066147615616316</v>
      </c>
    </row>
    <row r="370" spans="1:28">
      <c r="A370">
        <v>6</v>
      </c>
      <c r="B370">
        <v>2</v>
      </c>
      <c r="C370">
        <v>2024</v>
      </c>
      <c r="D370">
        <v>99</v>
      </c>
      <c r="E370">
        <v>99</v>
      </c>
      <c r="F370">
        <v>99</v>
      </c>
      <c r="G370">
        <v>1</v>
      </c>
      <c r="H370">
        <v>2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20</v>
      </c>
      <c r="R370">
        <v>1923</v>
      </c>
      <c r="S370">
        <v>1923</v>
      </c>
      <c r="T370">
        <v>3.0535621424856991</v>
      </c>
      <c r="U370">
        <v>60.917316692667697</v>
      </c>
      <c r="V370">
        <v>88.988460946888495</v>
      </c>
      <c r="W370">
        <v>82.136349453978255</v>
      </c>
      <c r="X370">
        <v>7.7554908726381218</v>
      </c>
      <c r="Y370">
        <v>2.0121644307505906</v>
      </c>
      <c r="Z370">
        <v>-28.090940565607141</v>
      </c>
      <c r="AA370">
        <v>11.975339394694236</v>
      </c>
      <c r="AB370">
        <v>11.933852384383663</v>
      </c>
    </row>
    <row r="371" spans="1:28">
      <c r="A371">
        <v>6</v>
      </c>
      <c r="B371">
        <v>3</v>
      </c>
      <c r="C371">
        <v>2024</v>
      </c>
      <c r="D371">
        <v>99</v>
      </c>
      <c r="E371">
        <v>99</v>
      </c>
      <c r="F371">
        <v>99</v>
      </c>
      <c r="G371">
        <v>2</v>
      </c>
      <c r="H371">
        <v>1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52</v>
      </c>
      <c r="R371">
        <v>4640</v>
      </c>
      <c r="S371">
        <v>4638</v>
      </c>
      <c r="T371">
        <v>3.8545258620689649</v>
      </c>
      <c r="U371">
        <v>60.603708495040998</v>
      </c>
      <c r="V371">
        <v>89.18118122607666</v>
      </c>
      <c r="W371">
        <v>82.314230271668819</v>
      </c>
      <c r="X371">
        <v>9.1537609271897686</v>
      </c>
      <c r="Y371">
        <v>2.2311264002234577</v>
      </c>
      <c r="Z371">
        <v>-42.159383643580512</v>
      </c>
      <c r="AA371">
        <v>82.606373508990529</v>
      </c>
      <c r="AB371">
        <v>81.913866952401904</v>
      </c>
    </row>
    <row r="372" spans="1:28">
      <c r="A372">
        <v>6</v>
      </c>
      <c r="B372">
        <v>4</v>
      </c>
      <c r="C372">
        <v>2024</v>
      </c>
      <c r="D372">
        <v>99</v>
      </c>
      <c r="E372">
        <v>99</v>
      </c>
      <c r="F372">
        <v>99</v>
      </c>
      <c r="G372">
        <v>2</v>
      </c>
      <c r="H372">
        <v>2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11</v>
      </c>
      <c r="R372">
        <v>977</v>
      </c>
      <c r="S372">
        <v>977</v>
      </c>
      <c r="T372">
        <v>3.0910951893551686</v>
      </c>
      <c r="U372">
        <v>61.042988741044049</v>
      </c>
      <c r="V372">
        <v>93.457873451242065</v>
      </c>
      <c r="W372">
        <v>86.261617195496441</v>
      </c>
      <c r="X372">
        <v>11.519102138118148</v>
      </c>
      <c r="Y372">
        <v>2.209636120248359</v>
      </c>
      <c r="Z372">
        <v>-46.462408049829598</v>
      </c>
      <c r="AA372">
        <v>17.393626491009432</v>
      </c>
      <c r="AB372">
        <v>18.086133047598071</v>
      </c>
    </row>
    <row r="373" spans="1:28">
      <c r="A373">
        <v>6</v>
      </c>
      <c r="B373">
        <v>5</v>
      </c>
      <c r="C373">
        <v>2024</v>
      </c>
      <c r="D373">
        <v>99</v>
      </c>
      <c r="E373">
        <v>99</v>
      </c>
      <c r="F373">
        <v>99</v>
      </c>
      <c r="G373">
        <v>3</v>
      </c>
      <c r="H373">
        <v>1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41</v>
      </c>
      <c r="R373">
        <v>7397</v>
      </c>
      <c r="S373">
        <v>7396</v>
      </c>
      <c r="T373">
        <v>4.8241178856293088</v>
      </c>
      <c r="U373">
        <v>60.217685235262309</v>
      </c>
      <c r="V373">
        <v>90.888518697993518</v>
      </c>
      <c r="W373">
        <v>83.89010275824738</v>
      </c>
      <c r="X373">
        <v>11.175935668396187</v>
      </c>
      <c r="Y373">
        <v>2.4041812429155618</v>
      </c>
      <c r="Z373">
        <v>-42.29857213039481</v>
      </c>
      <c r="AA373">
        <v>99.596068399084388</v>
      </c>
      <c r="AB373">
        <v>99.581026501923617</v>
      </c>
    </row>
    <row r="374" spans="1:28">
      <c r="A374">
        <v>6</v>
      </c>
      <c r="B374">
        <v>6</v>
      </c>
      <c r="C374">
        <v>2024</v>
      </c>
      <c r="D374">
        <v>99</v>
      </c>
      <c r="E374">
        <v>99</v>
      </c>
      <c r="F374">
        <v>99</v>
      </c>
      <c r="G374">
        <v>3</v>
      </c>
      <c r="H374">
        <v>2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6</v>
      </c>
      <c r="R374">
        <v>30</v>
      </c>
      <c r="S374">
        <v>30</v>
      </c>
      <c r="T374">
        <v>6.4333333333333353</v>
      </c>
      <c r="U374">
        <v>59.766666666666652</v>
      </c>
      <c r="V374">
        <v>94.268689057421412</v>
      </c>
      <c r="W374">
        <v>87.01</v>
      </c>
      <c r="X374">
        <v>10.912938803701461</v>
      </c>
      <c r="Y374">
        <v>2.577897506798053</v>
      </c>
      <c r="Z374">
        <v>-42.386420423723024</v>
      </c>
      <c r="AA374">
        <v>0.40393160091557823</v>
      </c>
      <c r="AB374">
        <v>0.41897349807639594</v>
      </c>
    </row>
    <row r="375" spans="1:28">
      <c r="A375">
        <v>6</v>
      </c>
      <c r="B375">
        <v>7</v>
      </c>
      <c r="C375">
        <v>2024</v>
      </c>
      <c r="D375">
        <v>99</v>
      </c>
      <c r="E375">
        <v>99</v>
      </c>
      <c r="F375">
        <v>99</v>
      </c>
      <c r="G375">
        <v>4</v>
      </c>
      <c r="H375">
        <v>1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5</v>
      </c>
      <c r="R375">
        <v>2395</v>
      </c>
      <c r="S375">
        <v>2395</v>
      </c>
      <c r="T375">
        <v>3.3311064718162839</v>
      </c>
      <c r="U375">
        <v>60.90939457202505</v>
      </c>
      <c r="V375">
        <v>85.319949244204608</v>
      </c>
      <c r="W375">
        <v>78.750313152401063</v>
      </c>
      <c r="X375">
        <v>8.0522683759261113</v>
      </c>
      <c r="Y375">
        <v>2.1866303398290099</v>
      </c>
      <c r="Z375">
        <v>-38.428382565235744</v>
      </c>
      <c r="AA375">
        <v>100</v>
      </c>
      <c r="AB375">
        <v>100</v>
      </c>
    </row>
    <row r="376" spans="1:28">
      <c r="A376">
        <v>6</v>
      </c>
      <c r="B376">
        <v>8</v>
      </c>
      <c r="C376">
        <v>2024</v>
      </c>
      <c r="D376">
        <v>99</v>
      </c>
      <c r="E376">
        <v>99</v>
      </c>
      <c r="F376">
        <v>99</v>
      </c>
      <c r="G376">
        <v>4</v>
      </c>
      <c r="H376">
        <v>2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R376">
        <v>0</v>
      </c>
      <c r="AA376">
        <v>0</v>
      </c>
    </row>
    <row r="377" spans="1:28">
      <c r="A377">
        <v>6</v>
      </c>
      <c r="B377">
        <v>9</v>
      </c>
      <c r="C377">
        <v>2023</v>
      </c>
      <c r="D377">
        <v>99</v>
      </c>
      <c r="E377">
        <v>99</v>
      </c>
      <c r="F377">
        <v>99</v>
      </c>
      <c r="G377">
        <v>1</v>
      </c>
      <c r="H377">
        <v>1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72</v>
      </c>
      <c r="R377">
        <v>12258</v>
      </c>
      <c r="S377">
        <v>12249</v>
      </c>
      <c r="T377">
        <v>2.5115842714961656</v>
      </c>
      <c r="U377">
        <v>61.326312352028715</v>
      </c>
      <c r="V377">
        <v>92.598577706875915</v>
      </c>
      <c r="W377">
        <v>85.468487223446942</v>
      </c>
      <c r="X377">
        <v>9.3798130913956452</v>
      </c>
      <c r="Y377">
        <v>2.4555935226433832</v>
      </c>
      <c r="Z377">
        <v>-21.396292972350924</v>
      </c>
      <c r="AA377">
        <v>87.971867374766745</v>
      </c>
      <c r="AB377">
        <v>88.003051909280543</v>
      </c>
    </row>
    <row r="378" spans="1:28">
      <c r="A378">
        <v>6</v>
      </c>
      <c r="B378">
        <v>10</v>
      </c>
      <c r="C378">
        <v>2023</v>
      </c>
      <c r="D378">
        <v>99</v>
      </c>
      <c r="E378">
        <v>99</v>
      </c>
      <c r="F378">
        <v>99</v>
      </c>
      <c r="G378">
        <v>1</v>
      </c>
      <c r="H378">
        <v>2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23</v>
      </c>
      <c r="R378">
        <v>1676</v>
      </c>
      <c r="S378">
        <v>1675</v>
      </c>
      <c r="T378">
        <v>3.4576372315035799</v>
      </c>
      <c r="U378">
        <v>60.909253731343277</v>
      </c>
      <c r="V378">
        <v>92.310797044032356</v>
      </c>
      <c r="W378">
        <v>85.202865671641746</v>
      </c>
      <c r="X378">
        <v>9.5927701707652737</v>
      </c>
      <c r="Y378">
        <v>2.2693554305018875</v>
      </c>
      <c r="Z378">
        <v>-39.603340380109408</v>
      </c>
      <c r="AA378">
        <v>12.028132625233248</v>
      </c>
      <c r="AB378">
        <v>11.996948090719444</v>
      </c>
    </row>
    <row r="379" spans="1:28">
      <c r="A379">
        <v>6</v>
      </c>
      <c r="B379">
        <v>11</v>
      </c>
      <c r="C379">
        <v>2023</v>
      </c>
      <c r="D379">
        <v>99</v>
      </c>
      <c r="E379">
        <v>99</v>
      </c>
      <c r="F379">
        <v>99</v>
      </c>
      <c r="G379">
        <v>2</v>
      </c>
      <c r="H379">
        <v>1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46</v>
      </c>
      <c r="R379">
        <v>4632</v>
      </c>
      <c r="S379">
        <v>4632</v>
      </c>
      <c r="T379">
        <v>3.9974093264248718</v>
      </c>
      <c r="U379">
        <v>60.581390328151961</v>
      </c>
      <c r="V379">
        <v>90.202524433167326</v>
      </c>
      <c r="W379">
        <v>83.25693005181337</v>
      </c>
      <c r="X379">
        <v>10.448272716176621</v>
      </c>
      <c r="Y379">
        <v>2.320932187500234</v>
      </c>
      <c r="Z379">
        <v>-34.350407145299805</v>
      </c>
      <c r="AA379">
        <v>85.084496693607647</v>
      </c>
      <c r="AB379">
        <v>85.08346934912305</v>
      </c>
    </row>
    <row r="380" spans="1:28">
      <c r="A380">
        <v>6</v>
      </c>
      <c r="B380">
        <v>12</v>
      </c>
      <c r="C380">
        <v>2023</v>
      </c>
      <c r="D380">
        <v>99</v>
      </c>
      <c r="E380">
        <v>99</v>
      </c>
      <c r="F380">
        <v>99</v>
      </c>
      <c r="G380">
        <v>2</v>
      </c>
      <c r="H380">
        <v>2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14</v>
      </c>
      <c r="R380">
        <v>812</v>
      </c>
      <c r="S380">
        <v>810</v>
      </c>
      <c r="T380">
        <v>3.4236453201970445</v>
      </c>
      <c r="U380">
        <v>60.949382716049392</v>
      </c>
      <c r="V380">
        <v>90.518705776921735</v>
      </c>
      <c r="W380">
        <v>83.548765432098818</v>
      </c>
      <c r="X380">
        <v>11.120669431256877</v>
      </c>
      <c r="Y380">
        <v>2.2816835595396756</v>
      </c>
      <c r="Z380">
        <v>-57.395053930886419</v>
      </c>
      <c r="AA380">
        <v>14.915503306392361</v>
      </c>
      <c r="AB380">
        <v>14.91653065087695</v>
      </c>
    </row>
    <row r="381" spans="1:28">
      <c r="A381">
        <v>6</v>
      </c>
      <c r="B381">
        <v>13</v>
      </c>
      <c r="C381">
        <v>2023</v>
      </c>
      <c r="D381">
        <v>99</v>
      </c>
      <c r="E381">
        <v>99</v>
      </c>
      <c r="F381">
        <v>99</v>
      </c>
      <c r="G381">
        <v>3</v>
      </c>
      <c r="H381">
        <v>1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40</v>
      </c>
      <c r="R381">
        <v>6348</v>
      </c>
      <c r="S381">
        <v>6345</v>
      </c>
      <c r="T381">
        <v>4.7644927536231876</v>
      </c>
      <c r="U381">
        <v>60.223010244286833</v>
      </c>
      <c r="V381">
        <v>93.309598757606082</v>
      </c>
      <c r="W381">
        <v>86.124759653270502</v>
      </c>
      <c r="X381">
        <v>11.820008815298657</v>
      </c>
      <c r="Y381">
        <v>2.3395540348214801</v>
      </c>
      <c r="Z381">
        <v>-44.445314058327824</v>
      </c>
      <c r="AA381">
        <v>99.24953095684802</v>
      </c>
      <c r="AB381">
        <v>99.249997456879598</v>
      </c>
    </row>
    <row r="382" spans="1:28">
      <c r="A382">
        <v>6</v>
      </c>
      <c r="B382">
        <v>14</v>
      </c>
      <c r="C382">
        <v>2023</v>
      </c>
      <c r="D382">
        <v>99</v>
      </c>
      <c r="E382">
        <v>99</v>
      </c>
      <c r="F382">
        <v>99</v>
      </c>
      <c r="G382">
        <v>3</v>
      </c>
      <c r="H382">
        <v>2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9</v>
      </c>
      <c r="R382">
        <v>48</v>
      </c>
      <c r="S382">
        <v>48</v>
      </c>
      <c r="T382">
        <v>4.6041666666666679</v>
      </c>
      <c r="U382">
        <v>61.1875</v>
      </c>
      <c r="V382">
        <v>93.192488262910757</v>
      </c>
      <c r="W382">
        <v>86.016666666666708</v>
      </c>
      <c r="X382">
        <v>14.994753712178348</v>
      </c>
      <c r="Y382">
        <v>3.1068221304091406</v>
      </c>
      <c r="Z382">
        <v>-47.942212973482555</v>
      </c>
      <c r="AA382">
        <v>0.75046904315197005</v>
      </c>
      <c r="AB382">
        <v>0.75000254312042114</v>
      </c>
    </row>
    <row r="383" spans="1:28">
      <c r="A383">
        <v>6</v>
      </c>
      <c r="B383">
        <v>15</v>
      </c>
      <c r="C383">
        <v>2023</v>
      </c>
      <c r="D383">
        <v>99</v>
      </c>
      <c r="E383">
        <v>99</v>
      </c>
      <c r="F383">
        <v>99</v>
      </c>
      <c r="G383">
        <v>4</v>
      </c>
      <c r="H383">
        <v>1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6</v>
      </c>
      <c r="R383">
        <v>2553</v>
      </c>
      <c r="S383">
        <v>2553</v>
      </c>
      <c r="T383">
        <v>3.2440266353309823</v>
      </c>
      <c r="U383">
        <v>60.814727771249515</v>
      </c>
      <c r="V383">
        <v>90.544847923904811</v>
      </c>
      <c r="W383">
        <v>83.572894633764221</v>
      </c>
      <c r="X383">
        <v>8.9219825237322876</v>
      </c>
      <c r="Y383">
        <v>2.1656223554372862</v>
      </c>
      <c r="Z383">
        <v>-43.247551066590141</v>
      </c>
      <c r="AA383">
        <v>100</v>
      </c>
      <c r="AB383">
        <v>99.999999999999986</v>
      </c>
    </row>
    <row r="384" spans="1:28">
      <c r="A384">
        <v>6</v>
      </c>
      <c r="B384">
        <v>16</v>
      </c>
      <c r="C384">
        <v>2023</v>
      </c>
      <c r="D384">
        <v>99</v>
      </c>
      <c r="E384">
        <v>99</v>
      </c>
      <c r="F384">
        <v>99</v>
      </c>
      <c r="G384">
        <v>4</v>
      </c>
      <c r="H384">
        <v>2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R384">
        <v>0</v>
      </c>
      <c r="AA384">
        <v>0</v>
      </c>
    </row>
    <row r="385" spans="1:28">
      <c r="A385">
        <v>6</v>
      </c>
      <c r="B385">
        <v>17</v>
      </c>
      <c r="C385">
        <v>2022</v>
      </c>
      <c r="D385">
        <v>99</v>
      </c>
      <c r="E385">
        <v>99</v>
      </c>
      <c r="F385">
        <v>99</v>
      </c>
      <c r="G385">
        <v>1</v>
      </c>
      <c r="H385">
        <v>1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77</v>
      </c>
      <c r="R385">
        <v>11604</v>
      </c>
      <c r="S385">
        <v>11601</v>
      </c>
      <c r="T385">
        <v>3.3160978972768</v>
      </c>
      <c r="U385">
        <v>60.826221877424359</v>
      </c>
      <c r="V385">
        <v>94.362647408790821</v>
      </c>
      <c r="W385">
        <v>87.096723558313982</v>
      </c>
      <c r="X385">
        <v>9.8767614079294184</v>
      </c>
      <c r="Y385">
        <v>2.5244202237656528</v>
      </c>
      <c r="Z385">
        <v>-29.108152183174681</v>
      </c>
      <c r="AA385">
        <v>84.208998548621196</v>
      </c>
      <c r="AB385">
        <v>84.228716292371487</v>
      </c>
    </row>
    <row r="386" spans="1:28">
      <c r="A386">
        <v>6</v>
      </c>
      <c r="B386">
        <v>18</v>
      </c>
      <c r="C386">
        <v>2022</v>
      </c>
      <c r="D386">
        <v>99</v>
      </c>
      <c r="E386">
        <v>99</v>
      </c>
      <c r="F386">
        <v>99</v>
      </c>
      <c r="G386">
        <v>1</v>
      </c>
      <c r="H386">
        <v>2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18</v>
      </c>
      <c r="R386">
        <v>2176</v>
      </c>
      <c r="S386">
        <v>2175</v>
      </c>
      <c r="T386">
        <v>2.7169117647058822</v>
      </c>
      <c r="U386">
        <v>61.175172413793113</v>
      </c>
      <c r="V386">
        <v>94.246148864895829</v>
      </c>
      <c r="W386">
        <v>86.989195402298819</v>
      </c>
      <c r="X386">
        <v>8.4060497123449895</v>
      </c>
      <c r="Y386">
        <v>2.1155428433376979</v>
      </c>
      <c r="Z386">
        <v>-32.043863984471415</v>
      </c>
      <c r="AA386">
        <v>15.79100145137881</v>
      </c>
      <c r="AB386">
        <v>15.771283707628537</v>
      </c>
    </row>
    <row r="387" spans="1:28">
      <c r="A387">
        <v>6</v>
      </c>
      <c r="B387">
        <v>19</v>
      </c>
      <c r="C387">
        <v>2022</v>
      </c>
      <c r="D387">
        <v>99</v>
      </c>
      <c r="E387">
        <v>99</v>
      </c>
      <c r="F387">
        <v>99</v>
      </c>
      <c r="G387">
        <v>2</v>
      </c>
      <c r="H387">
        <v>1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52</v>
      </c>
      <c r="R387">
        <v>4925</v>
      </c>
      <c r="S387">
        <v>4922</v>
      </c>
      <c r="T387">
        <v>3.3729949238578678</v>
      </c>
      <c r="U387">
        <v>60.99918732222671</v>
      </c>
      <c r="V387">
        <v>90.160004191057766</v>
      </c>
      <c r="W387">
        <v>83.217683868346086</v>
      </c>
      <c r="X387">
        <v>10.667263901197613</v>
      </c>
      <c r="Y387">
        <v>2.327947823847988</v>
      </c>
      <c r="Z387">
        <v>-41.900662011579591</v>
      </c>
      <c r="AA387">
        <v>81.87863674147961</v>
      </c>
      <c r="AB387">
        <v>80.798947194031498</v>
      </c>
    </row>
    <row r="388" spans="1:28">
      <c r="A388">
        <v>6</v>
      </c>
      <c r="B388">
        <v>20</v>
      </c>
      <c r="C388">
        <v>2022</v>
      </c>
      <c r="D388">
        <v>99</v>
      </c>
      <c r="E388">
        <v>99</v>
      </c>
      <c r="F388">
        <v>99</v>
      </c>
      <c r="G388">
        <v>2</v>
      </c>
      <c r="H388">
        <v>2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15</v>
      </c>
      <c r="R388">
        <v>1090</v>
      </c>
      <c r="S388">
        <v>1090</v>
      </c>
      <c r="T388">
        <v>3.8064220183486239</v>
      </c>
      <c r="U388">
        <v>60.711926605504601</v>
      </c>
      <c r="V388">
        <v>96.721997475324827</v>
      </c>
      <c r="W388">
        <v>89.274403669724819</v>
      </c>
      <c r="X388">
        <v>10.788143162809527</v>
      </c>
      <c r="Y388">
        <v>2.3417912367348688</v>
      </c>
      <c r="Z388">
        <v>-50.651068258721615</v>
      </c>
      <c r="AA388">
        <v>18.121363258520361</v>
      </c>
      <c r="AB388">
        <v>19.201052805968505</v>
      </c>
    </row>
    <row r="389" spans="1:28">
      <c r="A389">
        <v>6</v>
      </c>
      <c r="B389">
        <v>21</v>
      </c>
      <c r="C389">
        <v>2022</v>
      </c>
      <c r="D389">
        <v>99</v>
      </c>
      <c r="E389">
        <v>99</v>
      </c>
      <c r="F389">
        <v>99</v>
      </c>
      <c r="G389">
        <v>3</v>
      </c>
      <c r="H389">
        <v>1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38</v>
      </c>
      <c r="R389">
        <v>6298</v>
      </c>
      <c r="S389">
        <v>6294</v>
      </c>
      <c r="T389">
        <v>4.0004763416957756</v>
      </c>
      <c r="U389">
        <v>60.608833809977753</v>
      </c>
      <c r="V389">
        <v>91.867385781777571</v>
      </c>
      <c r="W389">
        <v>84.79359707658115</v>
      </c>
      <c r="X389">
        <v>11.536246215025328</v>
      </c>
      <c r="Y389">
        <v>2.405406104092719</v>
      </c>
      <c r="Z389">
        <v>-47.015030202595057</v>
      </c>
      <c r="AA389">
        <v>99.463044851547679</v>
      </c>
      <c r="AB389">
        <v>99.413725402878597</v>
      </c>
    </row>
    <row r="390" spans="1:28">
      <c r="A390">
        <v>6</v>
      </c>
      <c r="B390">
        <v>22</v>
      </c>
      <c r="C390">
        <v>2022</v>
      </c>
      <c r="D390">
        <v>99</v>
      </c>
      <c r="E390">
        <v>99</v>
      </c>
      <c r="F390">
        <v>99</v>
      </c>
      <c r="G390">
        <v>3</v>
      </c>
      <c r="H390">
        <v>2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6</v>
      </c>
      <c r="R390">
        <v>34</v>
      </c>
      <c r="S390">
        <v>34</v>
      </c>
      <c r="T390">
        <v>2.7058823529411762</v>
      </c>
      <c r="U390">
        <v>61.441176470588239</v>
      </c>
      <c r="V390">
        <v>100.26448282454908</v>
      </c>
      <c r="W390">
        <v>92.544117647058812</v>
      </c>
      <c r="X390">
        <v>16.63837151209216</v>
      </c>
      <c r="Y390">
        <v>3.2916219537647393</v>
      </c>
      <c r="Z390">
        <v>-58.137051147162509</v>
      </c>
      <c r="AA390">
        <v>0.53695514845230574</v>
      </c>
      <c r="AB390">
        <v>0.58627459712137397</v>
      </c>
    </row>
    <row r="391" spans="1:28">
      <c r="A391">
        <v>6</v>
      </c>
      <c r="B391">
        <v>23</v>
      </c>
      <c r="C391">
        <v>2022</v>
      </c>
      <c r="D391">
        <v>99</v>
      </c>
      <c r="E391">
        <v>99</v>
      </c>
      <c r="F391">
        <v>99</v>
      </c>
      <c r="G391">
        <v>4</v>
      </c>
      <c r="H391">
        <v>1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6</v>
      </c>
      <c r="R391">
        <v>2675</v>
      </c>
      <c r="S391">
        <v>2675</v>
      </c>
      <c r="T391">
        <v>2.5794392523364489</v>
      </c>
      <c r="U391">
        <v>61.20485981308412</v>
      </c>
      <c r="V391">
        <v>91.902779437227395</v>
      </c>
      <c r="W391">
        <v>84.826265420560659</v>
      </c>
      <c r="X391">
        <v>9.4504354286587056</v>
      </c>
      <c r="Y391">
        <v>2.0569223741417364</v>
      </c>
      <c r="Z391">
        <v>-46.322498049586002</v>
      </c>
      <c r="AA391">
        <v>100</v>
      </c>
      <c r="AB391">
        <v>100</v>
      </c>
    </row>
    <row r="392" spans="1:28">
      <c r="A392">
        <v>6</v>
      </c>
      <c r="B392">
        <v>24</v>
      </c>
      <c r="C392">
        <v>2022</v>
      </c>
      <c r="D392">
        <v>99</v>
      </c>
      <c r="E392">
        <v>99</v>
      </c>
      <c r="F392">
        <v>99</v>
      </c>
      <c r="G392">
        <v>4</v>
      </c>
      <c r="H392">
        <v>2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R392">
        <v>0</v>
      </c>
      <c r="AA392">
        <v>0</v>
      </c>
    </row>
    <row r="393" spans="1:28">
      <c r="A393">
        <v>6</v>
      </c>
      <c r="B393">
        <v>25</v>
      </c>
      <c r="C393">
        <v>2021</v>
      </c>
      <c r="D393">
        <v>99</v>
      </c>
      <c r="E393">
        <v>99</v>
      </c>
      <c r="F393">
        <v>99</v>
      </c>
      <c r="G393">
        <v>1</v>
      </c>
      <c r="H393">
        <v>1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48</v>
      </c>
      <c r="R393">
        <v>8680</v>
      </c>
      <c r="S393">
        <v>8678</v>
      </c>
      <c r="T393">
        <v>16.3213133640553</v>
      </c>
      <c r="U393">
        <v>61.163056003687487</v>
      </c>
      <c r="V393">
        <v>92.29376810439841</v>
      </c>
      <c r="W393">
        <v>85.187147960359553</v>
      </c>
      <c r="X393">
        <v>10.425022522611252</v>
      </c>
      <c r="Y393">
        <v>2.4282816376554339</v>
      </c>
      <c r="Z393">
        <v>-31.785961817478888</v>
      </c>
      <c r="AA393">
        <v>76.408450704225345</v>
      </c>
      <c r="AB393">
        <v>76.256856075933783</v>
      </c>
    </row>
    <row r="394" spans="1:28">
      <c r="A394">
        <v>6</v>
      </c>
      <c r="B394">
        <v>26</v>
      </c>
      <c r="C394">
        <v>2021</v>
      </c>
      <c r="D394">
        <v>99</v>
      </c>
      <c r="E394">
        <v>99</v>
      </c>
      <c r="F394">
        <v>99</v>
      </c>
      <c r="G394">
        <v>1</v>
      </c>
      <c r="H394">
        <v>2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19</v>
      </c>
      <c r="R394">
        <v>2680</v>
      </c>
      <c r="S394">
        <v>2679</v>
      </c>
      <c r="T394">
        <v>16.489552238805963</v>
      </c>
      <c r="U394">
        <v>61.45203434117208</v>
      </c>
      <c r="V394">
        <v>93.101151486401562</v>
      </c>
      <c r="W394">
        <v>85.932362821948516</v>
      </c>
      <c r="X394">
        <v>7.8774000743304446</v>
      </c>
      <c r="Y394">
        <v>2.0827941590770145</v>
      </c>
      <c r="Z394">
        <v>-32.52735600969627</v>
      </c>
      <c r="AA394">
        <v>23.591549295774648</v>
      </c>
      <c r="AB394">
        <v>23.743143924066203</v>
      </c>
    </row>
    <row r="395" spans="1:28">
      <c r="A395">
        <v>6</v>
      </c>
      <c r="B395">
        <v>27</v>
      </c>
      <c r="C395">
        <v>2021</v>
      </c>
      <c r="D395">
        <v>99</v>
      </c>
      <c r="E395">
        <v>99</v>
      </c>
      <c r="F395">
        <v>99</v>
      </c>
      <c r="G395">
        <v>2</v>
      </c>
      <c r="H395">
        <v>1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46</v>
      </c>
      <c r="R395">
        <v>3920</v>
      </c>
      <c r="S395">
        <v>3920</v>
      </c>
      <c r="T395">
        <v>16.096938775510203</v>
      </c>
      <c r="U395">
        <v>60.593877551020398</v>
      </c>
      <c r="V395">
        <v>90.358903420523262</v>
      </c>
      <c r="W395">
        <v>83.401267857142912</v>
      </c>
      <c r="X395">
        <v>9.7316084204338686</v>
      </c>
      <c r="Y395">
        <v>2.4213892254085705</v>
      </c>
      <c r="Z395">
        <v>-28.574533859411023</v>
      </c>
      <c r="AA395">
        <v>68.917018284106874</v>
      </c>
      <c r="AB395">
        <v>68.270579494033029</v>
      </c>
    </row>
    <row r="396" spans="1:28">
      <c r="A396">
        <v>6</v>
      </c>
      <c r="B396">
        <v>28</v>
      </c>
      <c r="C396">
        <v>2021</v>
      </c>
      <c r="D396">
        <v>99</v>
      </c>
      <c r="E396">
        <v>99</v>
      </c>
      <c r="F396">
        <v>99</v>
      </c>
      <c r="G396">
        <v>2</v>
      </c>
      <c r="H396">
        <v>2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21</v>
      </c>
      <c r="R396">
        <v>1768</v>
      </c>
      <c r="S396">
        <v>1767</v>
      </c>
      <c r="T396">
        <v>16.369343891402714</v>
      </c>
      <c r="U396">
        <v>61.321448783248435</v>
      </c>
      <c r="V396">
        <v>93.187552462044948</v>
      </c>
      <c r="W396">
        <v>86.012110922467386</v>
      </c>
      <c r="X396">
        <v>11.434224454069319</v>
      </c>
      <c r="Y396">
        <v>2.3166698738784839</v>
      </c>
      <c r="Z396">
        <v>-47.719045241372626</v>
      </c>
      <c r="AA396">
        <v>31.082981715893109</v>
      </c>
      <c r="AB396">
        <v>31.729420505966953</v>
      </c>
    </row>
    <row r="397" spans="1:28">
      <c r="A397">
        <v>6</v>
      </c>
      <c r="B397">
        <v>29</v>
      </c>
      <c r="C397">
        <v>2021</v>
      </c>
      <c r="D397">
        <v>99</v>
      </c>
      <c r="E397">
        <v>99</v>
      </c>
      <c r="F397">
        <v>99</v>
      </c>
      <c r="G397">
        <v>3</v>
      </c>
      <c r="H397">
        <v>1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42</v>
      </c>
      <c r="R397">
        <v>6294</v>
      </c>
      <c r="S397">
        <v>6288</v>
      </c>
      <c r="T397">
        <v>16.257705751509373</v>
      </c>
      <c r="U397">
        <v>61.035782442748094</v>
      </c>
      <c r="V397">
        <v>91.239532763226634</v>
      </c>
      <c r="W397">
        <v>84.214088740457953</v>
      </c>
      <c r="X397">
        <v>10.403759804163712</v>
      </c>
      <c r="Y397">
        <v>2.4095913674867262</v>
      </c>
      <c r="Z397">
        <v>-47.824405337837</v>
      </c>
      <c r="AA397">
        <v>94.518696500976091</v>
      </c>
      <c r="AB397">
        <v>93.892449757919437</v>
      </c>
    </row>
    <row r="398" spans="1:28">
      <c r="A398">
        <v>6</v>
      </c>
      <c r="B398">
        <v>30</v>
      </c>
      <c r="C398">
        <v>2021</v>
      </c>
      <c r="D398">
        <v>99</v>
      </c>
      <c r="E398">
        <v>99</v>
      </c>
      <c r="F398">
        <v>99</v>
      </c>
      <c r="G398">
        <v>3</v>
      </c>
      <c r="H398">
        <v>2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11</v>
      </c>
      <c r="R398">
        <v>365</v>
      </c>
      <c r="S398">
        <v>364</v>
      </c>
      <c r="T398">
        <v>16.542465753424658</v>
      </c>
      <c r="U398">
        <v>62.156593406593394</v>
      </c>
      <c r="V398">
        <v>102.56449942257082</v>
      </c>
      <c r="W398">
        <v>94.667032967032981</v>
      </c>
      <c r="X398">
        <v>12.5908276394866</v>
      </c>
      <c r="Y398">
        <v>2.3996761318931914</v>
      </c>
      <c r="Z398">
        <v>-62.896046770038041</v>
      </c>
      <c r="AA398">
        <v>5.481303499023876</v>
      </c>
      <c r="AB398">
        <v>6.107550242080559</v>
      </c>
    </row>
    <row r="399" spans="1:28">
      <c r="A399">
        <v>6</v>
      </c>
      <c r="B399">
        <v>31</v>
      </c>
      <c r="C399">
        <v>2021</v>
      </c>
      <c r="D399">
        <v>99</v>
      </c>
      <c r="E399">
        <v>99</v>
      </c>
      <c r="F399">
        <v>99</v>
      </c>
      <c r="G399">
        <v>4</v>
      </c>
      <c r="H399">
        <v>1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8</v>
      </c>
      <c r="R399">
        <v>2585</v>
      </c>
      <c r="S399">
        <v>2585</v>
      </c>
      <c r="T399">
        <v>16.354738878143134</v>
      </c>
      <c r="U399">
        <v>61.144294003868481</v>
      </c>
      <c r="V399">
        <v>91.898552152073378</v>
      </c>
      <c r="W399">
        <v>84.822363636363718</v>
      </c>
      <c r="X399">
        <v>9.8656261242389753</v>
      </c>
      <c r="Y399">
        <v>2.1083951505478686</v>
      </c>
      <c r="Z399">
        <v>-39.047458290979577</v>
      </c>
      <c r="AA399">
        <v>100</v>
      </c>
      <c r="AB399">
        <v>100</v>
      </c>
    </row>
    <row r="400" spans="1:28">
      <c r="A400">
        <v>6</v>
      </c>
      <c r="B400">
        <v>32</v>
      </c>
      <c r="C400">
        <v>2021</v>
      </c>
      <c r="D400">
        <v>99</v>
      </c>
      <c r="E400">
        <v>99</v>
      </c>
      <c r="F400">
        <v>99</v>
      </c>
      <c r="G400">
        <v>4</v>
      </c>
      <c r="H400">
        <v>2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R400">
        <v>0</v>
      </c>
      <c r="AA400">
        <v>0</v>
      </c>
    </row>
    <row r="401" spans="1:28">
      <c r="A401">
        <v>6</v>
      </c>
      <c r="B401">
        <v>33</v>
      </c>
      <c r="C401">
        <v>2020</v>
      </c>
      <c r="D401">
        <v>99</v>
      </c>
      <c r="E401">
        <v>99</v>
      </c>
      <c r="F401">
        <v>99</v>
      </c>
      <c r="G401">
        <v>1</v>
      </c>
      <c r="H401">
        <v>1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52</v>
      </c>
      <c r="R401">
        <v>7195</v>
      </c>
      <c r="S401">
        <v>7188</v>
      </c>
      <c r="T401">
        <v>16.416400277970808</v>
      </c>
      <c r="U401">
        <v>61.572621035058418</v>
      </c>
      <c r="V401">
        <v>89.001599813340377</v>
      </c>
      <c r="W401">
        <v>82.148476627713109</v>
      </c>
      <c r="X401">
        <v>10.307911897144463</v>
      </c>
      <c r="Y401">
        <v>2.5644473224300444</v>
      </c>
      <c r="Z401">
        <v>-44.388157976233408</v>
      </c>
      <c r="AA401">
        <v>81.006530060797104</v>
      </c>
      <c r="AB401">
        <v>80.772249787123499</v>
      </c>
    </row>
    <row r="402" spans="1:28">
      <c r="A402">
        <v>6</v>
      </c>
      <c r="B402">
        <v>34</v>
      </c>
      <c r="C402">
        <v>2020</v>
      </c>
      <c r="D402">
        <v>99</v>
      </c>
      <c r="E402">
        <v>99</v>
      </c>
      <c r="F402">
        <v>99</v>
      </c>
      <c r="G402">
        <v>1</v>
      </c>
      <c r="H402">
        <v>2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14</v>
      </c>
      <c r="R402">
        <v>1687</v>
      </c>
      <c r="S402">
        <v>1686</v>
      </c>
      <c r="T402">
        <v>16.50563129816242</v>
      </c>
      <c r="U402">
        <v>61.568801897983398</v>
      </c>
      <c r="V402">
        <v>90.352774554067821</v>
      </c>
      <c r="W402">
        <v>83.395610913404482</v>
      </c>
      <c r="X402">
        <v>7.1145110728644818</v>
      </c>
      <c r="Y402">
        <v>2.1560583873752788</v>
      </c>
      <c r="Z402">
        <v>-43.087016382320343</v>
      </c>
      <c r="AA402">
        <v>18.993469939202878</v>
      </c>
      <c r="AB402">
        <v>19.227750212876501</v>
      </c>
    </row>
    <row r="403" spans="1:28">
      <c r="A403">
        <v>6</v>
      </c>
      <c r="B403">
        <v>35</v>
      </c>
      <c r="C403">
        <v>2020</v>
      </c>
      <c r="D403">
        <v>99</v>
      </c>
      <c r="E403">
        <v>99</v>
      </c>
      <c r="F403">
        <v>99</v>
      </c>
      <c r="G403">
        <v>2</v>
      </c>
      <c r="H403">
        <v>1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39</v>
      </c>
      <c r="R403">
        <v>1743</v>
      </c>
      <c r="S403">
        <v>1742</v>
      </c>
      <c r="T403">
        <v>16.040160642570285</v>
      </c>
      <c r="U403">
        <v>60.742250287026408</v>
      </c>
      <c r="V403">
        <v>88.221972477805906</v>
      </c>
      <c r="W403">
        <v>81.428880597015024</v>
      </c>
      <c r="X403">
        <v>11.867453517706004</v>
      </c>
      <c r="Y403">
        <v>2.92081393855341</v>
      </c>
      <c r="Z403">
        <v>-45.534977939510689</v>
      </c>
      <c r="AA403">
        <v>57.429983525535398</v>
      </c>
      <c r="AB403">
        <v>56.725302639288792</v>
      </c>
    </row>
    <row r="404" spans="1:28">
      <c r="A404">
        <v>6</v>
      </c>
      <c r="B404">
        <v>36</v>
      </c>
      <c r="C404">
        <v>2020</v>
      </c>
      <c r="D404">
        <v>99</v>
      </c>
      <c r="E404">
        <v>99</v>
      </c>
      <c r="F404">
        <v>99</v>
      </c>
      <c r="G404">
        <v>2</v>
      </c>
      <c r="H404">
        <v>2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18</v>
      </c>
      <c r="R404">
        <v>1292</v>
      </c>
      <c r="S404">
        <v>1292</v>
      </c>
      <c r="T404">
        <v>16.514705882352938</v>
      </c>
      <c r="U404">
        <v>61.729102167182639</v>
      </c>
      <c r="V404">
        <v>90.723730331500789</v>
      </c>
      <c r="W404">
        <v>83.738003095975273</v>
      </c>
      <c r="X404">
        <v>10.582919823357136</v>
      </c>
      <c r="Y404">
        <v>2.3010943954576817</v>
      </c>
      <c r="Z404">
        <v>-45.601570546693509</v>
      </c>
      <c r="AA404">
        <v>42.570016474464595</v>
      </c>
      <c r="AB404">
        <v>43.274697360711237</v>
      </c>
    </row>
    <row r="405" spans="1:28">
      <c r="A405">
        <v>6</v>
      </c>
      <c r="B405">
        <v>37</v>
      </c>
      <c r="C405">
        <v>2020</v>
      </c>
      <c r="D405">
        <v>99</v>
      </c>
      <c r="E405">
        <v>99</v>
      </c>
      <c r="F405">
        <v>99</v>
      </c>
      <c r="G405">
        <v>3</v>
      </c>
      <c r="H405">
        <v>1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42</v>
      </c>
      <c r="R405">
        <v>5883</v>
      </c>
      <c r="S405">
        <v>5882</v>
      </c>
      <c r="T405">
        <v>16.357130715621278</v>
      </c>
      <c r="U405">
        <v>61.457667460047603</v>
      </c>
      <c r="V405">
        <v>89.764930966280772</v>
      </c>
      <c r="W405">
        <v>82.85303128187681</v>
      </c>
      <c r="X405">
        <v>10.84701303808626</v>
      </c>
      <c r="Y405">
        <v>2.5328833359361966</v>
      </c>
      <c r="Z405">
        <v>-29.627869185643945</v>
      </c>
      <c r="AA405">
        <v>90.703052728954688</v>
      </c>
      <c r="AB405">
        <v>90.450821918492181</v>
      </c>
    </row>
    <row r="406" spans="1:28">
      <c r="A406">
        <v>6</v>
      </c>
      <c r="B406">
        <v>38</v>
      </c>
      <c r="C406">
        <v>2020</v>
      </c>
      <c r="D406">
        <v>99</v>
      </c>
      <c r="E406">
        <v>99</v>
      </c>
      <c r="F406">
        <v>99</v>
      </c>
      <c r="G406">
        <v>3</v>
      </c>
      <c r="H406">
        <v>2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10</v>
      </c>
      <c r="R406">
        <v>603</v>
      </c>
      <c r="S406">
        <v>603</v>
      </c>
      <c r="T406">
        <v>16.621890547263678</v>
      </c>
      <c r="U406">
        <v>62.71973466003319</v>
      </c>
      <c r="V406">
        <v>92.435978288406318</v>
      </c>
      <c r="W406">
        <v>85.31840796019894</v>
      </c>
      <c r="X406">
        <v>11.336858222085619</v>
      </c>
      <c r="Y406">
        <v>2.5260287323765702</v>
      </c>
      <c r="Z406">
        <v>-48.697403164809486</v>
      </c>
      <c r="AA406">
        <v>9.296947271045326</v>
      </c>
      <c r="AB406">
        <v>9.5491780815078151</v>
      </c>
    </row>
    <row r="407" spans="1:28">
      <c r="A407">
        <v>6</v>
      </c>
      <c r="B407">
        <v>39</v>
      </c>
      <c r="C407">
        <v>2020</v>
      </c>
      <c r="D407">
        <v>99</v>
      </c>
      <c r="E407">
        <v>99</v>
      </c>
      <c r="F407">
        <v>99</v>
      </c>
      <c r="G407">
        <v>4</v>
      </c>
      <c r="H407">
        <v>1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8</v>
      </c>
      <c r="R407">
        <v>2475</v>
      </c>
      <c r="S407">
        <v>2475</v>
      </c>
      <c r="T407">
        <v>16.370909090909091</v>
      </c>
      <c r="U407">
        <v>61.151919191919191</v>
      </c>
      <c r="V407">
        <v>89.659108966151251</v>
      </c>
      <c r="W407">
        <v>82.755357575757614</v>
      </c>
      <c r="X407">
        <v>9.4499802695218147</v>
      </c>
      <c r="Y407">
        <v>2.2547707790808862</v>
      </c>
      <c r="Z407">
        <v>-41.611608559274067</v>
      </c>
      <c r="AA407">
        <v>100</v>
      </c>
      <c r="AB407">
        <v>100</v>
      </c>
    </row>
    <row r="408" spans="1:28">
      <c r="A408">
        <v>6</v>
      </c>
      <c r="B408">
        <v>40</v>
      </c>
      <c r="C408">
        <v>2020</v>
      </c>
      <c r="D408">
        <v>99</v>
      </c>
      <c r="E408">
        <v>99</v>
      </c>
      <c r="F408">
        <v>99</v>
      </c>
      <c r="G408">
        <v>4</v>
      </c>
      <c r="H408">
        <v>2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R408">
        <v>0</v>
      </c>
      <c r="AA408">
        <v>0</v>
      </c>
    </row>
    <row r="409" spans="1:28">
      <c r="A409">
        <v>6</v>
      </c>
      <c r="B409">
        <v>41</v>
      </c>
      <c r="C409">
        <v>2019</v>
      </c>
      <c r="D409">
        <v>99</v>
      </c>
      <c r="E409">
        <v>99</v>
      </c>
      <c r="F409">
        <v>99</v>
      </c>
      <c r="G409">
        <v>1</v>
      </c>
      <c r="H409">
        <v>1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41</v>
      </c>
      <c r="R409">
        <v>6287</v>
      </c>
      <c r="S409">
        <v>6285</v>
      </c>
      <c r="T409">
        <v>16.378081756004455</v>
      </c>
      <c r="U409">
        <v>61.554653937947499</v>
      </c>
      <c r="V409">
        <v>86.889177916775395</v>
      </c>
      <c r="W409">
        <v>80.198711217183941</v>
      </c>
      <c r="X409">
        <v>9.4757943062518528</v>
      </c>
      <c r="Y409">
        <v>2.5474487330083257</v>
      </c>
      <c r="Z409">
        <v>-29.712705867409319</v>
      </c>
      <c r="AA409">
        <v>88.586726785965908</v>
      </c>
      <c r="AB409">
        <v>88.279951997699058</v>
      </c>
    </row>
    <row r="410" spans="1:28">
      <c r="A410">
        <v>6</v>
      </c>
      <c r="B410">
        <v>42</v>
      </c>
      <c r="C410">
        <v>2019</v>
      </c>
      <c r="D410">
        <v>99</v>
      </c>
      <c r="E410">
        <v>99</v>
      </c>
      <c r="F410">
        <v>99</v>
      </c>
      <c r="G410">
        <v>1</v>
      </c>
      <c r="H410">
        <v>2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7</v>
      </c>
      <c r="R410">
        <v>810</v>
      </c>
      <c r="S410">
        <v>810</v>
      </c>
      <c r="T410">
        <v>16.670370370370371</v>
      </c>
      <c r="U410">
        <v>61.879012345679001</v>
      </c>
      <c r="V410">
        <v>89.494134799299061</v>
      </c>
      <c r="W410">
        <v>82.603086419753026</v>
      </c>
      <c r="X410">
        <v>8.218278504962452</v>
      </c>
      <c r="Y410">
        <v>1.9277515879990099</v>
      </c>
      <c r="Z410">
        <v>-22.663234441406647</v>
      </c>
      <c r="AA410">
        <v>11.413273214034103</v>
      </c>
      <c r="AB410">
        <v>11.720048002300947</v>
      </c>
    </row>
    <row r="411" spans="1:28">
      <c r="A411">
        <v>6</v>
      </c>
      <c r="B411">
        <v>43</v>
      </c>
      <c r="C411">
        <v>2019</v>
      </c>
      <c r="D411">
        <v>99</v>
      </c>
      <c r="E411">
        <v>99</v>
      </c>
      <c r="F411">
        <v>99</v>
      </c>
      <c r="G411">
        <v>2</v>
      </c>
      <c r="H411">
        <v>1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30</v>
      </c>
      <c r="R411">
        <v>2731</v>
      </c>
      <c r="S411">
        <v>2727</v>
      </c>
      <c r="T411">
        <v>16.323690955693884</v>
      </c>
      <c r="U411">
        <v>61.547121378804562</v>
      </c>
      <c r="V411">
        <v>88.260376055662618</v>
      </c>
      <c r="W411">
        <v>81.464327099376661</v>
      </c>
      <c r="X411">
        <v>12.020343621439743</v>
      </c>
      <c r="Y411">
        <v>2.6110604285152723</v>
      </c>
      <c r="Z411">
        <v>-36.420024611580736</v>
      </c>
      <c r="AA411">
        <v>69.75734355044699</v>
      </c>
      <c r="AB411">
        <v>69.325486706607606</v>
      </c>
    </row>
    <row r="412" spans="1:28">
      <c r="A412">
        <v>6</v>
      </c>
      <c r="B412">
        <v>44</v>
      </c>
      <c r="C412">
        <v>2019</v>
      </c>
      <c r="D412">
        <v>99</v>
      </c>
      <c r="E412">
        <v>99</v>
      </c>
      <c r="F412">
        <v>99</v>
      </c>
      <c r="G412">
        <v>2</v>
      </c>
      <c r="H412">
        <v>2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22</v>
      </c>
      <c r="R412">
        <v>1184</v>
      </c>
      <c r="S412">
        <v>1184</v>
      </c>
      <c r="T412">
        <v>16.604729729729733</v>
      </c>
      <c r="U412">
        <v>62.086148648648638</v>
      </c>
      <c r="V412">
        <v>89.889388304881152</v>
      </c>
      <c r="W412">
        <v>82.967905405405403</v>
      </c>
      <c r="X412">
        <v>10.101896413704663</v>
      </c>
      <c r="Y412">
        <v>2.3295278560168042</v>
      </c>
      <c r="Z412">
        <v>-35.253014519992</v>
      </c>
      <c r="AA412">
        <v>30.242656449553003</v>
      </c>
      <c r="AB412">
        <v>30.674513293392398</v>
      </c>
    </row>
    <row r="413" spans="1:28">
      <c r="A413">
        <v>6</v>
      </c>
      <c r="B413">
        <v>45</v>
      </c>
      <c r="C413">
        <v>2019</v>
      </c>
      <c r="D413">
        <v>99</v>
      </c>
      <c r="E413">
        <v>99</v>
      </c>
      <c r="F413">
        <v>99</v>
      </c>
      <c r="G413">
        <v>3</v>
      </c>
      <c r="H413">
        <v>1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46</v>
      </c>
      <c r="R413">
        <v>4472</v>
      </c>
      <c r="S413">
        <v>4468</v>
      </c>
      <c r="T413">
        <v>16.140205724508053</v>
      </c>
      <c r="U413">
        <v>61.185989256938242</v>
      </c>
      <c r="V413">
        <v>86.414672872993009</v>
      </c>
      <c r="W413">
        <v>79.760743061772601</v>
      </c>
      <c r="X413">
        <v>10.358354336032972</v>
      </c>
      <c r="Y413">
        <v>2.7363416382479304</v>
      </c>
      <c r="Z413">
        <v>-41.344736440785773</v>
      </c>
      <c r="AA413">
        <v>66.626936829558986</v>
      </c>
      <c r="AB413">
        <v>66.543304867093738</v>
      </c>
    </row>
    <row r="414" spans="1:28">
      <c r="A414">
        <v>6</v>
      </c>
      <c r="B414">
        <v>46</v>
      </c>
      <c r="C414">
        <v>2019</v>
      </c>
      <c r="D414">
        <v>99</v>
      </c>
      <c r="E414">
        <v>99</v>
      </c>
      <c r="F414">
        <v>99</v>
      </c>
      <c r="G414">
        <v>3</v>
      </c>
      <c r="H414">
        <v>2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13</v>
      </c>
      <c r="R414">
        <v>2240</v>
      </c>
      <c r="S414">
        <v>2238</v>
      </c>
      <c r="T414">
        <v>16.425000000000001</v>
      </c>
      <c r="U414">
        <v>62.028150134048239</v>
      </c>
      <c r="V414">
        <v>86.740889414302515</v>
      </c>
      <c r="W414">
        <v>80.061840929401242</v>
      </c>
      <c r="X414">
        <v>12.399120569282651</v>
      </c>
      <c r="Y414">
        <v>2.8048874220194846</v>
      </c>
      <c r="Z414">
        <v>-49.608600660852005</v>
      </c>
      <c r="AA414">
        <v>33.373063170441014</v>
      </c>
      <c r="AB414">
        <v>33.456695132906269</v>
      </c>
    </row>
    <row r="415" spans="1:28">
      <c r="A415">
        <v>6</v>
      </c>
      <c r="B415">
        <v>47</v>
      </c>
      <c r="C415">
        <v>2019</v>
      </c>
      <c r="D415">
        <v>99</v>
      </c>
      <c r="E415">
        <v>99</v>
      </c>
      <c r="F415">
        <v>99</v>
      </c>
      <c r="G415">
        <v>4</v>
      </c>
      <c r="H415">
        <v>1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7</v>
      </c>
      <c r="R415">
        <v>2416</v>
      </c>
      <c r="S415">
        <v>2416</v>
      </c>
      <c r="T415">
        <v>16.338162251655628</v>
      </c>
      <c r="U415">
        <v>61.227649006622514</v>
      </c>
      <c r="V415">
        <v>85.871994575706751</v>
      </c>
      <c r="W415">
        <v>79.259850993377469</v>
      </c>
      <c r="X415">
        <v>7.857409544246555</v>
      </c>
      <c r="Y415">
        <v>2.2194199549445544</v>
      </c>
      <c r="Z415">
        <v>-35.371427937343363</v>
      </c>
      <c r="AA415">
        <v>100</v>
      </c>
      <c r="AB415">
        <v>100</v>
      </c>
    </row>
    <row r="416" spans="1:28">
      <c r="A416">
        <v>6</v>
      </c>
      <c r="B416">
        <v>48</v>
      </c>
      <c r="C416">
        <v>2019</v>
      </c>
      <c r="D416">
        <v>99</v>
      </c>
      <c r="E416">
        <v>99</v>
      </c>
      <c r="F416">
        <v>99</v>
      </c>
      <c r="G416">
        <v>4</v>
      </c>
      <c r="H416">
        <v>2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R416">
        <v>0</v>
      </c>
      <c r="AA416">
        <v>0</v>
      </c>
    </row>
    <row r="417" spans="1:28">
      <c r="A417">
        <v>6</v>
      </c>
      <c r="B417">
        <v>49</v>
      </c>
      <c r="C417">
        <v>2018</v>
      </c>
      <c r="D417">
        <v>99</v>
      </c>
      <c r="E417">
        <v>99</v>
      </c>
      <c r="F417">
        <v>99</v>
      </c>
      <c r="G417">
        <v>1</v>
      </c>
      <c r="H417">
        <v>1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34</v>
      </c>
      <c r="R417">
        <v>5684</v>
      </c>
      <c r="S417">
        <v>5682</v>
      </c>
      <c r="T417">
        <v>15.971147079521465</v>
      </c>
      <c r="U417">
        <v>60.711545230552623</v>
      </c>
      <c r="V417">
        <v>86.407361941665798</v>
      </c>
      <c r="W417">
        <v>79.753995072157821</v>
      </c>
      <c r="X417">
        <v>9.5842405579949617</v>
      </c>
      <c r="Y417">
        <v>2.7572254006601127</v>
      </c>
      <c r="Z417">
        <v>-32.841249189086369</v>
      </c>
      <c r="AA417">
        <v>93.073522187653523</v>
      </c>
      <c r="AB417">
        <v>92.859028300088767</v>
      </c>
    </row>
    <row r="418" spans="1:28">
      <c r="A418">
        <v>6</v>
      </c>
      <c r="B418">
        <v>50</v>
      </c>
      <c r="C418">
        <v>2018</v>
      </c>
      <c r="D418">
        <v>99</v>
      </c>
      <c r="E418">
        <v>99</v>
      </c>
      <c r="F418">
        <v>99</v>
      </c>
      <c r="G418">
        <v>1</v>
      </c>
      <c r="H418">
        <v>2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8</v>
      </c>
      <c r="R418">
        <v>423</v>
      </c>
      <c r="S418">
        <v>423</v>
      </c>
      <c r="T418">
        <v>16.255319148936174</v>
      </c>
      <c r="U418">
        <v>61.06619385342789</v>
      </c>
      <c r="V418">
        <v>89.246188167374783</v>
      </c>
      <c r="W418">
        <v>82.37423167848695</v>
      </c>
      <c r="X418">
        <v>8.0950892981727769</v>
      </c>
      <c r="Y418">
        <v>2.3681029365245632</v>
      </c>
      <c r="Z418">
        <v>-23.5774970300441</v>
      </c>
      <c r="AA418">
        <v>6.9264778123464881</v>
      </c>
      <c r="AB418">
        <v>7.1409716999112423</v>
      </c>
    </row>
    <row r="419" spans="1:28">
      <c r="A419">
        <v>6</v>
      </c>
      <c r="B419">
        <v>51</v>
      </c>
      <c r="C419">
        <v>2018</v>
      </c>
      <c r="D419">
        <v>99</v>
      </c>
      <c r="E419">
        <v>99</v>
      </c>
      <c r="F419">
        <v>99</v>
      </c>
      <c r="G419">
        <v>2</v>
      </c>
      <c r="H419">
        <v>1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29</v>
      </c>
      <c r="R419">
        <v>2283</v>
      </c>
      <c r="S419">
        <v>2282</v>
      </c>
      <c r="T419">
        <v>16.238282961016203</v>
      </c>
      <c r="U419">
        <v>61.22129710780019</v>
      </c>
      <c r="V419">
        <v>90.569989070809939</v>
      </c>
      <c r="W419">
        <v>83.596099912357502</v>
      </c>
      <c r="X419">
        <v>11.631851599936763</v>
      </c>
      <c r="Y419">
        <v>2.5222276508614594</v>
      </c>
      <c r="Z419">
        <v>-23.781025636414704</v>
      </c>
      <c r="AA419">
        <v>81.187766714082514</v>
      </c>
      <c r="AB419">
        <v>80.937249495117939</v>
      </c>
    </row>
    <row r="420" spans="1:28">
      <c r="A420">
        <v>6</v>
      </c>
      <c r="B420">
        <v>52</v>
      </c>
      <c r="C420">
        <v>2018</v>
      </c>
      <c r="D420">
        <v>99</v>
      </c>
      <c r="E420">
        <v>99</v>
      </c>
      <c r="F420">
        <v>99</v>
      </c>
      <c r="G420">
        <v>2</v>
      </c>
      <c r="H420">
        <v>2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16</v>
      </c>
      <c r="R420">
        <v>529</v>
      </c>
      <c r="S420">
        <v>527</v>
      </c>
      <c r="T420">
        <v>16.130434782608699</v>
      </c>
      <c r="U420">
        <v>61.130929791271342</v>
      </c>
      <c r="V420">
        <v>92.48593296753225</v>
      </c>
      <c r="W420">
        <v>85.364516129032253</v>
      </c>
      <c r="X420">
        <v>10.850508820046748</v>
      </c>
      <c r="Y420">
        <v>2.4871456416721274</v>
      </c>
      <c r="Z420">
        <v>-74.692172206259698</v>
      </c>
      <c r="AA420">
        <v>18.812233285917497</v>
      </c>
      <c r="AB420">
        <v>19.062750504882064</v>
      </c>
    </row>
    <row r="421" spans="1:28">
      <c r="A421">
        <v>6</v>
      </c>
      <c r="B421">
        <v>53</v>
      </c>
      <c r="C421">
        <v>2018</v>
      </c>
      <c r="D421">
        <v>99</v>
      </c>
      <c r="E421">
        <v>99</v>
      </c>
      <c r="F421">
        <v>99</v>
      </c>
      <c r="G421">
        <v>3</v>
      </c>
      <c r="H421">
        <v>1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56</v>
      </c>
      <c r="R421">
        <v>7443</v>
      </c>
      <c r="S421">
        <v>7433</v>
      </c>
      <c r="T421">
        <v>15.741770791347571</v>
      </c>
      <c r="U421">
        <v>60.419077088658689</v>
      </c>
      <c r="V421">
        <v>87.339073403881571</v>
      </c>
      <c r="W421">
        <v>80.613964751782618</v>
      </c>
      <c r="X421">
        <v>11.474561740106148</v>
      </c>
      <c r="Y421">
        <v>2.8866093903071306</v>
      </c>
      <c r="Z421">
        <v>-42.607006155061761</v>
      </c>
      <c r="AA421">
        <v>61.173666474891114</v>
      </c>
      <c r="AB421">
        <v>61.687564194731891</v>
      </c>
    </row>
    <row r="422" spans="1:28">
      <c r="A422">
        <v>6</v>
      </c>
      <c r="B422">
        <v>54</v>
      </c>
      <c r="C422">
        <v>2018</v>
      </c>
      <c r="D422">
        <v>99</v>
      </c>
      <c r="E422">
        <v>99</v>
      </c>
      <c r="F422">
        <v>99</v>
      </c>
      <c r="G422">
        <v>3</v>
      </c>
      <c r="H422">
        <v>2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16</v>
      </c>
      <c r="R422">
        <v>4724</v>
      </c>
      <c r="S422">
        <v>4721</v>
      </c>
      <c r="T422">
        <v>16.21316680779001</v>
      </c>
      <c r="U422">
        <v>61.522770599449267</v>
      </c>
      <c r="V422">
        <v>85.377131706537938</v>
      </c>
      <c r="W422">
        <v>78.803092565134619</v>
      </c>
      <c r="X422">
        <v>11.420073918178492</v>
      </c>
      <c r="Y422">
        <v>2.8850681682097803</v>
      </c>
      <c r="Z422">
        <v>-43.614178097999265</v>
      </c>
      <c r="AA422">
        <v>38.826333525108893</v>
      </c>
      <c r="AB422">
        <v>38.312435805268123</v>
      </c>
    </row>
    <row r="423" spans="1:28">
      <c r="A423">
        <v>6</v>
      </c>
      <c r="B423">
        <v>55</v>
      </c>
      <c r="C423">
        <v>2018</v>
      </c>
      <c r="D423">
        <v>99</v>
      </c>
      <c r="E423">
        <v>99</v>
      </c>
      <c r="F423">
        <v>99</v>
      </c>
      <c r="G423">
        <v>4</v>
      </c>
      <c r="H423">
        <v>1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13</v>
      </c>
      <c r="R423">
        <v>3951</v>
      </c>
      <c r="S423">
        <v>3939</v>
      </c>
      <c r="T423">
        <v>16.178435839028101</v>
      </c>
      <c r="U423">
        <v>61.188118811881189</v>
      </c>
      <c r="V423">
        <v>87.218159269048101</v>
      </c>
      <c r="W423">
        <v>80.502361005331252</v>
      </c>
      <c r="X423">
        <v>9.3258063804974842</v>
      </c>
      <c r="Y423">
        <v>2.4739107840116761</v>
      </c>
      <c r="Z423">
        <v>-77.825802153554491</v>
      </c>
      <c r="AA423">
        <v>100</v>
      </c>
      <c r="AB423">
        <v>100</v>
      </c>
    </row>
    <row r="424" spans="1:28">
      <c r="A424">
        <v>6</v>
      </c>
      <c r="B424">
        <v>56</v>
      </c>
      <c r="C424">
        <v>2018</v>
      </c>
      <c r="D424">
        <v>99</v>
      </c>
      <c r="E424">
        <v>99</v>
      </c>
      <c r="F424">
        <v>99</v>
      </c>
      <c r="G424">
        <v>4</v>
      </c>
      <c r="H424">
        <v>2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R424">
        <v>0</v>
      </c>
      <c r="AA424">
        <v>0</v>
      </c>
    </row>
    <row r="425" spans="1:28">
      <c r="A425">
        <v>6</v>
      </c>
      <c r="B425">
        <v>57</v>
      </c>
      <c r="C425">
        <v>2017</v>
      </c>
      <c r="D425">
        <v>99</v>
      </c>
      <c r="E425">
        <v>99</v>
      </c>
      <c r="F425">
        <v>99</v>
      </c>
      <c r="G425">
        <v>1</v>
      </c>
      <c r="H425">
        <v>1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33</v>
      </c>
      <c r="R425">
        <v>7194</v>
      </c>
      <c r="S425">
        <v>7187</v>
      </c>
      <c r="T425">
        <v>15.733666944676122</v>
      </c>
      <c r="U425">
        <v>60.336023375539185</v>
      </c>
      <c r="V425">
        <v>89.876026610584091</v>
      </c>
      <c r="W425">
        <v>82.955572561569639</v>
      </c>
      <c r="X425">
        <v>10.476456901194023</v>
      </c>
      <c r="Y425">
        <v>2.8537834679288889</v>
      </c>
      <c r="Z425">
        <v>-35.868204302651222</v>
      </c>
      <c r="AA425">
        <v>89.711934156378618</v>
      </c>
      <c r="AB425">
        <v>89.608619383538382</v>
      </c>
    </row>
    <row r="426" spans="1:28">
      <c r="A426">
        <v>6</v>
      </c>
      <c r="B426">
        <v>58</v>
      </c>
      <c r="C426">
        <v>2017</v>
      </c>
      <c r="D426">
        <v>99</v>
      </c>
      <c r="E426">
        <v>99</v>
      </c>
      <c r="F426">
        <v>99</v>
      </c>
      <c r="G426">
        <v>1</v>
      </c>
      <c r="H426">
        <v>2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12</v>
      </c>
      <c r="R426">
        <v>825</v>
      </c>
      <c r="S426">
        <v>823</v>
      </c>
      <c r="T426">
        <v>15.198787878787877</v>
      </c>
      <c r="U426">
        <v>59.236938031591762</v>
      </c>
      <c r="V426">
        <v>91.075775148131555</v>
      </c>
      <c r="W426">
        <v>84.062940461725489</v>
      </c>
      <c r="X426">
        <v>9.5484967730334969</v>
      </c>
      <c r="Y426">
        <v>2.5488655861446392</v>
      </c>
      <c r="Z426">
        <v>-66.508976917201494</v>
      </c>
      <c r="AA426">
        <v>10.288065843621398</v>
      </c>
      <c r="AB426">
        <v>10.391380616461602</v>
      </c>
    </row>
    <row r="427" spans="1:28">
      <c r="A427">
        <v>6</v>
      </c>
      <c r="B427">
        <v>59</v>
      </c>
      <c r="C427">
        <v>2017</v>
      </c>
      <c r="D427">
        <v>99</v>
      </c>
      <c r="E427">
        <v>99</v>
      </c>
      <c r="F427">
        <v>99</v>
      </c>
      <c r="G427">
        <v>2</v>
      </c>
      <c r="H427">
        <v>1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34</v>
      </c>
      <c r="R427">
        <v>3197</v>
      </c>
      <c r="S427">
        <v>3194</v>
      </c>
      <c r="T427">
        <v>15.838285893024709</v>
      </c>
      <c r="U427">
        <v>60.377896055103321</v>
      </c>
      <c r="V427">
        <v>91.765471689537051</v>
      </c>
      <c r="W427">
        <v>84.699530369442883</v>
      </c>
      <c r="X427">
        <v>11.208843024973747</v>
      </c>
      <c r="Y427">
        <v>2.5662712462677582</v>
      </c>
      <c r="Z427">
        <v>-27.098428614737319</v>
      </c>
      <c r="AA427">
        <v>88.633213196562224</v>
      </c>
      <c r="AB427">
        <v>88.301072951563711</v>
      </c>
    </row>
    <row r="428" spans="1:28">
      <c r="A428">
        <v>6</v>
      </c>
      <c r="B428">
        <v>60</v>
      </c>
      <c r="C428">
        <v>2017</v>
      </c>
      <c r="D428">
        <v>99</v>
      </c>
      <c r="E428">
        <v>99</v>
      </c>
      <c r="F428">
        <v>99</v>
      </c>
      <c r="G428">
        <v>2</v>
      </c>
      <c r="H428">
        <v>2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11</v>
      </c>
      <c r="R428">
        <v>410</v>
      </c>
      <c r="S428">
        <v>410</v>
      </c>
      <c r="T428">
        <v>15.536585365853661</v>
      </c>
      <c r="U428">
        <v>59.868292682926835</v>
      </c>
      <c r="V428">
        <v>94.677747535871859</v>
      </c>
      <c r="W428">
        <v>87.387560975609745</v>
      </c>
      <c r="X428">
        <v>12.721731604886521</v>
      </c>
      <c r="Y428">
        <v>2.8356991674004406</v>
      </c>
      <c r="Z428">
        <v>-41.68328902582487</v>
      </c>
      <c r="AA428">
        <v>11.366786803437758</v>
      </c>
      <c r="AB428">
        <v>11.698927048436262</v>
      </c>
    </row>
    <row r="429" spans="1:28">
      <c r="A429">
        <v>6</v>
      </c>
      <c r="B429">
        <v>61</v>
      </c>
      <c r="C429">
        <v>2017</v>
      </c>
      <c r="D429">
        <v>99</v>
      </c>
      <c r="E429">
        <v>99</v>
      </c>
      <c r="F429">
        <v>99</v>
      </c>
      <c r="G429">
        <v>3</v>
      </c>
      <c r="H429">
        <v>1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58</v>
      </c>
      <c r="R429">
        <v>9917</v>
      </c>
      <c r="S429">
        <v>9911</v>
      </c>
      <c r="T429">
        <v>15.7046485832409</v>
      </c>
      <c r="U429">
        <v>60.323781656745027</v>
      </c>
      <c r="V429">
        <v>87.146809202115492</v>
      </c>
      <c r="W429">
        <v>80.43650489355241</v>
      </c>
      <c r="X429">
        <v>11.988057667532029</v>
      </c>
      <c r="Y429">
        <v>3.0208301271001012</v>
      </c>
      <c r="Z429">
        <v>-43.044617930396377</v>
      </c>
      <c r="AA429">
        <v>61.012673803371477</v>
      </c>
      <c r="AB429">
        <v>60.846931067606612</v>
      </c>
    </row>
    <row r="430" spans="1:28">
      <c r="A430">
        <v>6</v>
      </c>
      <c r="B430">
        <v>62</v>
      </c>
      <c r="C430">
        <v>2017</v>
      </c>
      <c r="D430">
        <v>99</v>
      </c>
      <c r="E430">
        <v>99</v>
      </c>
      <c r="F430">
        <v>99</v>
      </c>
      <c r="G430">
        <v>3</v>
      </c>
      <c r="H430">
        <v>2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17</v>
      </c>
      <c r="R430">
        <v>6337</v>
      </c>
      <c r="S430">
        <v>6329</v>
      </c>
      <c r="T430">
        <v>16.126873915101786</v>
      </c>
      <c r="U430">
        <v>61.215041870753666</v>
      </c>
      <c r="V430">
        <v>87.836228939444823</v>
      </c>
      <c r="W430">
        <v>81.072839311107813</v>
      </c>
      <c r="X430">
        <v>9.7093600118807331</v>
      </c>
      <c r="Y430">
        <v>2.799519404783088</v>
      </c>
      <c r="Z430">
        <v>-52.226879820735718</v>
      </c>
      <c r="AA430">
        <v>38.987326196628509</v>
      </c>
      <c r="AB430">
        <v>39.15306893239341</v>
      </c>
    </row>
    <row r="431" spans="1:28">
      <c r="A431">
        <v>6</v>
      </c>
      <c r="B431">
        <v>63</v>
      </c>
      <c r="C431">
        <v>2017</v>
      </c>
      <c r="D431">
        <v>99</v>
      </c>
      <c r="E431">
        <v>99</v>
      </c>
      <c r="F431">
        <v>99</v>
      </c>
      <c r="G431">
        <v>4</v>
      </c>
      <c r="H431">
        <v>1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18</v>
      </c>
      <c r="R431">
        <v>6777</v>
      </c>
      <c r="S431">
        <v>6774</v>
      </c>
      <c r="T431">
        <v>15.9459938025675</v>
      </c>
      <c r="U431">
        <v>60.664157071154406</v>
      </c>
      <c r="V431">
        <v>87.607514679958499</v>
      </c>
      <c r="W431">
        <v>80.861736049601276</v>
      </c>
      <c r="X431">
        <v>10.657397701723601</v>
      </c>
      <c r="Y431">
        <v>2.6938282351529601</v>
      </c>
      <c r="Z431">
        <v>-33.788751475988619</v>
      </c>
      <c r="AA431">
        <v>100</v>
      </c>
      <c r="AB431">
        <v>100</v>
      </c>
    </row>
    <row r="432" spans="1:28">
      <c r="A432">
        <v>6</v>
      </c>
      <c r="B432">
        <v>64</v>
      </c>
      <c r="C432">
        <v>2017</v>
      </c>
      <c r="D432">
        <v>99</v>
      </c>
      <c r="E432">
        <v>99</v>
      </c>
      <c r="F432">
        <v>99</v>
      </c>
      <c r="G432">
        <v>4</v>
      </c>
      <c r="H432">
        <v>2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R432">
        <v>0</v>
      </c>
      <c r="AA432">
        <v>0</v>
      </c>
    </row>
    <row r="433" spans="1:28">
      <c r="A433">
        <v>6</v>
      </c>
      <c r="B433">
        <v>65</v>
      </c>
      <c r="C433">
        <v>2016</v>
      </c>
      <c r="D433">
        <v>99</v>
      </c>
      <c r="E433">
        <v>99</v>
      </c>
      <c r="F433">
        <v>99</v>
      </c>
      <c r="G433">
        <v>1</v>
      </c>
      <c r="H433">
        <v>1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30</v>
      </c>
      <c r="R433">
        <v>7263</v>
      </c>
      <c r="S433">
        <v>7259</v>
      </c>
      <c r="T433">
        <v>15.533388406994357</v>
      </c>
      <c r="U433">
        <v>59.822014051522252</v>
      </c>
      <c r="V433">
        <v>89.957682449566946</v>
      </c>
      <c r="W433">
        <v>83.030940900950583</v>
      </c>
      <c r="X433">
        <v>10.124650449500399</v>
      </c>
      <c r="Y433">
        <v>2.8317868370087678</v>
      </c>
      <c r="Z433">
        <v>-24.111863896453237</v>
      </c>
      <c r="AA433">
        <v>89.799703264094944</v>
      </c>
      <c r="AB433">
        <v>89.606890235388192</v>
      </c>
    </row>
    <row r="434" spans="1:28">
      <c r="A434">
        <v>6</v>
      </c>
      <c r="B434">
        <v>66</v>
      </c>
      <c r="C434">
        <v>2016</v>
      </c>
      <c r="D434">
        <v>99</v>
      </c>
      <c r="E434">
        <v>99</v>
      </c>
      <c r="F434">
        <v>99</v>
      </c>
      <c r="G434">
        <v>1</v>
      </c>
      <c r="H434">
        <v>2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12</v>
      </c>
      <c r="R434">
        <v>825</v>
      </c>
      <c r="S434">
        <v>825</v>
      </c>
      <c r="T434">
        <v>16.196363636363635</v>
      </c>
      <c r="U434">
        <v>61.180606060606067</v>
      </c>
      <c r="V434">
        <v>91.783971896647969</v>
      </c>
      <c r="W434">
        <v>84.716606060606097</v>
      </c>
      <c r="X434">
        <v>10.942595254573682</v>
      </c>
      <c r="Y434">
        <v>2.6482904026811598</v>
      </c>
      <c r="Z434">
        <v>-28.766218212549877</v>
      </c>
      <c r="AA434">
        <v>10.200296735905043</v>
      </c>
      <c r="AB434">
        <v>10.393109764611779</v>
      </c>
    </row>
    <row r="435" spans="1:28">
      <c r="A435">
        <v>6</v>
      </c>
      <c r="B435">
        <v>67</v>
      </c>
      <c r="C435">
        <v>2016</v>
      </c>
      <c r="D435">
        <v>99</v>
      </c>
      <c r="E435">
        <v>99</v>
      </c>
      <c r="F435">
        <v>99</v>
      </c>
      <c r="G435">
        <v>2</v>
      </c>
      <c r="H435">
        <v>1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33</v>
      </c>
      <c r="R435">
        <v>3207</v>
      </c>
      <c r="S435">
        <v>3205</v>
      </c>
      <c r="T435">
        <v>15.814468350483322</v>
      </c>
      <c r="U435">
        <v>60.308580343213741</v>
      </c>
      <c r="V435">
        <v>89.9262900093469</v>
      </c>
      <c r="W435">
        <v>83.00196567862703</v>
      </c>
      <c r="X435">
        <v>10.701476673824416</v>
      </c>
      <c r="Y435">
        <v>2.552158796242161</v>
      </c>
      <c r="Z435">
        <v>-29.978846225484045</v>
      </c>
      <c r="AA435">
        <v>45.716322166785446</v>
      </c>
      <c r="AB435">
        <v>45.01856643051233</v>
      </c>
    </row>
    <row r="436" spans="1:28">
      <c r="A436">
        <v>6</v>
      </c>
      <c r="B436">
        <v>68</v>
      </c>
      <c r="C436">
        <v>2016</v>
      </c>
      <c r="D436">
        <v>99</v>
      </c>
      <c r="E436">
        <v>99</v>
      </c>
      <c r="F436">
        <v>99</v>
      </c>
      <c r="G436">
        <v>2</v>
      </c>
      <c r="H436">
        <v>2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24</v>
      </c>
      <c r="R436">
        <v>3808</v>
      </c>
      <c r="S436">
        <v>3808</v>
      </c>
      <c r="T436">
        <v>16.279149159663866</v>
      </c>
      <c r="U436">
        <v>61.228728991596647</v>
      </c>
      <c r="V436">
        <v>92.409462430692813</v>
      </c>
      <c r="W436">
        <v>85.293933823529287</v>
      </c>
      <c r="X436">
        <v>10.79789980493115</v>
      </c>
      <c r="Y436">
        <v>2.393957787585109</v>
      </c>
      <c r="Z436">
        <v>-24.576461080819737</v>
      </c>
      <c r="AA436">
        <v>54.283677833214554</v>
      </c>
      <c r="AB436">
        <v>54.981433569487677</v>
      </c>
    </row>
    <row r="437" spans="1:28">
      <c r="A437">
        <v>6</v>
      </c>
      <c r="B437">
        <v>69</v>
      </c>
      <c r="C437">
        <v>2016</v>
      </c>
      <c r="D437">
        <v>99</v>
      </c>
      <c r="E437">
        <v>99</v>
      </c>
      <c r="F437">
        <v>99</v>
      </c>
      <c r="G437">
        <v>3</v>
      </c>
      <c r="H437">
        <v>1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72</v>
      </c>
      <c r="R437">
        <v>17376</v>
      </c>
      <c r="S437">
        <v>17358</v>
      </c>
      <c r="T437">
        <v>15.708736187845302</v>
      </c>
      <c r="U437">
        <v>60.317375273649027</v>
      </c>
      <c r="V437">
        <v>86.688732107249749</v>
      </c>
      <c r="W437">
        <v>80.013699734992983</v>
      </c>
      <c r="X437">
        <v>10.628608947553689</v>
      </c>
      <c r="Y437">
        <v>2.8776824966107477</v>
      </c>
      <c r="Z437">
        <v>-46.56651099823025</v>
      </c>
      <c r="AA437">
        <v>70.928239039921621</v>
      </c>
      <c r="AB437">
        <v>70.376363663000859</v>
      </c>
    </row>
    <row r="438" spans="1:28">
      <c r="A438">
        <v>6</v>
      </c>
      <c r="B438">
        <v>70</v>
      </c>
      <c r="C438">
        <v>2016</v>
      </c>
      <c r="D438">
        <v>99</v>
      </c>
      <c r="E438">
        <v>99</v>
      </c>
      <c r="F438">
        <v>99</v>
      </c>
      <c r="G438">
        <v>3</v>
      </c>
      <c r="H438">
        <v>2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14</v>
      </c>
      <c r="R438">
        <v>7122</v>
      </c>
      <c r="S438">
        <v>7116</v>
      </c>
      <c r="T438">
        <v>16.176495366470096</v>
      </c>
      <c r="U438">
        <v>61.348369870713881</v>
      </c>
      <c r="V438">
        <v>89.004925040362068</v>
      </c>
      <c r="W438">
        <v>82.151545812254298</v>
      </c>
      <c r="X438">
        <v>10.845932676379435</v>
      </c>
      <c r="Y438">
        <v>2.8011528756241262</v>
      </c>
      <c r="Z438">
        <v>-46.609344337041485</v>
      </c>
      <c r="AA438">
        <v>29.071760960078379</v>
      </c>
      <c r="AB438">
        <v>29.623636336999127</v>
      </c>
    </row>
    <row r="439" spans="1:28">
      <c r="A439">
        <v>6</v>
      </c>
      <c r="B439">
        <v>71</v>
      </c>
      <c r="C439">
        <v>2016</v>
      </c>
      <c r="D439">
        <v>99</v>
      </c>
      <c r="E439">
        <v>99</v>
      </c>
      <c r="F439">
        <v>99</v>
      </c>
      <c r="G439">
        <v>4</v>
      </c>
      <c r="H439">
        <v>1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16</v>
      </c>
      <c r="R439">
        <v>7295</v>
      </c>
      <c r="S439">
        <v>7286</v>
      </c>
      <c r="T439">
        <v>15.973132282385196</v>
      </c>
      <c r="U439">
        <v>60.779851770518803</v>
      </c>
      <c r="V439">
        <v>86.963511256096183</v>
      </c>
      <c r="W439">
        <v>80.267320889376848</v>
      </c>
      <c r="X439">
        <v>10.608123930104775</v>
      </c>
      <c r="Y439">
        <v>2.7242388133675046</v>
      </c>
      <c r="Z439">
        <v>-34.742170018529045</v>
      </c>
      <c r="AA439">
        <v>100</v>
      </c>
      <c r="AB439">
        <v>100</v>
      </c>
    </row>
    <row r="440" spans="1:28">
      <c r="A440">
        <v>6</v>
      </c>
      <c r="B440">
        <v>72</v>
      </c>
      <c r="C440">
        <v>2016</v>
      </c>
      <c r="D440">
        <v>99</v>
      </c>
      <c r="E440">
        <v>99</v>
      </c>
      <c r="F440">
        <v>99</v>
      </c>
      <c r="G440">
        <v>4</v>
      </c>
      <c r="H440">
        <v>2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R440">
        <v>0</v>
      </c>
      <c r="AA440">
        <v>0</v>
      </c>
    </row>
    <row r="441" spans="1:28">
      <c r="A441">
        <v>6</v>
      </c>
      <c r="B441">
        <v>73</v>
      </c>
      <c r="C441">
        <v>2015</v>
      </c>
      <c r="D441">
        <v>99</v>
      </c>
      <c r="E441">
        <v>99</v>
      </c>
      <c r="F441">
        <v>99</v>
      </c>
      <c r="G441">
        <v>1</v>
      </c>
      <c r="H441">
        <v>1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29</v>
      </c>
      <c r="R441">
        <v>6165</v>
      </c>
      <c r="S441">
        <v>6150</v>
      </c>
      <c r="T441">
        <v>15.666666666666663</v>
      </c>
      <c r="U441">
        <v>60.159674796747986</v>
      </c>
      <c r="V441">
        <v>88.194663918470013</v>
      </c>
      <c r="W441">
        <v>81.40367479674795</v>
      </c>
      <c r="X441">
        <v>8.476203676899658</v>
      </c>
      <c r="Y441">
        <v>2.7270162779898626</v>
      </c>
      <c r="Z441">
        <v>-59.587633876278446</v>
      </c>
      <c r="AA441">
        <v>83.536585365853611</v>
      </c>
      <c r="AB441">
        <v>83.360349702819917</v>
      </c>
    </row>
    <row r="442" spans="1:28">
      <c r="A442">
        <v>6</v>
      </c>
      <c r="B442">
        <v>74</v>
      </c>
      <c r="C442">
        <v>2015</v>
      </c>
      <c r="D442">
        <v>99</v>
      </c>
      <c r="E442">
        <v>99</v>
      </c>
      <c r="F442">
        <v>99</v>
      </c>
      <c r="G442">
        <v>1</v>
      </c>
      <c r="H442">
        <v>2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14</v>
      </c>
      <c r="R442">
        <v>1215</v>
      </c>
      <c r="S442">
        <v>1214</v>
      </c>
      <c r="T442">
        <v>16.240329218106996</v>
      </c>
      <c r="U442">
        <v>61.287479406919275</v>
      </c>
      <c r="V442">
        <v>89.141221680609505</v>
      </c>
      <c r="W442">
        <v>82.277347611202742</v>
      </c>
      <c r="X442">
        <v>9.3147204653181621</v>
      </c>
      <c r="Y442">
        <v>2.3865820836496905</v>
      </c>
      <c r="Z442">
        <v>-50.820282637765345</v>
      </c>
      <c r="AA442">
        <v>16.463414634146343</v>
      </c>
      <c r="AB442">
        <v>16.639650297180079</v>
      </c>
    </row>
    <row r="443" spans="1:28">
      <c r="A443">
        <v>6</v>
      </c>
      <c r="B443">
        <v>75</v>
      </c>
      <c r="C443">
        <v>2015</v>
      </c>
      <c r="D443">
        <v>99</v>
      </c>
      <c r="E443">
        <v>99</v>
      </c>
      <c r="F443">
        <v>99</v>
      </c>
      <c r="G443">
        <v>2</v>
      </c>
      <c r="H443">
        <v>1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23</v>
      </c>
      <c r="R443">
        <v>1686</v>
      </c>
      <c r="S443">
        <v>1685</v>
      </c>
      <c r="T443">
        <v>15.673190984578884</v>
      </c>
      <c r="U443">
        <v>60.077744807121682</v>
      </c>
      <c r="V443">
        <v>87.866748539628517</v>
      </c>
      <c r="W443">
        <v>81.101008902077183</v>
      </c>
      <c r="X443">
        <v>9.3747327015462876</v>
      </c>
      <c r="Y443">
        <v>2.4464369331364577</v>
      </c>
      <c r="Z443">
        <v>-28.384899720848139</v>
      </c>
      <c r="AA443">
        <v>63.91205458680821</v>
      </c>
      <c r="AB443">
        <v>63.801580563237913</v>
      </c>
    </row>
    <row r="444" spans="1:28">
      <c r="A444">
        <v>6</v>
      </c>
      <c r="B444">
        <v>76</v>
      </c>
      <c r="C444">
        <v>2015</v>
      </c>
      <c r="D444">
        <v>99</v>
      </c>
      <c r="E444">
        <v>99</v>
      </c>
      <c r="F444">
        <v>99</v>
      </c>
      <c r="G444">
        <v>2</v>
      </c>
      <c r="H444">
        <v>2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10</v>
      </c>
      <c r="R444">
        <v>952</v>
      </c>
      <c r="S444">
        <v>952</v>
      </c>
      <c r="T444">
        <v>16.316176470588236</v>
      </c>
      <c r="U444">
        <v>61.502100840336141</v>
      </c>
      <c r="V444">
        <v>88.21059843222227</v>
      </c>
      <c r="W444">
        <v>81.418382352941265</v>
      </c>
      <c r="X444">
        <v>9.9141635542208668</v>
      </c>
      <c r="Y444">
        <v>2.4873621321362966</v>
      </c>
      <c r="Z444">
        <v>-37.312261531863591</v>
      </c>
      <c r="AA444">
        <v>36.087945413191811</v>
      </c>
      <c r="AB444">
        <v>36.198419436762087</v>
      </c>
    </row>
    <row r="445" spans="1:28">
      <c r="A445">
        <v>6</v>
      </c>
      <c r="B445">
        <v>77</v>
      </c>
      <c r="C445">
        <v>2015</v>
      </c>
      <c r="D445">
        <v>99</v>
      </c>
      <c r="E445">
        <v>99</v>
      </c>
      <c r="F445">
        <v>99</v>
      </c>
      <c r="G445">
        <v>3</v>
      </c>
      <c r="H445">
        <v>1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69</v>
      </c>
      <c r="R445">
        <v>15908</v>
      </c>
      <c r="S445">
        <v>15890</v>
      </c>
      <c r="T445">
        <v>15.817198893638421</v>
      </c>
      <c r="U445">
        <v>60.526305852737586</v>
      </c>
      <c r="V445">
        <v>86.974936709378227</v>
      </c>
      <c r="W445">
        <v>80.277866582756758</v>
      </c>
      <c r="X445">
        <v>9.8869260561258567</v>
      </c>
      <c r="Y445">
        <v>2.8304901113066112</v>
      </c>
      <c r="Z445">
        <v>-50.821399615771249</v>
      </c>
      <c r="AA445">
        <v>72.695699858337505</v>
      </c>
      <c r="AB445">
        <v>72.13982987913549</v>
      </c>
    </row>
    <row r="446" spans="1:28">
      <c r="A446">
        <v>6</v>
      </c>
      <c r="B446">
        <v>78</v>
      </c>
      <c r="C446">
        <v>2015</v>
      </c>
      <c r="D446">
        <v>99</v>
      </c>
      <c r="E446">
        <v>99</v>
      </c>
      <c r="F446">
        <v>99</v>
      </c>
      <c r="G446">
        <v>3</v>
      </c>
      <c r="H446">
        <v>2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17</v>
      </c>
      <c r="R446">
        <v>5975</v>
      </c>
      <c r="S446">
        <v>5975</v>
      </c>
      <c r="T446">
        <v>16.18209205020921</v>
      </c>
      <c r="U446">
        <v>61.216569037656882</v>
      </c>
      <c r="V446">
        <v>89.284623090975941</v>
      </c>
      <c r="W446">
        <v>82.409707112970722</v>
      </c>
      <c r="X446">
        <v>10.341709650325164</v>
      </c>
      <c r="Y446">
        <v>2.7158225262686022</v>
      </c>
      <c r="Z446">
        <v>-33.24860747175412</v>
      </c>
      <c r="AA446">
        <v>27.304300141662477</v>
      </c>
      <c r="AB446">
        <v>27.860170120864556</v>
      </c>
    </row>
    <row r="447" spans="1:28">
      <c r="A447">
        <v>6</v>
      </c>
      <c r="B447">
        <v>79</v>
      </c>
      <c r="C447">
        <v>2015</v>
      </c>
      <c r="D447">
        <v>99</v>
      </c>
      <c r="E447">
        <v>99</v>
      </c>
      <c r="F447">
        <v>99</v>
      </c>
      <c r="G447">
        <v>4</v>
      </c>
      <c r="H447">
        <v>1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20</v>
      </c>
      <c r="R447">
        <v>6050</v>
      </c>
      <c r="S447">
        <v>6044</v>
      </c>
      <c r="T447">
        <v>15.798512396694212</v>
      </c>
      <c r="U447">
        <v>60.352746525479795</v>
      </c>
      <c r="V447">
        <v>86.291339135971526</v>
      </c>
      <c r="W447">
        <v>79.646906022501653</v>
      </c>
      <c r="X447">
        <v>10.16464714808281</v>
      </c>
      <c r="Y447">
        <v>2.7749215026870022</v>
      </c>
      <c r="Z447">
        <v>-43.45431853318653</v>
      </c>
      <c r="AA447">
        <v>100</v>
      </c>
      <c r="AB447">
        <v>100</v>
      </c>
    </row>
    <row r="448" spans="1:28">
      <c r="A448">
        <v>6</v>
      </c>
      <c r="B448">
        <v>80</v>
      </c>
      <c r="C448">
        <v>2015</v>
      </c>
      <c r="D448">
        <v>99</v>
      </c>
      <c r="E448">
        <v>99</v>
      </c>
      <c r="F448">
        <v>99</v>
      </c>
      <c r="G448">
        <v>4</v>
      </c>
      <c r="H448">
        <v>2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R448">
        <v>0</v>
      </c>
      <c r="AA448">
        <v>0</v>
      </c>
    </row>
    <row r="449" spans="1:28">
      <c r="A449">
        <v>6</v>
      </c>
      <c r="B449">
        <v>81</v>
      </c>
      <c r="C449">
        <v>2014</v>
      </c>
      <c r="D449">
        <v>99</v>
      </c>
      <c r="E449">
        <v>99</v>
      </c>
      <c r="F449">
        <v>99</v>
      </c>
      <c r="G449">
        <v>1</v>
      </c>
      <c r="H449">
        <v>1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15</v>
      </c>
      <c r="R449">
        <v>2252</v>
      </c>
      <c r="S449">
        <v>2252</v>
      </c>
      <c r="T449">
        <v>15.587921847246886</v>
      </c>
      <c r="U449">
        <v>59.774866785079936</v>
      </c>
      <c r="V449">
        <v>87.063575605841692</v>
      </c>
      <c r="W449">
        <v>80.359680284191853</v>
      </c>
      <c r="X449">
        <v>9.3468609430789922</v>
      </c>
      <c r="Y449">
        <v>2.3954939808094098</v>
      </c>
      <c r="Z449">
        <v>-41.719878749090569</v>
      </c>
      <c r="AA449">
        <v>100</v>
      </c>
      <c r="AB449">
        <v>100</v>
      </c>
    </row>
    <row r="450" spans="1:28">
      <c r="A450">
        <v>6</v>
      </c>
      <c r="B450">
        <v>82</v>
      </c>
      <c r="C450">
        <v>2014</v>
      </c>
      <c r="D450">
        <v>99</v>
      </c>
      <c r="E450">
        <v>99</v>
      </c>
      <c r="F450">
        <v>99</v>
      </c>
      <c r="G450">
        <v>1</v>
      </c>
      <c r="H450">
        <v>2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R450">
        <v>0</v>
      </c>
      <c r="AA450">
        <v>0</v>
      </c>
    </row>
    <row r="451" spans="1:28">
      <c r="A451">
        <v>6</v>
      </c>
      <c r="B451">
        <v>83</v>
      </c>
      <c r="C451">
        <v>2014</v>
      </c>
      <c r="D451">
        <v>99</v>
      </c>
      <c r="E451">
        <v>99</v>
      </c>
      <c r="F451">
        <v>99</v>
      </c>
      <c r="G451">
        <v>2</v>
      </c>
      <c r="H451">
        <v>1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8</v>
      </c>
      <c r="R451">
        <v>117</v>
      </c>
      <c r="S451">
        <v>117</v>
      </c>
      <c r="T451">
        <v>16.051282051282051</v>
      </c>
      <c r="U451">
        <v>60.700854700854705</v>
      </c>
      <c r="V451">
        <v>86.734079691826182</v>
      </c>
      <c r="W451">
        <v>80.0555555555556</v>
      </c>
      <c r="X451">
        <v>11.761115451230079</v>
      </c>
      <c r="Y451">
        <v>2.5327427019484143</v>
      </c>
      <c r="Z451">
        <v>-36.484625449286085</v>
      </c>
      <c r="AA451">
        <v>91.40625</v>
      </c>
      <c r="AB451">
        <v>90.75890002131743</v>
      </c>
    </row>
    <row r="452" spans="1:28">
      <c r="A452">
        <v>6</v>
      </c>
      <c r="B452">
        <v>84</v>
      </c>
      <c r="C452">
        <v>2014</v>
      </c>
      <c r="D452">
        <v>99</v>
      </c>
      <c r="E452">
        <v>99</v>
      </c>
      <c r="F452">
        <v>99</v>
      </c>
      <c r="G452">
        <v>2</v>
      </c>
      <c r="H452">
        <v>2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6</v>
      </c>
      <c r="R452">
        <v>11</v>
      </c>
      <c r="S452">
        <v>11</v>
      </c>
      <c r="T452">
        <v>16.181818181818183</v>
      </c>
      <c r="U452">
        <v>62</v>
      </c>
      <c r="V452">
        <v>93.932827735644636</v>
      </c>
      <c r="W452">
        <v>86.699999999999989</v>
      </c>
      <c r="X452">
        <v>11.386834503056688</v>
      </c>
      <c r="Y452">
        <v>2.4863262420322454</v>
      </c>
      <c r="Z452">
        <v>-14.417585429247216</v>
      </c>
      <c r="AA452">
        <v>8.59375</v>
      </c>
      <c r="AB452">
        <v>9.2410999786825823</v>
      </c>
    </row>
    <row r="453" spans="1:28">
      <c r="A453">
        <v>6</v>
      </c>
      <c r="B453">
        <v>85</v>
      </c>
      <c r="C453">
        <v>2014</v>
      </c>
      <c r="D453">
        <v>99</v>
      </c>
      <c r="E453">
        <v>99</v>
      </c>
      <c r="F453">
        <v>99</v>
      </c>
      <c r="G453">
        <v>3</v>
      </c>
      <c r="H453">
        <v>1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67</v>
      </c>
      <c r="R453">
        <v>6379</v>
      </c>
      <c r="S453">
        <v>6379</v>
      </c>
      <c r="T453">
        <v>15.8712964414485</v>
      </c>
      <c r="U453">
        <v>60.62094372158645</v>
      </c>
      <c r="V453">
        <v>81.638712616237882</v>
      </c>
      <c r="W453">
        <v>75.352531744787484</v>
      </c>
      <c r="X453">
        <v>10.163182653324608</v>
      </c>
      <c r="Y453">
        <v>2.8856408328061676</v>
      </c>
      <c r="Z453">
        <v>-37.556298750354472</v>
      </c>
      <c r="AA453">
        <v>79.193047796399753</v>
      </c>
      <c r="AB453">
        <v>78.101663784476386</v>
      </c>
    </row>
    <row r="454" spans="1:28">
      <c r="A454">
        <v>6</v>
      </c>
      <c r="B454">
        <v>86</v>
      </c>
      <c r="C454">
        <v>2014</v>
      </c>
      <c r="D454">
        <v>99</v>
      </c>
      <c r="E454">
        <v>99</v>
      </c>
      <c r="F454">
        <v>99</v>
      </c>
      <c r="G454">
        <v>3</v>
      </c>
      <c r="H454">
        <v>2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10</v>
      </c>
      <c r="R454">
        <v>1676</v>
      </c>
      <c r="S454">
        <v>1676</v>
      </c>
      <c r="T454">
        <v>16.276849642004773</v>
      </c>
      <c r="U454">
        <v>61.356801909307883</v>
      </c>
      <c r="V454">
        <v>87.121545132738817</v>
      </c>
      <c r="W454">
        <v>80.413186157517956</v>
      </c>
      <c r="X454">
        <v>10.583592092982345</v>
      </c>
      <c r="Y454">
        <v>2.5189771925919562</v>
      </c>
      <c r="Z454">
        <v>-35.684686529660922</v>
      </c>
      <c r="AA454">
        <v>20.806952203600247</v>
      </c>
      <c r="AB454">
        <v>21.898336215523624</v>
      </c>
    </row>
    <row r="455" spans="1:28">
      <c r="A455">
        <v>6</v>
      </c>
      <c r="B455">
        <v>87</v>
      </c>
      <c r="C455">
        <v>2014</v>
      </c>
      <c r="D455">
        <v>99</v>
      </c>
      <c r="E455">
        <v>99</v>
      </c>
      <c r="F455">
        <v>99</v>
      </c>
      <c r="G455">
        <v>4</v>
      </c>
      <c r="H455">
        <v>1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7</v>
      </c>
      <c r="R455">
        <v>194</v>
      </c>
      <c r="S455">
        <v>194</v>
      </c>
      <c r="T455">
        <v>15.438144329896907</v>
      </c>
      <c r="U455">
        <v>59.798969072164951</v>
      </c>
      <c r="V455">
        <v>79.235125263875105</v>
      </c>
      <c r="W455">
        <v>73.134020618556733</v>
      </c>
      <c r="X455">
        <v>13.288153677788522</v>
      </c>
      <c r="Y455">
        <v>2.9681816032667538</v>
      </c>
      <c r="Z455">
        <v>-48.556301852834224</v>
      </c>
      <c r="AA455">
        <v>100</v>
      </c>
      <c r="AB455">
        <v>100.00000000000001</v>
      </c>
    </row>
    <row r="456" spans="1:28">
      <c r="A456">
        <v>6</v>
      </c>
      <c r="B456">
        <v>88</v>
      </c>
      <c r="C456">
        <v>2014</v>
      </c>
      <c r="D456">
        <v>99</v>
      </c>
      <c r="E456">
        <v>99</v>
      </c>
      <c r="F456">
        <v>99</v>
      </c>
      <c r="G456">
        <v>4</v>
      </c>
      <c r="H456">
        <v>2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R456">
        <v>0</v>
      </c>
      <c r="AA456">
        <v>0</v>
      </c>
    </row>
    <row r="457" spans="1:28">
      <c r="A457">
        <v>6</v>
      </c>
      <c r="B457">
        <v>89</v>
      </c>
      <c r="C457">
        <v>2013</v>
      </c>
      <c r="D457">
        <v>99</v>
      </c>
      <c r="E457">
        <v>99</v>
      </c>
      <c r="F457">
        <v>99</v>
      </c>
      <c r="G457">
        <v>1</v>
      </c>
      <c r="H457">
        <v>1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4</v>
      </c>
      <c r="R457">
        <v>564</v>
      </c>
      <c r="S457">
        <v>564</v>
      </c>
      <c r="T457">
        <v>15.132978723404252</v>
      </c>
      <c r="U457">
        <v>58.909574468085104</v>
      </c>
      <c r="V457">
        <v>90.831047386336635</v>
      </c>
      <c r="W457">
        <v>83.837056737588625</v>
      </c>
      <c r="X457">
        <v>10.150746357825255</v>
      </c>
      <c r="Y457">
        <v>2.6805010043881565</v>
      </c>
      <c r="Z457">
        <v>-47.067285881782141</v>
      </c>
      <c r="AA457">
        <v>99.82300884955751</v>
      </c>
      <c r="AB457">
        <v>99.878120392549505</v>
      </c>
    </row>
    <row r="458" spans="1:28">
      <c r="A458">
        <v>6</v>
      </c>
      <c r="B458">
        <v>90</v>
      </c>
      <c r="C458">
        <v>2013</v>
      </c>
      <c r="D458">
        <v>99</v>
      </c>
      <c r="E458">
        <v>99</v>
      </c>
      <c r="F458">
        <v>99</v>
      </c>
      <c r="G458">
        <v>1</v>
      </c>
      <c r="H458">
        <v>2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1</v>
      </c>
      <c r="R458">
        <v>1</v>
      </c>
      <c r="S458">
        <v>1</v>
      </c>
      <c r="T458">
        <v>17</v>
      </c>
      <c r="U458">
        <v>68</v>
      </c>
      <c r="V458">
        <v>62.513542795232922</v>
      </c>
      <c r="W458">
        <v>57.7</v>
      </c>
      <c r="X458">
        <v>0</v>
      </c>
      <c r="Y458">
        <v>0</v>
      </c>
      <c r="AA458">
        <v>0.17699115044247787</v>
      </c>
      <c r="AB458">
        <v>0.12187960745049831</v>
      </c>
    </row>
    <row r="459" spans="1:28">
      <c r="A459">
        <v>6</v>
      </c>
      <c r="B459">
        <v>91</v>
      </c>
      <c r="C459">
        <v>2013</v>
      </c>
      <c r="D459">
        <v>99</v>
      </c>
      <c r="E459">
        <v>99</v>
      </c>
      <c r="F459">
        <v>99</v>
      </c>
      <c r="G459">
        <v>2</v>
      </c>
      <c r="H459">
        <v>1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6</v>
      </c>
      <c r="R459">
        <v>88</v>
      </c>
      <c r="S459">
        <v>88</v>
      </c>
      <c r="T459">
        <v>15.227272727272725</v>
      </c>
      <c r="U459">
        <v>59.556818181818173</v>
      </c>
      <c r="V459">
        <v>84.428247808529548</v>
      </c>
      <c r="W459">
        <v>77.927272727272737</v>
      </c>
      <c r="X459">
        <v>12.664245727034388</v>
      </c>
      <c r="Y459">
        <v>2.8796225863244258</v>
      </c>
      <c r="Z459">
        <v>-39.200862501364313</v>
      </c>
      <c r="AA459">
        <v>77.192982456140356</v>
      </c>
      <c r="AB459">
        <v>76.569042328692177</v>
      </c>
    </row>
    <row r="460" spans="1:28">
      <c r="A460">
        <v>6</v>
      </c>
      <c r="B460">
        <v>92</v>
      </c>
      <c r="C460">
        <v>2013</v>
      </c>
      <c r="D460">
        <v>99</v>
      </c>
      <c r="E460">
        <v>99</v>
      </c>
      <c r="F460">
        <v>99</v>
      </c>
      <c r="G460">
        <v>2</v>
      </c>
      <c r="H460">
        <v>2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4</v>
      </c>
      <c r="R460">
        <v>26</v>
      </c>
      <c r="S460">
        <v>26</v>
      </c>
      <c r="T460">
        <v>16.192307692307697</v>
      </c>
      <c r="U460">
        <v>61.038461538461519</v>
      </c>
      <c r="V460">
        <v>87.444787065588812</v>
      </c>
      <c r="W460">
        <v>80.711538461538481</v>
      </c>
      <c r="X460">
        <v>13.089582673111185</v>
      </c>
      <c r="Y460">
        <v>2.5340871400044302</v>
      </c>
      <c r="Z460">
        <v>-76.367511970463283</v>
      </c>
      <c r="AA460">
        <v>22.807017543859647</v>
      </c>
      <c r="AB460">
        <v>23.430957671307816</v>
      </c>
    </row>
    <row r="461" spans="1:28">
      <c r="A461">
        <v>6</v>
      </c>
      <c r="B461">
        <v>93</v>
      </c>
      <c r="C461">
        <v>2013</v>
      </c>
      <c r="D461">
        <v>99</v>
      </c>
      <c r="E461">
        <v>99</v>
      </c>
      <c r="F461">
        <v>99</v>
      </c>
      <c r="G461">
        <v>3</v>
      </c>
      <c r="H461">
        <v>1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49</v>
      </c>
      <c r="R461">
        <v>4146</v>
      </c>
      <c r="S461">
        <v>4146</v>
      </c>
      <c r="T461">
        <v>16.051374819102747</v>
      </c>
      <c r="U461">
        <v>60.892667631451992</v>
      </c>
      <c r="V461">
        <v>78.577061836677487</v>
      </c>
      <c r="W461">
        <v>72.5266280752532</v>
      </c>
      <c r="X461">
        <v>10.330020557244664</v>
      </c>
      <c r="Y461">
        <v>2.9086111110411821</v>
      </c>
      <c r="Z461">
        <v>-39.033997495641088</v>
      </c>
      <c r="AA461">
        <v>88.6844919786096</v>
      </c>
      <c r="AB461">
        <v>87.699101442317954</v>
      </c>
    </row>
    <row r="462" spans="1:28">
      <c r="A462">
        <v>6</v>
      </c>
      <c r="B462">
        <v>94</v>
      </c>
      <c r="C462">
        <v>2013</v>
      </c>
      <c r="D462">
        <v>99</v>
      </c>
      <c r="E462">
        <v>99</v>
      </c>
      <c r="F462">
        <v>99</v>
      </c>
      <c r="G462">
        <v>3</v>
      </c>
      <c r="H462">
        <v>2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7</v>
      </c>
      <c r="R462">
        <v>529</v>
      </c>
      <c r="S462">
        <v>529</v>
      </c>
      <c r="T462">
        <v>16.688090737240078</v>
      </c>
      <c r="U462">
        <v>62.771266540642713</v>
      </c>
      <c r="V462">
        <v>86.379583301759126</v>
      </c>
      <c r="W462">
        <v>79.728355387523621</v>
      </c>
      <c r="X462">
        <v>7.8138013071758756</v>
      </c>
      <c r="Y462">
        <v>2.6171324627962567</v>
      </c>
      <c r="Z462">
        <v>-28.551414491100161</v>
      </c>
      <c r="AA462">
        <v>11.315508021390372</v>
      </c>
      <c r="AB462">
        <v>12.30089855768208</v>
      </c>
    </row>
    <row r="463" spans="1:28">
      <c r="A463">
        <v>6</v>
      </c>
      <c r="B463">
        <v>95</v>
      </c>
      <c r="C463">
        <v>2013</v>
      </c>
      <c r="D463">
        <v>99</v>
      </c>
      <c r="E463">
        <v>99</v>
      </c>
      <c r="F463">
        <v>99</v>
      </c>
      <c r="G463">
        <v>4</v>
      </c>
      <c r="H463">
        <v>1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9</v>
      </c>
      <c r="R463">
        <v>39</v>
      </c>
      <c r="S463">
        <v>39</v>
      </c>
      <c r="T463">
        <v>15.769230769230772</v>
      </c>
      <c r="U463">
        <v>60.538461538461519</v>
      </c>
      <c r="V463">
        <v>88.674056171347601</v>
      </c>
      <c r="W463">
        <v>81.846153846153854</v>
      </c>
      <c r="X463">
        <v>12.18578083004407</v>
      </c>
      <c r="Y463">
        <v>3.1202083579848918</v>
      </c>
      <c r="Z463">
        <v>-35.557470862010327</v>
      </c>
      <c r="AA463">
        <v>100</v>
      </c>
      <c r="AB463">
        <v>100</v>
      </c>
    </row>
    <row r="464" spans="1:28">
      <c r="A464">
        <v>6</v>
      </c>
      <c r="B464">
        <v>96</v>
      </c>
      <c r="C464">
        <v>2013</v>
      </c>
      <c r="D464">
        <v>99</v>
      </c>
      <c r="E464">
        <v>99</v>
      </c>
      <c r="F464">
        <v>99</v>
      </c>
      <c r="G464">
        <v>4</v>
      </c>
      <c r="H464">
        <v>2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R464">
        <v>0</v>
      </c>
      <c r="AA464">
        <v>0</v>
      </c>
    </row>
    <row r="465" spans="1:28" s="315" customFormat="1">
      <c r="A465" s="315">
        <v>6</v>
      </c>
      <c r="B465" s="315">
        <v>97</v>
      </c>
      <c r="C465" s="315">
        <v>2012</v>
      </c>
      <c r="D465" s="315">
        <v>99</v>
      </c>
      <c r="E465" s="315">
        <v>99</v>
      </c>
      <c r="F465" s="315">
        <v>99</v>
      </c>
      <c r="G465" s="315">
        <v>1</v>
      </c>
      <c r="H465" s="315">
        <v>1</v>
      </c>
      <c r="I465" s="315">
        <v>99</v>
      </c>
      <c r="J465" s="315">
        <v>999</v>
      </c>
      <c r="K465" s="315">
        <v>99</v>
      </c>
      <c r="L465" s="315">
        <v>99</v>
      </c>
      <c r="M465" s="315">
        <v>99</v>
      </c>
      <c r="N465" s="315">
        <v>99</v>
      </c>
      <c r="O465" s="315">
        <v>99</v>
      </c>
      <c r="P465" s="315">
        <v>9999</v>
      </c>
      <c r="Q465" s="315">
        <v>4</v>
      </c>
      <c r="R465" s="315">
        <v>201</v>
      </c>
      <c r="S465" s="315">
        <v>201</v>
      </c>
      <c r="T465" s="315">
        <v>15.223880597014924</v>
      </c>
      <c r="U465" s="315">
        <v>59.33333333333335</v>
      </c>
      <c r="V465" s="315">
        <v>90.371544229017474</v>
      </c>
      <c r="W465" s="315">
        <v>83.41293532338311</v>
      </c>
      <c r="X465" s="315">
        <v>9.6502123731322822</v>
      </c>
      <c r="Y465" s="315">
        <v>2.8622319046424889</v>
      </c>
      <c r="Z465" s="315">
        <v>-52.04331013436996</v>
      </c>
      <c r="AA465" s="315">
        <v>100</v>
      </c>
      <c r="AB465" s="315">
        <v>100</v>
      </c>
    </row>
    <row r="466" spans="1:28" s="315" customFormat="1">
      <c r="A466" s="315">
        <v>6</v>
      </c>
      <c r="B466" s="315">
        <v>98</v>
      </c>
      <c r="C466" s="315">
        <v>2012</v>
      </c>
      <c r="D466" s="315">
        <v>99</v>
      </c>
      <c r="E466" s="315">
        <v>99</v>
      </c>
      <c r="F466" s="315">
        <v>99</v>
      </c>
      <c r="G466" s="315">
        <v>1</v>
      </c>
      <c r="H466" s="315">
        <v>2</v>
      </c>
      <c r="I466" s="315">
        <v>99</v>
      </c>
      <c r="J466" s="315">
        <v>999</v>
      </c>
      <c r="K466" s="315">
        <v>99</v>
      </c>
      <c r="L466" s="315">
        <v>99</v>
      </c>
      <c r="M466" s="315">
        <v>99</v>
      </c>
      <c r="N466" s="315">
        <v>99</v>
      </c>
      <c r="O466" s="315">
        <v>99</v>
      </c>
      <c r="P466" s="315">
        <v>9999</v>
      </c>
      <c r="R466" s="315">
        <v>0</v>
      </c>
      <c r="AA466" s="315">
        <v>0</v>
      </c>
    </row>
    <row r="467" spans="1:28" s="315" customFormat="1">
      <c r="A467" s="315">
        <v>6</v>
      </c>
      <c r="B467" s="315">
        <v>99</v>
      </c>
      <c r="C467" s="315">
        <v>2012</v>
      </c>
      <c r="D467" s="315">
        <v>99</v>
      </c>
      <c r="E467" s="315">
        <v>99</v>
      </c>
      <c r="F467" s="315">
        <v>99</v>
      </c>
      <c r="G467" s="315">
        <v>2</v>
      </c>
      <c r="H467" s="315">
        <v>1</v>
      </c>
      <c r="I467" s="315">
        <v>99</v>
      </c>
      <c r="J467" s="315">
        <v>999</v>
      </c>
      <c r="K467" s="315">
        <v>99</v>
      </c>
      <c r="L467" s="315">
        <v>99</v>
      </c>
      <c r="M467" s="315">
        <v>99</v>
      </c>
      <c r="N467" s="315">
        <v>99</v>
      </c>
      <c r="O467" s="315">
        <v>99</v>
      </c>
      <c r="P467" s="315">
        <v>9999</v>
      </c>
      <c r="Q467" s="315">
        <v>3</v>
      </c>
      <c r="R467" s="315">
        <v>8</v>
      </c>
      <c r="S467" s="315">
        <v>8</v>
      </c>
      <c r="T467" s="315">
        <v>15.5</v>
      </c>
      <c r="U467" s="315">
        <v>59.625</v>
      </c>
      <c r="V467" s="315">
        <v>90.872156013001103</v>
      </c>
      <c r="W467" s="315">
        <v>83.875</v>
      </c>
      <c r="X467" s="315">
        <v>9.3754666550524774</v>
      </c>
      <c r="Y467" s="315">
        <v>3.3517719194479798</v>
      </c>
      <c r="Z467" s="315">
        <v>-77.039991448489985</v>
      </c>
      <c r="AA467" s="315">
        <v>15.38461538461538</v>
      </c>
      <c r="AB467" s="315">
        <v>15.147410718316857</v>
      </c>
    </row>
    <row r="468" spans="1:28" s="315" customFormat="1">
      <c r="A468" s="315">
        <v>6</v>
      </c>
      <c r="B468" s="315">
        <v>100</v>
      </c>
      <c r="C468" s="315">
        <v>2012</v>
      </c>
      <c r="D468" s="315">
        <v>99</v>
      </c>
      <c r="E468" s="315">
        <v>99</v>
      </c>
      <c r="F468" s="315">
        <v>99</v>
      </c>
      <c r="G468" s="315">
        <v>2</v>
      </c>
      <c r="H468" s="315">
        <v>2</v>
      </c>
      <c r="I468" s="315">
        <v>99</v>
      </c>
      <c r="J468" s="315">
        <v>999</v>
      </c>
      <c r="K468" s="315">
        <v>99</v>
      </c>
      <c r="L468" s="315">
        <v>99</v>
      </c>
      <c r="M468" s="315">
        <v>99</v>
      </c>
      <c r="N468" s="315">
        <v>99</v>
      </c>
      <c r="O468" s="315">
        <v>99</v>
      </c>
      <c r="P468" s="315">
        <v>9999</v>
      </c>
      <c r="Q468" s="315">
        <v>4</v>
      </c>
      <c r="R468" s="315">
        <v>44</v>
      </c>
      <c r="S468" s="315">
        <v>44</v>
      </c>
      <c r="T468" s="315">
        <v>16.113636363636363</v>
      </c>
      <c r="U468" s="315">
        <v>61.25</v>
      </c>
      <c r="V468" s="315">
        <v>92.553924948291183</v>
      </c>
      <c r="W468" s="315">
        <v>85.427272727272737</v>
      </c>
      <c r="X468" s="315">
        <v>13.361041801316528</v>
      </c>
      <c r="Y468" s="315">
        <v>3.2899640782786124</v>
      </c>
      <c r="Z468" s="315">
        <v>-64.065202270225925</v>
      </c>
      <c r="AA468" s="315">
        <v>84.615384615384627</v>
      </c>
      <c r="AB468" s="315">
        <v>84.852589281683152</v>
      </c>
    </row>
    <row r="469" spans="1:28" s="315" customFormat="1">
      <c r="A469" s="315">
        <v>6</v>
      </c>
      <c r="B469" s="315">
        <v>101</v>
      </c>
      <c r="C469" s="315">
        <v>2012</v>
      </c>
      <c r="D469" s="315">
        <v>99</v>
      </c>
      <c r="E469" s="315">
        <v>99</v>
      </c>
      <c r="F469" s="315">
        <v>99</v>
      </c>
      <c r="G469" s="315">
        <v>3</v>
      </c>
      <c r="H469" s="315">
        <v>1</v>
      </c>
      <c r="I469" s="315">
        <v>99</v>
      </c>
      <c r="J469" s="315">
        <v>999</v>
      </c>
      <c r="K469" s="315">
        <v>99</v>
      </c>
      <c r="L469" s="315">
        <v>99</v>
      </c>
      <c r="M469" s="315">
        <v>99</v>
      </c>
      <c r="N469" s="315">
        <v>99</v>
      </c>
      <c r="O469" s="315">
        <v>99</v>
      </c>
      <c r="P469" s="315">
        <v>9999</v>
      </c>
      <c r="Q469" s="315">
        <v>12</v>
      </c>
      <c r="R469" s="315">
        <v>726</v>
      </c>
      <c r="S469" s="315">
        <v>726</v>
      </c>
      <c r="T469" s="315">
        <v>15.752066115702476</v>
      </c>
      <c r="U469" s="315">
        <v>60.110192837465554</v>
      </c>
      <c r="V469" s="315">
        <v>80.748785998465891</v>
      </c>
      <c r="W469" s="315">
        <v>74.531129476583985</v>
      </c>
      <c r="X469" s="315">
        <v>12.53338332703367</v>
      </c>
      <c r="Y469" s="315">
        <v>2.9813896063501568</v>
      </c>
      <c r="Z469" s="315">
        <v>-51.109193497876063</v>
      </c>
      <c r="AA469" s="315">
        <v>100</v>
      </c>
      <c r="AB469" s="315">
        <v>100</v>
      </c>
    </row>
    <row r="470" spans="1:28" s="315" customFormat="1">
      <c r="A470" s="315">
        <v>6</v>
      </c>
      <c r="B470" s="315">
        <v>102</v>
      </c>
      <c r="C470" s="315">
        <v>2012</v>
      </c>
      <c r="D470" s="315">
        <v>99</v>
      </c>
      <c r="E470" s="315">
        <v>99</v>
      </c>
      <c r="F470" s="315">
        <v>99</v>
      </c>
      <c r="G470" s="315">
        <v>3</v>
      </c>
      <c r="H470" s="315">
        <v>2</v>
      </c>
      <c r="I470" s="315">
        <v>99</v>
      </c>
      <c r="J470" s="315">
        <v>999</v>
      </c>
      <c r="K470" s="315">
        <v>99</v>
      </c>
      <c r="L470" s="315">
        <v>99</v>
      </c>
      <c r="M470" s="315">
        <v>99</v>
      </c>
      <c r="N470" s="315">
        <v>99</v>
      </c>
      <c r="O470" s="315">
        <v>99</v>
      </c>
      <c r="P470" s="315">
        <v>9999</v>
      </c>
      <c r="R470" s="315">
        <v>0</v>
      </c>
      <c r="AA470" s="315">
        <v>0</v>
      </c>
    </row>
    <row r="471" spans="1:28" s="315" customFormat="1">
      <c r="A471" s="315">
        <v>6</v>
      </c>
      <c r="B471" s="315">
        <v>103</v>
      </c>
      <c r="C471" s="315">
        <v>2012</v>
      </c>
      <c r="D471" s="315">
        <v>99</v>
      </c>
      <c r="E471" s="315">
        <v>99</v>
      </c>
      <c r="F471" s="315">
        <v>99</v>
      </c>
      <c r="G471" s="315">
        <v>4</v>
      </c>
      <c r="H471" s="315">
        <v>1</v>
      </c>
      <c r="I471" s="315">
        <v>99</v>
      </c>
      <c r="J471" s="315">
        <v>999</v>
      </c>
      <c r="K471" s="315">
        <v>99</v>
      </c>
      <c r="L471" s="315">
        <v>99</v>
      </c>
      <c r="M471" s="315">
        <v>99</v>
      </c>
      <c r="N471" s="315">
        <v>99</v>
      </c>
      <c r="O471" s="315">
        <v>99</v>
      </c>
      <c r="P471" s="315">
        <v>9999</v>
      </c>
      <c r="Q471" s="315">
        <v>1</v>
      </c>
      <c r="R471" s="315">
        <v>3</v>
      </c>
      <c r="S471" s="315">
        <v>3</v>
      </c>
      <c r="T471" s="315">
        <v>15</v>
      </c>
      <c r="U471" s="315">
        <v>57.66666666666665</v>
      </c>
      <c r="V471" s="315">
        <v>106.39219934994583</v>
      </c>
      <c r="W471" s="315">
        <v>98.2</v>
      </c>
      <c r="X471" s="315">
        <v>14.064375800819152</v>
      </c>
      <c r="Y471" s="315">
        <v>2.4944382578493745</v>
      </c>
      <c r="Z471" s="315">
        <v>-99.384168554462534</v>
      </c>
      <c r="AA471" s="315">
        <v>100</v>
      </c>
      <c r="AB471" s="315">
        <v>100</v>
      </c>
    </row>
    <row r="472" spans="1:28" s="315" customFormat="1">
      <c r="A472" s="315">
        <v>6</v>
      </c>
      <c r="B472" s="315">
        <v>104</v>
      </c>
      <c r="C472" s="315">
        <v>2012</v>
      </c>
      <c r="D472" s="315">
        <v>99</v>
      </c>
      <c r="E472" s="315">
        <v>99</v>
      </c>
      <c r="F472" s="315">
        <v>99</v>
      </c>
      <c r="G472" s="315">
        <v>4</v>
      </c>
      <c r="H472" s="315">
        <v>2</v>
      </c>
      <c r="I472" s="315">
        <v>99</v>
      </c>
      <c r="J472" s="315">
        <v>999</v>
      </c>
      <c r="K472" s="315">
        <v>99</v>
      </c>
      <c r="L472" s="315">
        <v>99</v>
      </c>
      <c r="M472" s="315">
        <v>99</v>
      </c>
      <c r="N472" s="315">
        <v>99</v>
      </c>
      <c r="O472" s="315">
        <v>99</v>
      </c>
      <c r="P472" s="315">
        <v>9999</v>
      </c>
      <c r="R472" s="315">
        <v>0</v>
      </c>
      <c r="AA472" s="315">
        <v>0</v>
      </c>
    </row>
    <row r="473" spans="1:28">
      <c r="A473">
        <v>7</v>
      </c>
      <c r="B473">
        <v>1</v>
      </c>
      <c r="C473">
        <v>2024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6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58</v>
      </c>
      <c r="R473">
        <v>13879</v>
      </c>
      <c r="S473">
        <v>13879</v>
      </c>
      <c r="T473">
        <v>2.4403775488147557</v>
      </c>
      <c r="U473">
        <v>61.31111751567115</v>
      </c>
      <c r="V473">
        <v>89.266869820629523</v>
      </c>
      <c r="W473">
        <v>82.393320844441305</v>
      </c>
      <c r="X473">
        <v>9.232796274361581</v>
      </c>
      <c r="Y473">
        <v>2.2623295341111014</v>
      </c>
      <c r="Z473">
        <v>-12.779005873496329</v>
      </c>
      <c r="AA473">
        <v>44.064514080706097</v>
      </c>
      <c r="AB473">
        <v>43.962920866028206</v>
      </c>
    </row>
    <row r="474" spans="1:28">
      <c r="A474">
        <v>7</v>
      </c>
      <c r="B474">
        <v>2</v>
      </c>
      <c r="C474">
        <v>2024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24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59</v>
      </c>
      <c r="R474">
        <v>5515</v>
      </c>
      <c r="S474">
        <v>5513</v>
      </c>
      <c r="T474">
        <v>4.1280145058930202</v>
      </c>
      <c r="U474">
        <v>60.490114275349143</v>
      </c>
      <c r="V474">
        <v>90.492795616153131</v>
      </c>
      <c r="W474">
        <v>83.511808452747943</v>
      </c>
      <c r="X474">
        <v>9.8880629779448554</v>
      </c>
      <c r="Y474">
        <v>2.2260153699728171</v>
      </c>
      <c r="Z474">
        <v>-39.353828243957686</v>
      </c>
      <c r="AA474">
        <v>17.509604089278341</v>
      </c>
      <c r="AB474">
        <v>17.699958037621577</v>
      </c>
    </row>
    <row r="475" spans="1:28">
      <c r="A475">
        <v>7</v>
      </c>
      <c r="B475">
        <v>3</v>
      </c>
      <c r="C475">
        <v>2024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49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45</v>
      </c>
      <c r="R475">
        <v>9173</v>
      </c>
      <c r="S475">
        <v>9172</v>
      </c>
      <c r="T475">
        <v>4.3469966205167347</v>
      </c>
      <c r="U475">
        <v>60.434038377671186</v>
      </c>
      <c r="V475">
        <v>88.876256296543744</v>
      </c>
      <c r="W475">
        <v>82.028554295682355</v>
      </c>
      <c r="X475">
        <v>10.601294013527452</v>
      </c>
      <c r="Y475">
        <v>2.3885331992057539</v>
      </c>
      <c r="Z475">
        <v>-41.44857287822137</v>
      </c>
      <c r="AA475">
        <v>29.123408578594777</v>
      </c>
      <c r="AB475">
        <v>28.924473293339258</v>
      </c>
    </row>
    <row r="476" spans="1:28">
      <c r="A476">
        <v>7</v>
      </c>
      <c r="B476">
        <v>4</v>
      </c>
      <c r="C476">
        <v>2024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80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22</v>
      </c>
      <c r="R476">
        <v>2243</v>
      </c>
      <c r="S476">
        <v>2243</v>
      </c>
      <c r="T476">
        <v>2.7275969683459658</v>
      </c>
      <c r="U476">
        <v>61.125278644672306</v>
      </c>
      <c r="V476">
        <v>90.228030965725083</v>
      </c>
      <c r="W476">
        <v>83.280472581364251</v>
      </c>
      <c r="X476">
        <v>10.101324489483543</v>
      </c>
      <c r="Y476">
        <v>2.1006544954701569</v>
      </c>
      <c r="Z476">
        <v>-35.581632499248265</v>
      </c>
      <c r="AA476">
        <v>7.1213131409340589</v>
      </c>
      <c r="AB476">
        <v>7.1813949232634418</v>
      </c>
    </row>
    <row r="477" spans="1:28">
      <c r="A477">
        <v>7</v>
      </c>
      <c r="B477">
        <v>5</v>
      </c>
      <c r="C477">
        <v>2024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81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6</v>
      </c>
      <c r="R477">
        <v>30</v>
      </c>
      <c r="S477">
        <v>30</v>
      </c>
      <c r="T477">
        <v>6.4333333333333353</v>
      </c>
      <c r="U477">
        <v>59.766666666666652</v>
      </c>
      <c r="V477">
        <v>94.268689057421412</v>
      </c>
      <c r="W477">
        <v>87.01</v>
      </c>
      <c r="X477">
        <v>10.912938803701461</v>
      </c>
      <c r="Y477">
        <v>2.577897506798053</v>
      </c>
      <c r="Z477">
        <v>-42.386420423723024</v>
      </c>
      <c r="AA477">
        <v>9.5247166396799685E-2</v>
      </c>
      <c r="AB477">
        <v>0.10035217257667274</v>
      </c>
    </row>
    <row r="478" spans="1:28">
      <c r="A478">
        <v>7</v>
      </c>
      <c r="B478">
        <v>6</v>
      </c>
      <c r="C478">
        <v>2024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83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9</v>
      </c>
      <c r="R478">
        <v>657</v>
      </c>
      <c r="S478">
        <v>657</v>
      </c>
      <c r="T478">
        <v>4.2222222222222223</v>
      </c>
      <c r="U478">
        <v>60.394216133942159</v>
      </c>
      <c r="V478">
        <v>91.402860436238882</v>
      </c>
      <c r="W478">
        <v>84.364840182648379</v>
      </c>
      <c r="X478">
        <v>6.3940656715116262</v>
      </c>
      <c r="Y478">
        <v>1.9100383786135071</v>
      </c>
      <c r="Z478">
        <v>-28.790222589514304</v>
      </c>
      <c r="AA478">
        <v>2.0859129440899125</v>
      </c>
      <c r="AB478">
        <v>2.1309007071708375</v>
      </c>
    </row>
    <row r="479" spans="1:28">
      <c r="A479">
        <v>7</v>
      </c>
      <c r="B479">
        <v>7</v>
      </c>
      <c r="C479">
        <v>2023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6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68</v>
      </c>
      <c r="R479">
        <v>12014</v>
      </c>
      <c r="S479">
        <v>12005</v>
      </c>
      <c r="T479">
        <v>2.5043282836690528</v>
      </c>
      <c r="U479">
        <v>61.332028321532697</v>
      </c>
      <c r="V479">
        <v>92.668818472620387</v>
      </c>
      <c r="W479">
        <v>85.508871303623678</v>
      </c>
      <c r="X479">
        <v>9.5995456872479998</v>
      </c>
      <c r="Y479">
        <v>2.4666460595387099</v>
      </c>
      <c r="Z479">
        <v>-14.592269652672048</v>
      </c>
      <c r="AA479">
        <v>42.411833233310965</v>
      </c>
      <c r="AB479">
        <v>42.658300791440062</v>
      </c>
    </row>
    <row r="480" spans="1:28">
      <c r="A480">
        <v>7</v>
      </c>
      <c r="B480">
        <v>8</v>
      </c>
      <c r="C480">
        <v>2023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24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56</v>
      </c>
      <c r="R480">
        <v>5640</v>
      </c>
      <c r="S480">
        <v>5637</v>
      </c>
      <c r="T480">
        <v>4.2150709219858156</v>
      </c>
      <c r="U480">
        <v>60.474365797409988</v>
      </c>
      <c r="V480">
        <v>90.951538847857634</v>
      </c>
      <c r="W480">
        <v>83.933084974277108</v>
      </c>
      <c r="X480">
        <v>10.709154942549402</v>
      </c>
      <c r="Y480">
        <v>2.2782161688782594</v>
      </c>
      <c r="Z480">
        <v>-36.049434016489798</v>
      </c>
      <c r="AA480">
        <v>19.910332897941888</v>
      </c>
      <c r="AB480">
        <v>19.661264001089705</v>
      </c>
    </row>
    <row r="481" spans="1:28">
      <c r="A481">
        <v>7</v>
      </c>
      <c r="B481">
        <v>9</v>
      </c>
      <c r="C481">
        <v>2023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49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42</v>
      </c>
      <c r="R481">
        <v>8137</v>
      </c>
      <c r="S481">
        <v>8137</v>
      </c>
      <c r="T481">
        <v>4.1747572815533971</v>
      </c>
      <c r="U481">
        <v>60.463192822907693</v>
      </c>
      <c r="V481">
        <v>92.182067361867198</v>
      </c>
      <c r="W481">
        <v>85.084048175003517</v>
      </c>
      <c r="X481">
        <v>11.114207910696182</v>
      </c>
      <c r="Y481">
        <v>2.3259949922034449</v>
      </c>
      <c r="Z481">
        <v>-42.082921032956449</v>
      </c>
      <c r="AA481">
        <v>28.725244466410139</v>
      </c>
      <c r="AB481">
        <v>28.770186338501123</v>
      </c>
    </row>
    <row r="482" spans="1:28">
      <c r="A482">
        <v>7</v>
      </c>
      <c r="B482">
        <v>10</v>
      </c>
      <c r="C482">
        <v>2023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80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28</v>
      </c>
      <c r="R482">
        <v>2024</v>
      </c>
      <c r="S482">
        <v>2021</v>
      </c>
      <c r="T482">
        <v>3.0864624505928844</v>
      </c>
      <c r="U482">
        <v>61.094507669470552</v>
      </c>
      <c r="V482">
        <v>90.927171524560976</v>
      </c>
      <c r="W482">
        <v>83.875853537852507</v>
      </c>
      <c r="X482">
        <v>10.965861326078382</v>
      </c>
      <c r="Y482">
        <v>2.2360623386548366</v>
      </c>
      <c r="Z482">
        <v>-32.532709607439529</v>
      </c>
      <c r="AA482">
        <v>7.1451265577011354</v>
      </c>
      <c r="AB482">
        <v>7.0442292295135278</v>
      </c>
    </row>
    <row r="483" spans="1:28">
      <c r="A483">
        <v>7</v>
      </c>
      <c r="B483">
        <v>11</v>
      </c>
      <c r="C483">
        <v>2023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81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10</v>
      </c>
      <c r="R483">
        <v>69</v>
      </c>
      <c r="S483">
        <v>69</v>
      </c>
      <c r="T483">
        <v>4.8550724637681162</v>
      </c>
      <c r="U483">
        <v>60.608695652173914</v>
      </c>
      <c r="V483">
        <v>94.774443764033478</v>
      </c>
      <c r="W483">
        <v>87.476811594202886</v>
      </c>
      <c r="X483">
        <v>15.94481556673704</v>
      </c>
      <c r="Y483">
        <v>3.371738429624588</v>
      </c>
      <c r="Z483">
        <v>-61.080714112864598</v>
      </c>
      <c r="AA483">
        <v>0.24358385992162951</v>
      </c>
      <c r="AB483">
        <v>0.25082582529858</v>
      </c>
    </row>
    <row r="484" spans="1:28">
      <c r="A484">
        <v>7</v>
      </c>
      <c r="B484">
        <v>12</v>
      </c>
      <c r="C484">
        <v>2023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83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8</v>
      </c>
      <c r="R484">
        <v>443</v>
      </c>
      <c r="S484">
        <v>443</v>
      </c>
      <c r="T484">
        <v>4.9977426636568838</v>
      </c>
      <c r="U484">
        <v>60.214446952595942</v>
      </c>
      <c r="V484">
        <v>95.058071995089179</v>
      </c>
      <c r="W484">
        <v>87.738600451467278</v>
      </c>
      <c r="X484">
        <v>6.2328898855733392</v>
      </c>
      <c r="Y484">
        <v>2.1940960897940882</v>
      </c>
      <c r="Z484">
        <v>-24.664901974488551</v>
      </c>
      <c r="AA484">
        <v>1.5638789847142305</v>
      </c>
      <c r="AB484">
        <v>1.6151938141570052</v>
      </c>
    </row>
    <row r="485" spans="1:28">
      <c r="A485">
        <v>7</v>
      </c>
      <c r="B485">
        <v>13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6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72</v>
      </c>
      <c r="R485">
        <v>10725</v>
      </c>
      <c r="S485">
        <v>10724</v>
      </c>
      <c r="T485">
        <v>3.3670862470862457</v>
      </c>
      <c r="U485">
        <v>60.797277135397223</v>
      </c>
      <c r="V485">
        <v>94.365640519154269</v>
      </c>
      <c r="W485">
        <v>87.091513427825603</v>
      </c>
      <c r="X485">
        <v>9.8265956093527116</v>
      </c>
      <c r="Y485">
        <v>2.5504839425732402</v>
      </c>
      <c r="Z485">
        <v>-23.686383089856609</v>
      </c>
      <c r="AA485">
        <v>37.236997430733979</v>
      </c>
      <c r="AB485">
        <v>37.815542121438625</v>
      </c>
    </row>
    <row r="486" spans="1:28">
      <c r="A486">
        <v>7</v>
      </c>
      <c r="B486">
        <v>14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24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68</v>
      </c>
      <c r="R486">
        <v>6314</v>
      </c>
      <c r="S486">
        <v>6309</v>
      </c>
      <c r="T486">
        <v>3.387868229331644</v>
      </c>
      <c r="U486">
        <v>60.961959106038996</v>
      </c>
      <c r="V486">
        <v>91.467612262452505</v>
      </c>
      <c r="W486">
        <v>84.39395149786013</v>
      </c>
      <c r="X486">
        <v>11.150112054386611</v>
      </c>
      <c r="Y486">
        <v>2.2790322470538631</v>
      </c>
      <c r="Z486">
        <v>-37.259346489674449</v>
      </c>
      <c r="AA486">
        <v>21.922088743837236</v>
      </c>
      <c r="AB486">
        <v>21.558053097992204</v>
      </c>
    </row>
    <row r="487" spans="1:28">
      <c r="A487">
        <v>7</v>
      </c>
      <c r="B487">
        <v>15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49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42</v>
      </c>
      <c r="R487">
        <v>8463</v>
      </c>
      <c r="S487">
        <v>8459</v>
      </c>
      <c r="T487">
        <v>3.5075032494387339</v>
      </c>
      <c r="U487">
        <v>60.820309729282414</v>
      </c>
      <c r="V487">
        <v>91.438181774634643</v>
      </c>
      <c r="W487">
        <v>84.380477597824949</v>
      </c>
      <c r="X487">
        <v>11.059935337683536</v>
      </c>
      <c r="Y487">
        <v>2.3449147588366746</v>
      </c>
      <c r="Z487">
        <v>-42.298141798973525</v>
      </c>
      <c r="AA487">
        <v>29.383376154433719</v>
      </c>
      <c r="AB487">
        <v>28.900056518273161</v>
      </c>
    </row>
    <row r="488" spans="1:28">
      <c r="A488">
        <v>7</v>
      </c>
      <c r="B488">
        <v>16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80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24</v>
      </c>
      <c r="R488">
        <v>2200</v>
      </c>
      <c r="S488">
        <v>2199</v>
      </c>
      <c r="T488">
        <v>3.5759090909090903</v>
      </c>
      <c r="U488">
        <v>60.81718963165077</v>
      </c>
      <c r="V488">
        <v>95.31964938263576</v>
      </c>
      <c r="W488">
        <v>87.962119145065941</v>
      </c>
      <c r="X488">
        <v>10.374527926926424</v>
      </c>
      <c r="Y488">
        <v>2.2388636263495876</v>
      </c>
      <c r="Z488">
        <v>-38.387955898921241</v>
      </c>
      <c r="AA488">
        <v>7.6383584473300479</v>
      </c>
      <c r="AB488">
        <v>7.8317461264390111</v>
      </c>
    </row>
    <row r="489" spans="1:28">
      <c r="A489">
        <v>7</v>
      </c>
      <c r="B489">
        <v>17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81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7</v>
      </c>
      <c r="R489">
        <v>38</v>
      </c>
      <c r="S489">
        <v>38</v>
      </c>
      <c r="T489">
        <v>3.3684210526315783</v>
      </c>
      <c r="U489">
        <v>60.65789473684211</v>
      </c>
      <c r="V489">
        <v>101.66505103495469</v>
      </c>
      <c r="W489">
        <v>93.836842105263116</v>
      </c>
      <c r="X489">
        <v>16.305462776121935</v>
      </c>
      <c r="Y489">
        <v>4.0670454541057373</v>
      </c>
      <c r="Z489">
        <v>-54.033177235725006</v>
      </c>
      <c r="AA489">
        <v>0.13193528227206441</v>
      </c>
      <c r="AB489">
        <v>0.14437588805413171</v>
      </c>
    </row>
    <row r="490" spans="1:28">
      <c r="A490">
        <v>7</v>
      </c>
      <c r="B490">
        <v>18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83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8</v>
      </c>
      <c r="R490">
        <v>1062</v>
      </c>
      <c r="S490">
        <v>1062</v>
      </c>
      <c r="T490">
        <v>2.0320150659133711</v>
      </c>
      <c r="U490">
        <v>61.46798493408663</v>
      </c>
      <c r="V490">
        <v>94.491678449663681</v>
      </c>
      <c r="W490">
        <v>87.215819209039623</v>
      </c>
      <c r="X490">
        <v>7.0547438486144234</v>
      </c>
      <c r="Y490">
        <v>2.0080842937602505</v>
      </c>
      <c r="Z490">
        <v>-28.7085860163542</v>
      </c>
      <c r="AA490">
        <v>3.6872439413929592</v>
      </c>
      <c r="AB490">
        <v>3.7502262478028654</v>
      </c>
    </row>
    <row r="491" spans="1:28">
      <c r="A491">
        <v>7</v>
      </c>
      <c r="B491">
        <v>19</v>
      </c>
      <c r="C491">
        <v>2021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6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48</v>
      </c>
      <c r="R491">
        <v>8569</v>
      </c>
      <c r="S491">
        <v>8568</v>
      </c>
      <c r="T491">
        <v>16.316372972342165</v>
      </c>
      <c r="U491">
        <v>61.156279178338004</v>
      </c>
      <c r="V491">
        <v>92.2978671425236</v>
      </c>
      <c r="W491">
        <v>85.186310690943003</v>
      </c>
      <c r="X491">
        <v>10.549647872049437</v>
      </c>
      <c r="Y491">
        <v>2.4350513432728889</v>
      </c>
      <c r="Z491">
        <v>-27.796522005138726</v>
      </c>
      <c r="AA491">
        <v>32.591662863228358</v>
      </c>
      <c r="AB491">
        <v>32.716005438554589</v>
      </c>
    </row>
    <row r="492" spans="1:28">
      <c r="A492">
        <v>7</v>
      </c>
      <c r="B492">
        <v>20</v>
      </c>
      <c r="C492">
        <v>2021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24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56</v>
      </c>
      <c r="R492">
        <v>4854</v>
      </c>
      <c r="S492">
        <v>4853</v>
      </c>
      <c r="T492">
        <v>16.195920889987637</v>
      </c>
      <c r="U492">
        <v>60.787966206470223</v>
      </c>
      <c r="V492">
        <v>91.207359868765792</v>
      </c>
      <c r="W492">
        <v>84.16508757469623</v>
      </c>
      <c r="X492">
        <v>10.254962292228155</v>
      </c>
      <c r="Y492">
        <v>2.3640804579790737</v>
      </c>
      <c r="Z492">
        <v>-25.952242036087007</v>
      </c>
      <c r="AA492">
        <v>18.461889548151529</v>
      </c>
      <c r="AB492">
        <v>18.308521523482369</v>
      </c>
    </row>
    <row r="493" spans="1:28">
      <c r="A493">
        <v>7</v>
      </c>
      <c r="B493">
        <v>21</v>
      </c>
      <c r="C493">
        <v>2021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49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44</v>
      </c>
      <c r="R493">
        <v>8056</v>
      </c>
      <c r="S493">
        <v>8050</v>
      </c>
      <c r="T493">
        <v>16.253972194637541</v>
      </c>
      <c r="U493">
        <v>61.013788819875778</v>
      </c>
      <c r="V493">
        <v>91.051766115085314</v>
      </c>
      <c r="W493">
        <v>83.990186335403919</v>
      </c>
      <c r="X493">
        <v>10.437229872847256</v>
      </c>
      <c r="Y493">
        <v>2.357424361458734</v>
      </c>
      <c r="Z493">
        <v>-33.496244235347426</v>
      </c>
      <c r="AA493">
        <v>30.640499011106041</v>
      </c>
      <c r="AB493">
        <v>30.30647523430515</v>
      </c>
    </row>
    <row r="494" spans="1:28">
      <c r="A494">
        <v>7</v>
      </c>
      <c r="B494">
        <v>22</v>
      </c>
      <c r="C494">
        <v>2021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80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28</v>
      </c>
      <c r="R494">
        <v>2408</v>
      </c>
      <c r="S494">
        <v>2407</v>
      </c>
      <c r="T494">
        <v>16.33513289036545</v>
      </c>
      <c r="U494">
        <v>61.198171998338175</v>
      </c>
      <c r="V494">
        <v>92.757896006636713</v>
      </c>
      <c r="W494">
        <v>85.59970918155399</v>
      </c>
      <c r="X494">
        <v>10.967036567196248</v>
      </c>
      <c r="Y494">
        <v>2.2778053378099017</v>
      </c>
      <c r="Z494">
        <v>-36.194949452187721</v>
      </c>
      <c r="AA494">
        <v>9.1586794462193826</v>
      </c>
      <c r="AB494">
        <v>9.2354781134787647</v>
      </c>
    </row>
    <row r="495" spans="1:28">
      <c r="A495">
        <v>7</v>
      </c>
      <c r="B495">
        <v>23</v>
      </c>
      <c r="C495">
        <v>2021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81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11</v>
      </c>
      <c r="R495">
        <v>365</v>
      </c>
      <c r="S495">
        <v>364</v>
      </c>
      <c r="T495">
        <v>16.542465753424658</v>
      </c>
      <c r="U495">
        <v>62.156593406593394</v>
      </c>
      <c r="V495">
        <v>102.56449942257082</v>
      </c>
      <c r="W495">
        <v>94.557967032967028</v>
      </c>
      <c r="X495">
        <v>13.385325622519828</v>
      </c>
      <c r="Y495">
        <v>2.3996761318931914</v>
      </c>
      <c r="Z495">
        <v>-38.057338891628149</v>
      </c>
      <c r="AA495">
        <v>1.3882549825041837</v>
      </c>
      <c r="AB495">
        <v>1.542803139877434</v>
      </c>
    </row>
    <row r="496" spans="1:28">
      <c r="A496">
        <v>7</v>
      </c>
      <c r="B496">
        <v>24</v>
      </c>
      <c r="C496">
        <v>2021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83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12</v>
      </c>
      <c r="R496">
        <v>2040</v>
      </c>
      <c r="S496">
        <v>2039</v>
      </c>
      <c r="T496">
        <v>16.567647058823528</v>
      </c>
      <c r="U496">
        <v>61.638548307994128</v>
      </c>
      <c r="V496">
        <v>93.581233126301584</v>
      </c>
      <c r="W496">
        <v>86.335262383521382</v>
      </c>
      <c r="X496">
        <v>7.9173060124418253</v>
      </c>
      <c r="Y496">
        <v>2.0321846495154237</v>
      </c>
      <c r="Z496">
        <v>-23.970399817446943</v>
      </c>
      <c r="AA496">
        <v>7.7590141487905084</v>
      </c>
      <c r="AB496">
        <v>7.8907165503016579</v>
      </c>
    </row>
    <row r="497" spans="1:28">
      <c r="A497">
        <v>7</v>
      </c>
      <c r="B497">
        <v>25</v>
      </c>
      <c r="C497">
        <v>2020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6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53</v>
      </c>
      <c r="R497">
        <v>7159</v>
      </c>
      <c r="S497">
        <v>7152</v>
      </c>
      <c r="T497">
        <v>16.41346556781674</v>
      </c>
      <c r="U497">
        <v>61.566974272930665</v>
      </c>
      <c r="V497">
        <v>89.012968059605598</v>
      </c>
      <c r="W497">
        <v>82.12565156599581</v>
      </c>
      <c r="X497">
        <v>10.575220687265196</v>
      </c>
      <c r="Y497">
        <v>2.5672149786376686</v>
      </c>
      <c r="Z497">
        <v>-35.697305219688054</v>
      </c>
      <c r="AA497">
        <v>34.289682919819896</v>
      </c>
      <c r="AB497">
        <v>34.063112219196093</v>
      </c>
    </row>
    <row r="498" spans="1:28">
      <c r="A498">
        <v>7</v>
      </c>
      <c r="B498">
        <v>26</v>
      </c>
      <c r="C498">
        <v>2020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24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42</v>
      </c>
      <c r="R498">
        <v>2627</v>
      </c>
      <c r="S498">
        <v>2626</v>
      </c>
      <c r="T498">
        <v>16.292348686714885</v>
      </c>
      <c r="U498">
        <v>61.276085300837778</v>
      </c>
      <c r="V498">
        <v>90.942310374049441</v>
      </c>
      <c r="W498">
        <v>83.927475247524654</v>
      </c>
      <c r="X498">
        <v>12.33091971203957</v>
      </c>
      <c r="Y498">
        <v>2.7182241691963238</v>
      </c>
      <c r="Z498">
        <v>-30.240094664466802</v>
      </c>
      <c r="AA498">
        <v>12.58262285659546</v>
      </c>
      <c r="AB498">
        <v>12.781354242091203</v>
      </c>
    </row>
    <row r="499" spans="1:28">
      <c r="A499">
        <v>7</v>
      </c>
      <c r="B499">
        <v>27</v>
      </c>
      <c r="C499">
        <v>2020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49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48</v>
      </c>
      <c r="R499">
        <v>7510</v>
      </c>
      <c r="S499">
        <v>7509</v>
      </c>
      <c r="T499">
        <v>16.313848202396802</v>
      </c>
      <c r="U499">
        <v>61.260354241576785</v>
      </c>
      <c r="V499">
        <v>88.945870228387335</v>
      </c>
      <c r="W499">
        <v>82.093027034225415</v>
      </c>
      <c r="X499">
        <v>10.118669031904014</v>
      </c>
      <c r="Y499">
        <v>2.492925332944512</v>
      </c>
      <c r="Z499">
        <v>-34.860722415045196</v>
      </c>
      <c r="AA499">
        <v>35.970878436631871</v>
      </c>
      <c r="AB499">
        <v>35.749203121003362</v>
      </c>
    </row>
    <row r="500" spans="1:28">
      <c r="A500">
        <v>7</v>
      </c>
      <c r="B500">
        <v>28</v>
      </c>
      <c r="C500">
        <v>2020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80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22</v>
      </c>
      <c r="R500">
        <v>1824</v>
      </c>
      <c r="S500">
        <v>1824</v>
      </c>
      <c r="T500">
        <v>16.434210526315795</v>
      </c>
      <c r="U500">
        <v>61.45065789473685</v>
      </c>
      <c r="V500">
        <v>90.008684020452094</v>
      </c>
      <c r="W500">
        <v>83.078015350877138</v>
      </c>
      <c r="X500">
        <v>9.8856396273519387</v>
      </c>
      <c r="Y500">
        <v>2.3098235116333146</v>
      </c>
      <c r="Z500">
        <v>-35.827503892940143</v>
      </c>
      <c r="AA500">
        <v>8.7364690104416134</v>
      </c>
      <c r="AB500">
        <v>8.7879775434776679</v>
      </c>
    </row>
    <row r="501" spans="1:28">
      <c r="A501">
        <v>7</v>
      </c>
      <c r="B501">
        <v>29</v>
      </c>
      <c r="C501">
        <v>2020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81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10</v>
      </c>
      <c r="R501">
        <v>603</v>
      </c>
      <c r="S501">
        <v>603</v>
      </c>
      <c r="T501">
        <v>16.621890547263678</v>
      </c>
      <c r="U501">
        <v>62.71973466003319</v>
      </c>
      <c r="V501">
        <v>92.435978288406318</v>
      </c>
      <c r="W501">
        <v>85.31840796019894</v>
      </c>
      <c r="X501">
        <v>11.336858222085619</v>
      </c>
      <c r="Y501">
        <v>2.5260287323765702</v>
      </c>
      <c r="Z501">
        <v>-48.697403164809486</v>
      </c>
      <c r="AA501">
        <v>2.8882076827282313</v>
      </c>
      <c r="AB501">
        <v>2.9835824673311278</v>
      </c>
    </row>
    <row r="502" spans="1:28">
      <c r="A502">
        <v>7</v>
      </c>
      <c r="B502">
        <v>30</v>
      </c>
      <c r="C502">
        <v>2020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83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10</v>
      </c>
      <c r="R502">
        <v>1155</v>
      </c>
      <c r="S502">
        <v>1154</v>
      </c>
      <c r="T502">
        <v>16.628571428571437</v>
      </c>
      <c r="U502">
        <v>61.935008665511248</v>
      </c>
      <c r="V502">
        <v>91.311956527862066</v>
      </c>
      <c r="W502">
        <v>84.196187175043306</v>
      </c>
      <c r="X502">
        <v>7.6383112195911123</v>
      </c>
      <c r="Y502">
        <v>2.0394985386985898</v>
      </c>
      <c r="Z502">
        <v>-27.164048273177407</v>
      </c>
      <c r="AA502">
        <v>5.5321390937829298</v>
      </c>
      <c r="AB502">
        <v>5.6347704069005777</v>
      </c>
    </row>
    <row r="503" spans="1:28">
      <c r="A503">
        <v>7</v>
      </c>
      <c r="B503">
        <v>31</v>
      </c>
      <c r="C503">
        <v>2019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6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42</v>
      </c>
      <c r="R503">
        <v>6292</v>
      </c>
      <c r="S503">
        <v>6290</v>
      </c>
      <c r="T503">
        <v>16.378099173553714</v>
      </c>
      <c r="U503">
        <v>61.553895071542122</v>
      </c>
      <c r="V503">
        <v>86.886147507522736</v>
      </c>
      <c r="W503">
        <v>80.18508744038175</v>
      </c>
      <c r="X503">
        <v>9.5651031839280787</v>
      </c>
      <c r="Y503">
        <v>2.5468029015211542</v>
      </c>
      <c r="Z503">
        <v>-26.684078156698913</v>
      </c>
      <c r="AA503">
        <v>31.241310824230379</v>
      </c>
      <c r="AB503">
        <v>31.172783323666483</v>
      </c>
    </row>
    <row r="504" spans="1:28">
      <c r="A504">
        <v>7</v>
      </c>
      <c r="B504">
        <v>32</v>
      </c>
      <c r="C504">
        <v>2019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24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34</v>
      </c>
      <c r="R504">
        <v>2744</v>
      </c>
      <c r="S504">
        <v>2740</v>
      </c>
      <c r="T504">
        <v>16.318148688046652</v>
      </c>
      <c r="U504">
        <v>61.540145985401487</v>
      </c>
      <c r="V504">
        <v>88.303817288910324</v>
      </c>
      <c r="W504">
        <v>81.453000000000017</v>
      </c>
      <c r="X504">
        <v>12.37471691838708</v>
      </c>
      <c r="Y504">
        <v>2.620148205927364</v>
      </c>
      <c r="Z504">
        <v>-25.224794919814752</v>
      </c>
      <c r="AA504">
        <v>13.62462760675273</v>
      </c>
      <c r="AB504">
        <v>13.793960421797438</v>
      </c>
    </row>
    <row r="505" spans="1:28">
      <c r="A505">
        <v>7</v>
      </c>
      <c r="B505">
        <v>33</v>
      </c>
      <c r="C505">
        <v>2019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49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49</v>
      </c>
      <c r="R505">
        <v>6870</v>
      </c>
      <c r="S505">
        <v>6866</v>
      </c>
      <c r="T505">
        <v>16.211499272197962</v>
      </c>
      <c r="U505">
        <v>61.203175065540329</v>
      </c>
      <c r="V505">
        <v>86.205315876527123</v>
      </c>
      <c r="W505">
        <v>79.54699970870962</v>
      </c>
      <c r="X505">
        <v>9.7154414407019978</v>
      </c>
      <c r="Y505">
        <v>2.5641087103569</v>
      </c>
      <c r="Z505">
        <v>-34.359434444816905</v>
      </c>
      <c r="AA505">
        <v>34.111221449851051</v>
      </c>
      <c r="AB505">
        <v>33.75661816610279</v>
      </c>
    </row>
    <row r="506" spans="1:28">
      <c r="A506">
        <v>7</v>
      </c>
      <c r="B506">
        <v>34</v>
      </c>
      <c r="C506">
        <v>2019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80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24</v>
      </c>
      <c r="R506">
        <v>1264</v>
      </c>
      <c r="S506">
        <v>1264</v>
      </c>
      <c r="T506">
        <v>16.58465189873418</v>
      </c>
      <c r="U506">
        <v>62.011867088607602</v>
      </c>
      <c r="V506">
        <v>89.967274435316781</v>
      </c>
      <c r="W506">
        <v>83.039794303797478</v>
      </c>
      <c r="X506">
        <v>10.16623881612843</v>
      </c>
      <c r="Y506">
        <v>2.3154718320721912</v>
      </c>
      <c r="Z506">
        <v>-33.465624625627605</v>
      </c>
      <c r="AA506">
        <v>6.276067527308836</v>
      </c>
      <c r="AB506">
        <v>6.487310231482871</v>
      </c>
    </row>
    <row r="507" spans="1:28">
      <c r="A507">
        <v>7</v>
      </c>
      <c r="B507">
        <v>35</v>
      </c>
      <c r="C507">
        <v>2019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81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13</v>
      </c>
      <c r="R507">
        <v>2240</v>
      </c>
      <c r="S507">
        <v>2238</v>
      </c>
      <c r="T507">
        <v>16.425000000000001</v>
      </c>
      <c r="U507">
        <v>62.028150134048239</v>
      </c>
      <c r="V507">
        <v>86.740889414302515</v>
      </c>
      <c r="W507">
        <v>80.029356568364619</v>
      </c>
      <c r="X507">
        <v>12.607087338077347</v>
      </c>
      <c r="Y507">
        <v>2.8048874220194846</v>
      </c>
      <c r="Z507">
        <v>-43.092118194492343</v>
      </c>
      <c r="AA507">
        <v>11.122144985104269</v>
      </c>
      <c r="AB507">
        <v>11.069824500100523</v>
      </c>
    </row>
    <row r="508" spans="1:28">
      <c r="A508">
        <v>7</v>
      </c>
      <c r="B508">
        <v>36</v>
      </c>
      <c r="C508">
        <v>2019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83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5</v>
      </c>
      <c r="R508">
        <v>730</v>
      </c>
      <c r="S508">
        <v>730</v>
      </c>
      <c r="T508">
        <v>16.712328767123289</v>
      </c>
      <c r="U508">
        <v>61.984931506849293</v>
      </c>
      <c r="V508">
        <v>89.315958978316715</v>
      </c>
      <c r="W508">
        <v>82.438630136986262</v>
      </c>
      <c r="X508">
        <v>7.833193389123994</v>
      </c>
      <c r="Y508">
        <v>1.9156293885333953</v>
      </c>
      <c r="Z508">
        <v>-25.054520177630568</v>
      </c>
      <c r="AA508">
        <v>3.6246276067527305</v>
      </c>
      <c r="AB508">
        <v>3.7195033568498905</v>
      </c>
    </row>
    <row r="509" spans="1:28">
      <c r="A509">
        <v>7</v>
      </c>
      <c r="B509">
        <v>37</v>
      </c>
      <c r="C509">
        <v>2018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6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34</v>
      </c>
      <c r="R509">
        <v>5684</v>
      </c>
      <c r="S509">
        <v>5682</v>
      </c>
      <c r="T509">
        <v>15.971147079521465</v>
      </c>
      <c r="U509">
        <v>60.711545230552623</v>
      </c>
      <c r="V509">
        <v>86.407361941665798</v>
      </c>
      <c r="W509">
        <v>79.743875395987459</v>
      </c>
      <c r="X509">
        <v>9.6680780857683821</v>
      </c>
      <c r="Y509">
        <v>2.7572254006601127</v>
      </c>
      <c r="Z509">
        <v>-30.251704817895639</v>
      </c>
      <c r="AA509">
        <v>22.702400447337943</v>
      </c>
      <c r="AB509">
        <v>22.530586781688999</v>
      </c>
    </row>
    <row r="510" spans="1:28">
      <c r="A510">
        <v>7</v>
      </c>
      <c r="B510">
        <v>38</v>
      </c>
      <c r="C510">
        <v>2018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24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33</v>
      </c>
      <c r="R510">
        <v>2297</v>
      </c>
      <c r="S510">
        <v>2296</v>
      </c>
      <c r="T510">
        <v>16.23508924684371</v>
      </c>
      <c r="U510">
        <v>61.215156794425106</v>
      </c>
      <c r="V510">
        <v>90.587379813590786</v>
      </c>
      <c r="W510">
        <v>83.595426829268192</v>
      </c>
      <c r="X510">
        <v>11.75790307985393</v>
      </c>
      <c r="Y510">
        <v>2.5218308624411581</v>
      </c>
      <c r="Z510">
        <v>-20.073440806732282</v>
      </c>
      <c r="AA510">
        <v>9.1744218556536321</v>
      </c>
      <c r="AB510">
        <v>9.5439540287314273</v>
      </c>
    </row>
    <row r="511" spans="1:28">
      <c r="A511">
        <v>7</v>
      </c>
      <c r="B511">
        <v>39</v>
      </c>
      <c r="C511">
        <v>2018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49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65</v>
      </c>
      <c r="R511">
        <v>11380</v>
      </c>
      <c r="S511">
        <v>11358</v>
      </c>
      <c r="T511">
        <v>15.893409490333925</v>
      </c>
      <c r="U511">
        <v>60.68603627399191</v>
      </c>
      <c r="V511">
        <v>87.289641924583051</v>
      </c>
      <c r="W511">
        <v>80.5010829371369</v>
      </c>
      <c r="X511">
        <v>11.266537791409316</v>
      </c>
      <c r="Y511">
        <v>2.7754553562751441</v>
      </c>
      <c r="Z511">
        <v>-36.431771945393294</v>
      </c>
      <c r="AA511">
        <v>45.45272995965972</v>
      </c>
      <c r="AB511">
        <v>45.465034244545471</v>
      </c>
    </row>
    <row r="512" spans="1:28">
      <c r="A512">
        <v>7</v>
      </c>
      <c r="B512">
        <v>40</v>
      </c>
      <c r="C512">
        <v>2018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80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19</v>
      </c>
      <c r="R512">
        <v>545</v>
      </c>
      <c r="S512">
        <v>543</v>
      </c>
      <c r="T512">
        <v>16.100917431192659</v>
      </c>
      <c r="U512">
        <v>61.057090239410705</v>
      </c>
      <c r="V512">
        <v>92.664643477809776</v>
      </c>
      <c r="W512">
        <v>85.408103130755123</v>
      </c>
      <c r="X512">
        <v>11.81263053042318</v>
      </c>
      <c r="Y512">
        <v>2.5240027122949393</v>
      </c>
      <c r="Z512">
        <v>-43.117487812220254</v>
      </c>
      <c r="AA512">
        <v>2.1767783680153374</v>
      </c>
      <c r="AB512">
        <v>2.3060718878874504</v>
      </c>
    </row>
    <row r="513" spans="1:28">
      <c r="A513">
        <v>7</v>
      </c>
      <c r="B513">
        <v>41</v>
      </c>
      <c r="C513">
        <v>2018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81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16</v>
      </c>
      <c r="R513">
        <v>4724</v>
      </c>
      <c r="S513">
        <v>4721</v>
      </c>
      <c r="T513">
        <v>16.21316680779001</v>
      </c>
      <c r="U513">
        <v>61.522770599449267</v>
      </c>
      <c r="V513">
        <v>85.377131706537938</v>
      </c>
      <c r="W513">
        <v>78.781656428722854</v>
      </c>
      <c r="X513">
        <v>11.567026258831987</v>
      </c>
      <c r="Y513">
        <v>2.8850681682097803</v>
      </c>
      <c r="Z513">
        <v>-39.108197617251449</v>
      </c>
      <c r="AA513">
        <v>18.868075248632028</v>
      </c>
      <c r="AB513">
        <v>18.494093278346888</v>
      </c>
    </row>
    <row r="514" spans="1:28">
      <c r="A514">
        <v>7</v>
      </c>
      <c r="B514">
        <v>42</v>
      </c>
      <c r="C514">
        <v>2018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83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5</v>
      </c>
      <c r="R514">
        <v>407</v>
      </c>
      <c r="S514">
        <v>407</v>
      </c>
      <c r="T514">
        <v>16.299754299754298</v>
      </c>
      <c r="U514">
        <v>61.162162162162176</v>
      </c>
      <c r="V514">
        <v>88.880400148005748</v>
      </c>
      <c r="W514">
        <v>82.036609336609246</v>
      </c>
      <c r="X514">
        <v>7.7619028862107982</v>
      </c>
      <c r="Y514">
        <v>2.3097365205456244</v>
      </c>
      <c r="Z514">
        <v>-19.18155937339527</v>
      </c>
      <c r="AA514">
        <v>1.625594120701362</v>
      </c>
      <c r="AB514">
        <v>1.6602597787997637</v>
      </c>
    </row>
    <row r="515" spans="1:28">
      <c r="A515">
        <v>7</v>
      </c>
      <c r="B515">
        <v>43</v>
      </c>
      <c r="C515">
        <v>2017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6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34</v>
      </c>
      <c r="R515">
        <v>7198</v>
      </c>
      <c r="S515">
        <v>7191</v>
      </c>
      <c r="T515">
        <v>15.733120311197556</v>
      </c>
      <c r="U515">
        <v>60.334863023223505</v>
      </c>
      <c r="V515">
        <v>89.887081977546714</v>
      </c>
      <c r="W515">
        <v>82.928507857043741</v>
      </c>
      <c r="X515">
        <v>10.775128295171177</v>
      </c>
      <c r="Y515">
        <v>2.8545038382240362</v>
      </c>
      <c r="Z515">
        <v>-27.648900209331075</v>
      </c>
      <c r="AA515">
        <v>20.769252964769024</v>
      </c>
      <c r="AB515">
        <v>21.081176395020265</v>
      </c>
    </row>
    <row r="516" spans="1:28">
      <c r="A516">
        <v>7</v>
      </c>
      <c r="B516">
        <v>44</v>
      </c>
      <c r="C516">
        <v>2017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24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37</v>
      </c>
      <c r="R516">
        <v>3205</v>
      </c>
      <c r="S516">
        <v>3202</v>
      </c>
      <c r="T516">
        <v>15.841185647425901</v>
      </c>
      <c r="U516">
        <v>60.381948782011243</v>
      </c>
      <c r="V516">
        <v>91.742701439985638</v>
      </c>
      <c r="W516">
        <v>84.64690818238617</v>
      </c>
      <c r="X516">
        <v>11.442799579136045</v>
      </c>
      <c r="Y516">
        <v>2.5614177542535672</v>
      </c>
      <c r="Z516">
        <v>-19.869556869995723</v>
      </c>
      <c r="AA516">
        <v>9.2477710130709525</v>
      </c>
      <c r="AB516">
        <v>9.5815138026388258</v>
      </c>
    </row>
    <row r="517" spans="1:28">
      <c r="A517">
        <v>7</v>
      </c>
      <c r="B517">
        <v>45</v>
      </c>
      <c r="C517">
        <v>2017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49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73</v>
      </c>
      <c r="R517">
        <v>16682</v>
      </c>
      <c r="S517">
        <v>16673</v>
      </c>
      <c r="T517">
        <v>15.802301882268313</v>
      </c>
      <c r="U517">
        <v>60.461764529478799</v>
      </c>
      <c r="V517">
        <v>87.330721151530582</v>
      </c>
      <c r="W517">
        <v>80.587050920650498</v>
      </c>
      <c r="X517">
        <v>11.600379024670357</v>
      </c>
      <c r="Y517">
        <v>2.89803399304822</v>
      </c>
      <c r="Z517">
        <v>-35.712533454255379</v>
      </c>
      <c r="AA517">
        <v>48.134575987534994</v>
      </c>
      <c r="AB517">
        <v>47.498589760236499</v>
      </c>
    </row>
    <row r="518" spans="1:28">
      <c r="A518">
        <v>7</v>
      </c>
      <c r="B518">
        <v>46</v>
      </c>
      <c r="C518">
        <v>2017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80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14</v>
      </c>
      <c r="R518">
        <v>678</v>
      </c>
      <c r="S518">
        <v>677</v>
      </c>
      <c r="T518">
        <v>15.510324483775811</v>
      </c>
      <c r="U518">
        <v>59.896602658788758</v>
      </c>
      <c r="V518">
        <v>93.307418651209602</v>
      </c>
      <c r="W518">
        <v>86.063958641063579</v>
      </c>
      <c r="X518">
        <v>12.734397328449177</v>
      </c>
      <c r="Y518">
        <v>2.807660492094838</v>
      </c>
      <c r="Z518">
        <v>-46.719900221512567</v>
      </c>
      <c r="AA518">
        <v>1.9563147416106412</v>
      </c>
      <c r="AB518">
        <v>2.0597366145471514</v>
      </c>
    </row>
    <row r="519" spans="1:28">
      <c r="A519">
        <v>7</v>
      </c>
      <c r="B519">
        <v>47</v>
      </c>
      <c r="C519">
        <v>2017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81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17</v>
      </c>
      <c r="R519">
        <v>6337</v>
      </c>
      <c r="S519">
        <v>6329</v>
      </c>
      <c r="T519">
        <v>16.126873915101786</v>
      </c>
      <c r="U519">
        <v>61.215041870753666</v>
      </c>
      <c r="V519">
        <v>87.836228939444823</v>
      </c>
      <c r="W519">
        <v>81.028961921314817</v>
      </c>
      <c r="X519">
        <v>10.068975904188841</v>
      </c>
      <c r="Y519">
        <v>2.799519404783088</v>
      </c>
      <c r="Z519">
        <v>-40.832961116586965</v>
      </c>
      <c r="AA519">
        <v>18.284906368121877</v>
      </c>
      <c r="AB519">
        <v>18.129134586665327</v>
      </c>
    </row>
    <row r="520" spans="1:28">
      <c r="A520">
        <v>7</v>
      </c>
      <c r="B520">
        <v>48</v>
      </c>
      <c r="C520">
        <v>2017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83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9</v>
      </c>
      <c r="R520">
        <v>557</v>
      </c>
      <c r="S520">
        <v>556</v>
      </c>
      <c r="T520">
        <v>15.068222621184923</v>
      </c>
      <c r="U520">
        <v>58.899280575539557</v>
      </c>
      <c r="V520">
        <v>91.014598938400766</v>
      </c>
      <c r="W520">
        <v>83.93974820143886</v>
      </c>
      <c r="X520">
        <v>9.1300822611227943</v>
      </c>
      <c r="Y520">
        <v>2.3659605378367559</v>
      </c>
      <c r="Z520">
        <v>-30.633270129304321</v>
      </c>
      <c r="AA520">
        <v>1.6071789248925183</v>
      </c>
      <c r="AB520">
        <v>1.6498488408919687</v>
      </c>
    </row>
    <row r="521" spans="1:28">
      <c r="A521">
        <v>7</v>
      </c>
      <c r="B521">
        <v>49</v>
      </c>
      <c r="C521">
        <v>2016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6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31</v>
      </c>
      <c r="R521">
        <v>7265</v>
      </c>
      <c r="S521">
        <v>7261</v>
      </c>
      <c r="T521">
        <v>15.533792154163796</v>
      </c>
      <c r="U521">
        <v>59.822889409172248</v>
      </c>
      <c r="V521">
        <v>89.954495014326255</v>
      </c>
      <c r="W521">
        <v>83.009199834733579</v>
      </c>
      <c r="X521">
        <v>10.27781941289955</v>
      </c>
      <c r="Y521">
        <v>2.8320824111713097</v>
      </c>
      <c r="Z521">
        <v>-19.914533647519796</v>
      </c>
      <c r="AA521">
        <v>15.491726373251449</v>
      </c>
      <c r="AB521">
        <v>15.776791348809155</v>
      </c>
    </row>
    <row r="522" spans="1:28">
      <c r="A522">
        <v>7</v>
      </c>
      <c r="B522">
        <v>50</v>
      </c>
      <c r="C522">
        <v>2016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24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37</v>
      </c>
      <c r="R522">
        <v>3219</v>
      </c>
      <c r="S522">
        <v>3217</v>
      </c>
      <c r="T522">
        <v>15.813296054675369</v>
      </c>
      <c r="U522">
        <v>60.303077401305551</v>
      </c>
      <c r="V522">
        <v>89.975485730431998</v>
      </c>
      <c r="W522">
        <v>83.023437985700866</v>
      </c>
      <c r="X522">
        <v>10.908569248589711</v>
      </c>
      <c r="Y522">
        <v>2.5523733543596938</v>
      </c>
      <c r="Z522">
        <v>-24.366336749874144</v>
      </c>
      <c r="AA522">
        <v>6.86412487205732</v>
      </c>
      <c r="AB522">
        <v>6.9911366667196013</v>
      </c>
    </row>
    <row r="523" spans="1:28">
      <c r="A523">
        <v>7</v>
      </c>
      <c r="B523">
        <v>51</v>
      </c>
      <c r="C523">
        <v>2016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49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84</v>
      </c>
      <c r="R523">
        <v>24657</v>
      </c>
      <c r="S523">
        <v>24630</v>
      </c>
      <c r="T523">
        <v>15.786957050736101</v>
      </c>
      <c r="U523">
        <v>60.454689403166874</v>
      </c>
      <c r="V523">
        <v>86.762687999069698</v>
      </c>
      <c r="W523">
        <v>80.043999187982436</v>
      </c>
      <c r="X523">
        <v>10.90090664370822</v>
      </c>
      <c r="Y523">
        <v>2.8410663264794178</v>
      </c>
      <c r="Z523">
        <v>-34.465394179628838</v>
      </c>
      <c r="AA523">
        <v>52.578045035823934</v>
      </c>
      <c r="AB523">
        <v>51.604694147325006</v>
      </c>
    </row>
    <row r="524" spans="1:28">
      <c r="A524">
        <v>7</v>
      </c>
      <c r="B524">
        <v>52</v>
      </c>
      <c r="C524">
        <v>2016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80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28</v>
      </c>
      <c r="R524">
        <v>4124</v>
      </c>
      <c r="S524">
        <v>4124</v>
      </c>
      <c r="T524">
        <v>16.247090203685744</v>
      </c>
      <c r="U524">
        <v>61.195683802133864</v>
      </c>
      <c r="V524">
        <v>92.349778744090372</v>
      </c>
      <c r="W524">
        <v>85.238845780795145</v>
      </c>
      <c r="X524">
        <v>10.929622506489</v>
      </c>
      <c r="Y524">
        <v>2.467297416237912</v>
      </c>
      <c r="Z524">
        <v>-24.456573802936976</v>
      </c>
      <c r="AA524">
        <v>8.7939269873763255</v>
      </c>
      <c r="AB524">
        <v>9.2013644901747433</v>
      </c>
    </row>
    <row r="525" spans="1:28">
      <c r="A525">
        <v>7</v>
      </c>
      <c r="B525">
        <v>53</v>
      </c>
      <c r="C525">
        <v>2016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81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14</v>
      </c>
      <c r="R525">
        <v>7122</v>
      </c>
      <c r="S525">
        <v>7116</v>
      </c>
      <c r="T525">
        <v>16.176495366470096</v>
      </c>
      <c r="U525">
        <v>61.348369870713881</v>
      </c>
      <c r="V525">
        <v>89.004925040362068</v>
      </c>
      <c r="W525">
        <v>82.120137717819205</v>
      </c>
      <c r="X525">
        <v>11.081232610584353</v>
      </c>
      <c r="Y525">
        <v>2.8011528756241262</v>
      </c>
      <c r="Z525">
        <v>-39.412094201211758</v>
      </c>
      <c r="AA525">
        <v>15.186796315250763</v>
      </c>
      <c r="AB525">
        <v>15.296132118323076</v>
      </c>
    </row>
    <row r="526" spans="1:28">
      <c r="A526">
        <v>7</v>
      </c>
      <c r="B526">
        <v>54</v>
      </c>
      <c r="C526">
        <v>2016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83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8</v>
      </c>
      <c r="R526">
        <v>509</v>
      </c>
      <c r="S526">
        <v>509</v>
      </c>
      <c r="T526">
        <v>16.40471512770138</v>
      </c>
      <c r="U526">
        <v>61.418467583497062</v>
      </c>
      <c r="V526">
        <v>91.879218487591714</v>
      </c>
      <c r="W526">
        <v>84.80451866404718</v>
      </c>
      <c r="X526">
        <v>9.9388641624201188</v>
      </c>
      <c r="Y526">
        <v>2.2090483708476345</v>
      </c>
      <c r="Z526">
        <v>-34.079241328475639</v>
      </c>
      <c r="AA526">
        <v>1.0853804162401914</v>
      </c>
      <c r="AB526">
        <v>1.1298812286484281</v>
      </c>
    </row>
    <row r="527" spans="1:28">
      <c r="A527">
        <v>7</v>
      </c>
      <c r="B527">
        <v>55</v>
      </c>
      <c r="C527">
        <v>2015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6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29</v>
      </c>
      <c r="R527">
        <v>6165</v>
      </c>
      <c r="S527">
        <v>6150</v>
      </c>
      <c r="T527">
        <v>15.666666666666663</v>
      </c>
      <c r="U527">
        <v>60.159674796747986</v>
      </c>
      <c r="V527">
        <v>88.194663918470013</v>
      </c>
      <c r="W527">
        <v>81.328065040650387</v>
      </c>
      <c r="X527">
        <v>9.1733383198663354</v>
      </c>
      <c r="Y527">
        <v>2.7270162779898626</v>
      </c>
      <c r="Z527">
        <v>-36.876117076709129</v>
      </c>
      <c r="AA527">
        <v>16.244631235013571</v>
      </c>
      <c r="AB527">
        <v>16.330965549095254</v>
      </c>
    </row>
    <row r="528" spans="1:28">
      <c r="A528">
        <v>7</v>
      </c>
      <c r="B528">
        <v>56</v>
      </c>
      <c r="C528">
        <v>2015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24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26</v>
      </c>
      <c r="R528">
        <v>1698</v>
      </c>
      <c r="S528">
        <v>1697</v>
      </c>
      <c r="T528">
        <v>15.671967020023557</v>
      </c>
      <c r="U528">
        <v>60.077784325279922</v>
      </c>
      <c r="V528">
        <v>87.85224834342165</v>
      </c>
      <c r="W528">
        <v>81.064466705951702</v>
      </c>
      <c r="X528">
        <v>9.5938648923364767</v>
      </c>
      <c r="Y528">
        <v>2.4436769715866236</v>
      </c>
      <c r="Z528">
        <v>-21.746165917718336</v>
      </c>
      <c r="AA528">
        <v>4.47419040341493</v>
      </c>
      <c r="AB528">
        <v>4.4916786675367568</v>
      </c>
    </row>
    <row r="529" spans="1:28">
      <c r="A529">
        <v>7</v>
      </c>
      <c r="B529">
        <v>57</v>
      </c>
      <c r="C529">
        <v>2015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49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86</v>
      </c>
      <c r="R529">
        <v>21946</v>
      </c>
      <c r="S529">
        <v>21922</v>
      </c>
      <c r="T529">
        <v>15.81222090585984</v>
      </c>
      <c r="U529">
        <v>60.478697199160656</v>
      </c>
      <c r="V529">
        <v>86.787099895096404</v>
      </c>
      <c r="W529">
        <v>80.066294133746752</v>
      </c>
      <c r="X529">
        <v>10.269389494250523</v>
      </c>
      <c r="Y529">
        <v>2.8167146752086922</v>
      </c>
      <c r="Z529">
        <v>-39.252959337088754</v>
      </c>
      <c r="AA529">
        <v>57.827198229295661</v>
      </c>
      <c r="AB529">
        <v>57.309445741015082</v>
      </c>
    </row>
    <row r="530" spans="1:28">
      <c r="A530">
        <v>7</v>
      </c>
      <c r="B530">
        <v>58</v>
      </c>
      <c r="C530">
        <v>2015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80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15</v>
      </c>
      <c r="R530">
        <v>1149</v>
      </c>
      <c r="S530">
        <v>1149</v>
      </c>
      <c r="T530">
        <v>16.326370757180154</v>
      </c>
      <c r="U530">
        <v>61.503046127066995</v>
      </c>
      <c r="V530">
        <v>89.634115868808578</v>
      </c>
      <c r="W530">
        <v>82.732288946910387</v>
      </c>
      <c r="X530">
        <v>10.135964803074719</v>
      </c>
      <c r="Y530">
        <v>2.4617596391475591</v>
      </c>
      <c r="Z530">
        <v>-37.560469912737425</v>
      </c>
      <c r="AA530">
        <v>3.0275882058443786</v>
      </c>
      <c r="AB530">
        <v>3.1037831849117494</v>
      </c>
    </row>
    <row r="531" spans="1:28">
      <c r="A531">
        <v>7</v>
      </c>
      <c r="B531">
        <v>59</v>
      </c>
      <c r="C531">
        <v>2015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81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17</v>
      </c>
      <c r="R531">
        <v>5975</v>
      </c>
      <c r="S531">
        <v>5975</v>
      </c>
      <c r="T531">
        <v>16.18209205020921</v>
      </c>
      <c r="U531">
        <v>61.216569037656882</v>
      </c>
      <c r="V531">
        <v>89.284623090975941</v>
      </c>
      <c r="W531">
        <v>82.409707112970722</v>
      </c>
      <c r="X531">
        <v>10.341709650325164</v>
      </c>
      <c r="Y531">
        <v>2.7158225262686022</v>
      </c>
      <c r="Z531">
        <v>-33.24860747175412</v>
      </c>
      <c r="AA531">
        <v>15.743985665726854</v>
      </c>
      <c r="AB531">
        <v>16.077280444481818</v>
      </c>
    </row>
    <row r="532" spans="1:28">
      <c r="A532">
        <v>7</v>
      </c>
      <c r="B532">
        <v>60</v>
      </c>
      <c r="C532">
        <v>2015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83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9</v>
      </c>
      <c r="R532">
        <v>1018</v>
      </c>
      <c r="S532">
        <v>1017</v>
      </c>
      <c r="T532">
        <v>16.214145383104121</v>
      </c>
      <c r="U532">
        <v>61.244837758112105</v>
      </c>
      <c r="V532">
        <v>87.713209139109594</v>
      </c>
      <c r="W532">
        <v>80.914355948869286</v>
      </c>
      <c r="X532">
        <v>9.246642825528399</v>
      </c>
      <c r="Y532">
        <v>2.3942810011603943</v>
      </c>
      <c r="Z532">
        <v>-41.094380919135283</v>
      </c>
      <c r="AA532">
        <v>2.6824062607045929</v>
      </c>
      <c r="AB532">
        <v>2.6868464129593654</v>
      </c>
    </row>
    <row r="533" spans="1:28">
      <c r="A533">
        <v>7</v>
      </c>
      <c r="B533">
        <v>61</v>
      </c>
      <c r="C533">
        <v>2014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6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15</v>
      </c>
      <c r="R533">
        <v>2252</v>
      </c>
      <c r="S533">
        <v>2252</v>
      </c>
      <c r="T533">
        <v>15.587921847246886</v>
      </c>
      <c r="U533">
        <v>59.774866785079936</v>
      </c>
      <c r="V533">
        <v>87.063575605841692</v>
      </c>
      <c r="W533">
        <v>80.359680284191853</v>
      </c>
      <c r="X533">
        <v>9.3468609430789922</v>
      </c>
      <c r="Y533">
        <v>2.3954939808094098</v>
      </c>
      <c r="Z533">
        <v>-41.719878749090569</v>
      </c>
      <c r="AA533">
        <v>21.187317715683506</v>
      </c>
      <c r="AB533">
        <v>22.044658187202369</v>
      </c>
    </row>
    <row r="534" spans="1:28">
      <c r="A534">
        <v>7</v>
      </c>
      <c r="B534">
        <v>62</v>
      </c>
      <c r="C534">
        <v>2014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24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12</v>
      </c>
      <c r="R534">
        <v>134</v>
      </c>
      <c r="S534">
        <v>134</v>
      </c>
      <c r="T534">
        <v>16.104477611940297</v>
      </c>
      <c r="U534">
        <v>60.843283582089555</v>
      </c>
      <c r="V534">
        <v>85.782086318138454</v>
      </c>
      <c r="W534">
        <v>79.176865671641849</v>
      </c>
      <c r="X534">
        <v>11.738423412274305</v>
      </c>
      <c r="Y534">
        <v>2.527031405731059</v>
      </c>
      <c r="Z534">
        <v>-37.137769901112797</v>
      </c>
      <c r="AA534">
        <v>1.2607018534198891</v>
      </c>
      <c r="AB534">
        <v>1.2924087416077861</v>
      </c>
    </row>
    <row r="535" spans="1:28">
      <c r="A535">
        <v>7</v>
      </c>
      <c r="B535">
        <v>63</v>
      </c>
      <c r="C535">
        <v>2014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49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70</v>
      </c>
      <c r="R535">
        <v>6556</v>
      </c>
      <c r="S535">
        <v>6556</v>
      </c>
      <c r="T535">
        <v>15.856924954240389</v>
      </c>
      <c r="U535">
        <v>60.593502135448446</v>
      </c>
      <c r="V535">
        <v>81.573833105168603</v>
      </c>
      <c r="W535">
        <v>75.292647956070724</v>
      </c>
      <c r="X535">
        <v>10.277002154383172</v>
      </c>
      <c r="Y535">
        <v>2.8922505701318988</v>
      </c>
      <c r="Z535">
        <v>-37.716536937930464</v>
      </c>
      <c r="AA535">
        <v>61.680308589707408</v>
      </c>
      <c r="AB535">
        <v>60.129597788834396</v>
      </c>
    </row>
    <row r="536" spans="1:28">
      <c r="A536">
        <v>7</v>
      </c>
      <c r="B536">
        <v>64</v>
      </c>
      <c r="C536">
        <v>2014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80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6</v>
      </c>
      <c r="R536">
        <v>11</v>
      </c>
      <c r="S536">
        <v>11</v>
      </c>
      <c r="T536">
        <v>16.181818181818183</v>
      </c>
      <c r="U536">
        <v>62</v>
      </c>
      <c r="V536">
        <v>93.932827735644636</v>
      </c>
      <c r="W536">
        <v>86.699999999999989</v>
      </c>
      <c r="X536">
        <v>11.386834503056688</v>
      </c>
      <c r="Y536">
        <v>2.4863262420322454</v>
      </c>
      <c r="Z536">
        <v>-14.417585429247216</v>
      </c>
      <c r="AA536">
        <v>0.10349045065387148</v>
      </c>
      <c r="AB536">
        <v>0.1161738990613632</v>
      </c>
    </row>
    <row r="537" spans="1:28">
      <c r="A537">
        <v>7</v>
      </c>
      <c r="B537">
        <v>65</v>
      </c>
      <c r="C537">
        <v>2014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81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10</v>
      </c>
      <c r="R537">
        <v>1676</v>
      </c>
      <c r="S537">
        <v>1676</v>
      </c>
      <c r="T537">
        <v>16.276849642004773</v>
      </c>
      <c r="U537">
        <v>61.356801909307883</v>
      </c>
      <c r="V537">
        <v>87.121545132738817</v>
      </c>
      <c r="W537">
        <v>80.413186157517956</v>
      </c>
      <c r="X537">
        <v>10.583592092982345</v>
      </c>
      <c r="Y537">
        <v>2.5189771925919562</v>
      </c>
      <c r="Z537">
        <v>-35.684686529660922</v>
      </c>
      <c r="AA537">
        <v>15.768181390535329</v>
      </c>
      <c r="AB537">
        <v>16.417161383294097</v>
      </c>
    </row>
    <row r="538" spans="1:28">
      <c r="A538">
        <v>7</v>
      </c>
      <c r="B538">
        <v>66</v>
      </c>
      <c r="C538">
        <v>2014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83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</row>
    <row r="539" spans="1:28">
      <c r="A539">
        <v>7</v>
      </c>
      <c r="B539">
        <v>67</v>
      </c>
      <c r="C539">
        <v>2013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6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4</v>
      </c>
      <c r="R539">
        <v>564</v>
      </c>
      <c r="S539">
        <v>564</v>
      </c>
      <c r="T539">
        <v>15.132978723404252</v>
      </c>
      <c r="U539">
        <v>58.909574468085104</v>
      </c>
      <c r="V539">
        <v>90.831047386336635</v>
      </c>
      <c r="W539">
        <v>83.837056737588625</v>
      </c>
      <c r="X539">
        <v>10.150746357825255</v>
      </c>
      <c r="Y539">
        <v>2.6805010043881565</v>
      </c>
      <c r="Z539">
        <v>-47.067285881782141</v>
      </c>
      <c r="AA539">
        <v>10.458001112553312</v>
      </c>
      <c r="AB539">
        <v>11.751643297968798</v>
      </c>
    </row>
    <row r="540" spans="1:28">
      <c r="A540">
        <v>7</v>
      </c>
      <c r="B540">
        <v>68</v>
      </c>
      <c r="C540">
        <v>2013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24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11</v>
      </c>
      <c r="R540">
        <v>104</v>
      </c>
      <c r="S540">
        <v>104</v>
      </c>
      <c r="T540">
        <v>15.326923076923077</v>
      </c>
      <c r="U540">
        <v>59.605769230769241</v>
      </c>
      <c r="V540">
        <v>83.653846153846189</v>
      </c>
      <c r="W540">
        <v>77.21250000000002</v>
      </c>
      <c r="X540">
        <v>12.39387013111414</v>
      </c>
      <c r="Y540">
        <v>2.8162245226774503</v>
      </c>
      <c r="Z540">
        <v>-37.338418562139374</v>
      </c>
      <c r="AA540">
        <v>1.9284257370665672</v>
      </c>
      <c r="AB540">
        <v>1.9957421384148004</v>
      </c>
    </row>
    <row r="541" spans="1:28">
      <c r="A541">
        <v>7</v>
      </c>
      <c r="B541">
        <v>69</v>
      </c>
      <c r="C541">
        <v>2013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49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53</v>
      </c>
      <c r="R541">
        <v>4169</v>
      </c>
      <c r="S541">
        <v>4169</v>
      </c>
      <c r="T541">
        <v>16.049412329095702</v>
      </c>
      <c r="U541">
        <v>60.893259774526257</v>
      </c>
      <c r="V541">
        <v>78.668379077164289</v>
      </c>
      <c r="W541">
        <v>72.610913888222512</v>
      </c>
      <c r="X541">
        <v>10.389250462196493</v>
      </c>
      <c r="Y541">
        <v>2.9118948865119489</v>
      </c>
      <c r="Z541">
        <v>-39.00305657789368</v>
      </c>
      <c r="AA541">
        <v>77.303912479139612</v>
      </c>
      <c r="AB541">
        <v>75.23454027422099</v>
      </c>
    </row>
    <row r="542" spans="1:28">
      <c r="A542">
        <v>7</v>
      </c>
      <c r="B542">
        <v>70</v>
      </c>
      <c r="C542">
        <v>2013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80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4</v>
      </c>
      <c r="R542">
        <v>26</v>
      </c>
      <c r="S542">
        <v>26</v>
      </c>
      <c r="T542">
        <v>16.192307692307697</v>
      </c>
      <c r="U542">
        <v>61.038461538461519</v>
      </c>
      <c r="V542">
        <v>87.444787065588812</v>
      </c>
      <c r="W542">
        <v>80.711538461538481</v>
      </c>
      <c r="X542">
        <v>13.089582673111185</v>
      </c>
      <c r="Y542">
        <v>2.5340871400044302</v>
      </c>
      <c r="Z542">
        <v>-76.367511970463283</v>
      </c>
      <c r="AA542">
        <v>0.48210643426664174</v>
      </c>
      <c r="AB542">
        <v>0.52154579363438303</v>
      </c>
    </row>
    <row r="543" spans="1:28">
      <c r="A543">
        <v>7</v>
      </c>
      <c r="B543">
        <v>71</v>
      </c>
      <c r="C543">
        <v>2013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81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7</v>
      </c>
      <c r="R543">
        <v>529</v>
      </c>
      <c r="S543">
        <v>529</v>
      </c>
      <c r="T543">
        <v>16.688090737240078</v>
      </c>
      <c r="U543">
        <v>62.771266540642713</v>
      </c>
      <c r="V543">
        <v>86.379583301759126</v>
      </c>
      <c r="W543">
        <v>79.728355387523621</v>
      </c>
      <c r="X543">
        <v>7.8138013071758756</v>
      </c>
      <c r="Y543">
        <v>2.6171324627962567</v>
      </c>
      <c r="Z543">
        <v>-28.551414491100161</v>
      </c>
      <c r="AA543">
        <v>9.8090116818097517</v>
      </c>
      <c r="AB543">
        <v>10.482188161096891</v>
      </c>
    </row>
    <row r="544" spans="1:28">
      <c r="A544">
        <v>7</v>
      </c>
      <c r="B544">
        <v>72</v>
      </c>
      <c r="C544">
        <v>2013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83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</v>
      </c>
      <c r="R544">
        <v>1</v>
      </c>
      <c r="S544">
        <v>1</v>
      </c>
      <c r="T544">
        <v>17</v>
      </c>
      <c r="U544">
        <v>68</v>
      </c>
      <c r="V544">
        <v>62.513542795232922</v>
      </c>
      <c r="W544">
        <v>57.7</v>
      </c>
      <c r="X544">
        <v>0</v>
      </c>
      <c r="Y544">
        <v>0</v>
      </c>
      <c r="AA544">
        <v>1.854255516410162E-2</v>
      </c>
      <c r="AB544">
        <v>1.4340334664142912E-2</v>
      </c>
    </row>
    <row r="545" spans="1:28" s="315" customFormat="1">
      <c r="A545" s="315">
        <v>7</v>
      </c>
      <c r="B545" s="315">
        <v>73</v>
      </c>
      <c r="C545" s="315">
        <v>2012</v>
      </c>
      <c r="D545" s="315">
        <v>99</v>
      </c>
      <c r="E545" s="315">
        <v>99</v>
      </c>
      <c r="F545" s="315">
        <v>99</v>
      </c>
      <c r="G545" s="315">
        <v>99</v>
      </c>
      <c r="H545" s="315">
        <v>99</v>
      </c>
      <c r="I545" s="315">
        <v>6</v>
      </c>
      <c r="J545" s="315">
        <v>999</v>
      </c>
      <c r="K545" s="315">
        <v>99</v>
      </c>
      <c r="L545" s="315">
        <v>99</v>
      </c>
      <c r="M545" s="315">
        <v>99</v>
      </c>
      <c r="N545" s="315">
        <v>99</v>
      </c>
      <c r="O545" s="315">
        <v>99</v>
      </c>
      <c r="P545" s="315">
        <v>9999</v>
      </c>
      <c r="Q545" s="315">
        <v>4</v>
      </c>
      <c r="R545" s="315">
        <v>201</v>
      </c>
      <c r="S545" s="315">
        <v>201</v>
      </c>
      <c r="T545" s="315">
        <v>15.223880597014924</v>
      </c>
      <c r="U545" s="315">
        <v>59.33333333333335</v>
      </c>
      <c r="V545" s="315">
        <v>90.371544229017474</v>
      </c>
      <c r="W545" s="315">
        <v>83.41293532338311</v>
      </c>
      <c r="X545" s="315">
        <v>9.6502123731322822</v>
      </c>
      <c r="Y545" s="315">
        <v>2.8622319046424889</v>
      </c>
      <c r="Z545" s="315">
        <v>-52.04331013436996</v>
      </c>
      <c r="AA545" s="315">
        <v>20.468431771894096</v>
      </c>
      <c r="AB545" s="315">
        <v>22.177248677248688</v>
      </c>
    </row>
    <row r="546" spans="1:28" s="315" customFormat="1">
      <c r="A546" s="315">
        <v>7</v>
      </c>
      <c r="B546" s="315">
        <v>74</v>
      </c>
      <c r="C546" s="315">
        <v>2012</v>
      </c>
      <c r="D546" s="315">
        <v>99</v>
      </c>
      <c r="E546" s="315">
        <v>99</v>
      </c>
      <c r="F546" s="315">
        <v>99</v>
      </c>
      <c r="G546" s="315">
        <v>99</v>
      </c>
      <c r="H546" s="315">
        <v>99</v>
      </c>
      <c r="I546" s="315">
        <v>24</v>
      </c>
      <c r="J546" s="315">
        <v>999</v>
      </c>
      <c r="K546" s="315">
        <v>99</v>
      </c>
      <c r="L546" s="315">
        <v>99</v>
      </c>
      <c r="M546" s="315">
        <v>99</v>
      </c>
      <c r="N546" s="315">
        <v>99</v>
      </c>
      <c r="O546" s="315">
        <v>99</v>
      </c>
      <c r="P546" s="315">
        <v>9999</v>
      </c>
      <c r="Q546" s="315">
        <v>3</v>
      </c>
      <c r="R546" s="315">
        <v>8</v>
      </c>
      <c r="S546" s="315">
        <v>8</v>
      </c>
      <c r="T546" s="315">
        <v>15.5</v>
      </c>
      <c r="U546" s="315">
        <v>59.625</v>
      </c>
      <c r="V546" s="315">
        <v>90.872156013001103</v>
      </c>
      <c r="W546" s="315">
        <v>83.875</v>
      </c>
      <c r="X546" s="315">
        <v>9.3754666550524774</v>
      </c>
      <c r="Y546" s="315">
        <v>3.3517719194479798</v>
      </c>
      <c r="Z546" s="315">
        <v>-77.039991448489985</v>
      </c>
      <c r="AA546" s="315">
        <v>0.81466395112016299</v>
      </c>
      <c r="AB546" s="315">
        <v>0.88756613756613778</v>
      </c>
    </row>
    <row r="547" spans="1:28" s="315" customFormat="1">
      <c r="A547" s="315">
        <v>7</v>
      </c>
      <c r="B547" s="315">
        <v>75</v>
      </c>
      <c r="C547" s="315">
        <v>2012</v>
      </c>
      <c r="D547" s="315">
        <v>99</v>
      </c>
      <c r="E547" s="315">
        <v>99</v>
      </c>
      <c r="F547" s="315">
        <v>99</v>
      </c>
      <c r="G547" s="315">
        <v>99</v>
      </c>
      <c r="H547" s="315">
        <v>99</v>
      </c>
      <c r="I547" s="315">
        <v>49</v>
      </c>
      <c r="J547" s="315">
        <v>999</v>
      </c>
      <c r="K547" s="315">
        <v>99</v>
      </c>
      <c r="L547" s="315">
        <v>99</v>
      </c>
      <c r="M547" s="315">
        <v>99</v>
      </c>
      <c r="N547" s="315">
        <v>99</v>
      </c>
      <c r="O547" s="315">
        <v>99</v>
      </c>
      <c r="P547" s="315">
        <v>9999</v>
      </c>
      <c r="Q547" s="315">
        <v>13</v>
      </c>
      <c r="R547" s="315">
        <v>729</v>
      </c>
      <c r="S547" s="315">
        <v>729</v>
      </c>
      <c r="T547" s="315">
        <v>15.748971193415642</v>
      </c>
      <c r="U547" s="315">
        <v>60.100137174211248</v>
      </c>
      <c r="V547" s="315">
        <v>80.854314448471982</v>
      </c>
      <c r="W547" s="315">
        <v>74.628532235939545</v>
      </c>
      <c r="X547" s="315">
        <v>12.631278622093085</v>
      </c>
      <c r="Y547" s="315">
        <v>2.9836523006446258</v>
      </c>
      <c r="Z547" s="315">
        <v>-51.475740905098178</v>
      </c>
      <c r="AA547" s="315">
        <v>74.236252545824868</v>
      </c>
      <c r="AB547" s="315">
        <v>71.963227513227494</v>
      </c>
    </row>
    <row r="548" spans="1:28" s="315" customFormat="1">
      <c r="A548" s="315">
        <v>7</v>
      </c>
      <c r="B548" s="315">
        <v>76</v>
      </c>
      <c r="C548" s="315">
        <v>2012</v>
      </c>
      <c r="D548" s="315">
        <v>99</v>
      </c>
      <c r="E548" s="315">
        <v>99</v>
      </c>
      <c r="F548" s="315">
        <v>99</v>
      </c>
      <c r="G548" s="315">
        <v>99</v>
      </c>
      <c r="H548" s="315">
        <v>99</v>
      </c>
      <c r="I548" s="315">
        <v>80</v>
      </c>
      <c r="J548" s="315">
        <v>999</v>
      </c>
      <c r="K548" s="315">
        <v>99</v>
      </c>
      <c r="L548" s="315">
        <v>99</v>
      </c>
      <c r="M548" s="315">
        <v>99</v>
      </c>
      <c r="N548" s="315">
        <v>99</v>
      </c>
      <c r="O548" s="315">
        <v>99</v>
      </c>
      <c r="P548" s="315">
        <v>9999</v>
      </c>
      <c r="Q548" s="315">
        <v>4</v>
      </c>
      <c r="R548" s="315">
        <v>44</v>
      </c>
      <c r="S548" s="315">
        <v>44</v>
      </c>
      <c r="T548" s="315">
        <v>16.113636363636363</v>
      </c>
      <c r="U548" s="315">
        <v>61.25</v>
      </c>
      <c r="V548" s="315">
        <v>92.553924948291183</v>
      </c>
      <c r="W548" s="315">
        <v>85.427272727272737</v>
      </c>
      <c r="X548" s="315">
        <v>13.361041801316528</v>
      </c>
      <c r="Y548" s="315">
        <v>3.2899640782786124</v>
      </c>
      <c r="Z548" s="315">
        <v>-64.065202270225925</v>
      </c>
      <c r="AA548" s="315">
        <v>4.4806517311608971</v>
      </c>
      <c r="AB548" s="315">
        <v>4.971957671957675</v>
      </c>
    </row>
    <row r="549" spans="1:28" s="315" customFormat="1">
      <c r="A549" s="315">
        <v>7</v>
      </c>
      <c r="B549" s="315">
        <v>77</v>
      </c>
      <c r="C549" s="315">
        <v>2012</v>
      </c>
      <c r="D549" s="315">
        <v>99</v>
      </c>
      <c r="E549" s="315">
        <v>99</v>
      </c>
      <c r="F549" s="315">
        <v>99</v>
      </c>
      <c r="G549" s="315">
        <v>99</v>
      </c>
      <c r="H549" s="315">
        <v>99</v>
      </c>
      <c r="I549" s="315">
        <v>81</v>
      </c>
      <c r="J549" s="315">
        <v>999</v>
      </c>
      <c r="K549" s="315">
        <v>99</v>
      </c>
      <c r="L549" s="315">
        <v>99</v>
      </c>
      <c r="M549" s="315">
        <v>99</v>
      </c>
      <c r="N549" s="315">
        <v>99</v>
      </c>
      <c r="O549" s="315">
        <v>99</v>
      </c>
      <c r="P549" s="315">
        <v>9999</v>
      </c>
    </row>
    <row r="550" spans="1:28" s="315" customFormat="1">
      <c r="A550" s="315">
        <v>7</v>
      </c>
      <c r="B550" s="315">
        <v>78</v>
      </c>
      <c r="C550" s="315">
        <v>2012</v>
      </c>
      <c r="D550" s="315">
        <v>99</v>
      </c>
      <c r="E550" s="315">
        <v>99</v>
      </c>
      <c r="F550" s="315">
        <v>99</v>
      </c>
      <c r="G550" s="315">
        <v>99</v>
      </c>
      <c r="H550" s="315">
        <v>99</v>
      </c>
      <c r="I550" s="315">
        <v>83</v>
      </c>
      <c r="J550" s="315">
        <v>999</v>
      </c>
      <c r="K550" s="315">
        <v>99</v>
      </c>
      <c r="L550" s="315">
        <v>99</v>
      </c>
      <c r="M550" s="315">
        <v>99</v>
      </c>
      <c r="N550" s="315">
        <v>99</v>
      </c>
      <c r="O550" s="315">
        <v>99</v>
      </c>
      <c r="P550" s="315">
        <v>9999</v>
      </c>
    </row>
    <row r="551" spans="1:28">
      <c r="A551">
        <v>8</v>
      </c>
      <c r="B551">
        <v>1</v>
      </c>
      <c r="C551">
        <v>2024</v>
      </c>
      <c r="D551">
        <v>99</v>
      </c>
      <c r="E551">
        <v>99</v>
      </c>
      <c r="F551">
        <v>99</v>
      </c>
      <c r="G551">
        <v>99</v>
      </c>
      <c r="H551">
        <v>1</v>
      </c>
      <c r="I551">
        <v>99</v>
      </c>
      <c r="J551">
        <v>103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</row>
    <row r="552" spans="1:28">
      <c r="A552">
        <v>8</v>
      </c>
      <c r="B552">
        <v>2</v>
      </c>
      <c r="C552">
        <v>2024</v>
      </c>
      <c r="D552">
        <v>99</v>
      </c>
      <c r="E552">
        <v>99</v>
      </c>
      <c r="F552">
        <v>99</v>
      </c>
      <c r="G552">
        <v>99</v>
      </c>
      <c r="H552">
        <v>2</v>
      </c>
      <c r="I552">
        <v>99</v>
      </c>
      <c r="J552">
        <v>106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9</v>
      </c>
      <c r="R552">
        <v>657</v>
      </c>
      <c r="S552">
        <v>657</v>
      </c>
      <c r="T552">
        <v>4.2222222222222223</v>
      </c>
      <c r="U552">
        <v>60.394216133942159</v>
      </c>
      <c r="V552">
        <v>91.402860436238882</v>
      </c>
      <c r="W552">
        <v>84.364840182648379</v>
      </c>
      <c r="X552">
        <v>6.3940656715116262</v>
      </c>
      <c r="Y552">
        <v>1.9100383786135071</v>
      </c>
      <c r="Z552">
        <v>-28.790222589514304</v>
      </c>
      <c r="AA552">
        <v>2.0859129440899125</v>
      </c>
      <c r="AB552">
        <v>2.130900707170837</v>
      </c>
    </row>
    <row r="553" spans="1:28">
      <c r="A553">
        <v>8</v>
      </c>
      <c r="B553">
        <v>3</v>
      </c>
      <c r="C553">
        <v>2024</v>
      </c>
      <c r="D553">
        <v>99</v>
      </c>
      <c r="E553">
        <v>99</v>
      </c>
      <c r="F553">
        <v>99</v>
      </c>
      <c r="G553">
        <v>99</v>
      </c>
      <c r="H553">
        <v>1</v>
      </c>
      <c r="I553">
        <v>99</v>
      </c>
      <c r="J553">
        <v>109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58</v>
      </c>
      <c r="R553">
        <v>13879</v>
      </c>
      <c r="S553">
        <v>13879</v>
      </c>
      <c r="T553">
        <v>2.4403775488147557</v>
      </c>
      <c r="U553">
        <v>61.31111751567115</v>
      </c>
      <c r="V553">
        <v>89.266869820629523</v>
      </c>
      <c r="W553">
        <v>82.393320844441305</v>
      </c>
      <c r="X553">
        <v>9.232796274361581</v>
      </c>
      <c r="Y553">
        <v>2.2623295341111014</v>
      </c>
      <c r="Z553">
        <v>-12.779005873496329</v>
      </c>
      <c r="AA553">
        <v>44.064514080706097</v>
      </c>
      <c r="AB553">
        <v>43.962920866028192</v>
      </c>
    </row>
    <row r="554" spans="1:28">
      <c r="A554">
        <v>8</v>
      </c>
      <c r="B554">
        <v>4</v>
      </c>
      <c r="C554">
        <v>2024</v>
      </c>
      <c r="D554">
        <v>99</v>
      </c>
      <c r="E554">
        <v>99</v>
      </c>
      <c r="F554">
        <v>99</v>
      </c>
      <c r="G554">
        <v>99</v>
      </c>
      <c r="H554">
        <v>1</v>
      </c>
      <c r="I554">
        <v>99</v>
      </c>
      <c r="J554">
        <v>111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35</v>
      </c>
      <c r="R554">
        <v>2711</v>
      </c>
      <c r="S554">
        <v>2710</v>
      </c>
      <c r="T554">
        <v>3.5197344153448906</v>
      </c>
      <c r="U554">
        <v>60.745756457564561</v>
      </c>
      <c r="V554">
        <v>89.402757732886059</v>
      </c>
      <c r="W554">
        <v>82.507011070110721</v>
      </c>
      <c r="X554">
        <v>9.2357796704798751</v>
      </c>
      <c r="Y554">
        <v>2.1902017800572287</v>
      </c>
      <c r="Z554">
        <v>-29.182986525435449</v>
      </c>
      <c r="AA554">
        <v>8.6071689367241309</v>
      </c>
      <c r="AB554">
        <v>8.596001867643011</v>
      </c>
    </row>
    <row r="555" spans="1:28">
      <c r="A555">
        <v>8</v>
      </c>
      <c r="B555">
        <v>5</v>
      </c>
      <c r="C555">
        <v>2024</v>
      </c>
      <c r="D555">
        <v>99</v>
      </c>
      <c r="E555">
        <v>99</v>
      </c>
      <c r="F555">
        <v>99</v>
      </c>
      <c r="G555">
        <v>99</v>
      </c>
      <c r="H555">
        <v>1</v>
      </c>
      <c r="I555">
        <v>99</v>
      </c>
      <c r="J555">
        <v>116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15</v>
      </c>
      <c r="R555">
        <v>1850</v>
      </c>
      <c r="S555">
        <v>1849</v>
      </c>
      <c r="T555">
        <v>4.2935135135135125</v>
      </c>
      <c r="U555">
        <v>60.40724716062735</v>
      </c>
      <c r="V555">
        <v>88.581980714004942</v>
      </c>
      <c r="W555">
        <v>81.739480800432602</v>
      </c>
      <c r="X555">
        <v>8.9170814593766945</v>
      </c>
      <c r="Y555">
        <v>2.2480497993846078</v>
      </c>
      <c r="Z555">
        <v>-47.830203754716088</v>
      </c>
      <c r="AA555">
        <v>5.8735752611359828</v>
      </c>
      <c r="AB555">
        <v>5.8103881010610863</v>
      </c>
    </row>
    <row r="556" spans="1:28">
      <c r="A556">
        <v>8</v>
      </c>
      <c r="B556">
        <v>6</v>
      </c>
      <c r="C556">
        <v>2024</v>
      </c>
      <c r="D556">
        <v>99</v>
      </c>
      <c r="E556">
        <v>99</v>
      </c>
      <c r="F556">
        <v>99</v>
      </c>
      <c r="G556">
        <v>99</v>
      </c>
      <c r="H556">
        <v>2</v>
      </c>
      <c r="I556">
        <v>99</v>
      </c>
      <c r="J556">
        <v>117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10</v>
      </c>
      <c r="R556">
        <v>974</v>
      </c>
      <c r="S556">
        <v>974</v>
      </c>
      <c r="T556">
        <v>3.0862422997946615</v>
      </c>
      <c r="U556">
        <v>61.045174537987691</v>
      </c>
      <c r="V556">
        <v>93.470871032544977</v>
      </c>
      <c r="W556">
        <v>86.273613963039054</v>
      </c>
      <c r="X556">
        <v>11.523558223314781</v>
      </c>
      <c r="Y556">
        <v>2.2120661085306095</v>
      </c>
      <c r="Z556">
        <v>-46.468051966625239</v>
      </c>
      <c r="AA556">
        <v>3.0923580023494295</v>
      </c>
      <c r="AB556">
        <v>3.2305264673424876</v>
      </c>
    </row>
    <row r="557" spans="1:28">
      <c r="A557">
        <v>8</v>
      </c>
      <c r="B557">
        <v>7</v>
      </c>
      <c r="C557">
        <v>2024</v>
      </c>
      <c r="D557">
        <v>99</v>
      </c>
      <c r="E557">
        <v>99</v>
      </c>
      <c r="F557">
        <v>99</v>
      </c>
      <c r="G557">
        <v>99</v>
      </c>
      <c r="H557">
        <v>1</v>
      </c>
      <c r="I557">
        <v>99</v>
      </c>
      <c r="J557">
        <v>121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40</v>
      </c>
      <c r="R557">
        <v>6775</v>
      </c>
      <c r="S557">
        <v>6774</v>
      </c>
      <c r="T557">
        <v>4.7018450184501841</v>
      </c>
      <c r="U557">
        <v>60.267050487156759</v>
      </c>
      <c r="V557">
        <v>90.134047682794758</v>
      </c>
      <c r="W557">
        <v>83.187998228520627</v>
      </c>
      <c r="X557">
        <v>11.139283618877828</v>
      </c>
      <c r="Y557">
        <v>2.4337063771042722</v>
      </c>
      <c r="Z557">
        <v>-40.867354544897289</v>
      </c>
      <c r="AA557">
        <v>21.509985077943924</v>
      </c>
      <c r="AB557">
        <v>21.664178334149263</v>
      </c>
    </row>
    <row r="558" spans="1:28">
      <c r="A558">
        <v>8</v>
      </c>
      <c r="B558">
        <v>8</v>
      </c>
      <c r="C558">
        <v>2024</v>
      </c>
      <c r="D558">
        <v>99</v>
      </c>
      <c r="E558">
        <v>99</v>
      </c>
      <c r="F558">
        <v>99</v>
      </c>
      <c r="G558">
        <v>99</v>
      </c>
      <c r="H558">
        <v>1</v>
      </c>
      <c r="I558">
        <v>99</v>
      </c>
      <c r="J558">
        <v>134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8</v>
      </c>
      <c r="R558">
        <v>876</v>
      </c>
      <c r="S558">
        <v>876</v>
      </c>
      <c r="T558">
        <v>5.5719178082191778</v>
      </c>
      <c r="U558">
        <v>59.892694063926953</v>
      </c>
      <c r="V558">
        <v>97.415119448690788</v>
      </c>
      <c r="W558">
        <v>89.914155251141509</v>
      </c>
      <c r="X558">
        <v>10.476755335913523</v>
      </c>
      <c r="Y558">
        <v>2.1018347176636194</v>
      </c>
      <c r="Z558">
        <v>-42.769423552395679</v>
      </c>
      <c r="AA558">
        <v>2.7812172587865502</v>
      </c>
      <c r="AB558">
        <v>3.0280882667000353</v>
      </c>
    </row>
    <row r="559" spans="1:28">
      <c r="A559">
        <v>8</v>
      </c>
      <c r="B559">
        <v>9</v>
      </c>
      <c r="C559">
        <v>2024</v>
      </c>
      <c r="D559">
        <v>99</v>
      </c>
      <c r="E559">
        <v>99</v>
      </c>
      <c r="F559">
        <v>99</v>
      </c>
      <c r="G559">
        <v>99</v>
      </c>
      <c r="H559">
        <v>2</v>
      </c>
      <c r="I559">
        <v>99</v>
      </c>
      <c r="J559">
        <v>141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1</v>
      </c>
      <c r="R559">
        <v>3</v>
      </c>
      <c r="S559">
        <v>3</v>
      </c>
      <c r="T559">
        <v>4.6666666666666679</v>
      </c>
      <c r="U559">
        <v>60.33333333333335</v>
      </c>
      <c r="V559">
        <v>89.237992054893468</v>
      </c>
      <c r="W559">
        <v>82.366666666666688</v>
      </c>
      <c r="X559">
        <v>9.1725435706544385</v>
      </c>
      <c r="Y559">
        <v>0.94280904158195611</v>
      </c>
      <c r="Z559">
        <v>-97.389732740776381</v>
      </c>
      <c r="AA559">
        <v>9.5247166396799678E-3</v>
      </c>
      <c r="AB559">
        <v>9.4996827352012477E-3</v>
      </c>
    </row>
    <row r="560" spans="1:28">
      <c r="A560">
        <v>8</v>
      </c>
      <c r="B560">
        <v>10</v>
      </c>
      <c r="C560">
        <v>2024</v>
      </c>
      <c r="D560">
        <v>99</v>
      </c>
      <c r="E560">
        <v>99</v>
      </c>
      <c r="F560">
        <v>99</v>
      </c>
      <c r="G560">
        <v>99</v>
      </c>
      <c r="H560">
        <v>2</v>
      </c>
      <c r="I560">
        <v>99</v>
      </c>
      <c r="J560">
        <v>143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28">
      <c r="A561">
        <v>8</v>
      </c>
      <c r="B561">
        <v>11</v>
      </c>
      <c r="C561">
        <v>2024</v>
      </c>
      <c r="D561">
        <v>99</v>
      </c>
      <c r="E561">
        <v>99</v>
      </c>
      <c r="F561">
        <v>99</v>
      </c>
      <c r="G561">
        <v>99</v>
      </c>
      <c r="H561">
        <v>2</v>
      </c>
      <c r="I561">
        <v>99</v>
      </c>
      <c r="J561">
        <v>147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6</v>
      </c>
      <c r="R561">
        <v>30</v>
      </c>
      <c r="S561">
        <v>30</v>
      </c>
      <c r="T561">
        <v>6.4333333333333353</v>
      </c>
      <c r="U561">
        <v>59.766666666666652</v>
      </c>
      <c r="V561">
        <v>94.268689057421412</v>
      </c>
      <c r="W561">
        <v>87.01</v>
      </c>
      <c r="X561">
        <v>10.912938803701461</v>
      </c>
      <c r="Y561">
        <v>2.577897506798053</v>
      </c>
      <c r="Z561">
        <v>-42.386420423723024</v>
      </c>
      <c r="AA561">
        <v>9.5247166396799685E-2</v>
      </c>
      <c r="AB561">
        <v>0.10035217257667269</v>
      </c>
    </row>
    <row r="562" spans="1:28">
      <c r="A562">
        <v>8</v>
      </c>
      <c r="B562">
        <v>12</v>
      </c>
      <c r="C562">
        <v>2024</v>
      </c>
      <c r="D562">
        <v>99</v>
      </c>
      <c r="E562">
        <v>99</v>
      </c>
      <c r="F562">
        <v>99</v>
      </c>
      <c r="G562">
        <v>99</v>
      </c>
      <c r="H562">
        <v>1</v>
      </c>
      <c r="I562">
        <v>99</v>
      </c>
      <c r="J562">
        <v>155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28">
      <c r="A563">
        <v>8</v>
      </c>
      <c r="B563">
        <v>13</v>
      </c>
      <c r="C563">
        <v>2024</v>
      </c>
      <c r="D563">
        <v>99</v>
      </c>
      <c r="E563">
        <v>99</v>
      </c>
      <c r="F563">
        <v>99</v>
      </c>
      <c r="G563">
        <v>99</v>
      </c>
      <c r="H563">
        <v>2</v>
      </c>
      <c r="I563">
        <v>99</v>
      </c>
      <c r="J563">
        <v>160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11</v>
      </c>
      <c r="R563">
        <v>1266</v>
      </c>
      <c r="S563">
        <v>1266</v>
      </c>
      <c r="T563">
        <v>2.4470774091627168</v>
      </c>
      <c r="U563">
        <v>61.188783570300146</v>
      </c>
      <c r="V563">
        <v>87.735490595780192</v>
      </c>
      <c r="W563">
        <v>80.97985781990522</v>
      </c>
      <c r="X563">
        <v>8.1381756155456895</v>
      </c>
      <c r="Y563">
        <v>2.0102189027282926</v>
      </c>
      <c r="Z563">
        <v>-23.931008868971752</v>
      </c>
      <c r="AA563">
        <v>4.0194304219449473</v>
      </c>
      <c r="AB563">
        <v>3.9413687731857512</v>
      </c>
    </row>
    <row r="564" spans="1:28">
      <c r="A564">
        <v>8</v>
      </c>
      <c r="B564">
        <v>14</v>
      </c>
      <c r="C564">
        <v>2024</v>
      </c>
      <c r="D564">
        <v>99</v>
      </c>
      <c r="E564">
        <v>99</v>
      </c>
      <c r="F564">
        <v>99</v>
      </c>
      <c r="G564">
        <v>99</v>
      </c>
      <c r="H564">
        <v>1</v>
      </c>
      <c r="I564">
        <v>99</v>
      </c>
      <c r="J564">
        <v>171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11</v>
      </c>
      <c r="R564">
        <v>78</v>
      </c>
      <c r="S564">
        <v>78</v>
      </c>
      <c r="T564">
        <v>5.1282051282051277</v>
      </c>
      <c r="U564">
        <v>60.282051282051277</v>
      </c>
      <c r="V564">
        <v>95.917715365169357</v>
      </c>
      <c r="W564">
        <v>88.532051282051327</v>
      </c>
      <c r="X564">
        <v>15.30622877726513</v>
      </c>
      <c r="Y564">
        <v>2.7683996853566879</v>
      </c>
      <c r="Z564">
        <v>-58.142694570787611</v>
      </c>
      <c r="AA564">
        <v>0.24764263263167924</v>
      </c>
      <c r="AB564">
        <v>0.26547980221745138</v>
      </c>
    </row>
    <row r="565" spans="1:28" s="339" customFormat="1">
      <c r="A565" s="339">
        <v>8</v>
      </c>
      <c r="B565" s="339">
        <v>15</v>
      </c>
      <c r="C565" s="339">
        <v>2024</v>
      </c>
      <c r="D565" s="339">
        <v>99</v>
      </c>
      <c r="E565" s="339">
        <v>99</v>
      </c>
      <c r="F565" s="339">
        <v>99</v>
      </c>
      <c r="G565" s="339">
        <v>99</v>
      </c>
      <c r="H565" s="339">
        <v>1</v>
      </c>
      <c r="I565" s="339">
        <v>99</v>
      </c>
      <c r="J565" s="339">
        <v>172</v>
      </c>
      <c r="K565" s="339">
        <v>99</v>
      </c>
      <c r="L565" s="339">
        <v>99</v>
      </c>
      <c r="M565" s="339">
        <v>99</v>
      </c>
      <c r="N565" s="339">
        <v>99</v>
      </c>
      <c r="O565" s="339">
        <v>99</v>
      </c>
      <c r="P565" s="339">
        <v>9999</v>
      </c>
    </row>
    <row r="566" spans="1:28">
      <c r="A566">
        <v>8</v>
      </c>
      <c r="B566">
        <v>16</v>
      </c>
      <c r="C566">
        <v>2024</v>
      </c>
      <c r="D566">
        <v>99</v>
      </c>
      <c r="E566">
        <v>99</v>
      </c>
      <c r="F566">
        <v>99</v>
      </c>
      <c r="G566">
        <v>99</v>
      </c>
      <c r="H566">
        <v>2</v>
      </c>
      <c r="I566">
        <v>99</v>
      </c>
      <c r="J566">
        <v>181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28">
      <c r="A567">
        <v>8</v>
      </c>
      <c r="B567">
        <v>17</v>
      </c>
      <c r="C567">
        <v>2024</v>
      </c>
      <c r="D567">
        <v>99</v>
      </c>
      <c r="E567">
        <v>99</v>
      </c>
      <c r="F567">
        <v>99</v>
      </c>
      <c r="G567">
        <v>99</v>
      </c>
      <c r="H567">
        <v>2</v>
      </c>
      <c r="I567">
        <v>99</v>
      </c>
      <c r="J567">
        <v>470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28">
      <c r="A568">
        <v>8</v>
      </c>
      <c r="B568">
        <v>18</v>
      </c>
      <c r="C568">
        <v>2024</v>
      </c>
      <c r="D568">
        <v>99</v>
      </c>
      <c r="E568">
        <v>99</v>
      </c>
      <c r="F568">
        <v>99</v>
      </c>
      <c r="G568">
        <v>99</v>
      </c>
      <c r="H568">
        <v>1</v>
      </c>
      <c r="I568">
        <v>99</v>
      </c>
      <c r="J568">
        <v>643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6</v>
      </c>
      <c r="R568">
        <v>2398</v>
      </c>
      <c r="S568">
        <v>2398</v>
      </c>
      <c r="T568">
        <v>3.3444537114261874</v>
      </c>
      <c r="U568">
        <v>60.905754795663057</v>
      </c>
      <c r="V568">
        <v>85.323179211278443</v>
      </c>
      <c r="W568">
        <v>78.753294412010206</v>
      </c>
      <c r="X568">
        <v>8.0512456097853828</v>
      </c>
      <c r="Y568">
        <v>2.188252487881083</v>
      </c>
      <c r="Z568">
        <v>-38.340332756369563</v>
      </c>
      <c r="AA568">
        <v>7.6134235006508559</v>
      </c>
      <c r="AB568">
        <v>7.2602949591900252</v>
      </c>
    </row>
    <row r="569" spans="1:28">
      <c r="A569">
        <v>8</v>
      </c>
      <c r="B569">
        <v>19</v>
      </c>
      <c r="C569">
        <v>2023</v>
      </c>
      <c r="D569">
        <v>99</v>
      </c>
      <c r="E569">
        <v>99</v>
      </c>
      <c r="F569">
        <v>99</v>
      </c>
      <c r="G569">
        <v>99</v>
      </c>
      <c r="H569">
        <v>1</v>
      </c>
      <c r="I569">
        <v>99</v>
      </c>
      <c r="J569">
        <v>103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28">
      <c r="A570">
        <v>8</v>
      </c>
      <c r="B570">
        <v>20</v>
      </c>
      <c r="C570">
        <v>2023</v>
      </c>
      <c r="D570">
        <v>99</v>
      </c>
      <c r="E570">
        <v>99</v>
      </c>
      <c r="F570">
        <v>99</v>
      </c>
      <c r="G570">
        <v>99</v>
      </c>
      <c r="H570">
        <v>2</v>
      </c>
      <c r="I570">
        <v>99</v>
      </c>
      <c r="J570">
        <v>106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8</v>
      </c>
      <c r="R570">
        <v>443</v>
      </c>
      <c r="S570">
        <v>443</v>
      </c>
      <c r="T570">
        <v>4.9977426636568838</v>
      </c>
      <c r="U570">
        <v>60.214446952595942</v>
      </c>
      <c r="V570">
        <v>95.058071995089179</v>
      </c>
      <c r="W570">
        <v>87.738600451467278</v>
      </c>
      <c r="X570">
        <v>6.2328898855733392</v>
      </c>
      <c r="Y570">
        <v>2.1940960897940882</v>
      </c>
      <c r="Z570">
        <v>-24.664901974488551</v>
      </c>
      <c r="AA570">
        <v>1.5638789847142305</v>
      </c>
      <c r="AB570">
        <v>1.6151938141570064</v>
      </c>
    </row>
    <row r="571" spans="1:28">
      <c r="A571">
        <v>8</v>
      </c>
      <c r="B571">
        <v>21</v>
      </c>
      <c r="C571">
        <v>2023</v>
      </c>
      <c r="D571">
        <v>99</v>
      </c>
      <c r="E571">
        <v>99</v>
      </c>
      <c r="F571">
        <v>99</v>
      </c>
      <c r="G571">
        <v>99</v>
      </c>
      <c r="H571">
        <v>1</v>
      </c>
      <c r="I571">
        <v>99</v>
      </c>
      <c r="J571">
        <v>109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68</v>
      </c>
      <c r="R571">
        <v>12014</v>
      </c>
      <c r="S571">
        <v>12005</v>
      </c>
      <c r="T571">
        <v>2.5043282836690528</v>
      </c>
      <c r="U571">
        <v>61.332028321532697</v>
      </c>
      <c r="V571">
        <v>92.668818472620387</v>
      </c>
      <c r="W571">
        <v>85.508871303623678</v>
      </c>
      <c r="X571">
        <v>9.5995456872479998</v>
      </c>
      <c r="Y571">
        <v>2.4666460595387099</v>
      </c>
      <c r="Z571">
        <v>-14.592269652672048</v>
      </c>
      <c r="AA571">
        <v>42.411833233310965</v>
      </c>
      <c r="AB571">
        <v>42.65830079144007</v>
      </c>
    </row>
    <row r="572" spans="1:28">
      <c r="A572">
        <v>8</v>
      </c>
      <c r="B572">
        <v>22</v>
      </c>
      <c r="C572">
        <v>2023</v>
      </c>
      <c r="D572">
        <v>99</v>
      </c>
      <c r="E572">
        <v>99</v>
      </c>
      <c r="F572">
        <v>99</v>
      </c>
      <c r="G572">
        <v>99</v>
      </c>
      <c r="H572">
        <v>1</v>
      </c>
      <c r="I572">
        <v>99</v>
      </c>
      <c r="J572">
        <v>111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28</v>
      </c>
      <c r="R572">
        <v>2590</v>
      </c>
      <c r="S572">
        <v>2590</v>
      </c>
      <c r="T572">
        <v>3.7351351351351361</v>
      </c>
      <c r="U572">
        <v>60.669884169884178</v>
      </c>
      <c r="V572">
        <v>92.475225573817184</v>
      </c>
      <c r="W572">
        <v>85.354633204633203</v>
      </c>
      <c r="X572">
        <v>9.2301787924797889</v>
      </c>
      <c r="Y572">
        <v>2.2048341908127886</v>
      </c>
      <c r="Z572">
        <v>-31.756338932723608</v>
      </c>
      <c r="AA572">
        <v>9.1432202492321792</v>
      </c>
      <c r="AB572">
        <v>9.1866480491756235</v>
      </c>
    </row>
    <row r="573" spans="1:28">
      <c r="A573">
        <v>8</v>
      </c>
      <c r="B573">
        <v>23</v>
      </c>
      <c r="C573">
        <v>2023</v>
      </c>
      <c r="D573">
        <v>99</v>
      </c>
      <c r="E573">
        <v>99</v>
      </c>
      <c r="F573">
        <v>99</v>
      </c>
      <c r="G573">
        <v>99</v>
      </c>
      <c r="H573">
        <v>1</v>
      </c>
      <c r="I573">
        <v>99</v>
      </c>
      <c r="J573">
        <v>116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12</v>
      </c>
      <c r="R573">
        <v>1937</v>
      </c>
      <c r="S573">
        <v>1937</v>
      </c>
      <c r="T573">
        <v>4.3727413526071244</v>
      </c>
      <c r="U573">
        <v>60.456892101187407</v>
      </c>
      <c r="V573">
        <v>86.749846603547994</v>
      </c>
      <c r="W573">
        <v>80.070108415074941</v>
      </c>
      <c r="X573">
        <v>10.700859983032352</v>
      </c>
      <c r="Y573">
        <v>2.4562932659575005</v>
      </c>
      <c r="Z573">
        <v>-41.687298284003298</v>
      </c>
      <c r="AA573">
        <v>6.8379990821477721</v>
      </c>
      <c r="AB573">
        <v>6.4451087717396867</v>
      </c>
    </row>
    <row r="574" spans="1:28">
      <c r="A574">
        <v>8</v>
      </c>
      <c r="B574">
        <v>24</v>
      </c>
      <c r="C574">
        <v>2023</v>
      </c>
      <c r="D574">
        <v>99</v>
      </c>
      <c r="E574">
        <v>99</v>
      </c>
      <c r="F574">
        <v>99</v>
      </c>
      <c r="G574">
        <v>99</v>
      </c>
      <c r="H574">
        <v>2</v>
      </c>
      <c r="I574">
        <v>99</v>
      </c>
      <c r="J574">
        <v>117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15</v>
      </c>
      <c r="R574">
        <v>817</v>
      </c>
      <c r="S574">
        <v>815</v>
      </c>
      <c r="T574">
        <v>3.4369645042839649</v>
      </c>
      <c r="U574">
        <v>60.948466257668713</v>
      </c>
      <c r="V574">
        <v>90.49458620529218</v>
      </c>
      <c r="W574">
        <v>83.44748466257677</v>
      </c>
      <c r="X574">
        <v>11.73465908045125</v>
      </c>
      <c r="Y574">
        <v>2.2808446349676896</v>
      </c>
      <c r="Z574">
        <v>-36.65773243638025</v>
      </c>
      <c r="AA574">
        <v>2.8841741095068301</v>
      </c>
      <c r="AB574">
        <v>2.8261881626284175</v>
      </c>
    </row>
    <row r="575" spans="1:28">
      <c r="A575">
        <v>8</v>
      </c>
      <c r="B575">
        <v>25</v>
      </c>
      <c r="C575">
        <v>2023</v>
      </c>
      <c r="D575">
        <v>99</v>
      </c>
      <c r="E575">
        <v>99</v>
      </c>
      <c r="F575">
        <v>99</v>
      </c>
      <c r="G575">
        <v>99</v>
      </c>
      <c r="H575">
        <v>1</v>
      </c>
      <c r="I575">
        <v>99</v>
      </c>
      <c r="J575">
        <v>121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36</v>
      </c>
      <c r="R575">
        <v>5584</v>
      </c>
      <c r="S575">
        <v>5584</v>
      </c>
      <c r="T575">
        <v>4.6002865329512881</v>
      </c>
      <c r="U575">
        <v>60.302471346704877</v>
      </c>
      <c r="V575">
        <v>92.930602681550809</v>
      </c>
      <c r="W575">
        <v>85.774946275071869</v>
      </c>
      <c r="X575">
        <v>11.919990290023415</v>
      </c>
      <c r="Y575">
        <v>2.3784990020516035</v>
      </c>
      <c r="Z575">
        <v>-41.19221234617175</v>
      </c>
      <c r="AA575">
        <v>19.712641649309845</v>
      </c>
      <c r="AB575">
        <v>19.903803627219297</v>
      </c>
    </row>
    <row r="576" spans="1:28">
      <c r="A576">
        <v>8</v>
      </c>
      <c r="B576">
        <v>26</v>
      </c>
      <c r="C576">
        <v>2023</v>
      </c>
      <c r="D576">
        <v>99</v>
      </c>
      <c r="E576">
        <v>99</v>
      </c>
      <c r="F576">
        <v>99</v>
      </c>
      <c r="G576">
        <v>99</v>
      </c>
      <c r="H576">
        <v>1</v>
      </c>
      <c r="I576">
        <v>99</v>
      </c>
      <c r="J576">
        <v>134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13</v>
      </c>
      <c r="R576">
        <v>954</v>
      </c>
      <c r="S576">
        <v>951</v>
      </c>
      <c r="T576">
        <v>5.3784067085953886</v>
      </c>
      <c r="U576">
        <v>59.870662460567821</v>
      </c>
      <c r="V576">
        <v>94.731667526797949</v>
      </c>
      <c r="W576">
        <v>87.347318611987333</v>
      </c>
      <c r="X576">
        <v>11.321556198950709</v>
      </c>
      <c r="Y576">
        <v>1.9518632697007119</v>
      </c>
      <c r="Z576">
        <v>-38.312903611805574</v>
      </c>
      <c r="AA576">
        <v>3.3678116284816602</v>
      </c>
      <c r="AB576">
        <v>3.4519167113147562</v>
      </c>
    </row>
    <row r="577" spans="1:28">
      <c r="A577">
        <v>8</v>
      </c>
      <c r="B577">
        <v>27</v>
      </c>
      <c r="C577">
        <v>2023</v>
      </c>
      <c r="D577">
        <v>99</v>
      </c>
      <c r="E577">
        <v>99</v>
      </c>
      <c r="F577">
        <v>99</v>
      </c>
      <c r="G577">
        <v>99</v>
      </c>
      <c r="H577">
        <v>2</v>
      </c>
      <c r="I577">
        <v>99</v>
      </c>
      <c r="J577">
        <v>141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28">
      <c r="A578">
        <v>8</v>
      </c>
      <c r="B578">
        <v>28</v>
      </c>
      <c r="C578">
        <v>2023</v>
      </c>
      <c r="D578">
        <v>99</v>
      </c>
      <c r="E578">
        <v>99</v>
      </c>
      <c r="F578">
        <v>99</v>
      </c>
      <c r="G578">
        <v>99</v>
      </c>
      <c r="H578">
        <v>2</v>
      </c>
      <c r="I578">
        <v>99</v>
      </c>
      <c r="J578">
        <v>143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28">
      <c r="A579">
        <v>8</v>
      </c>
      <c r="B579">
        <v>29</v>
      </c>
      <c r="C579">
        <v>2023</v>
      </c>
      <c r="D579">
        <v>99</v>
      </c>
      <c r="E579">
        <v>99</v>
      </c>
      <c r="F579">
        <v>99</v>
      </c>
      <c r="G579">
        <v>99</v>
      </c>
      <c r="H579">
        <v>2</v>
      </c>
      <c r="I579">
        <v>99</v>
      </c>
      <c r="J579">
        <v>147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10</v>
      </c>
      <c r="R579">
        <v>69</v>
      </c>
      <c r="S579">
        <v>69</v>
      </c>
      <c r="T579">
        <v>4.8550724637681162</v>
      </c>
      <c r="U579">
        <v>60.608695652173914</v>
      </c>
      <c r="V579">
        <v>94.774443764033478</v>
      </c>
      <c r="W579">
        <v>87.476811594202886</v>
      </c>
      <c r="X579">
        <v>15.94481556673704</v>
      </c>
      <c r="Y579">
        <v>3.371738429624588</v>
      </c>
      <c r="Z579">
        <v>-61.080714112864598</v>
      </c>
      <c r="AA579">
        <v>0.24358385992162951</v>
      </c>
      <c r="AB579">
        <v>0.25082582529858011</v>
      </c>
    </row>
    <row r="580" spans="1:28">
      <c r="A580">
        <v>8</v>
      </c>
      <c r="B580">
        <v>30</v>
      </c>
      <c r="C580">
        <v>2023</v>
      </c>
      <c r="D580">
        <v>99</v>
      </c>
      <c r="E580">
        <v>99</v>
      </c>
      <c r="F580">
        <v>99</v>
      </c>
      <c r="G580">
        <v>99</v>
      </c>
      <c r="H580">
        <v>1</v>
      </c>
      <c r="I580">
        <v>99</v>
      </c>
      <c r="J580">
        <v>155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28">
      <c r="A581">
        <v>8</v>
      </c>
      <c r="B581">
        <v>31</v>
      </c>
      <c r="C581">
        <v>2023</v>
      </c>
      <c r="D581">
        <v>99</v>
      </c>
      <c r="E581">
        <v>99</v>
      </c>
      <c r="F581">
        <v>99</v>
      </c>
      <c r="G581">
        <v>99</v>
      </c>
      <c r="H581">
        <v>2</v>
      </c>
      <c r="I581">
        <v>99</v>
      </c>
      <c r="J581">
        <v>160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13</v>
      </c>
      <c r="R581">
        <v>1207</v>
      </c>
      <c r="S581">
        <v>1206</v>
      </c>
      <c r="T581">
        <v>2.8492129246064626</v>
      </c>
      <c r="U581">
        <v>61.193200663349913</v>
      </c>
      <c r="V581">
        <v>91.219507374647108</v>
      </c>
      <c r="W581">
        <v>84.165339966832406</v>
      </c>
      <c r="X581">
        <v>10.404248367298369</v>
      </c>
      <c r="Y581">
        <v>2.1998010322809711</v>
      </c>
      <c r="Z581">
        <v>-29.747510277839801</v>
      </c>
      <c r="AA581">
        <v>4.2609524481943026</v>
      </c>
      <c r="AB581">
        <v>4.2180410668851138</v>
      </c>
    </row>
    <row r="582" spans="1:28">
      <c r="A582">
        <v>8</v>
      </c>
      <c r="B582">
        <v>32</v>
      </c>
      <c r="C582">
        <v>2023</v>
      </c>
      <c r="D582">
        <v>99</v>
      </c>
      <c r="E582">
        <v>99</v>
      </c>
      <c r="F582">
        <v>99</v>
      </c>
      <c r="G582">
        <v>99</v>
      </c>
      <c r="H582">
        <v>1</v>
      </c>
      <c r="I582">
        <v>99</v>
      </c>
      <c r="J582">
        <v>171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9</v>
      </c>
      <c r="R582">
        <v>159</v>
      </c>
      <c r="S582">
        <v>159</v>
      </c>
      <c r="T582">
        <v>3.132075471698113</v>
      </c>
      <c r="U582">
        <v>61.113207547169807</v>
      </c>
      <c r="V582">
        <v>94.708940629748483</v>
      </c>
      <c r="W582">
        <v>87.416352201257936</v>
      </c>
      <c r="X582">
        <v>14.830958926124763</v>
      </c>
      <c r="Y582">
        <v>2.3066246735429781</v>
      </c>
      <c r="Z582">
        <v>-51.638860649949763</v>
      </c>
      <c r="AA582">
        <v>0.56130193808027662</v>
      </c>
      <c r="AB582">
        <v>0.57759046885966092</v>
      </c>
    </row>
    <row r="583" spans="1:28" s="339" customFormat="1">
      <c r="A583" s="339">
        <v>8</v>
      </c>
      <c r="B583" s="339">
        <v>33</v>
      </c>
      <c r="C583" s="339">
        <v>2023</v>
      </c>
      <c r="D583" s="339">
        <v>99</v>
      </c>
      <c r="E583" s="339">
        <v>99</v>
      </c>
      <c r="F583" s="339">
        <v>99</v>
      </c>
      <c r="G583" s="339">
        <v>99</v>
      </c>
      <c r="H583" s="339">
        <v>1</v>
      </c>
      <c r="I583" s="339">
        <v>99</v>
      </c>
      <c r="J583" s="339">
        <v>172</v>
      </c>
      <c r="K583" s="339">
        <v>99</v>
      </c>
      <c r="L583" s="339">
        <v>99</v>
      </c>
      <c r="M583" s="339">
        <v>99</v>
      </c>
      <c r="N583" s="339">
        <v>99</v>
      </c>
      <c r="O583" s="339">
        <v>99</v>
      </c>
      <c r="P583" s="339">
        <v>9999</v>
      </c>
    </row>
    <row r="584" spans="1:28">
      <c r="A584">
        <v>8</v>
      </c>
      <c r="B584">
        <v>34</v>
      </c>
      <c r="C584">
        <v>2023</v>
      </c>
      <c r="D584">
        <v>99</v>
      </c>
      <c r="E584">
        <v>99</v>
      </c>
      <c r="F584">
        <v>99</v>
      </c>
      <c r="G584">
        <v>99</v>
      </c>
      <c r="H584">
        <v>2</v>
      </c>
      <c r="I584">
        <v>99</v>
      </c>
      <c r="J584">
        <v>181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28">
      <c r="A585">
        <v>8</v>
      </c>
      <c r="B585">
        <v>35</v>
      </c>
      <c r="C585">
        <v>2023</v>
      </c>
      <c r="D585">
        <v>99</v>
      </c>
      <c r="E585">
        <v>99</v>
      </c>
      <c r="F585">
        <v>99</v>
      </c>
      <c r="G585">
        <v>99</v>
      </c>
      <c r="H585">
        <v>2</v>
      </c>
      <c r="I585">
        <v>99</v>
      </c>
      <c r="J585">
        <v>470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28">
      <c r="A586">
        <v>8</v>
      </c>
      <c r="B586">
        <v>36</v>
      </c>
      <c r="C586">
        <v>2023</v>
      </c>
      <c r="D586">
        <v>99</v>
      </c>
      <c r="E586">
        <v>99</v>
      </c>
      <c r="F586">
        <v>99</v>
      </c>
      <c r="G586">
        <v>99</v>
      </c>
      <c r="H586">
        <v>1</v>
      </c>
      <c r="I586">
        <v>99</v>
      </c>
      <c r="J586">
        <v>643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6</v>
      </c>
      <c r="R586">
        <v>2553</v>
      </c>
      <c r="S586">
        <v>2553</v>
      </c>
      <c r="T586">
        <v>3.2440266353309823</v>
      </c>
      <c r="U586">
        <v>60.814727771249515</v>
      </c>
      <c r="V586">
        <v>90.544847923904811</v>
      </c>
      <c r="W586">
        <v>83.572894633764221</v>
      </c>
      <c r="X586">
        <v>8.9219825237322876</v>
      </c>
      <c r="Y586">
        <v>2.1656223554372862</v>
      </c>
      <c r="Z586">
        <v>-43.247551066590141</v>
      </c>
      <c r="AA586">
        <v>9.0126028171002943</v>
      </c>
      <c r="AB586">
        <v>8.8663827112817568</v>
      </c>
    </row>
    <row r="587" spans="1:28">
      <c r="A587">
        <v>8</v>
      </c>
      <c r="B587">
        <v>37</v>
      </c>
      <c r="C587">
        <v>2022</v>
      </c>
      <c r="D587">
        <v>99</v>
      </c>
      <c r="E587">
        <v>99</v>
      </c>
      <c r="F587">
        <v>99</v>
      </c>
      <c r="G587">
        <v>99</v>
      </c>
      <c r="H587">
        <v>1</v>
      </c>
      <c r="I587">
        <v>99</v>
      </c>
      <c r="J587">
        <v>103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50</v>
      </c>
      <c r="R587">
        <v>4469</v>
      </c>
      <c r="S587">
        <v>4469</v>
      </c>
      <c r="T587">
        <v>3.2168270306556281</v>
      </c>
      <c r="U587">
        <v>60.886551801297813</v>
      </c>
      <c r="V587">
        <v>93.401460452128518</v>
      </c>
      <c r="W587">
        <v>86.209547997314942</v>
      </c>
      <c r="X587">
        <v>9.676248587539984</v>
      </c>
      <c r="Y587">
        <v>2.4309429241333338</v>
      </c>
      <c r="Z587">
        <v>-33.14078686741378</v>
      </c>
      <c r="AA587">
        <v>15.51628359141726</v>
      </c>
      <c r="AB587">
        <v>15.5992389498241</v>
      </c>
    </row>
    <row r="588" spans="1:28">
      <c r="A588">
        <v>8</v>
      </c>
      <c r="B588">
        <v>38</v>
      </c>
      <c r="C588">
        <v>2022</v>
      </c>
      <c r="D588">
        <v>99</v>
      </c>
      <c r="E588">
        <v>99</v>
      </c>
      <c r="F588">
        <v>99</v>
      </c>
      <c r="G588">
        <v>99</v>
      </c>
      <c r="H588">
        <v>2</v>
      </c>
      <c r="I588">
        <v>99</v>
      </c>
      <c r="J588">
        <v>106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8</v>
      </c>
      <c r="R588">
        <v>1062</v>
      </c>
      <c r="S588">
        <v>1062</v>
      </c>
      <c r="T588">
        <v>2.0320150659133711</v>
      </c>
      <c r="U588">
        <v>61.46798493408663</v>
      </c>
      <c r="V588">
        <v>94.491678449663681</v>
      </c>
      <c r="W588">
        <v>87.215819209039623</v>
      </c>
      <c r="X588">
        <v>7.0547438486144234</v>
      </c>
      <c r="Y588">
        <v>2.0080842937602505</v>
      </c>
      <c r="Z588">
        <v>-28.7085860163542</v>
      </c>
      <c r="AA588">
        <v>3.6872439413929592</v>
      </c>
      <c r="AB588">
        <v>3.750226247802869</v>
      </c>
    </row>
    <row r="589" spans="1:28">
      <c r="A589">
        <v>8</v>
      </c>
      <c r="B589">
        <v>39</v>
      </c>
      <c r="C589">
        <v>2022</v>
      </c>
      <c r="D589">
        <v>99</v>
      </c>
      <c r="E589">
        <v>99</v>
      </c>
      <c r="F589">
        <v>99</v>
      </c>
      <c r="G589">
        <v>99</v>
      </c>
      <c r="H589">
        <v>1</v>
      </c>
      <c r="I589">
        <v>99</v>
      </c>
      <c r="J589">
        <v>109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54</v>
      </c>
      <c r="R589">
        <v>6256</v>
      </c>
      <c r="S589">
        <v>6255</v>
      </c>
      <c r="T589">
        <v>3.4744245524296682</v>
      </c>
      <c r="U589">
        <v>60.73349320543565</v>
      </c>
      <c r="V589">
        <v>95.054516733308887</v>
      </c>
      <c r="W589">
        <v>87.721649880095697</v>
      </c>
      <c r="X589">
        <v>9.8845389963734327</v>
      </c>
      <c r="Y589">
        <v>2.6307148798626683</v>
      </c>
      <c r="Z589">
        <v>-17.350443083809012</v>
      </c>
      <c r="AA589">
        <v>21.720713839316712</v>
      </c>
      <c r="AB589">
        <v>22.216303171614449</v>
      </c>
    </row>
    <row r="590" spans="1:28">
      <c r="A590">
        <v>8</v>
      </c>
      <c r="B590">
        <v>40</v>
      </c>
      <c r="C590">
        <v>2022</v>
      </c>
      <c r="D590">
        <v>99</v>
      </c>
      <c r="E590">
        <v>99</v>
      </c>
      <c r="F590">
        <v>99</v>
      </c>
      <c r="G590">
        <v>99</v>
      </c>
      <c r="H590">
        <v>1</v>
      </c>
      <c r="I590">
        <v>99</v>
      </c>
      <c r="J590">
        <v>111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41</v>
      </c>
      <c r="R590">
        <v>3010</v>
      </c>
      <c r="S590">
        <v>3009</v>
      </c>
      <c r="T590">
        <v>3.0059800664451832</v>
      </c>
      <c r="U590">
        <v>61.110003323363266</v>
      </c>
      <c r="V590">
        <v>92.086661647416022</v>
      </c>
      <c r="W590">
        <v>84.983758723828629</v>
      </c>
      <c r="X590">
        <v>10.968196539249718</v>
      </c>
      <c r="Y590">
        <v>2.2501127256549425</v>
      </c>
      <c r="Z590">
        <v>-30.651845866674005</v>
      </c>
      <c r="AA590">
        <v>10.45066314839247</v>
      </c>
      <c r="AB590">
        <v>10.353705580379122</v>
      </c>
    </row>
    <row r="591" spans="1:28">
      <c r="A591">
        <v>8</v>
      </c>
      <c r="B591">
        <v>41</v>
      </c>
      <c r="C591">
        <v>2022</v>
      </c>
      <c r="D591">
        <v>99</v>
      </c>
      <c r="E591">
        <v>99</v>
      </c>
      <c r="F591">
        <v>99</v>
      </c>
      <c r="G591">
        <v>99</v>
      </c>
      <c r="H591">
        <v>1</v>
      </c>
      <c r="I591">
        <v>99</v>
      </c>
      <c r="J591">
        <v>116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16</v>
      </c>
      <c r="R591">
        <v>1991</v>
      </c>
      <c r="S591">
        <v>1991</v>
      </c>
      <c r="T591">
        <v>3.695128076343547</v>
      </c>
      <c r="U591">
        <v>60.929181315921639</v>
      </c>
      <c r="V591">
        <v>88.15961643212438</v>
      </c>
      <c r="W591">
        <v>81.371325966850875</v>
      </c>
      <c r="X591">
        <v>10.429766362118416</v>
      </c>
      <c r="Y591">
        <v>2.420925700716634</v>
      </c>
      <c r="Z591">
        <v>-45.081901810953561</v>
      </c>
      <c r="AA591">
        <v>6.9127143948336922</v>
      </c>
      <c r="AB591">
        <v>6.5596450670747668</v>
      </c>
    </row>
    <row r="592" spans="1:28">
      <c r="A592">
        <v>8</v>
      </c>
      <c r="B592">
        <v>42</v>
      </c>
      <c r="C592">
        <v>2022</v>
      </c>
      <c r="D592">
        <v>99</v>
      </c>
      <c r="E592">
        <v>99</v>
      </c>
      <c r="F592">
        <v>99</v>
      </c>
      <c r="G592">
        <v>99</v>
      </c>
      <c r="H592">
        <v>2</v>
      </c>
      <c r="I592">
        <v>99</v>
      </c>
      <c r="J592">
        <v>117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16</v>
      </c>
      <c r="R592">
        <v>1092</v>
      </c>
      <c r="S592">
        <v>1092</v>
      </c>
      <c r="T592">
        <v>3.7994505494505497</v>
      </c>
      <c r="U592">
        <v>60.713369963369985</v>
      </c>
      <c r="V592">
        <v>96.656467404029726</v>
      </c>
      <c r="W592">
        <v>89.213919413919442</v>
      </c>
      <c r="X592">
        <v>10.870433588244856</v>
      </c>
      <c r="Y592">
        <v>2.3399862242744089</v>
      </c>
      <c r="Z592">
        <v>-50.404740871393997</v>
      </c>
      <c r="AA592">
        <v>3.7914033747656406</v>
      </c>
      <c r="AB592">
        <v>3.9445089504892046</v>
      </c>
    </row>
    <row r="593" spans="1:28">
      <c r="A593">
        <v>8</v>
      </c>
      <c r="B593">
        <v>43</v>
      </c>
      <c r="C593">
        <v>2022</v>
      </c>
      <c r="D593">
        <v>99</v>
      </c>
      <c r="E593">
        <v>99</v>
      </c>
      <c r="F593">
        <v>99</v>
      </c>
      <c r="G593">
        <v>99</v>
      </c>
      <c r="H593">
        <v>1</v>
      </c>
      <c r="I593">
        <v>99</v>
      </c>
      <c r="J593">
        <v>121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36</v>
      </c>
      <c r="R593">
        <v>5788</v>
      </c>
      <c r="S593">
        <v>5784</v>
      </c>
      <c r="T593">
        <v>3.9364201796820999</v>
      </c>
      <c r="U593">
        <v>60.642461964038759</v>
      </c>
      <c r="V593">
        <v>91.223313388148782</v>
      </c>
      <c r="W593">
        <v>84.174308437067978</v>
      </c>
      <c r="X593">
        <v>11.724119432097536</v>
      </c>
      <c r="Y593">
        <v>2.4464037505681833</v>
      </c>
      <c r="Z593">
        <v>-41.819810215295902</v>
      </c>
      <c r="AA593">
        <v>20.095826678702871</v>
      </c>
      <c r="AB593">
        <v>19.712673519761221</v>
      </c>
    </row>
    <row r="594" spans="1:28">
      <c r="A594">
        <v>8</v>
      </c>
      <c r="B594">
        <v>44</v>
      </c>
      <c r="C594">
        <v>2022</v>
      </c>
      <c r="D594">
        <v>99</v>
      </c>
      <c r="E594">
        <v>99</v>
      </c>
      <c r="F594">
        <v>99</v>
      </c>
      <c r="G594">
        <v>99</v>
      </c>
      <c r="H594">
        <v>1</v>
      </c>
      <c r="I594">
        <v>99</v>
      </c>
      <c r="J594">
        <v>134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14</v>
      </c>
      <c r="R594">
        <v>1217</v>
      </c>
      <c r="S594">
        <v>1215</v>
      </c>
      <c r="T594">
        <v>3.8668857847165161</v>
      </c>
      <c r="U594">
        <v>60.609876543209879</v>
      </c>
      <c r="V594">
        <v>95.405481320974218</v>
      </c>
      <c r="W594">
        <v>87.995637860082255</v>
      </c>
      <c r="X594">
        <v>10.952022827633828</v>
      </c>
      <c r="Y594">
        <v>2.0498080772312028</v>
      </c>
      <c r="Z594">
        <v>-42.453746962145779</v>
      </c>
      <c r="AA594">
        <v>4.2254010138184839</v>
      </c>
      <c r="AB594">
        <v>4.3288756404007724</v>
      </c>
    </row>
    <row r="595" spans="1:28">
      <c r="A595">
        <v>8</v>
      </c>
      <c r="B595">
        <v>45</v>
      </c>
      <c r="C595">
        <v>2022</v>
      </c>
      <c r="D595">
        <v>99</v>
      </c>
      <c r="E595">
        <v>99</v>
      </c>
      <c r="F595">
        <v>99</v>
      </c>
      <c r="G595">
        <v>99</v>
      </c>
      <c r="H595">
        <v>2</v>
      </c>
      <c r="I595">
        <v>99</v>
      </c>
      <c r="J595">
        <v>141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</row>
    <row r="596" spans="1:28">
      <c r="A596">
        <v>8</v>
      </c>
      <c r="B596">
        <v>46</v>
      </c>
      <c r="C596">
        <v>2022</v>
      </c>
      <c r="D596">
        <v>99</v>
      </c>
      <c r="E596">
        <v>99</v>
      </c>
      <c r="F596">
        <v>99</v>
      </c>
      <c r="G596">
        <v>99</v>
      </c>
      <c r="H596">
        <v>2</v>
      </c>
      <c r="I596">
        <v>99</v>
      </c>
      <c r="J596">
        <v>143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</row>
    <row r="597" spans="1:28">
      <c r="A597">
        <v>8</v>
      </c>
      <c r="B597">
        <v>47</v>
      </c>
      <c r="C597">
        <v>2022</v>
      </c>
      <c r="D597">
        <v>99</v>
      </c>
      <c r="E597">
        <v>99</v>
      </c>
      <c r="F597">
        <v>99</v>
      </c>
      <c r="G597">
        <v>99</v>
      </c>
      <c r="H597">
        <v>2</v>
      </c>
      <c r="I597">
        <v>99</v>
      </c>
      <c r="J597">
        <v>147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7</v>
      </c>
      <c r="R597">
        <v>38</v>
      </c>
      <c r="S597">
        <v>38</v>
      </c>
      <c r="T597">
        <v>3.3684210526315783</v>
      </c>
      <c r="U597">
        <v>60.65789473684211</v>
      </c>
      <c r="V597">
        <v>101.66505103495469</v>
      </c>
      <c r="W597">
        <v>93.836842105263116</v>
      </c>
      <c r="X597">
        <v>16.305462776121935</v>
      </c>
      <c r="Y597">
        <v>4.0670454541057373</v>
      </c>
      <c r="Z597">
        <v>-54.033177235725006</v>
      </c>
      <c r="AA597">
        <v>0.13193528227206441</v>
      </c>
      <c r="AB597">
        <v>0.14437588805413179</v>
      </c>
    </row>
    <row r="598" spans="1:28">
      <c r="A598">
        <v>8</v>
      </c>
      <c r="B598">
        <v>48</v>
      </c>
      <c r="C598">
        <v>2022</v>
      </c>
      <c r="D598">
        <v>99</v>
      </c>
      <c r="E598">
        <v>99</v>
      </c>
      <c r="F598">
        <v>99</v>
      </c>
      <c r="G598">
        <v>99</v>
      </c>
      <c r="H598">
        <v>1</v>
      </c>
      <c r="I598">
        <v>99</v>
      </c>
      <c r="J598">
        <v>155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</row>
    <row r="599" spans="1:28">
      <c r="A599">
        <v>8</v>
      </c>
      <c r="B599">
        <v>49</v>
      </c>
      <c r="C599">
        <v>2022</v>
      </c>
      <c r="D599">
        <v>99</v>
      </c>
      <c r="E599">
        <v>99</v>
      </c>
      <c r="F599">
        <v>99</v>
      </c>
      <c r="G599">
        <v>99</v>
      </c>
      <c r="H599">
        <v>2</v>
      </c>
      <c r="I599">
        <v>99</v>
      </c>
      <c r="J599">
        <v>160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9</v>
      </c>
      <c r="R599">
        <v>1108</v>
      </c>
      <c r="S599">
        <v>1107</v>
      </c>
      <c r="T599">
        <v>3.3555956678700363</v>
      </c>
      <c r="U599">
        <v>60.919602529358606</v>
      </c>
      <c r="V599">
        <v>94.000945426572315</v>
      </c>
      <c r="W599">
        <v>86.727280939475918</v>
      </c>
      <c r="X599">
        <v>9.7039937259227784</v>
      </c>
      <c r="Y599">
        <v>2.1294690240530914</v>
      </c>
      <c r="Z599">
        <v>-23.275932669102545</v>
      </c>
      <c r="AA599">
        <v>3.8469550725644046</v>
      </c>
      <c r="AB599">
        <v>3.8872371759498057</v>
      </c>
    </row>
    <row r="600" spans="1:28">
      <c r="A600">
        <v>8</v>
      </c>
      <c r="B600">
        <v>50</v>
      </c>
      <c r="C600">
        <v>2022</v>
      </c>
      <c r="D600">
        <v>99</v>
      </c>
      <c r="E600">
        <v>99</v>
      </c>
      <c r="F600">
        <v>99</v>
      </c>
      <c r="G600">
        <v>99</v>
      </c>
      <c r="H600">
        <v>1</v>
      </c>
      <c r="I600">
        <v>99</v>
      </c>
      <c r="J600">
        <v>171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9</v>
      </c>
      <c r="R600">
        <v>96</v>
      </c>
      <c r="S600">
        <v>94</v>
      </c>
      <c r="T600">
        <v>2.9166666666666665</v>
      </c>
      <c r="U600">
        <v>61.468085106382993</v>
      </c>
      <c r="V600">
        <v>90.818561121228186</v>
      </c>
      <c r="W600">
        <v>82.981914893617059</v>
      </c>
      <c r="X600">
        <v>16.268253399600219</v>
      </c>
      <c r="Y600">
        <v>2.3461245892964939</v>
      </c>
      <c r="Z600">
        <v>-44.061394996120072</v>
      </c>
      <c r="AA600">
        <v>0.3333101867925839</v>
      </c>
      <c r="AB600">
        <v>0.31582681013759722</v>
      </c>
    </row>
    <row r="601" spans="1:28" s="339" customFormat="1">
      <c r="A601" s="339">
        <v>8</v>
      </c>
      <c r="B601" s="339">
        <v>51</v>
      </c>
      <c r="C601" s="339">
        <v>2022</v>
      </c>
      <c r="D601" s="339">
        <v>99</v>
      </c>
      <c r="E601" s="339">
        <v>99</v>
      </c>
      <c r="F601" s="339">
        <v>99</v>
      </c>
      <c r="G601" s="339">
        <v>99</v>
      </c>
      <c r="H601" s="339">
        <v>1</v>
      </c>
      <c r="I601" s="339">
        <v>99</v>
      </c>
      <c r="J601" s="339">
        <v>172</v>
      </c>
      <c r="K601" s="339">
        <v>99</v>
      </c>
      <c r="L601" s="339">
        <v>99</v>
      </c>
      <c r="M601" s="339">
        <v>99</v>
      </c>
      <c r="N601" s="339">
        <v>99</v>
      </c>
      <c r="O601" s="339">
        <v>99</v>
      </c>
      <c r="P601" s="339">
        <v>9999</v>
      </c>
    </row>
    <row r="602" spans="1:28">
      <c r="A602">
        <v>8</v>
      </c>
      <c r="B602">
        <v>52</v>
      </c>
      <c r="C602">
        <v>2022</v>
      </c>
      <c r="D602">
        <v>99</v>
      </c>
      <c r="E602">
        <v>99</v>
      </c>
      <c r="F602">
        <v>99</v>
      </c>
      <c r="G602">
        <v>99</v>
      </c>
      <c r="H602">
        <v>2</v>
      </c>
      <c r="I602">
        <v>99</v>
      </c>
      <c r="J602">
        <v>181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</row>
    <row r="603" spans="1:28">
      <c r="A603">
        <v>8</v>
      </c>
      <c r="B603">
        <v>53</v>
      </c>
      <c r="C603">
        <v>2022</v>
      </c>
      <c r="D603">
        <v>99</v>
      </c>
      <c r="E603">
        <v>99</v>
      </c>
      <c r="F603">
        <v>99</v>
      </c>
      <c r="G603">
        <v>99</v>
      </c>
      <c r="H603">
        <v>2</v>
      </c>
      <c r="I603">
        <v>99</v>
      </c>
      <c r="J603">
        <v>470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</row>
    <row r="604" spans="1:28">
      <c r="A604">
        <v>8</v>
      </c>
      <c r="B604">
        <v>54</v>
      </c>
      <c r="C604">
        <v>2022</v>
      </c>
      <c r="D604">
        <v>99</v>
      </c>
      <c r="E604">
        <v>99</v>
      </c>
      <c r="F604">
        <v>99</v>
      </c>
      <c r="G604">
        <v>99</v>
      </c>
      <c r="H604">
        <v>1</v>
      </c>
      <c r="I604">
        <v>99</v>
      </c>
      <c r="J604">
        <v>643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6</v>
      </c>
      <c r="R604">
        <v>2675</v>
      </c>
      <c r="S604">
        <v>2675</v>
      </c>
      <c r="T604">
        <v>2.5794392523364489</v>
      </c>
      <c r="U604">
        <v>61.20485981308412</v>
      </c>
      <c r="V604">
        <v>91.902779437227395</v>
      </c>
      <c r="W604">
        <v>84.826265420560659</v>
      </c>
      <c r="X604">
        <v>9.4504354286587056</v>
      </c>
      <c r="Y604">
        <v>2.0569223741417364</v>
      </c>
      <c r="Z604">
        <v>-46.322498049586002</v>
      </c>
      <c r="AA604">
        <v>9.2875494757308488</v>
      </c>
      <c r="AB604">
        <v>9.1873829985119499</v>
      </c>
    </row>
    <row r="605" spans="1:28">
      <c r="A605">
        <v>8</v>
      </c>
      <c r="B605">
        <v>55</v>
      </c>
      <c r="C605">
        <v>2021</v>
      </c>
      <c r="D605">
        <v>99</v>
      </c>
      <c r="E605">
        <v>99</v>
      </c>
      <c r="F605">
        <v>99</v>
      </c>
      <c r="G605">
        <v>99</v>
      </c>
      <c r="H605">
        <v>1</v>
      </c>
      <c r="I605">
        <v>99</v>
      </c>
      <c r="J605">
        <v>103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32</v>
      </c>
      <c r="R605">
        <v>3791</v>
      </c>
      <c r="S605">
        <v>3790</v>
      </c>
      <c r="T605">
        <v>16.391717225006595</v>
      </c>
      <c r="U605">
        <v>61.277308707124007</v>
      </c>
      <c r="V605">
        <v>93.087585794858555</v>
      </c>
      <c r="W605">
        <v>85.909395778364257</v>
      </c>
      <c r="X605">
        <v>10.548983110919565</v>
      </c>
      <c r="Y605">
        <v>2.2081372986076637</v>
      </c>
      <c r="Z605">
        <v>-36.593709305035595</v>
      </c>
      <c r="AA605">
        <v>14.418834626502361</v>
      </c>
      <c r="AB605">
        <v>14.594555704287716</v>
      </c>
    </row>
    <row r="606" spans="1:28">
      <c r="A606">
        <v>8</v>
      </c>
      <c r="B606">
        <v>56</v>
      </c>
      <c r="C606">
        <v>2021</v>
      </c>
      <c r="D606">
        <v>99</v>
      </c>
      <c r="E606">
        <v>99</v>
      </c>
      <c r="F606">
        <v>99</v>
      </c>
      <c r="G606">
        <v>99</v>
      </c>
      <c r="H606">
        <v>2</v>
      </c>
      <c r="I606">
        <v>99</v>
      </c>
      <c r="J606">
        <v>106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12</v>
      </c>
      <c r="R606">
        <v>2040</v>
      </c>
      <c r="S606">
        <v>2039</v>
      </c>
      <c r="T606">
        <v>16.567647058823528</v>
      </c>
      <c r="U606">
        <v>61.638548307994128</v>
      </c>
      <c r="V606">
        <v>93.581233126301584</v>
      </c>
      <c r="W606">
        <v>86.335262383521382</v>
      </c>
      <c r="X606">
        <v>7.9173060124418253</v>
      </c>
      <c r="Y606">
        <v>2.0321846495154237</v>
      </c>
      <c r="Z606">
        <v>-23.970399817446943</v>
      </c>
      <c r="AA606">
        <v>7.7590141487905084</v>
      </c>
      <c r="AB606">
        <v>7.8907165503016605</v>
      </c>
    </row>
    <row r="607" spans="1:28">
      <c r="A607">
        <v>8</v>
      </c>
      <c r="B607">
        <v>57</v>
      </c>
      <c r="C607">
        <v>2021</v>
      </c>
      <c r="D607">
        <v>99</v>
      </c>
      <c r="E607">
        <v>99</v>
      </c>
      <c r="F607">
        <v>99</v>
      </c>
      <c r="G607">
        <v>99</v>
      </c>
      <c r="H607">
        <v>1</v>
      </c>
      <c r="I607">
        <v>99</v>
      </c>
      <c r="J607">
        <v>109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34</v>
      </c>
      <c r="R607">
        <v>4778</v>
      </c>
      <c r="S607">
        <v>4778</v>
      </c>
      <c r="T607">
        <v>16.256592716617835</v>
      </c>
      <c r="U607">
        <v>61.060276266220178</v>
      </c>
      <c r="V607">
        <v>91.671447365974387</v>
      </c>
      <c r="W607">
        <v>84.612745918794545</v>
      </c>
      <c r="X607">
        <v>10.514869608050352</v>
      </c>
      <c r="Y607">
        <v>2.5969941263151304</v>
      </c>
      <c r="Z607">
        <v>-22.586846835864407</v>
      </c>
      <c r="AA607">
        <v>18.172828236726001</v>
      </c>
      <c r="AB607">
        <v>18.121449734266964</v>
      </c>
    </row>
    <row r="608" spans="1:28">
      <c r="A608">
        <v>8</v>
      </c>
      <c r="B608">
        <v>58</v>
      </c>
      <c r="C608">
        <v>2021</v>
      </c>
      <c r="D608">
        <v>99</v>
      </c>
      <c r="E608">
        <v>99</v>
      </c>
      <c r="F608">
        <v>99</v>
      </c>
      <c r="G608">
        <v>99</v>
      </c>
      <c r="H608">
        <v>1</v>
      </c>
      <c r="I608">
        <v>99</v>
      </c>
      <c r="J608">
        <v>111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31</v>
      </c>
      <c r="R608">
        <v>1551</v>
      </c>
      <c r="S608">
        <v>1550</v>
      </c>
      <c r="T608">
        <v>16.185686653771764</v>
      </c>
      <c r="U608">
        <v>60.82</v>
      </c>
      <c r="V608">
        <v>92.070073043721436</v>
      </c>
      <c r="W608">
        <v>84.920232258064672</v>
      </c>
      <c r="X608">
        <v>9.7164547270167869</v>
      </c>
      <c r="Y608">
        <v>2.3839219515260792</v>
      </c>
      <c r="Z608">
        <v>-15.14239727717422</v>
      </c>
      <c r="AA608">
        <v>5.8991328160657215</v>
      </c>
      <c r="AB608">
        <v>5.9000253202041293</v>
      </c>
    </row>
    <row r="609" spans="1:28">
      <c r="A609">
        <v>8</v>
      </c>
      <c r="B609">
        <v>59</v>
      </c>
      <c r="C609">
        <v>2021</v>
      </c>
      <c r="D609">
        <v>99</v>
      </c>
      <c r="E609">
        <v>99</v>
      </c>
      <c r="F609">
        <v>99</v>
      </c>
      <c r="G609">
        <v>99</v>
      </c>
      <c r="H609">
        <v>1</v>
      </c>
      <c r="I609">
        <v>99</v>
      </c>
      <c r="J609">
        <v>116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12</v>
      </c>
      <c r="R609">
        <v>2117</v>
      </c>
      <c r="S609">
        <v>2117</v>
      </c>
      <c r="T609">
        <v>16.049126121870575</v>
      </c>
      <c r="U609">
        <v>60.460557392536622</v>
      </c>
      <c r="V609">
        <v>89.146864033662482</v>
      </c>
      <c r="W609">
        <v>82.282555503070455</v>
      </c>
      <c r="X609">
        <v>9.4230369145419104</v>
      </c>
      <c r="Y609">
        <v>2.441179212628688</v>
      </c>
      <c r="Z609">
        <v>-39.038028247722544</v>
      </c>
      <c r="AA609">
        <v>8.0518788985242651</v>
      </c>
      <c r="AB609">
        <v>7.8079969208394147</v>
      </c>
    </row>
    <row r="610" spans="1:28">
      <c r="A610">
        <v>8</v>
      </c>
      <c r="B610">
        <v>60</v>
      </c>
      <c r="C610">
        <v>2021</v>
      </c>
      <c r="D610">
        <v>99</v>
      </c>
      <c r="E610">
        <v>99</v>
      </c>
      <c r="F610">
        <v>99</v>
      </c>
      <c r="G610">
        <v>99</v>
      </c>
      <c r="H610">
        <v>2</v>
      </c>
      <c r="I610">
        <v>99</v>
      </c>
      <c r="J610">
        <v>117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21</v>
      </c>
      <c r="R610">
        <v>1768</v>
      </c>
      <c r="S610">
        <v>1767</v>
      </c>
      <c r="T610">
        <v>16.369343891402714</v>
      </c>
      <c r="U610">
        <v>61.321448783248435</v>
      </c>
      <c r="V610">
        <v>93.187552462044948</v>
      </c>
      <c r="W610">
        <v>85.990548953027641</v>
      </c>
      <c r="X610">
        <v>11.595266489470148</v>
      </c>
      <c r="Y610">
        <v>2.3166698738784839</v>
      </c>
      <c r="Z610">
        <v>-42.134131934889673</v>
      </c>
      <c r="AA610">
        <v>6.7244789289517719</v>
      </c>
      <c r="AB610">
        <v>6.8108023141110223</v>
      </c>
    </row>
    <row r="611" spans="1:28">
      <c r="A611">
        <v>8</v>
      </c>
      <c r="B611">
        <v>61</v>
      </c>
      <c r="C611">
        <v>2021</v>
      </c>
      <c r="D611">
        <v>99</v>
      </c>
      <c r="E611">
        <v>99</v>
      </c>
      <c r="F611">
        <v>99</v>
      </c>
      <c r="G611">
        <v>99</v>
      </c>
      <c r="H611">
        <v>1</v>
      </c>
      <c r="I611">
        <v>99</v>
      </c>
      <c r="J611">
        <v>121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37</v>
      </c>
      <c r="R611">
        <v>5532</v>
      </c>
      <c r="S611">
        <v>5526</v>
      </c>
      <c r="T611">
        <v>16.210231381055674</v>
      </c>
      <c r="U611">
        <v>60.961635903003994</v>
      </c>
      <c r="V611">
        <v>90.753308794553362</v>
      </c>
      <c r="W611">
        <v>83.691601520086778</v>
      </c>
      <c r="X611">
        <v>10.683943147256924</v>
      </c>
      <c r="Y611">
        <v>2.4602473478423401</v>
      </c>
      <c r="Z611">
        <v>-31.187959085628513</v>
      </c>
      <c r="AA611">
        <v>21.040620721131905</v>
      </c>
      <c r="AB611">
        <v>20.730212938219065</v>
      </c>
    </row>
    <row r="612" spans="1:28">
      <c r="A612">
        <v>8</v>
      </c>
      <c r="B612">
        <v>62</v>
      </c>
      <c r="C612">
        <v>2021</v>
      </c>
      <c r="D612">
        <v>99</v>
      </c>
      <c r="E612">
        <v>99</v>
      </c>
      <c r="F612">
        <v>99</v>
      </c>
      <c r="G612">
        <v>99</v>
      </c>
      <c r="H612">
        <v>1</v>
      </c>
      <c r="I612">
        <v>99</v>
      </c>
      <c r="J612">
        <v>134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11</v>
      </c>
      <c r="R612">
        <v>1071</v>
      </c>
      <c r="S612">
        <v>1071</v>
      </c>
      <c r="T612">
        <v>16.512605042016808</v>
      </c>
      <c r="U612">
        <v>61.395891690009321</v>
      </c>
      <c r="V612">
        <v>94.259432917262387</v>
      </c>
      <c r="W612">
        <v>87.001456582633026</v>
      </c>
      <c r="X612">
        <v>11.170225400892997</v>
      </c>
      <c r="Y612">
        <v>1.9930181410106944</v>
      </c>
      <c r="Z612">
        <v>-34.69175044906433</v>
      </c>
      <c r="AA612">
        <v>4.0734824281150148</v>
      </c>
      <c r="AB612">
        <v>4.1766395674860153</v>
      </c>
    </row>
    <row r="613" spans="1:28">
      <c r="A613">
        <v>8</v>
      </c>
      <c r="B613">
        <v>63</v>
      </c>
      <c r="C613">
        <v>2021</v>
      </c>
      <c r="D613">
        <v>99</v>
      </c>
      <c r="E613">
        <v>99</v>
      </c>
      <c r="F613">
        <v>99</v>
      </c>
      <c r="G613">
        <v>99</v>
      </c>
      <c r="H613">
        <v>2</v>
      </c>
      <c r="I613">
        <v>99</v>
      </c>
      <c r="J613">
        <v>141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28">
      <c r="A614">
        <v>8</v>
      </c>
      <c r="B614">
        <v>64</v>
      </c>
      <c r="C614">
        <v>2021</v>
      </c>
      <c r="D614">
        <v>99</v>
      </c>
      <c r="E614">
        <v>99</v>
      </c>
      <c r="F614">
        <v>99</v>
      </c>
      <c r="G614">
        <v>99</v>
      </c>
      <c r="H614">
        <v>2</v>
      </c>
      <c r="I614">
        <v>99</v>
      </c>
      <c r="J614">
        <v>143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28">
      <c r="A615">
        <v>8</v>
      </c>
      <c r="B615">
        <v>65</v>
      </c>
      <c r="C615">
        <v>2021</v>
      </c>
      <c r="D615">
        <v>99</v>
      </c>
      <c r="E615">
        <v>99</v>
      </c>
      <c r="F615">
        <v>99</v>
      </c>
      <c r="G615">
        <v>99</v>
      </c>
      <c r="H615">
        <v>2</v>
      </c>
      <c r="I615">
        <v>99</v>
      </c>
      <c r="J615">
        <v>147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11</v>
      </c>
      <c r="R615">
        <v>365</v>
      </c>
      <c r="S615">
        <v>364</v>
      </c>
      <c r="T615">
        <v>16.542465753424658</v>
      </c>
      <c r="U615">
        <v>62.156593406593394</v>
      </c>
      <c r="V615">
        <v>102.56449942257082</v>
      </c>
      <c r="W615">
        <v>94.557967032967028</v>
      </c>
      <c r="X615">
        <v>13.385325622519828</v>
      </c>
      <c r="Y615">
        <v>2.3996761318931914</v>
      </c>
      <c r="Z615">
        <v>-38.057338891628149</v>
      </c>
      <c r="AA615">
        <v>1.3882549825041837</v>
      </c>
      <c r="AB615">
        <v>1.5428031398774349</v>
      </c>
    </row>
    <row r="616" spans="1:28">
      <c r="A616">
        <v>8</v>
      </c>
      <c r="B616">
        <v>66</v>
      </c>
      <c r="C616">
        <v>2021</v>
      </c>
      <c r="D616">
        <v>99</v>
      </c>
      <c r="E616">
        <v>99</v>
      </c>
      <c r="F616">
        <v>99</v>
      </c>
      <c r="G616">
        <v>99</v>
      </c>
      <c r="H616">
        <v>1</v>
      </c>
      <c r="I616">
        <v>99</v>
      </c>
      <c r="J616">
        <v>155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28">
      <c r="A617">
        <v>8</v>
      </c>
      <c r="B617">
        <v>67</v>
      </c>
      <c r="C617">
        <v>2021</v>
      </c>
      <c r="D617">
        <v>99</v>
      </c>
      <c r="E617">
        <v>99</v>
      </c>
      <c r="F617">
        <v>99</v>
      </c>
      <c r="G617">
        <v>99</v>
      </c>
      <c r="H617">
        <v>2</v>
      </c>
      <c r="I617">
        <v>99</v>
      </c>
      <c r="J617">
        <v>160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7</v>
      </c>
      <c r="R617">
        <v>640</v>
      </c>
      <c r="S617">
        <v>640</v>
      </c>
      <c r="T617">
        <v>16.240625000000001</v>
      </c>
      <c r="U617">
        <v>60.857812500000001</v>
      </c>
      <c r="V617">
        <v>91.571641386782204</v>
      </c>
      <c r="W617">
        <v>84.520624999999995</v>
      </c>
      <c r="X617">
        <v>8.9193791605342394</v>
      </c>
      <c r="Y617">
        <v>2.1301631897211935</v>
      </c>
      <c r="Z617">
        <v>-17.141878282622159</v>
      </c>
      <c r="AA617">
        <v>2.4342005172676089</v>
      </c>
      <c r="AB617">
        <v>2.4246757993677366</v>
      </c>
    </row>
    <row r="618" spans="1:28">
      <c r="A618">
        <v>8</v>
      </c>
      <c r="B618">
        <v>68</v>
      </c>
      <c r="C618">
        <v>2021</v>
      </c>
      <c r="D618">
        <v>99</v>
      </c>
      <c r="E618">
        <v>99</v>
      </c>
      <c r="F618">
        <v>99</v>
      </c>
      <c r="G618">
        <v>99</v>
      </c>
      <c r="H618">
        <v>1</v>
      </c>
      <c r="I618">
        <v>99</v>
      </c>
      <c r="J618">
        <v>171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10</v>
      </c>
      <c r="R618">
        <v>115</v>
      </c>
      <c r="S618">
        <v>115</v>
      </c>
      <c r="T618">
        <v>16.086956521739129</v>
      </c>
      <c r="U618">
        <v>60.721739130434791</v>
      </c>
      <c r="V618">
        <v>89.086438362617187</v>
      </c>
      <c r="W618">
        <v>82.226782608695615</v>
      </c>
      <c r="X618">
        <v>14.73941745930634</v>
      </c>
      <c r="Y618">
        <v>2.6688145099404745</v>
      </c>
      <c r="Z618">
        <v>-22.519762505916681</v>
      </c>
      <c r="AA618">
        <v>0.43739540544652378</v>
      </c>
      <c r="AB618">
        <v>0.42385971495280822</v>
      </c>
    </row>
    <row r="619" spans="1:28" s="339" customFormat="1">
      <c r="A619" s="339">
        <v>8</v>
      </c>
      <c r="B619" s="339">
        <v>69</v>
      </c>
      <c r="C619" s="339">
        <v>2021</v>
      </c>
      <c r="D619" s="339">
        <v>99</v>
      </c>
      <c r="E619" s="339">
        <v>99</v>
      </c>
      <c r="F619" s="339">
        <v>99</v>
      </c>
      <c r="G619" s="339">
        <v>99</v>
      </c>
      <c r="H619" s="339">
        <v>1</v>
      </c>
      <c r="I619" s="339">
        <v>99</v>
      </c>
      <c r="J619" s="339">
        <v>172</v>
      </c>
      <c r="K619" s="339">
        <v>99</v>
      </c>
      <c r="L619" s="339">
        <v>99</v>
      </c>
      <c r="M619" s="339">
        <v>99</v>
      </c>
      <c r="N619" s="339">
        <v>99</v>
      </c>
      <c r="O619" s="339">
        <v>99</v>
      </c>
      <c r="P619" s="339">
        <v>9999</v>
      </c>
    </row>
    <row r="620" spans="1:28">
      <c r="A620">
        <v>8</v>
      </c>
      <c r="B620">
        <v>70</v>
      </c>
      <c r="C620">
        <v>2021</v>
      </c>
      <c r="D620">
        <v>99</v>
      </c>
      <c r="E620">
        <v>99</v>
      </c>
      <c r="F620">
        <v>99</v>
      </c>
      <c r="G620">
        <v>99</v>
      </c>
      <c r="H620">
        <v>2</v>
      </c>
      <c r="I620">
        <v>99</v>
      </c>
      <c r="J620">
        <v>181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28">
      <c r="A621">
        <v>8</v>
      </c>
      <c r="B621">
        <v>71</v>
      </c>
      <c r="C621">
        <v>2021</v>
      </c>
      <c r="D621">
        <v>99</v>
      </c>
      <c r="E621">
        <v>99</v>
      </c>
      <c r="F621">
        <v>99</v>
      </c>
      <c r="G621">
        <v>99</v>
      </c>
      <c r="H621">
        <v>2</v>
      </c>
      <c r="I621">
        <v>99</v>
      </c>
      <c r="J621">
        <v>470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28">
      <c r="A622">
        <v>8</v>
      </c>
      <c r="B622">
        <v>72</v>
      </c>
      <c r="C622">
        <v>2021</v>
      </c>
      <c r="D622">
        <v>99</v>
      </c>
      <c r="E622">
        <v>99</v>
      </c>
      <c r="F622">
        <v>99</v>
      </c>
      <c r="G622">
        <v>99</v>
      </c>
      <c r="H622">
        <v>1</v>
      </c>
      <c r="I622">
        <v>99</v>
      </c>
      <c r="J622">
        <v>643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8</v>
      </c>
      <c r="R622">
        <v>2524</v>
      </c>
      <c r="S622">
        <v>2524</v>
      </c>
      <c r="T622">
        <v>16.349841521394612</v>
      </c>
      <c r="U622">
        <v>61.127971473851026</v>
      </c>
      <c r="V622">
        <v>91.705203180560972</v>
      </c>
      <c r="W622">
        <v>84.643902535657773</v>
      </c>
      <c r="X622">
        <v>9.8440154388523098</v>
      </c>
      <c r="Y622">
        <v>2.1104285260035249</v>
      </c>
      <c r="Z622">
        <v>-40.657785651883607</v>
      </c>
      <c r="AA622">
        <v>9.5998782899741375</v>
      </c>
      <c r="AB622">
        <v>9.576262296086032</v>
      </c>
    </row>
    <row r="623" spans="1:28">
      <c r="A623">
        <v>8</v>
      </c>
      <c r="B623">
        <v>73</v>
      </c>
      <c r="C623">
        <v>2020</v>
      </c>
      <c r="D623">
        <v>99</v>
      </c>
      <c r="E623">
        <v>99</v>
      </c>
      <c r="F623">
        <v>99</v>
      </c>
      <c r="G623">
        <v>99</v>
      </c>
      <c r="H623">
        <v>1</v>
      </c>
      <c r="I623">
        <v>99</v>
      </c>
      <c r="J623">
        <v>103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36</v>
      </c>
      <c r="R623">
        <v>3523</v>
      </c>
      <c r="S623">
        <v>3520</v>
      </c>
      <c r="T623">
        <v>16.523985239852397</v>
      </c>
      <c r="U623">
        <v>61.736363636363635</v>
      </c>
      <c r="V623">
        <v>90.710522751895979</v>
      </c>
      <c r="W623">
        <v>83.697943181818118</v>
      </c>
      <c r="X623">
        <v>9.8581808480654303</v>
      </c>
      <c r="Y623">
        <v>2.2865308089977558</v>
      </c>
      <c r="Z623">
        <v>-41.78903842910313</v>
      </c>
      <c r="AA623">
        <v>16.874221668742216</v>
      </c>
      <c r="AB623">
        <v>17.085804803349141</v>
      </c>
    </row>
    <row r="624" spans="1:28">
      <c r="A624">
        <v>8</v>
      </c>
      <c r="B624">
        <v>74</v>
      </c>
      <c r="C624">
        <v>2020</v>
      </c>
      <c r="D624">
        <v>99</v>
      </c>
      <c r="E624">
        <v>99</v>
      </c>
      <c r="F624">
        <v>99</v>
      </c>
      <c r="G624">
        <v>99</v>
      </c>
      <c r="H624">
        <v>2</v>
      </c>
      <c r="I624">
        <v>99</v>
      </c>
      <c r="J624">
        <v>106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10</v>
      </c>
      <c r="R624">
        <v>1155</v>
      </c>
      <c r="S624">
        <v>1154</v>
      </c>
      <c r="T624">
        <v>16.628571428571437</v>
      </c>
      <c r="U624">
        <v>61.935008665511248</v>
      </c>
      <c r="V624">
        <v>91.311956527862066</v>
      </c>
      <c r="W624">
        <v>84.196187175043306</v>
      </c>
      <c r="X624">
        <v>7.6383112195911123</v>
      </c>
      <c r="Y624">
        <v>2.0394985386985898</v>
      </c>
      <c r="Z624">
        <v>-27.164048273177407</v>
      </c>
      <c r="AA624">
        <v>5.5321390937829298</v>
      </c>
      <c r="AB624">
        <v>5.6347704069005848</v>
      </c>
    </row>
    <row r="625" spans="1:28">
      <c r="A625">
        <v>8</v>
      </c>
      <c r="B625">
        <v>75</v>
      </c>
      <c r="C625">
        <v>2020</v>
      </c>
      <c r="D625">
        <v>99</v>
      </c>
      <c r="E625">
        <v>99</v>
      </c>
      <c r="F625">
        <v>99</v>
      </c>
      <c r="G625">
        <v>99</v>
      </c>
      <c r="H625">
        <v>1</v>
      </c>
      <c r="I625">
        <v>99</v>
      </c>
      <c r="J625">
        <v>109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33</v>
      </c>
      <c r="R625">
        <v>3636</v>
      </c>
      <c r="S625">
        <v>3632</v>
      </c>
      <c r="T625">
        <v>16.306380638063811</v>
      </c>
      <c r="U625">
        <v>61.402808370044049</v>
      </c>
      <c r="V625">
        <v>87.367760868838758</v>
      </c>
      <c r="W625">
        <v>80.60184471365632</v>
      </c>
      <c r="X625">
        <v>11.014408252971482</v>
      </c>
      <c r="Y625">
        <v>2.8028900359425735</v>
      </c>
      <c r="Z625">
        <v>-33.891487311089065</v>
      </c>
      <c r="AA625">
        <v>17.415461251077684</v>
      </c>
      <c r="AB625">
        <v>16.977307415846838</v>
      </c>
    </row>
    <row r="626" spans="1:28">
      <c r="A626">
        <v>8</v>
      </c>
      <c r="B626">
        <v>76</v>
      </c>
      <c r="C626">
        <v>2020</v>
      </c>
      <c r="D626">
        <v>99</v>
      </c>
      <c r="E626">
        <v>99</v>
      </c>
      <c r="F626">
        <v>99</v>
      </c>
      <c r="G626">
        <v>99</v>
      </c>
      <c r="H626">
        <v>1</v>
      </c>
      <c r="I626">
        <v>99</v>
      </c>
      <c r="J626">
        <v>111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18</v>
      </c>
      <c r="R626">
        <v>660</v>
      </c>
      <c r="S626">
        <v>660</v>
      </c>
      <c r="T626">
        <v>16.313636363636363</v>
      </c>
      <c r="U626">
        <v>61.36515151515151</v>
      </c>
      <c r="V626">
        <v>87.691651071932768</v>
      </c>
      <c r="W626">
        <v>80.93939393939398</v>
      </c>
      <c r="X626">
        <v>13.00387796224369</v>
      </c>
      <c r="Y626">
        <v>3.1442584723077225</v>
      </c>
      <c r="Z626">
        <v>-43.309074825192432</v>
      </c>
      <c r="AA626">
        <v>3.1612223393045311</v>
      </c>
      <c r="AB626">
        <v>3.098003292802868</v>
      </c>
    </row>
    <row r="627" spans="1:28">
      <c r="A627">
        <v>8</v>
      </c>
      <c r="B627">
        <v>77</v>
      </c>
      <c r="C627">
        <v>2020</v>
      </c>
      <c r="D627">
        <v>99</v>
      </c>
      <c r="E627">
        <v>99</v>
      </c>
      <c r="F627">
        <v>99</v>
      </c>
      <c r="G627">
        <v>99</v>
      </c>
      <c r="H627">
        <v>1</v>
      </c>
      <c r="I627">
        <v>99</v>
      </c>
      <c r="J627">
        <v>113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</row>
    <row r="628" spans="1:28">
      <c r="A628">
        <v>8</v>
      </c>
      <c r="B628">
        <v>78</v>
      </c>
      <c r="C628">
        <v>2020</v>
      </c>
      <c r="D628">
        <v>99</v>
      </c>
      <c r="E628">
        <v>99</v>
      </c>
      <c r="F628">
        <v>99</v>
      </c>
      <c r="G628">
        <v>99</v>
      </c>
      <c r="H628">
        <v>1</v>
      </c>
      <c r="I628">
        <v>99</v>
      </c>
      <c r="J628">
        <v>116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11</v>
      </c>
      <c r="R628">
        <v>971</v>
      </c>
      <c r="S628">
        <v>970</v>
      </c>
      <c r="T628">
        <v>15.808444902162719</v>
      </c>
      <c r="U628">
        <v>60.190721649484523</v>
      </c>
      <c r="V628">
        <v>89.445566340150322</v>
      </c>
      <c r="W628">
        <v>82.525020618556638</v>
      </c>
      <c r="X628">
        <v>10.480237664024171</v>
      </c>
      <c r="Y628">
        <v>2.6453063850855645</v>
      </c>
      <c r="Z628">
        <v>-35.540541765710238</v>
      </c>
      <c r="AA628">
        <v>4.6508286234313632</v>
      </c>
      <c r="AB628">
        <v>4.6423231382715393</v>
      </c>
    </row>
    <row r="629" spans="1:28">
      <c r="A629">
        <v>8</v>
      </c>
      <c r="B629">
        <v>79</v>
      </c>
      <c r="C629">
        <v>2020</v>
      </c>
      <c r="D629">
        <v>99</v>
      </c>
      <c r="E629">
        <v>99</v>
      </c>
      <c r="F629">
        <v>99</v>
      </c>
      <c r="G629">
        <v>99</v>
      </c>
      <c r="H629">
        <v>2</v>
      </c>
      <c r="I629">
        <v>99</v>
      </c>
      <c r="J629">
        <v>117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16</v>
      </c>
      <c r="R629">
        <v>1122</v>
      </c>
      <c r="S629">
        <v>1122</v>
      </c>
      <c r="T629">
        <v>16.516042780748663</v>
      </c>
      <c r="U629">
        <v>61.762923351158641</v>
      </c>
      <c r="V629">
        <v>89.65871190394806</v>
      </c>
      <c r="W629">
        <v>82.754991087344067</v>
      </c>
      <c r="X629">
        <v>10.690993471104518</v>
      </c>
      <c r="Y629">
        <v>2.3199778741124328</v>
      </c>
      <c r="Z629">
        <v>-48.004095094112486</v>
      </c>
      <c r="AA629">
        <v>5.3740779768177029</v>
      </c>
      <c r="AB629">
        <v>5.3847437952146819</v>
      </c>
    </row>
    <row r="630" spans="1:28">
      <c r="A630">
        <v>8</v>
      </c>
      <c r="B630">
        <v>80</v>
      </c>
      <c r="C630">
        <v>2020</v>
      </c>
      <c r="D630">
        <v>99</v>
      </c>
      <c r="E630">
        <v>99</v>
      </c>
      <c r="F630">
        <v>99</v>
      </c>
      <c r="G630">
        <v>99</v>
      </c>
      <c r="H630">
        <v>1</v>
      </c>
      <c r="I630">
        <v>99</v>
      </c>
      <c r="J630">
        <v>121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40</v>
      </c>
      <c r="R630">
        <v>5008</v>
      </c>
      <c r="S630">
        <v>5007</v>
      </c>
      <c r="T630">
        <v>16.283146964856225</v>
      </c>
      <c r="U630">
        <v>61.309167165967636</v>
      </c>
      <c r="V630">
        <v>88.606641925573058</v>
      </c>
      <c r="W630">
        <v>81.777914919112987</v>
      </c>
      <c r="X630">
        <v>10.427131309813538</v>
      </c>
      <c r="Y630">
        <v>2.6025371018110959</v>
      </c>
      <c r="Z630">
        <v>-32.134220236139157</v>
      </c>
      <c r="AA630">
        <v>23.986971932177408</v>
      </c>
      <c r="AB630">
        <v>23.746063014558391</v>
      </c>
    </row>
    <row r="631" spans="1:28">
      <c r="A631">
        <v>8</v>
      </c>
      <c r="B631">
        <v>81</v>
      </c>
      <c r="C631">
        <v>2020</v>
      </c>
      <c r="D631">
        <v>99</v>
      </c>
      <c r="E631">
        <v>99</v>
      </c>
      <c r="F631">
        <v>99</v>
      </c>
      <c r="G631">
        <v>99</v>
      </c>
      <c r="H631">
        <v>1</v>
      </c>
      <c r="I631">
        <v>99</v>
      </c>
      <c r="J631">
        <v>134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5</v>
      </c>
      <c r="R631">
        <v>887</v>
      </c>
      <c r="S631">
        <v>887</v>
      </c>
      <c r="T631">
        <v>16.783540022547911</v>
      </c>
      <c r="U631">
        <v>62.319052987598639</v>
      </c>
      <c r="V631">
        <v>96.279569708599141</v>
      </c>
      <c r="W631">
        <v>88.86604284103727</v>
      </c>
      <c r="X631">
        <v>11.454402510717578</v>
      </c>
      <c r="Y631">
        <v>1.8745034681172847</v>
      </c>
      <c r="Z631">
        <v>-41.99362355628088</v>
      </c>
      <c r="AA631">
        <v>4.2484912347926036</v>
      </c>
      <c r="AB631">
        <v>4.5712760986987293</v>
      </c>
    </row>
    <row r="632" spans="1:28">
      <c r="A632">
        <v>8</v>
      </c>
      <c r="B632">
        <v>82</v>
      </c>
      <c r="C632">
        <v>2020</v>
      </c>
      <c r="D632">
        <v>99</v>
      </c>
      <c r="E632">
        <v>99</v>
      </c>
      <c r="F632">
        <v>99</v>
      </c>
      <c r="G632">
        <v>99</v>
      </c>
      <c r="H632">
        <v>2</v>
      </c>
      <c r="I632">
        <v>99</v>
      </c>
      <c r="J632">
        <v>141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2</v>
      </c>
      <c r="R632">
        <v>170</v>
      </c>
      <c r="S632">
        <v>170</v>
      </c>
      <c r="T632">
        <v>16.505882352941178</v>
      </c>
      <c r="U632">
        <v>61.505882352941185</v>
      </c>
      <c r="V632">
        <v>97.752851953348994</v>
      </c>
      <c r="W632">
        <v>90.225882352941184</v>
      </c>
      <c r="X632">
        <v>6.9536727991705485</v>
      </c>
      <c r="Y632">
        <v>2.1591040048608674</v>
      </c>
      <c r="Z632">
        <v>-27.630675799997181</v>
      </c>
      <c r="AA632">
        <v>0.81425423891177307</v>
      </c>
      <c r="AB632">
        <v>0.88952477922739615</v>
      </c>
    </row>
    <row r="633" spans="1:28">
      <c r="A633">
        <v>8</v>
      </c>
      <c r="B633">
        <v>83</v>
      </c>
      <c r="C633">
        <v>2020</v>
      </c>
      <c r="D633">
        <v>99</v>
      </c>
      <c r="E633">
        <v>99</v>
      </c>
      <c r="F633">
        <v>99</v>
      </c>
      <c r="G633">
        <v>99</v>
      </c>
      <c r="H633">
        <v>2</v>
      </c>
      <c r="I633">
        <v>99</v>
      </c>
      <c r="J633">
        <v>143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</row>
    <row r="634" spans="1:28">
      <c r="A634">
        <v>8</v>
      </c>
      <c r="B634">
        <v>84</v>
      </c>
      <c r="C634">
        <v>2020</v>
      </c>
      <c r="D634">
        <v>99</v>
      </c>
      <c r="E634">
        <v>99</v>
      </c>
      <c r="F634">
        <v>99</v>
      </c>
      <c r="G634">
        <v>99</v>
      </c>
      <c r="H634">
        <v>2</v>
      </c>
      <c r="I634">
        <v>99</v>
      </c>
      <c r="J634">
        <v>147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10</v>
      </c>
      <c r="R634">
        <v>603</v>
      </c>
      <c r="S634">
        <v>603</v>
      </c>
      <c r="T634">
        <v>16.621890547263678</v>
      </c>
      <c r="U634">
        <v>62.71973466003319</v>
      </c>
      <c r="V634">
        <v>92.435978288406318</v>
      </c>
      <c r="W634">
        <v>85.31840796019894</v>
      </c>
      <c r="X634">
        <v>11.336858222085619</v>
      </c>
      <c r="Y634">
        <v>2.5260287323765702</v>
      </c>
      <c r="Z634">
        <v>-48.697403164809486</v>
      </c>
      <c r="AA634">
        <v>2.8882076827282313</v>
      </c>
      <c r="AB634">
        <v>2.9835824673311304</v>
      </c>
    </row>
    <row r="635" spans="1:28">
      <c r="A635">
        <v>8</v>
      </c>
      <c r="B635">
        <v>85</v>
      </c>
      <c r="C635">
        <v>2020</v>
      </c>
      <c r="D635">
        <v>99</v>
      </c>
      <c r="E635">
        <v>99</v>
      </c>
      <c r="F635">
        <v>99</v>
      </c>
      <c r="G635">
        <v>99</v>
      </c>
      <c r="H635">
        <v>1</v>
      </c>
      <c r="I635">
        <v>99</v>
      </c>
      <c r="J635">
        <v>155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28">
      <c r="A636">
        <v>8</v>
      </c>
      <c r="B636">
        <v>86</v>
      </c>
      <c r="C636">
        <v>2020</v>
      </c>
      <c r="D636">
        <v>99</v>
      </c>
      <c r="E636">
        <v>99</v>
      </c>
      <c r="F636">
        <v>99</v>
      </c>
      <c r="G636">
        <v>99</v>
      </c>
      <c r="H636">
        <v>2</v>
      </c>
      <c r="I636">
        <v>99</v>
      </c>
      <c r="J636">
        <v>160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4</v>
      </c>
      <c r="R636">
        <v>532</v>
      </c>
      <c r="S636">
        <v>532</v>
      </c>
      <c r="T636">
        <v>16.238721804511275</v>
      </c>
      <c r="U636">
        <v>60.774436090225556</v>
      </c>
      <c r="V636">
        <v>88.272142979333466</v>
      </c>
      <c r="W636">
        <v>81.475187969924804</v>
      </c>
      <c r="X636">
        <v>7.7095795894378494</v>
      </c>
      <c r="Y636">
        <v>2.1880280590679795</v>
      </c>
      <c r="Z636">
        <v>-15.469670087225094</v>
      </c>
      <c r="AA636">
        <v>2.5481367947121369</v>
      </c>
      <c r="AB636">
        <v>2.5137089690355983</v>
      </c>
    </row>
    <row r="637" spans="1:28">
      <c r="A637">
        <v>8</v>
      </c>
      <c r="B637">
        <v>87</v>
      </c>
      <c r="C637">
        <v>2020</v>
      </c>
      <c r="D637">
        <v>99</v>
      </c>
      <c r="E637">
        <v>99</v>
      </c>
      <c r="F637">
        <v>99</v>
      </c>
      <c r="G637">
        <v>99</v>
      </c>
      <c r="H637">
        <v>1</v>
      </c>
      <c r="I637">
        <v>99</v>
      </c>
      <c r="J637">
        <v>171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9</v>
      </c>
      <c r="R637">
        <v>109</v>
      </c>
      <c r="S637">
        <v>109</v>
      </c>
      <c r="T637">
        <v>16.47706422018349</v>
      </c>
      <c r="U637">
        <v>61.908256880733937</v>
      </c>
      <c r="V637">
        <v>80.512290397288453</v>
      </c>
      <c r="W637">
        <v>74.312844036697243</v>
      </c>
      <c r="X637">
        <v>15.220978406613012</v>
      </c>
      <c r="Y637">
        <v>2.7379135041178282</v>
      </c>
      <c r="Z637">
        <v>-56.832318850768651</v>
      </c>
      <c r="AA637">
        <v>0.52208065906696011</v>
      </c>
      <c r="AB637">
        <v>0.46975171231809265</v>
      </c>
    </row>
    <row r="638" spans="1:28">
      <c r="A638">
        <v>8</v>
      </c>
      <c r="B638">
        <v>88</v>
      </c>
      <c r="C638">
        <v>2020</v>
      </c>
      <c r="D638">
        <v>99</v>
      </c>
      <c r="E638">
        <v>99</v>
      </c>
      <c r="F638">
        <v>99</v>
      </c>
      <c r="G638">
        <v>99</v>
      </c>
      <c r="H638">
        <v>2</v>
      </c>
      <c r="I638">
        <v>99</v>
      </c>
      <c r="J638">
        <v>181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</row>
    <row r="639" spans="1:28">
      <c r="A639">
        <v>8</v>
      </c>
      <c r="B639">
        <v>89</v>
      </c>
      <c r="C639">
        <v>2020</v>
      </c>
      <c r="D639">
        <v>99</v>
      </c>
      <c r="E639">
        <v>99</v>
      </c>
      <c r="F639">
        <v>99</v>
      </c>
      <c r="G639">
        <v>99</v>
      </c>
      <c r="H639">
        <v>2</v>
      </c>
      <c r="I639">
        <v>99</v>
      </c>
      <c r="J639">
        <v>470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</row>
    <row r="640" spans="1:28">
      <c r="A640">
        <v>8</v>
      </c>
      <c r="B640">
        <v>90</v>
      </c>
      <c r="C640">
        <v>2020</v>
      </c>
      <c r="D640">
        <v>99</v>
      </c>
      <c r="E640">
        <v>99</v>
      </c>
      <c r="F640">
        <v>99</v>
      </c>
      <c r="G640">
        <v>99</v>
      </c>
      <c r="H640">
        <v>1</v>
      </c>
      <c r="I640">
        <v>99</v>
      </c>
      <c r="J640">
        <v>643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9</v>
      </c>
      <c r="R640">
        <v>2502</v>
      </c>
      <c r="S640">
        <v>2502</v>
      </c>
      <c r="T640">
        <v>16.375299760191847</v>
      </c>
      <c r="U640">
        <v>61.162669864108693</v>
      </c>
      <c r="V640">
        <v>89.624733582581371</v>
      </c>
      <c r="W640">
        <v>82.723629096722661</v>
      </c>
      <c r="X640">
        <v>9.4397185270754758</v>
      </c>
      <c r="Y640">
        <v>2.2544736026715295</v>
      </c>
      <c r="Z640">
        <v>-41.576412875216221</v>
      </c>
      <c r="AA640">
        <v>11.983906504454451</v>
      </c>
      <c r="AB640">
        <v>12.003140106445018</v>
      </c>
    </row>
    <row r="641" spans="1:28">
      <c r="A641">
        <v>8</v>
      </c>
      <c r="B641">
        <v>91</v>
      </c>
      <c r="C641">
        <v>2020</v>
      </c>
      <c r="D641">
        <v>99</v>
      </c>
      <c r="E641">
        <v>99</v>
      </c>
      <c r="F641">
        <v>99</v>
      </c>
      <c r="G641">
        <v>99</v>
      </c>
      <c r="H641">
        <v>1</v>
      </c>
      <c r="I641">
        <v>99</v>
      </c>
      <c r="J641">
        <v>802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</row>
    <row r="642" spans="1:28">
      <c r="A642">
        <v>8</v>
      </c>
      <c r="B642">
        <v>92</v>
      </c>
      <c r="C642">
        <v>2019</v>
      </c>
      <c r="D642">
        <v>99</v>
      </c>
      <c r="E642">
        <v>99</v>
      </c>
      <c r="F642">
        <v>99</v>
      </c>
      <c r="G642">
        <v>99</v>
      </c>
      <c r="H642">
        <v>1</v>
      </c>
      <c r="I642">
        <v>99</v>
      </c>
      <c r="J642">
        <v>103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35</v>
      </c>
      <c r="R642">
        <v>4071</v>
      </c>
      <c r="S642">
        <v>4069</v>
      </c>
      <c r="T642">
        <v>16.494964382215674</v>
      </c>
      <c r="U642">
        <v>61.782010321946416</v>
      </c>
      <c r="V642">
        <v>87.11604561295978</v>
      </c>
      <c r="W642">
        <v>80.391373801917013</v>
      </c>
      <c r="X642">
        <v>9.2518207705036772</v>
      </c>
      <c r="Y642">
        <v>2.3142013594464368</v>
      </c>
      <c r="Z642">
        <v>-35.171694173036997</v>
      </c>
      <c r="AA642">
        <v>20.213505461767625</v>
      </c>
      <c r="AB642">
        <v>20.217547329812167</v>
      </c>
    </row>
    <row r="643" spans="1:28">
      <c r="A643">
        <v>8</v>
      </c>
      <c r="B643">
        <v>93</v>
      </c>
      <c r="C643">
        <v>2019</v>
      </c>
      <c r="D643">
        <v>99</v>
      </c>
      <c r="E643">
        <v>99</v>
      </c>
      <c r="F643">
        <v>99</v>
      </c>
      <c r="G643">
        <v>99</v>
      </c>
      <c r="H643">
        <v>2</v>
      </c>
      <c r="I643">
        <v>99</v>
      </c>
      <c r="J643">
        <v>106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5</v>
      </c>
      <c r="R643">
        <v>730</v>
      </c>
      <c r="S643">
        <v>730</v>
      </c>
      <c r="T643">
        <v>16.712328767123289</v>
      </c>
      <c r="U643">
        <v>61.984931506849293</v>
      </c>
      <c r="V643">
        <v>89.315958978316715</v>
      </c>
      <c r="W643">
        <v>82.438630136986262</v>
      </c>
      <c r="X643">
        <v>7.833193389123994</v>
      </c>
      <c r="Y643">
        <v>1.9156293885333953</v>
      </c>
      <c r="Z643">
        <v>-25.054520177630568</v>
      </c>
      <c r="AA643">
        <v>3.6246276067527305</v>
      </c>
      <c r="AB643">
        <v>3.7195033568498928</v>
      </c>
    </row>
    <row r="644" spans="1:28">
      <c r="A644">
        <v>8</v>
      </c>
      <c r="B644">
        <v>94</v>
      </c>
      <c r="C644">
        <v>2019</v>
      </c>
      <c r="D644">
        <v>99</v>
      </c>
      <c r="E644">
        <v>99</v>
      </c>
      <c r="F644">
        <v>99</v>
      </c>
      <c r="G644">
        <v>99</v>
      </c>
      <c r="H644">
        <v>1</v>
      </c>
      <c r="I644">
        <v>99</v>
      </c>
      <c r="J644">
        <v>109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12</v>
      </c>
      <c r="R644">
        <v>2221</v>
      </c>
      <c r="S644">
        <v>2221</v>
      </c>
      <c r="T644">
        <v>16.163890139576772</v>
      </c>
      <c r="U644">
        <v>61.135974786132351</v>
      </c>
      <c r="V644">
        <v>86.46496092894435</v>
      </c>
      <c r="W644">
        <v>79.807158937415679</v>
      </c>
      <c r="X644">
        <v>10.102990052563793</v>
      </c>
      <c r="Y644">
        <v>2.8788329666989161</v>
      </c>
      <c r="Z644">
        <v>-16.700461878083203</v>
      </c>
      <c r="AA644">
        <v>11.027805362462757</v>
      </c>
      <c r="AB644">
        <v>10.955235993854313</v>
      </c>
    </row>
    <row r="645" spans="1:28">
      <c r="A645">
        <v>8</v>
      </c>
      <c r="B645">
        <v>95</v>
      </c>
      <c r="C645">
        <v>2019</v>
      </c>
      <c r="D645">
        <v>99</v>
      </c>
      <c r="E645">
        <v>99</v>
      </c>
      <c r="F645">
        <v>99</v>
      </c>
      <c r="G645">
        <v>99</v>
      </c>
      <c r="H645">
        <v>1</v>
      </c>
      <c r="I645">
        <v>99</v>
      </c>
      <c r="J645">
        <v>111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13</v>
      </c>
      <c r="R645">
        <v>938</v>
      </c>
      <c r="S645">
        <v>938</v>
      </c>
      <c r="T645">
        <v>16.149253731343283</v>
      </c>
      <c r="U645">
        <v>61.031982942430695</v>
      </c>
      <c r="V645">
        <v>85.337975037365382</v>
      </c>
      <c r="W645">
        <v>78.766950959488284</v>
      </c>
      <c r="X645">
        <v>12.938384220053898</v>
      </c>
      <c r="Y645">
        <v>2.6029015529556281</v>
      </c>
      <c r="Z645">
        <v>-33.297646522941065</v>
      </c>
      <c r="AA645">
        <v>4.6573982125124127</v>
      </c>
      <c r="AB645">
        <v>4.566444683059931</v>
      </c>
    </row>
    <row r="646" spans="1:28">
      <c r="A646">
        <v>8</v>
      </c>
      <c r="B646">
        <v>96</v>
      </c>
      <c r="C646">
        <v>2019</v>
      </c>
      <c r="D646">
        <v>99</v>
      </c>
      <c r="E646">
        <v>99</v>
      </c>
      <c r="F646">
        <v>99</v>
      </c>
      <c r="G646">
        <v>99</v>
      </c>
      <c r="H646">
        <v>1</v>
      </c>
      <c r="I646">
        <v>99</v>
      </c>
      <c r="J646">
        <v>113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</row>
    <row r="647" spans="1:28">
      <c r="A647">
        <v>8</v>
      </c>
      <c r="B647">
        <v>97</v>
      </c>
      <c r="C647">
        <v>2019</v>
      </c>
      <c r="D647">
        <v>99</v>
      </c>
      <c r="E647">
        <v>99</v>
      </c>
      <c r="F647">
        <v>99</v>
      </c>
      <c r="G647">
        <v>99</v>
      </c>
      <c r="H647">
        <v>1</v>
      </c>
      <c r="I647">
        <v>99</v>
      </c>
      <c r="J647">
        <v>116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7</v>
      </c>
      <c r="R647">
        <v>512</v>
      </c>
      <c r="S647">
        <v>512</v>
      </c>
      <c r="T647">
        <v>15.962890625</v>
      </c>
      <c r="U647">
        <v>60.4765625</v>
      </c>
      <c r="V647">
        <v>85.833008870530819</v>
      </c>
      <c r="W647">
        <v>79.223867187500048</v>
      </c>
      <c r="X647">
        <v>12.169691198751869</v>
      </c>
      <c r="Y647">
        <v>2.6099713951677233</v>
      </c>
      <c r="Z647">
        <v>-45.553687551406817</v>
      </c>
      <c r="AA647">
        <v>2.5422045680238341</v>
      </c>
      <c r="AB647">
        <v>2.507017278982568</v>
      </c>
    </row>
    <row r="648" spans="1:28">
      <c r="A648">
        <v>8</v>
      </c>
      <c r="B648">
        <v>98</v>
      </c>
      <c r="C648">
        <v>2019</v>
      </c>
      <c r="D648">
        <v>99</v>
      </c>
      <c r="E648">
        <v>99</v>
      </c>
      <c r="F648">
        <v>99</v>
      </c>
      <c r="G648">
        <v>99</v>
      </c>
      <c r="H648">
        <v>2</v>
      </c>
      <c r="I648">
        <v>99</v>
      </c>
      <c r="J648">
        <v>117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22</v>
      </c>
      <c r="R648">
        <v>1184</v>
      </c>
      <c r="S648">
        <v>1184</v>
      </c>
      <c r="T648">
        <v>16.604729729729733</v>
      </c>
      <c r="U648">
        <v>62.086148648648638</v>
      </c>
      <c r="V648">
        <v>89.889388304881152</v>
      </c>
      <c r="W648">
        <v>82.967905405405403</v>
      </c>
      <c r="X648">
        <v>10.101896413704663</v>
      </c>
      <c r="Y648">
        <v>2.3295278560168042</v>
      </c>
      <c r="Z648">
        <v>-35.253014519992</v>
      </c>
      <c r="AA648">
        <v>5.8788480635551155</v>
      </c>
      <c r="AB648">
        <v>6.0714602602981103</v>
      </c>
    </row>
    <row r="649" spans="1:28">
      <c r="A649">
        <v>8</v>
      </c>
      <c r="B649">
        <v>99</v>
      </c>
      <c r="C649">
        <v>2019</v>
      </c>
      <c r="D649">
        <v>99</v>
      </c>
      <c r="E649">
        <v>99</v>
      </c>
      <c r="F649">
        <v>99</v>
      </c>
      <c r="G649">
        <v>99</v>
      </c>
      <c r="H649">
        <v>1</v>
      </c>
      <c r="I649">
        <v>99</v>
      </c>
      <c r="J649">
        <v>121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42</v>
      </c>
      <c r="R649">
        <v>4454</v>
      </c>
      <c r="S649">
        <v>4450</v>
      </c>
      <c r="T649">
        <v>16.142792995060621</v>
      </c>
      <c r="U649">
        <v>61.189887640449435</v>
      </c>
      <c r="V649">
        <v>86.386283126590101</v>
      </c>
      <c r="W649">
        <v>79.70289887640449</v>
      </c>
      <c r="X649">
        <v>10.585254452361326</v>
      </c>
      <c r="Y649">
        <v>2.7330085880639303</v>
      </c>
      <c r="Z649">
        <v>-34.054046659325678</v>
      </c>
      <c r="AA649">
        <v>22.115193644488578</v>
      </c>
      <c r="AB649">
        <v>21.921257151861756</v>
      </c>
    </row>
    <row r="650" spans="1:28">
      <c r="A650">
        <v>8</v>
      </c>
      <c r="B650">
        <v>100</v>
      </c>
      <c r="C650">
        <v>2019</v>
      </c>
      <c r="D650">
        <v>99</v>
      </c>
      <c r="E650">
        <v>99</v>
      </c>
      <c r="F650">
        <v>99</v>
      </c>
      <c r="G650">
        <v>99</v>
      </c>
      <c r="H650">
        <v>1</v>
      </c>
      <c r="I650">
        <v>99</v>
      </c>
      <c r="J650">
        <v>134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7</v>
      </c>
      <c r="R650">
        <v>923</v>
      </c>
      <c r="S650">
        <v>920</v>
      </c>
      <c r="T650">
        <v>16.772481040086671</v>
      </c>
      <c r="U650">
        <v>62.845652173913045</v>
      </c>
      <c r="V650">
        <v>93.533020867681117</v>
      </c>
      <c r="W650">
        <v>86.220434782608635</v>
      </c>
      <c r="X650">
        <v>11.066162477791263</v>
      </c>
      <c r="Y650">
        <v>2.0924508743636379</v>
      </c>
      <c r="Z650">
        <v>-36.218886542939053</v>
      </c>
      <c r="AA650">
        <v>4.5829195630585877</v>
      </c>
      <c r="AB650">
        <v>4.9026327741471869</v>
      </c>
    </row>
    <row r="651" spans="1:28">
      <c r="A651">
        <v>8</v>
      </c>
      <c r="B651">
        <v>101</v>
      </c>
      <c r="C651">
        <v>2019</v>
      </c>
      <c r="D651">
        <v>99</v>
      </c>
      <c r="E651">
        <v>99</v>
      </c>
      <c r="F651">
        <v>99</v>
      </c>
      <c r="G651">
        <v>99</v>
      </c>
      <c r="H651">
        <v>2</v>
      </c>
      <c r="I651">
        <v>99</v>
      </c>
      <c r="J651">
        <v>141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</row>
    <row r="652" spans="1:28">
      <c r="A652">
        <v>8</v>
      </c>
      <c r="B652">
        <v>102</v>
      </c>
      <c r="C652">
        <v>2019</v>
      </c>
      <c r="D652">
        <v>99</v>
      </c>
      <c r="E652">
        <v>99</v>
      </c>
      <c r="F652">
        <v>99</v>
      </c>
      <c r="G652">
        <v>99</v>
      </c>
      <c r="H652">
        <v>2</v>
      </c>
      <c r="I652">
        <v>99</v>
      </c>
      <c r="J652">
        <v>143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</row>
    <row r="653" spans="1:28">
      <c r="A653">
        <v>8</v>
      </c>
      <c r="B653">
        <v>103</v>
      </c>
      <c r="C653">
        <v>2019</v>
      </c>
      <c r="D653">
        <v>99</v>
      </c>
      <c r="E653">
        <v>99</v>
      </c>
      <c r="F653">
        <v>99</v>
      </c>
      <c r="G653">
        <v>99</v>
      </c>
      <c r="H653">
        <v>2</v>
      </c>
      <c r="I653">
        <v>99</v>
      </c>
      <c r="J653">
        <v>147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13</v>
      </c>
      <c r="R653">
        <v>2240</v>
      </c>
      <c r="S653">
        <v>2238</v>
      </c>
      <c r="T653">
        <v>16.425000000000001</v>
      </c>
      <c r="U653">
        <v>62.028150134048239</v>
      </c>
      <c r="V653">
        <v>86.740889414302515</v>
      </c>
      <c r="W653">
        <v>80.029356568364619</v>
      </c>
      <c r="X653">
        <v>12.607087338077347</v>
      </c>
      <c r="Y653">
        <v>2.8048874220194846</v>
      </c>
      <c r="Z653">
        <v>-43.092118194492343</v>
      </c>
      <c r="AA653">
        <v>11.122144985104269</v>
      </c>
      <c r="AB653">
        <v>11.069824500100529</v>
      </c>
    </row>
    <row r="654" spans="1:28">
      <c r="A654">
        <v>8</v>
      </c>
      <c r="B654">
        <v>104</v>
      </c>
      <c r="C654">
        <v>2019</v>
      </c>
      <c r="D654">
        <v>99</v>
      </c>
      <c r="E654">
        <v>99</v>
      </c>
      <c r="F654">
        <v>99</v>
      </c>
      <c r="G654">
        <v>99</v>
      </c>
      <c r="H654">
        <v>1</v>
      </c>
      <c r="I654">
        <v>99</v>
      </c>
      <c r="J654">
        <v>155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</row>
    <row r="655" spans="1:28">
      <c r="A655">
        <v>8</v>
      </c>
      <c r="B655">
        <v>105</v>
      </c>
      <c r="C655">
        <v>2019</v>
      </c>
      <c r="D655">
        <v>99</v>
      </c>
      <c r="E655">
        <v>99</v>
      </c>
      <c r="F655">
        <v>99</v>
      </c>
      <c r="G655">
        <v>99</v>
      </c>
      <c r="H655">
        <v>2</v>
      </c>
      <c r="I655">
        <v>99</v>
      </c>
      <c r="J655">
        <v>160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2</v>
      </c>
      <c r="R655">
        <v>80</v>
      </c>
      <c r="S655">
        <v>80</v>
      </c>
      <c r="T655">
        <v>16.287500000000001</v>
      </c>
      <c r="U655">
        <v>60.912500000000001</v>
      </c>
      <c r="V655">
        <v>91.119989165763769</v>
      </c>
      <c r="W655">
        <v>84.103750000000005</v>
      </c>
      <c r="X655">
        <v>11.020191057214024</v>
      </c>
      <c r="Y655">
        <v>1.7620566818352199</v>
      </c>
      <c r="Z655">
        <v>-2.2577882910404261</v>
      </c>
      <c r="AA655">
        <v>0.39721946375372408</v>
      </c>
      <c r="AB655">
        <v>0.41584997118476075</v>
      </c>
    </row>
    <row r="656" spans="1:28">
      <c r="A656">
        <v>8</v>
      </c>
      <c r="B656">
        <v>106</v>
      </c>
      <c r="C656">
        <v>2019</v>
      </c>
      <c r="D656">
        <v>99</v>
      </c>
      <c r="E656">
        <v>99</v>
      </c>
      <c r="F656">
        <v>99</v>
      </c>
      <c r="G656">
        <v>99</v>
      </c>
      <c r="H656">
        <v>1</v>
      </c>
      <c r="I656">
        <v>99</v>
      </c>
      <c r="J656">
        <v>171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8</v>
      </c>
      <c r="R656">
        <v>371</v>
      </c>
      <c r="S656">
        <v>370</v>
      </c>
      <c r="T656">
        <v>16.105121293800536</v>
      </c>
      <c r="U656">
        <v>61.054054054054063</v>
      </c>
      <c r="V656">
        <v>86.239348774560014</v>
      </c>
      <c r="W656">
        <v>79.492972972972993</v>
      </c>
      <c r="X656">
        <v>10.70853432443656</v>
      </c>
      <c r="Y656">
        <v>2.5800266701527543</v>
      </c>
      <c r="Z656">
        <v>-52.24038939592284</v>
      </c>
      <c r="AA656">
        <v>1.8421052631578945</v>
      </c>
      <c r="AB656">
        <v>1.817865685607756</v>
      </c>
    </row>
    <row r="657" spans="1:28">
      <c r="A657">
        <v>8</v>
      </c>
      <c r="B657">
        <v>107</v>
      </c>
      <c r="C657">
        <v>2019</v>
      </c>
      <c r="D657">
        <v>99</v>
      </c>
      <c r="E657">
        <v>99</v>
      </c>
      <c r="F657">
        <v>99</v>
      </c>
      <c r="G657">
        <v>99</v>
      </c>
      <c r="H657">
        <v>2</v>
      </c>
      <c r="I657">
        <v>99</v>
      </c>
      <c r="J657">
        <v>181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28">
      <c r="A658">
        <v>8</v>
      </c>
      <c r="B658">
        <v>108</v>
      </c>
      <c r="C658">
        <v>2019</v>
      </c>
      <c r="D658">
        <v>99</v>
      </c>
      <c r="E658">
        <v>99</v>
      </c>
      <c r="F658">
        <v>99</v>
      </c>
      <c r="G658">
        <v>99</v>
      </c>
      <c r="H658">
        <v>2</v>
      </c>
      <c r="I658">
        <v>99</v>
      </c>
      <c r="J658">
        <v>470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28">
      <c r="A659">
        <v>8</v>
      </c>
      <c r="B659">
        <v>109</v>
      </c>
      <c r="C659">
        <v>2019</v>
      </c>
      <c r="D659">
        <v>99</v>
      </c>
      <c r="E659">
        <v>99</v>
      </c>
      <c r="F659">
        <v>99</v>
      </c>
      <c r="G659">
        <v>99</v>
      </c>
      <c r="H659">
        <v>1</v>
      </c>
      <c r="I659">
        <v>99</v>
      </c>
      <c r="J659">
        <v>643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7</v>
      </c>
      <c r="R659">
        <v>2416</v>
      </c>
      <c r="S659">
        <v>2416</v>
      </c>
      <c r="T659">
        <v>16.338162251655628</v>
      </c>
      <c r="U659">
        <v>61.227649006622514</v>
      </c>
      <c r="V659">
        <v>85.871994575706751</v>
      </c>
      <c r="W659">
        <v>79.259850993377469</v>
      </c>
      <c r="X659">
        <v>7.857409544246555</v>
      </c>
      <c r="Y659">
        <v>2.2194199549445544</v>
      </c>
      <c r="Z659">
        <v>-35.371427937343363</v>
      </c>
      <c r="AA659">
        <v>11.996027805362463</v>
      </c>
      <c r="AB659">
        <v>11.83536101424103</v>
      </c>
    </row>
    <row r="660" spans="1:28">
      <c r="A660">
        <v>8</v>
      </c>
      <c r="B660">
        <v>110</v>
      </c>
      <c r="C660">
        <v>2019</v>
      </c>
      <c r="D660">
        <v>99</v>
      </c>
      <c r="E660">
        <v>99</v>
      </c>
      <c r="F660">
        <v>99</v>
      </c>
      <c r="G660">
        <v>99</v>
      </c>
      <c r="H660">
        <v>1</v>
      </c>
      <c r="I660">
        <v>99</v>
      </c>
      <c r="J660">
        <v>802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28">
      <c r="A661">
        <v>8</v>
      </c>
      <c r="B661">
        <v>111</v>
      </c>
      <c r="C661">
        <v>2018</v>
      </c>
      <c r="D661">
        <v>99</v>
      </c>
      <c r="E661">
        <v>99</v>
      </c>
      <c r="F661">
        <v>99</v>
      </c>
      <c r="G661">
        <v>99</v>
      </c>
      <c r="H661">
        <v>1</v>
      </c>
      <c r="I661">
        <v>99</v>
      </c>
      <c r="J661">
        <v>103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29</v>
      </c>
      <c r="R661">
        <v>4686</v>
      </c>
      <c r="S661">
        <v>4686</v>
      </c>
      <c r="T661">
        <v>16.161971830985916</v>
      </c>
      <c r="U661">
        <v>61.078318395219803</v>
      </c>
      <c r="V661">
        <v>86.407403348486298</v>
      </c>
      <c r="W661">
        <v>79.754033290653211</v>
      </c>
      <c r="X661">
        <v>9.6417145115308092</v>
      </c>
      <c r="Y661">
        <v>2.6136259853883095</v>
      </c>
      <c r="Z661">
        <v>-37.914797133861725</v>
      </c>
      <c r="AA661">
        <v>18.71629987618325</v>
      </c>
      <c r="AB661">
        <v>18.583558321939737</v>
      </c>
    </row>
    <row r="662" spans="1:28">
      <c r="A662">
        <v>8</v>
      </c>
      <c r="B662">
        <v>112</v>
      </c>
      <c r="C662">
        <v>2018</v>
      </c>
      <c r="D662">
        <v>99</v>
      </c>
      <c r="E662">
        <v>99</v>
      </c>
      <c r="F662">
        <v>99</v>
      </c>
      <c r="G662">
        <v>99</v>
      </c>
      <c r="H662">
        <v>2</v>
      </c>
      <c r="I662">
        <v>99</v>
      </c>
      <c r="J662">
        <v>106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5</v>
      </c>
      <c r="R662">
        <v>407</v>
      </c>
      <c r="S662">
        <v>407</v>
      </c>
      <c r="T662">
        <v>16.299754299754298</v>
      </c>
      <c r="U662">
        <v>61.162162162162176</v>
      </c>
      <c r="V662">
        <v>88.880400148005748</v>
      </c>
      <c r="W662">
        <v>82.036609336609246</v>
      </c>
      <c r="X662">
        <v>7.7619028862107982</v>
      </c>
      <c r="Y662">
        <v>2.3097365205456244</v>
      </c>
      <c r="Z662">
        <v>-19.18155937339527</v>
      </c>
      <c r="AA662">
        <v>1.625594120701362</v>
      </c>
      <c r="AB662">
        <v>1.6602597787997653</v>
      </c>
    </row>
    <row r="663" spans="1:28">
      <c r="A663">
        <v>8</v>
      </c>
      <c r="B663">
        <v>113</v>
      </c>
      <c r="C663">
        <v>2018</v>
      </c>
      <c r="D663">
        <v>99</v>
      </c>
      <c r="E663">
        <v>99</v>
      </c>
      <c r="F663">
        <v>99</v>
      </c>
      <c r="G663">
        <v>99</v>
      </c>
      <c r="H663">
        <v>1</v>
      </c>
      <c r="I663">
        <v>99</v>
      </c>
      <c r="J663">
        <v>109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12</v>
      </c>
      <c r="R663">
        <v>998</v>
      </c>
      <c r="S663">
        <v>996</v>
      </c>
      <c r="T663">
        <v>15.0751503006012</v>
      </c>
      <c r="U663">
        <v>58.985943775100402</v>
      </c>
      <c r="V663">
        <v>86.407167130058738</v>
      </c>
      <c r="W663">
        <v>79.696084337349404</v>
      </c>
      <c r="X663">
        <v>9.7910199168914236</v>
      </c>
      <c r="Y663">
        <v>2.760486252501956</v>
      </c>
      <c r="Z663">
        <v>-4.2654555028337926</v>
      </c>
      <c r="AA663">
        <v>3.9861005711546902</v>
      </c>
      <c r="AB663">
        <v>3.9470284597492808</v>
      </c>
    </row>
    <row r="664" spans="1:28">
      <c r="A664">
        <v>8</v>
      </c>
      <c r="B664">
        <v>114</v>
      </c>
      <c r="C664">
        <v>2018</v>
      </c>
      <c r="D664">
        <v>99</v>
      </c>
      <c r="E664">
        <v>99</v>
      </c>
      <c r="F664">
        <v>99</v>
      </c>
      <c r="G664">
        <v>99</v>
      </c>
      <c r="H664">
        <v>1</v>
      </c>
      <c r="I664">
        <v>99</v>
      </c>
      <c r="J664">
        <v>111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24</v>
      </c>
      <c r="R664">
        <v>1358</v>
      </c>
      <c r="S664">
        <v>1358</v>
      </c>
      <c r="T664">
        <v>15.986008836524299</v>
      </c>
      <c r="U664">
        <v>60.536082474226802</v>
      </c>
      <c r="V664">
        <v>87.712077381018815</v>
      </c>
      <c r="W664">
        <v>80.958247422680387</v>
      </c>
      <c r="X664">
        <v>11.05200061953999</v>
      </c>
      <c r="Y664">
        <v>2.4020934596264807</v>
      </c>
      <c r="Z664">
        <v>-31.126353288593652</v>
      </c>
      <c r="AA664">
        <v>5.4239725206694089</v>
      </c>
      <c r="AB664">
        <v>5.4668203630236007</v>
      </c>
    </row>
    <row r="665" spans="1:28">
      <c r="A665">
        <v>8</v>
      </c>
      <c r="B665">
        <v>115</v>
      </c>
      <c r="C665">
        <v>2018</v>
      </c>
      <c r="D665">
        <v>99</v>
      </c>
      <c r="E665">
        <v>99</v>
      </c>
      <c r="F665">
        <v>99</v>
      </c>
      <c r="G665">
        <v>99</v>
      </c>
      <c r="H665">
        <v>1</v>
      </c>
      <c r="I665">
        <v>99</v>
      </c>
      <c r="J665">
        <v>113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28">
      <c r="A666">
        <v>8</v>
      </c>
      <c r="B666">
        <v>116</v>
      </c>
      <c r="C666">
        <v>2018</v>
      </c>
      <c r="D666">
        <v>99</v>
      </c>
      <c r="E666">
        <v>99</v>
      </c>
      <c r="F666">
        <v>99</v>
      </c>
      <c r="G666">
        <v>99</v>
      </c>
      <c r="H666">
        <v>1</v>
      </c>
      <c r="I666">
        <v>99</v>
      </c>
      <c r="J666">
        <v>116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3</v>
      </c>
      <c r="R666">
        <v>111</v>
      </c>
      <c r="S666">
        <v>111</v>
      </c>
      <c r="T666">
        <v>16.054054054054053</v>
      </c>
      <c r="U666">
        <v>60.86486486486487</v>
      </c>
      <c r="V666">
        <v>85.342547314378351</v>
      </c>
      <c r="W666">
        <v>78.771171171171119</v>
      </c>
      <c r="X666">
        <v>13.173830100971388</v>
      </c>
      <c r="Y666">
        <v>2.5626790826863184</v>
      </c>
      <c r="Z666">
        <v>-28.508682800477494</v>
      </c>
      <c r="AA666">
        <v>0.4433438511003715</v>
      </c>
      <c r="AB666">
        <v>0.4347746527113393</v>
      </c>
    </row>
    <row r="667" spans="1:28">
      <c r="A667">
        <v>8</v>
      </c>
      <c r="B667">
        <v>117</v>
      </c>
      <c r="C667">
        <v>2018</v>
      </c>
      <c r="D667">
        <v>99</v>
      </c>
      <c r="E667">
        <v>99</v>
      </c>
      <c r="F667">
        <v>99</v>
      </c>
      <c r="G667">
        <v>99</v>
      </c>
      <c r="H667">
        <v>2</v>
      </c>
      <c r="I667">
        <v>99</v>
      </c>
      <c r="J667">
        <v>117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16</v>
      </c>
      <c r="R667">
        <v>529</v>
      </c>
      <c r="S667">
        <v>527</v>
      </c>
      <c r="T667">
        <v>16.130434782608699</v>
      </c>
      <c r="U667">
        <v>61.130929791271342</v>
      </c>
      <c r="V667">
        <v>92.48593296753225</v>
      </c>
      <c r="W667">
        <v>85.239468690702097</v>
      </c>
      <c r="X667">
        <v>11.792672849042264</v>
      </c>
      <c r="Y667">
        <v>2.4871456416721274</v>
      </c>
      <c r="Z667">
        <v>-42.661838672507741</v>
      </c>
      <c r="AA667">
        <v>2.1128729480369057</v>
      </c>
      <c r="AB667">
        <v>2.2337022655858711</v>
      </c>
    </row>
    <row r="668" spans="1:28">
      <c r="A668">
        <v>8</v>
      </c>
      <c r="B668">
        <v>118</v>
      </c>
      <c r="C668">
        <v>2018</v>
      </c>
      <c r="D668">
        <v>99</v>
      </c>
      <c r="E668">
        <v>99</v>
      </c>
      <c r="F668">
        <v>99</v>
      </c>
      <c r="G668">
        <v>99</v>
      </c>
      <c r="H668">
        <v>1</v>
      </c>
      <c r="I668">
        <v>99</v>
      </c>
      <c r="J668">
        <v>121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52</v>
      </c>
      <c r="R668">
        <v>7429</v>
      </c>
      <c r="S668">
        <v>7419</v>
      </c>
      <c r="T668">
        <v>15.741822587158437</v>
      </c>
      <c r="U668">
        <v>60.419463539560603</v>
      </c>
      <c r="V668">
        <v>87.327594503118419</v>
      </c>
      <c r="W668">
        <v>80.555506132902053</v>
      </c>
      <c r="X668">
        <v>11.801642613426658</v>
      </c>
      <c r="Y668">
        <v>2.8876763931335372</v>
      </c>
      <c r="Z668">
        <v>-32.973756200733909</v>
      </c>
      <c r="AA668">
        <v>29.672085313735671</v>
      </c>
      <c r="AB668">
        <v>29.717655045227776</v>
      </c>
    </row>
    <row r="669" spans="1:28">
      <c r="A669">
        <v>8</v>
      </c>
      <c r="B669">
        <v>119</v>
      </c>
      <c r="C669">
        <v>2018</v>
      </c>
      <c r="D669">
        <v>99</v>
      </c>
      <c r="E669">
        <v>99</v>
      </c>
      <c r="F669">
        <v>99</v>
      </c>
      <c r="G669">
        <v>99</v>
      </c>
      <c r="H669">
        <v>1</v>
      </c>
      <c r="I669">
        <v>99</v>
      </c>
      <c r="J669">
        <v>134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6</v>
      </c>
      <c r="R669">
        <v>828</v>
      </c>
      <c r="S669">
        <v>827</v>
      </c>
      <c r="T669">
        <v>16.667874396135261</v>
      </c>
      <c r="U669">
        <v>62.377267230955262</v>
      </c>
      <c r="V669">
        <v>96.012817674346635</v>
      </c>
      <c r="W669">
        <v>88.573397823458251</v>
      </c>
      <c r="X669">
        <v>10.982987545278259</v>
      </c>
      <c r="Y669">
        <v>2.2750134867962739</v>
      </c>
      <c r="Z669">
        <v>-42.487850428425745</v>
      </c>
      <c r="AA669">
        <v>3.3071054838838521</v>
      </c>
      <c r="AB669">
        <v>3.6423590129964944</v>
      </c>
    </row>
    <row r="670" spans="1:28">
      <c r="A670">
        <v>8</v>
      </c>
      <c r="B670">
        <v>120</v>
      </c>
      <c r="C670">
        <v>2018</v>
      </c>
      <c r="D670">
        <v>99</v>
      </c>
      <c r="E670">
        <v>99</v>
      </c>
      <c r="F670">
        <v>99</v>
      </c>
      <c r="G670">
        <v>99</v>
      </c>
      <c r="H670">
        <v>2</v>
      </c>
      <c r="I670">
        <v>99</v>
      </c>
      <c r="J670">
        <v>141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28">
      <c r="A671">
        <v>8</v>
      </c>
      <c r="B671">
        <v>121</v>
      </c>
      <c r="C671">
        <v>2018</v>
      </c>
      <c r="D671">
        <v>99</v>
      </c>
      <c r="E671">
        <v>99</v>
      </c>
      <c r="F671">
        <v>99</v>
      </c>
      <c r="G671">
        <v>99</v>
      </c>
      <c r="H671">
        <v>2</v>
      </c>
      <c r="I671">
        <v>99</v>
      </c>
      <c r="J671">
        <v>143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28">
      <c r="A672">
        <v>8</v>
      </c>
      <c r="B672">
        <v>122</v>
      </c>
      <c r="C672">
        <v>2018</v>
      </c>
      <c r="D672">
        <v>99</v>
      </c>
      <c r="E672">
        <v>99</v>
      </c>
      <c r="F672">
        <v>99</v>
      </c>
      <c r="G672">
        <v>99</v>
      </c>
      <c r="H672">
        <v>2</v>
      </c>
      <c r="I672">
        <v>99</v>
      </c>
      <c r="J672">
        <v>147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16</v>
      </c>
      <c r="R672">
        <v>4724</v>
      </c>
      <c r="S672">
        <v>4721</v>
      </c>
      <c r="T672">
        <v>16.21316680779001</v>
      </c>
      <c r="U672">
        <v>61.522770599449267</v>
      </c>
      <c r="V672">
        <v>85.377131706537938</v>
      </c>
      <c r="W672">
        <v>78.781656428722854</v>
      </c>
      <c r="X672">
        <v>11.567026258831987</v>
      </c>
      <c r="Y672">
        <v>2.8850681682097803</v>
      </c>
      <c r="Z672">
        <v>-39.108197617251449</v>
      </c>
      <c r="AA672">
        <v>18.868075248632028</v>
      </c>
      <c r="AB672">
        <v>18.494093278346895</v>
      </c>
    </row>
    <row r="673" spans="1:28">
      <c r="A673">
        <v>8</v>
      </c>
      <c r="B673">
        <v>123</v>
      </c>
      <c r="C673">
        <v>2018</v>
      </c>
      <c r="D673">
        <v>99</v>
      </c>
      <c r="E673">
        <v>99</v>
      </c>
      <c r="F673">
        <v>99</v>
      </c>
      <c r="G673">
        <v>99</v>
      </c>
      <c r="H673">
        <v>1</v>
      </c>
      <c r="I673">
        <v>99</v>
      </c>
      <c r="J673">
        <v>155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28">
      <c r="A674">
        <v>8</v>
      </c>
      <c r="B674">
        <v>124</v>
      </c>
      <c r="C674">
        <v>2018</v>
      </c>
      <c r="D674">
        <v>99</v>
      </c>
      <c r="E674">
        <v>99</v>
      </c>
      <c r="F674">
        <v>99</v>
      </c>
      <c r="G674">
        <v>99</v>
      </c>
      <c r="H674">
        <v>2</v>
      </c>
      <c r="I674">
        <v>99</v>
      </c>
      <c r="J674">
        <v>160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3</v>
      </c>
      <c r="R674">
        <v>16</v>
      </c>
      <c r="S674">
        <v>16</v>
      </c>
      <c r="T674">
        <v>15.125</v>
      </c>
      <c r="U674">
        <v>58.625</v>
      </c>
      <c r="V674">
        <v>98.550920910075817</v>
      </c>
      <c r="W674">
        <v>90.96250000000002</v>
      </c>
      <c r="X674">
        <v>11.102582751323952</v>
      </c>
      <c r="Y674">
        <v>2.5217801252290015</v>
      </c>
      <c r="Z674">
        <v>-36.525690977297849</v>
      </c>
      <c r="AA674">
        <v>6.3905419978431938E-2</v>
      </c>
      <c r="AB674">
        <v>7.2369622301578715E-2</v>
      </c>
    </row>
    <row r="675" spans="1:28">
      <c r="A675">
        <v>8</v>
      </c>
      <c r="B675">
        <v>125</v>
      </c>
      <c r="C675">
        <v>2018</v>
      </c>
      <c r="D675">
        <v>99</v>
      </c>
      <c r="E675">
        <v>99</v>
      </c>
      <c r="F675">
        <v>99</v>
      </c>
      <c r="G675">
        <v>99</v>
      </c>
      <c r="H675">
        <v>1</v>
      </c>
      <c r="I675">
        <v>99</v>
      </c>
      <c r="J675">
        <v>171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28">
      <c r="A676">
        <v>8</v>
      </c>
      <c r="B676">
        <v>126</v>
      </c>
      <c r="C676">
        <v>2018</v>
      </c>
      <c r="D676">
        <v>99</v>
      </c>
      <c r="E676">
        <v>99</v>
      </c>
      <c r="F676">
        <v>99</v>
      </c>
      <c r="G676">
        <v>99</v>
      </c>
      <c r="H676">
        <v>2</v>
      </c>
      <c r="I676">
        <v>99</v>
      </c>
      <c r="J676">
        <v>181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28">
      <c r="A677">
        <v>8</v>
      </c>
      <c r="B677">
        <v>127</v>
      </c>
      <c r="C677">
        <v>2018</v>
      </c>
      <c r="D677">
        <v>99</v>
      </c>
      <c r="E677">
        <v>99</v>
      </c>
      <c r="F677">
        <v>99</v>
      </c>
      <c r="G677">
        <v>99</v>
      </c>
      <c r="H677">
        <v>2</v>
      </c>
      <c r="I677">
        <v>99</v>
      </c>
      <c r="J677">
        <v>470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28">
      <c r="A678">
        <v>8</v>
      </c>
      <c r="B678">
        <v>128</v>
      </c>
      <c r="C678">
        <v>2018</v>
      </c>
      <c r="D678">
        <v>99</v>
      </c>
      <c r="E678">
        <v>99</v>
      </c>
      <c r="F678">
        <v>99</v>
      </c>
      <c r="G678">
        <v>99</v>
      </c>
      <c r="H678">
        <v>1</v>
      </c>
      <c r="I678">
        <v>99</v>
      </c>
      <c r="J678">
        <v>643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13</v>
      </c>
      <c r="R678">
        <v>3951</v>
      </c>
      <c r="S678">
        <v>3939</v>
      </c>
      <c r="T678">
        <v>16.178435839028101</v>
      </c>
      <c r="U678">
        <v>61.188118811881189</v>
      </c>
      <c r="V678">
        <v>87.218159269048101</v>
      </c>
      <c r="W678">
        <v>80.398578319370387</v>
      </c>
      <c r="X678">
        <v>10.181816945087672</v>
      </c>
      <c r="Y678">
        <v>2.4739107840116761</v>
      </c>
      <c r="Z678">
        <v>-46.072222839293971</v>
      </c>
      <c r="AA678">
        <v>15.780644645924037</v>
      </c>
      <c r="AB678">
        <v>15.747379199317676</v>
      </c>
    </row>
    <row r="679" spans="1:28">
      <c r="A679">
        <v>8</v>
      </c>
      <c r="B679">
        <v>129</v>
      </c>
      <c r="C679">
        <v>2018</v>
      </c>
      <c r="D679">
        <v>99</v>
      </c>
      <c r="E679">
        <v>99</v>
      </c>
      <c r="F679">
        <v>99</v>
      </c>
      <c r="G679">
        <v>99</v>
      </c>
      <c r="H679">
        <v>1</v>
      </c>
      <c r="I679">
        <v>99</v>
      </c>
      <c r="J679">
        <v>802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28">
      <c r="A680">
        <v>8</v>
      </c>
      <c r="B680">
        <v>130</v>
      </c>
      <c r="C680">
        <v>2017</v>
      </c>
      <c r="D680">
        <v>99</v>
      </c>
      <c r="E680">
        <v>99</v>
      </c>
      <c r="F680">
        <v>99</v>
      </c>
      <c r="G680">
        <v>99</v>
      </c>
      <c r="H680">
        <v>1</v>
      </c>
      <c r="I680">
        <v>99</v>
      </c>
      <c r="J680">
        <v>103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28</v>
      </c>
      <c r="R680">
        <v>5892</v>
      </c>
      <c r="S680">
        <v>5888</v>
      </c>
      <c r="T680">
        <v>15.807705363204349</v>
      </c>
      <c r="U680">
        <v>60.427989130434788</v>
      </c>
      <c r="V680">
        <v>90.823247385651371</v>
      </c>
      <c r="W680">
        <v>83.803413722825923</v>
      </c>
      <c r="X680">
        <v>10.535641835049905</v>
      </c>
      <c r="Y680">
        <v>2.756953517115238</v>
      </c>
      <c r="Z680">
        <v>-33.389376318825974</v>
      </c>
      <c r="AA680">
        <v>17.00089448019159</v>
      </c>
      <c r="AB680">
        <v>17.443402960780556</v>
      </c>
    </row>
    <row r="681" spans="1:28">
      <c r="A681">
        <v>8</v>
      </c>
      <c r="B681">
        <v>131</v>
      </c>
      <c r="C681">
        <v>2017</v>
      </c>
      <c r="D681">
        <v>99</v>
      </c>
      <c r="E681">
        <v>99</v>
      </c>
      <c r="F681">
        <v>99</v>
      </c>
      <c r="G681">
        <v>99</v>
      </c>
      <c r="H681">
        <v>2</v>
      </c>
      <c r="I681">
        <v>99</v>
      </c>
      <c r="J681">
        <v>106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9</v>
      </c>
      <c r="R681">
        <v>557</v>
      </c>
      <c r="S681">
        <v>556</v>
      </c>
      <c r="T681">
        <v>15.068222621184923</v>
      </c>
      <c r="U681">
        <v>58.899280575539557</v>
      </c>
      <c r="V681">
        <v>91.014598938400766</v>
      </c>
      <c r="W681">
        <v>83.93974820143886</v>
      </c>
      <c r="X681">
        <v>9.1300822611227943</v>
      </c>
      <c r="Y681">
        <v>2.3659605378367559</v>
      </c>
      <c r="Z681">
        <v>-30.633270129304321</v>
      </c>
      <c r="AA681">
        <v>1.6071789248925183</v>
      </c>
      <c r="AB681">
        <v>1.6498488408919747</v>
      </c>
    </row>
    <row r="682" spans="1:28">
      <c r="A682">
        <v>8</v>
      </c>
      <c r="B682">
        <v>132</v>
      </c>
      <c r="C682">
        <v>2017</v>
      </c>
      <c r="D682">
        <v>99</v>
      </c>
      <c r="E682">
        <v>99</v>
      </c>
      <c r="F682">
        <v>99</v>
      </c>
      <c r="G682">
        <v>99</v>
      </c>
      <c r="H682">
        <v>1</v>
      </c>
      <c r="I682">
        <v>99</v>
      </c>
      <c r="J682">
        <v>109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13</v>
      </c>
      <c r="R682">
        <v>1306</v>
      </c>
      <c r="S682">
        <v>1303</v>
      </c>
      <c r="T682">
        <v>15.396630934150076</v>
      </c>
      <c r="U682">
        <v>59.914044512663082</v>
      </c>
      <c r="V682">
        <v>85.656735144915018</v>
      </c>
      <c r="W682">
        <v>78.974980813507216</v>
      </c>
      <c r="X682">
        <v>10.957937593208237</v>
      </c>
      <c r="Y682">
        <v>3.2257564969007948</v>
      </c>
      <c r="Z682">
        <v>-14.540158282457469</v>
      </c>
      <c r="AA682">
        <v>3.7683584845774303</v>
      </c>
      <c r="AB682">
        <v>3.637773434239699</v>
      </c>
    </row>
    <row r="683" spans="1:28">
      <c r="A683">
        <v>8</v>
      </c>
      <c r="B683">
        <v>133</v>
      </c>
      <c r="C683">
        <v>2017</v>
      </c>
      <c r="D683">
        <v>99</v>
      </c>
      <c r="E683">
        <v>99</v>
      </c>
      <c r="F683">
        <v>99</v>
      </c>
      <c r="G683">
        <v>99</v>
      </c>
      <c r="H683">
        <v>1</v>
      </c>
      <c r="I683">
        <v>99</v>
      </c>
      <c r="J683">
        <v>111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28</v>
      </c>
      <c r="R683">
        <v>2172</v>
      </c>
      <c r="S683">
        <v>2169</v>
      </c>
      <c r="T683">
        <v>15.531767955801101</v>
      </c>
      <c r="U683">
        <v>59.772245274319957</v>
      </c>
      <c r="V683">
        <v>90.228058423955758</v>
      </c>
      <c r="W683">
        <v>83.233840479483774</v>
      </c>
      <c r="X683">
        <v>10.880231419174089</v>
      </c>
      <c r="Y683">
        <v>2.4582722444071905</v>
      </c>
      <c r="Z683">
        <v>-26.248256129800581</v>
      </c>
      <c r="AA683">
        <v>6.2671321810889582</v>
      </c>
      <c r="AB683">
        <v>6.3820644863749116</v>
      </c>
    </row>
    <row r="684" spans="1:28">
      <c r="A684">
        <v>8</v>
      </c>
      <c r="B684">
        <v>134</v>
      </c>
      <c r="C684">
        <v>2017</v>
      </c>
      <c r="D684">
        <v>99</v>
      </c>
      <c r="E684">
        <v>99</v>
      </c>
      <c r="F684">
        <v>99</v>
      </c>
      <c r="G684">
        <v>99</v>
      </c>
      <c r="H684">
        <v>1</v>
      </c>
      <c r="I684">
        <v>99</v>
      </c>
      <c r="J684">
        <v>113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28">
      <c r="A685">
        <v>8</v>
      </c>
      <c r="B685">
        <v>135</v>
      </c>
      <c r="C685">
        <v>2017</v>
      </c>
      <c r="D685">
        <v>99</v>
      </c>
      <c r="E685">
        <v>99</v>
      </c>
      <c r="F685">
        <v>99</v>
      </c>
      <c r="G685">
        <v>99</v>
      </c>
      <c r="H685">
        <v>1</v>
      </c>
      <c r="I685">
        <v>99</v>
      </c>
      <c r="J685">
        <v>116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7</v>
      </c>
      <c r="R685">
        <v>114</v>
      </c>
      <c r="S685">
        <v>114</v>
      </c>
      <c r="T685">
        <v>15.97368421052631</v>
      </c>
      <c r="U685">
        <v>60.491228070175438</v>
      </c>
      <c r="V685">
        <v>87.700290813708122</v>
      </c>
      <c r="W685">
        <v>80.947368421052687</v>
      </c>
      <c r="X685">
        <v>10.669855969417727</v>
      </c>
      <c r="Y685">
        <v>2.6232617102789257</v>
      </c>
      <c r="Z685">
        <v>-39.238966197406491</v>
      </c>
      <c r="AA685">
        <v>0.32893787690798398</v>
      </c>
      <c r="AB685">
        <v>0.32621902708887079</v>
      </c>
    </row>
    <row r="686" spans="1:28">
      <c r="A686">
        <v>8</v>
      </c>
      <c r="B686">
        <v>136</v>
      </c>
      <c r="C686">
        <v>2017</v>
      </c>
      <c r="D686">
        <v>99</v>
      </c>
      <c r="E686">
        <v>99</v>
      </c>
      <c r="F686">
        <v>99</v>
      </c>
      <c r="G686">
        <v>99</v>
      </c>
      <c r="H686">
        <v>2</v>
      </c>
      <c r="I686">
        <v>99</v>
      </c>
      <c r="J686">
        <v>117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11</v>
      </c>
      <c r="R686">
        <v>410</v>
      </c>
      <c r="S686">
        <v>410</v>
      </c>
      <c r="T686">
        <v>15.536585365853661</v>
      </c>
      <c r="U686">
        <v>59.868292682926835</v>
      </c>
      <c r="V686">
        <v>94.677747535871859</v>
      </c>
      <c r="W686">
        <v>87.387560975609745</v>
      </c>
      <c r="X686">
        <v>12.721731604886521</v>
      </c>
      <c r="Y686">
        <v>2.8356991674004406</v>
      </c>
      <c r="Z686">
        <v>-41.68328902582487</v>
      </c>
      <c r="AA686">
        <v>1.1830221888795915</v>
      </c>
      <c r="AB686">
        <v>1.2665874403624229</v>
      </c>
    </row>
    <row r="687" spans="1:28">
      <c r="A687">
        <v>8</v>
      </c>
      <c r="B687">
        <v>137</v>
      </c>
      <c r="C687">
        <v>2017</v>
      </c>
      <c r="D687">
        <v>99</v>
      </c>
      <c r="E687">
        <v>99</v>
      </c>
      <c r="F687">
        <v>99</v>
      </c>
      <c r="G687">
        <v>99</v>
      </c>
      <c r="H687">
        <v>1</v>
      </c>
      <c r="I687">
        <v>99</v>
      </c>
      <c r="J687">
        <v>121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55</v>
      </c>
      <c r="R687">
        <v>9905</v>
      </c>
      <c r="S687">
        <v>9899</v>
      </c>
      <c r="T687">
        <v>15.703987884906612</v>
      </c>
      <c r="U687">
        <v>60.323264976260241</v>
      </c>
      <c r="V687">
        <v>87.141308143998685</v>
      </c>
      <c r="W687">
        <v>80.408728154358883</v>
      </c>
      <c r="X687">
        <v>12.13644232196302</v>
      </c>
      <c r="Y687">
        <v>3.0220516957457035</v>
      </c>
      <c r="Z687">
        <v>-38.797228317013527</v>
      </c>
      <c r="AA687">
        <v>28.580084831347204</v>
      </c>
      <c r="AB687">
        <v>28.138193987409981</v>
      </c>
    </row>
    <row r="688" spans="1:28">
      <c r="A688">
        <v>8</v>
      </c>
      <c r="B688">
        <v>138</v>
      </c>
      <c r="C688">
        <v>2017</v>
      </c>
      <c r="D688">
        <v>99</v>
      </c>
      <c r="E688">
        <v>99</v>
      </c>
      <c r="F688">
        <v>99</v>
      </c>
      <c r="G688">
        <v>99</v>
      </c>
      <c r="H688">
        <v>1</v>
      </c>
      <c r="I688">
        <v>99</v>
      </c>
      <c r="J688">
        <v>134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4</v>
      </c>
      <c r="R688">
        <v>919</v>
      </c>
      <c r="S688">
        <v>919</v>
      </c>
      <c r="T688">
        <v>16.556039173014145</v>
      </c>
      <c r="U688">
        <v>61.807399347116416</v>
      </c>
      <c r="V688">
        <v>95.818975121339932</v>
      </c>
      <c r="W688">
        <v>88.440914036996716</v>
      </c>
      <c r="X688">
        <v>11.911863566001344</v>
      </c>
      <c r="Y688">
        <v>2.1982557345972062</v>
      </c>
      <c r="Z688">
        <v>-37.236711706618657</v>
      </c>
      <c r="AA688">
        <v>2.6517009550740114</v>
      </c>
      <c r="AB688">
        <v>2.8732302891750696</v>
      </c>
    </row>
    <row r="689" spans="1:28">
      <c r="A689">
        <v>8</v>
      </c>
      <c r="B689">
        <v>139</v>
      </c>
      <c r="C689">
        <v>2017</v>
      </c>
      <c r="D689">
        <v>99</v>
      </c>
      <c r="E689">
        <v>99</v>
      </c>
      <c r="F689">
        <v>99</v>
      </c>
      <c r="G689">
        <v>99</v>
      </c>
      <c r="H689">
        <v>2</v>
      </c>
      <c r="I689">
        <v>99</v>
      </c>
      <c r="J689">
        <v>141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28">
      <c r="A690">
        <v>8</v>
      </c>
      <c r="B690">
        <v>140</v>
      </c>
      <c r="C690">
        <v>2017</v>
      </c>
      <c r="D690">
        <v>99</v>
      </c>
      <c r="E690">
        <v>99</v>
      </c>
      <c r="F690">
        <v>99</v>
      </c>
      <c r="G690">
        <v>99</v>
      </c>
      <c r="H690">
        <v>2</v>
      </c>
      <c r="I690">
        <v>99</v>
      </c>
      <c r="J690">
        <v>143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28">
      <c r="A691">
        <v>8</v>
      </c>
      <c r="B691">
        <v>141</v>
      </c>
      <c r="C691">
        <v>2017</v>
      </c>
      <c r="D691">
        <v>99</v>
      </c>
      <c r="E691">
        <v>99</v>
      </c>
      <c r="F691">
        <v>99</v>
      </c>
      <c r="G691">
        <v>99</v>
      </c>
      <c r="H691">
        <v>2</v>
      </c>
      <c r="I691">
        <v>99</v>
      </c>
      <c r="J691">
        <v>147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17</v>
      </c>
      <c r="R691">
        <v>6337</v>
      </c>
      <c r="S691">
        <v>6329</v>
      </c>
      <c r="T691">
        <v>16.126873915101786</v>
      </c>
      <c r="U691">
        <v>61.215041870753666</v>
      </c>
      <c r="V691">
        <v>87.836228939444823</v>
      </c>
      <c r="W691">
        <v>81.028961921314817</v>
      </c>
      <c r="X691">
        <v>10.068975904188841</v>
      </c>
      <c r="Y691">
        <v>2.799519404783088</v>
      </c>
      <c r="Z691">
        <v>-40.832961116586965</v>
      </c>
      <c r="AA691">
        <v>18.284906368121877</v>
      </c>
      <c r="AB691">
        <v>18.129134586665401</v>
      </c>
    </row>
    <row r="692" spans="1:28">
      <c r="A692">
        <v>8</v>
      </c>
      <c r="B692">
        <v>142</v>
      </c>
      <c r="C692">
        <v>2017</v>
      </c>
      <c r="D692">
        <v>99</v>
      </c>
      <c r="E692">
        <v>99</v>
      </c>
      <c r="F692">
        <v>99</v>
      </c>
      <c r="G692">
        <v>99</v>
      </c>
      <c r="H692">
        <v>1</v>
      </c>
      <c r="I692">
        <v>99</v>
      </c>
      <c r="J692">
        <v>155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2</v>
      </c>
      <c r="R692">
        <v>61</v>
      </c>
      <c r="S692">
        <v>61</v>
      </c>
      <c r="T692">
        <v>15.081967213114748</v>
      </c>
      <c r="U692">
        <v>58.934426229508198</v>
      </c>
      <c r="V692">
        <v>95.446068593147771</v>
      </c>
      <c r="W692">
        <v>88.096721311475392</v>
      </c>
      <c r="X692">
        <v>15.446629079056057</v>
      </c>
      <c r="Y692">
        <v>2.1943956370196425</v>
      </c>
      <c r="Z692">
        <v>-26.034933725196055</v>
      </c>
      <c r="AA692">
        <v>0.17601061834550022</v>
      </c>
      <c r="AB692">
        <v>0.18997273836940629</v>
      </c>
    </row>
    <row r="693" spans="1:28">
      <c r="A693">
        <v>8</v>
      </c>
      <c r="B693">
        <v>143</v>
      </c>
      <c r="C693">
        <v>2017</v>
      </c>
      <c r="D693">
        <v>99</v>
      </c>
      <c r="E693">
        <v>99</v>
      </c>
      <c r="F693">
        <v>99</v>
      </c>
      <c r="G693">
        <v>99</v>
      </c>
      <c r="H693">
        <v>2</v>
      </c>
      <c r="I693">
        <v>99</v>
      </c>
      <c r="J693">
        <v>160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3</v>
      </c>
      <c r="R693">
        <v>268</v>
      </c>
      <c r="S693">
        <v>267</v>
      </c>
      <c r="T693">
        <v>15.470149253731348</v>
      </c>
      <c r="U693">
        <v>59.940074906367059</v>
      </c>
      <c r="V693">
        <v>91.203168303975445</v>
      </c>
      <c r="W693">
        <v>84.031460674157316</v>
      </c>
      <c r="X693">
        <v>12.483537583574051</v>
      </c>
      <c r="Y693">
        <v>2.7634866421524755</v>
      </c>
      <c r="Z693">
        <v>-55.417460093119963</v>
      </c>
      <c r="AA693">
        <v>0.77329255273104991</v>
      </c>
      <c r="AB693">
        <v>0.79314917418473518</v>
      </c>
    </row>
    <row r="694" spans="1:28">
      <c r="A694">
        <v>8</v>
      </c>
      <c r="B694">
        <v>144</v>
      </c>
      <c r="C694">
        <v>2017</v>
      </c>
      <c r="D694">
        <v>99</v>
      </c>
      <c r="E694">
        <v>99</v>
      </c>
      <c r="F694">
        <v>99</v>
      </c>
      <c r="G694">
        <v>99</v>
      </c>
      <c r="H694">
        <v>1</v>
      </c>
      <c r="I694">
        <v>99</v>
      </c>
      <c r="J694">
        <v>171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</row>
    <row r="695" spans="1:28">
      <c r="A695">
        <v>8</v>
      </c>
      <c r="B695">
        <v>145</v>
      </c>
      <c r="C695">
        <v>2017</v>
      </c>
      <c r="D695">
        <v>99</v>
      </c>
      <c r="E695">
        <v>99</v>
      </c>
      <c r="F695">
        <v>99</v>
      </c>
      <c r="G695">
        <v>99</v>
      </c>
      <c r="H695">
        <v>2</v>
      </c>
      <c r="I695">
        <v>99</v>
      </c>
      <c r="J695">
        <v>181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</row>
    <row r="696" spans="1:28">
      <c r="A696">
        <v>8</v>
      </c>
      <c r="B696">
        <v>146</v>
      </c>
      <c r="C696">
        <v>2017</v>
      </c>
      <c r="D696">
        <v>99</v>
      </c>
      <c r="E696">
        <v>99</v>
      </c>
      <c r="F696">
        <v>99</v>
      </c>
      <c r="G696">
        <v>99</v>
      </c>
      <c r="H696">
        <v>2</v>
      </c>
      <c r="I696">
        <v>99</v>
      </c>
      <c r="J696">
        <v>470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</row>
    <row r="697" spans="1:28">
      <c r="A697">
        <v>8</v>
      </c>
      <c r="B697">
        <v>147</v>
      </c>
      <c r="C697">
        <v>2017</v>
      </c>
      <c r="D697">
        <v>99</v>
      </c>
      <c r="E697">
        <v>99</v>
      </c>
      <c r="F697">
        <v>99</v>
      </c>
      <c r="G697">
        <v>99</v>
      </c>
      <c r="H697">
        <v>1</v>
      </c>
      <c r="I697">
        <v>99</v>
      </c>
      <c r="J697">
        <v>643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16</v>
      </c>
      <c r="R697">
        <v>6716</v>
      </c>
      <c r="S697">
        <v>6713</v>
      </c>
      <c r="T697">
        <v>15.953841572364501</v>
      </c>
      <c r="U697">
        <v>60.679874869655912</v>
      </c>
      <c r="V697">
        <v>87.536286944414897</v>
      </c>
      <c r="W697">
        <v>80.7817667212869</v>
      </c>
      <c r="X697">
        <v>10.689375897374264</v>
      </c>
      <c r="Y697">
        <v>2.6928535082909839</v>
      </c>
      <c r="Z697">
        <v>-30.329925777856424</v>
      </c>
      <c r="AA697">
        <v>19.378480537842282</v>
      </c>
      <c r="AB697">
        <v>19.170423034456995</v>
      </c>
    </row>
    <row r="698" spans="1:28">
      <c r="A698">
        <v>8</v>
      </c>
      <c r="B698">
        <v>148</v>
      </c>
      <c r="C698">
        <v>2017</v>
      </c>
      <c r="D698">
        <v>99</v>
      </c>
      <c r="E698">
        <v>99</v>
      </c>
      <c r="F698">
        <v>99</v>
      </c>
      <c r="G698">
        <v>99</v>
      </c>
      <c r="H698">
        <v>1</v>
      </c>
      <c r="I698">
        <v>99</v>
      </c>
      <c r="J698">
        <v>802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</row>
    <row r="699" spans="1:28">
      <c r="A699">
        <v>8</v>
      </c>
      <c r="B699">
        <v>149</v>
      </c>
      <c r="C699">
        <v>2016</v>
      </c>
      <c r="D699">
        <v>99</v>
      </c>
      <c r="E699">
        <v>99</v>
      </c>
      <c r="F699">
        <v>99</v>
      </c>
      <c r="G699">
        <v>99</v>
      </c>
      <c r="H699">
        <v>1</v>
      </c>
      <c r="I699">
        <v>99</v>
      </c>
      <c r="J699">
        <v>103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28</v>
      </c>
      <c r="R699">
        <v>5511</v>
      </c>
      <c r="S699">
        <v>5508</v>
      </c>
      <c r="T699">
        <v>15.542732716385412</v>
      </c>
      <c r="U699">
        <v>59.808460421205517</v>
      </c>
      <c r="V699">
        <v>90.588258898117829</v>
      </c>
      <c r="W699">
        <v>83.594843863471141</v>
      </c>
      <c r="X699">
        <v>10.226554864404177</v>
      </c>
      <c r="Y699">
        <v>2.6904888336866755</v>
      </c>
      <c r="Z699">
        <v>-23.956160994598633</v>
      </c>
      <c r="AA699">
        <v>11.751535312180147</v>
      </c>
      <c r="AB699">
        <v>12.052286313638731</v>
      </c>
    </row>
    <row r="700" spans="1:28">
      <c r="A700">
        <v>8</v>
      </c>
      <c r="B700">
        <v>150</v>
      </c>
      <c r="C700">
        <v>2016</v>
      </c>
      <c r="D700">
        <v>99</v>
      </c>
      <c r="E700">
        <v>99</v>
      </c>
      <c r="F700">
        <v>99</v>
      </c>
      <c r="G700">
        <v>99</v>
      </c>
      <c r="H700">
        <v>2</v>
      </c>
      <c r="I700">
        <v>99</v>
      </c>
      <c r="J700">
        <v>106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6</v>
      </c>
      <c r="R700">
        <v>344</v>
      </c>
      <c r="S700">
        <v>344</v>
      </c>
      <c r="T700">
        <v>16.468023255813961</v>
      </c>
      <c r="U700">
        <v>61.49709302325585</v>
      </c>
      <c r="V700">
        <v>91.971012119227012</v>
      </c>
      <c r="W700">
        <v>84.889244186046554</v>
      </c>
      <c r="X700">
        <v>10.610653132293773</v>
      </c>
      <c r="Y700">
        <v>2.196718676762019</v>
      </c>
      <c r="Z700">
        <v>-36.151172568636021</v>
      </c>
      <c r="AA700">
        <v>0.73353804162401903</v>
      </c>
      <c r="AB700">
        <v>0.76437614879634352</v>
      </c>
    </row>
    <row r="701" spans="1:28">
      <c r="A701">
        <v>8</v>
      </c>
      <c r="B701">
        <v>151</v>
      </c>
      <c r="C701">
        <v>2016</v>
      </c>
      <c r="D701">
        <v>99</v>
      </c>
      <c r="E701">
        <v>99</v>
      </c>
      <c r="F701">
        <v>99</v>
      </c>
      <c r="G701">
        <v>99</v>
      </c>
      <c r="H701">
        <v>1</v>
      </c>
      <c r="I701">
        <v>99</v>
      </c>
      <c r="J701">
        <v>109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10</v>
      </c>
      <c r="R701">
        <v>1754</v>
      </c>
      <c r="S701">
        <v>1753</v>
      </c>
      <c r="T701">
        <v>15.505701254275939</v>
      </c>
      <c r="U701">
        <v>59.868225898459777</v>
      </c>
      <c r="V701">
        <v>87.963182138157819</v>
      </c>
      <c r="W701">
        <v>81.169081574443908</v>
      </c>
      <c r="X701">
        <v>10.221185458916294</v>
      </c>
      <c r="Y701">
        <v>3.2365003479541192</v>
      </c>
      <c r="Z701">
        <v>-9.6416077559360129</v>
      </c>
      <c r="AA701">
        <v>3.7401910610713056</v>
      </c>
      <c r="AB701">
        <v>3.7245050351703974</v>
      </c>
    </row>
    <row r="702" spans="1:28">
      <c r="A702">
        <v>8</v>
      </c>
      <c r="B702">
        <v>152</v>
      </c>
      <c r="C702">
        <v>2016</v>
      </c>
      <c r="D702">
        <v>99</v>
      </c>
      <c r="E702">
        <v>99</v>
      </c>
      <c r="F702">
        <v>99</v>
      </c>
      <c r="G702">
        <v>99</v>
      </c>
      <c r="H702">
        <v>1</v>
      </c>
      <c r="I702">
        <v>99</v>
      </c>
      <c r="J702">
        <v>111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29</v>
      </c>
      <c r="R702">
        <v>2422</v>
      </c>
      <c r="S702">
        <v>2421</v>
      </c>
      <c r="T702">
        <v>15.561106523534276</v>
      </c>
      <c r="U702">
        <v>59.78190830235441</v>
      </c>
      <c r="V702">
        <v>89.743723996826347</v>
      </c>
      <c r="W702">
        <v>82.817348203221741</v>
      </c>
      <c r="X702">
        <v>10.028258943467018</v>
      </c>
      <c r="Y702">
        <v>2.4089232079383525</v>
      </c>
      <c r="Z702">
        <v>-27.611840857811192</v>
      </c>
      <c r="AA702">
        <v>5.1646195837598086</v>
      </c>
      <c r="AB702">
        <v>5.2482211546024624</v>
      </c>
    </row>
    <row r="703" spans="1:28">
      <c r="A703">
        <v>8</v>
      </c>
      <c r="B703">
        <v>153</v>
      </c>
      <c r="C703">
        <v>2016</v>
      </c>
      <c r="D703">
        <v>99</v>
      </c>
      <c r="E703">
        <v>99</v>
      </c>
      <c r="F703">
        <v>99</v>
      </c>
      <c r="G703">
        <v>99</v>
      </c>
      <c r="H703">
        <v>1</v>
      </c>
      <c r="I703">
        <v>99</v>
      </c>
      <c r="J703">
        <v>113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</row>
    <row r="704" spans="1:28">
      <c r="A704">
        <v>8</v>
      </c>
      <c r="B704">
        <v>154</v>
      </c>
      <c r="C704">
        <v>2016</v>
      </c>
      <c r="D704">
        <v>99</v>
      </c>
      <c r="E704">
        <v>99</v>
      </c>
      <c r="F704">
        <v>99</v>
      </c>
      <c r="G704">
        <v>99</v>
      </c>
      <c r="H704">
        <v>1</v>
      </c>
      <c r="I704">
        <v>99</v>
      </c>
      <c r="J704">
        <v>116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3</v>
      </c>
      <c r="R704">
        <v>63</v>
      </c>
      <c r="S704">
        <v>63</v>
      </c>
      <c r="T704">
        <v>16.523809523809529</v>
      </c>
      <c r="U704">
        <v>61.841269841269842</v>
      </c>
      <c r="V704">
        <v>88.716916885930971</v>
      </c>
      <c r="W704">
        <v>81.8857142857143</v>
      </c>
      <c r="X704">
        <v>11.69452262430705</v>
      </c>
      <c r="Y704">
        <v>2.7325570860958956</v>
      </c>
      <c r="Z704">
        <v>-54.000070310107247</v>
      </c>
      <c r="AA704">
        <v>0.13433981576253837</v>
      </c>
      <c r="AB704">
        <v>0.13503449009860916</v>
      </c>
    </row>
    <row r="705" spans="1:28">
      <c r="A705">
        <v>8</v>
      </c>
      <c r="B705">
        <v>155</v>
      </c>
      <c r="C705">
        <v>2016</v>
      </c>
      <c r="D705">
        <v>99</v>
      </c>
      <c r="E705">
        <v>99</v>
      </c>
      <c r="F705">
        <v>99</v>
      </c>
      <c r="G705">
        <v>99</v>
      </c>
      <c r="H705">
        <v>2</v>
      </c>
      <c r="I705">
        <v>99</v>
      </c>
      <c r="J705">
        <v>117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21</v>
      </c>
      <c r="R705">
        <v>3428</v>
      </c>
      <c r="S705">
        <v>3428</v>
      </c>
      <c r="T705">
        <v>16.301633605600927</v>
      </c>
      <c r="U705">
        <v>61.269253208868143</v>
      </c>
      <c r="V705">
        <v>92.112372647156604</v>
      </c>
      <c r="W705">
        <v>85.01971995332552</v>
      </c>
      <c r="X705">
        <v>10.947090944856338</v>
      </c>
      <c r="Y705">
        <v>2.3848314467137377</v>
      </c>
      <c r="Z705">
        <v>-24.257420708529825</v>
      </c>
      <c r="AA705">
        <v>7.3097918799044708</v>
      </c>
      <c r="AB705">
        <v>7.6288047717421437</v>
      </c>
    </row>
    <row r="706" spans="1:28">
      <c r="A706">
        <v>8</v>
      </c>
      <c r="B706">
        <v>156</v>
      </c>
      <c r="C706">
        <v>2016</v>
      </c>
      <c r="D706">
        <v>99</v>
      </c>
      <c r="E706">
        <v>99</v>
      </c>
      <c r="F706">
        <v>99</v>
      </c>
      <c r="G706">
        <v>99</v>
      </c>
      <c r="H706">
        <v>1</v>
      </c>
      <c r="I706">
        <v>99</v>
      </c>
      <c r="J706">
        <v>121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68</v>
      </c>
      <c r="R706">
        <v>17362</v>
      </c>
      <c r="S706">
        <v>17344</v>
      </c>
      <c r="T706">
        <v>15.708731712936293</v>
      </c>
      <c r="U706">
        <v>60.318092712177133</v>
      </c>
      <c r="V706">
        <v>86.678324631295098</v>
      </c>
      <c r="W706">
        <v>79.969072878229198</v>
      </c>
      <c r="X706">
        <v>10.882320008258125</v>
      </c>
      <c r="Y706">
        <v>2.8777970761851859</v>
      </c>
      <c r="Z706">
        <v>-38.71015031909787</v>
      </c>
      <c r="AA706">
        <v>37.0223473217332</v>
      </c>
      <c r="AB706">
        <v>36.305075444121549</v>
      </c>
    </row>
    <row r="707" spans="1:28">
      <c r="A707">
        <v>8</v>
      </c>
      <c r="B707">
        <v>157</v>
      </c>
      <c r="C707">
        <v>2016</v>
      </c>
      <c r="D707">
        <v>99</v>
      </c>
      <c r="E707">
        <v>99</v>
      </c>
      <c r="F707">
        <v>99</v>
      </c>
      <c r="G707">
        <v>99</v>
      </c>
      <c r="H707">
        <v>1</v>
      </c>
      <c r="I707">
        <v>99</v>
      </c>
      <c r="J707">
        <v>134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6</v>
      </c>
      <c r="R707">
        <v>734</v>
      </c>
      <c r="S707">
        <v>733</v>
      </c>
      <c r="T707">
        <v>16.584468664850139</v>
      </c>
      <c r="U707">
        <v>61.892223738062746</v>
      </c>
      <c r="V707">
        <v>90.849135108689822</v>
      </c>
      <c r="W707">
        <v>83.80190995907229</v>
      </c>
      <c r="X707">
        <v>13.32243424440656</v>
      </c>
      <c r="Y707">
        <v>2.271024456255359</v>
      </c>
      <c r="Z707">
        <v>-25.45684108110914</v>
      </c>
      <c r="AA707">
        <v>1.5651654725349713</v>
      </c>
      <c r="AB707">
        <v>1.6078810220185402</v>
      </c>
    </row>
    <row r="708" spans="1:28">
      <c r="A708">
        <v>8</v>
      </c>
      <c r="B708">
        <v>158</v>
      </c>
      <c r="C708">
        <v>2016</v>
      </c>
      <c r="D708">
        <v>99</v>
      </c>
      <c r="E708">
        <v>99</v>
      </c>
      <c r="F708">
        <v>99</v>
      </c>
      <c r="G708">
        <v>99</v>
      </c>
      <c r="H708">
        <v>2</v>
      </c>
      <c r="I708">
        <v>99</v>
      </c>
      <c r="J708">
        <v>141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3</v>
      </c>
      <c r="R708">
        <v>380</v>
      </c>
      <c r="S708">
        <v>380</v>
      </c>
      <c r="T708">
        <v>16.076315789473689</v>
      </c>
      <c r="U708">
        <v>60.863157894736851</v>
      </c>
      <c r="V708">
        <v>95.089525004276737</v>
      </c>
      <c r="W708">
        <v>87.767631578947373</v>
      </c>
      <c r="X708">
        <v>8.9739288861534448</v>
      </c>
      <c r="Y708">
        <v>2.4445881207950397</v>
      </c>
      <c r="Z708">
        <v>-25.205307130747698</v>
      </c>
      <c r="AA708">
        <v>0.81030365063118381</v>
      </c>
      <c r="AB708">
        <v>0.87299949667011378</v>
      </c>
    </row>
    <row r="709" spans="1:28">
      <c r="A709">
        <v>8</v>
      </c>
      <c r="B709">
        <v>159</v>
      </c>
      <c r="C709">
        <v>2016</v>
      </c>
      <c r="D709">
        <v>99</v>
      </c>
      <c r="E709">
        <v>99</v>
      </c>
      <c r="F709">
        <v>99</v>
      </c>
      <c r="G709">
        <v>99</v>
      </c>
      <c r="H709">
        <v>2</v>
      </c>
      <c r="I709">
        <v>99</v>
      </c>
      <c r="J709">
        <v>143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28">
      <c r="A710">
        <v>8</v>
      </c>
      <c r="B710">
        <v>160</v>
      </c>
      <c r="C710">
        <v>2016</v>
      </c>
      <c r="D710">
        <v>99</v>
      </c>
      <c r="E710">
        <v>99</v>
      </c>
      <c r="F710">
        <v>99</v>
      </c>
      <c r="G710">
        <v>99</v>
      </c>
      <c r="H710">
        <v>2</v>
      </c>
      <c r="I710">
        <v>99</v>
      </c>
      <c r="J710">
        <v>147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14</v>
      </c>
      <c r="R710">
        <v>7122</v>
      </c>
      <c r="S710">
        <v>7116</v>
      </c>
      <c r="T710">
        <v>16.176495366470096</v>
      </c>
      <c r="U710">
        <v>61.348369870713881</v>
      </c>
      <c r="V710">
        <v>89.004925040362068</v>
      </c>
      <c r="W710">
        <v>82.120137717819205</v>
      </c>
      <c r="X710">
        <v>11.081232610584353</v>
      </c>
      <c r="Y710">
        <v>2.8011528756241262</v>
      </c>
      <c r="Z710">
        <v>-39.412094201211758</v>
      </c>
      <c r="AA710">
        <v>15.186796315250763</v>
      </c>
      <c r="AB710">
        <v>15.296132118323076</v>
      </c>
    </row>
    <row r="711" spans="1:28">
      <c r="A711">
        <v>8</v>
      </c>
      <c r="B711">
        <v>161</v>
      </c>
      <c r="C711">
        <v>2016</v>
      </c>
      <c r="D711">
        <v>99</v>
      </c>
      <c r="E711">
        <v>99</v>
      </c>
      <c r="F711">
        <v>99</v>
      </c>
      <c r="G711">
        <v>99</v>
      </c>
      <c r="H711">
        <v>1</v>
      </c>
      <c r="I711">
        <v>99</v>
      </c>
      <c r="J711">
        <v>155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2</v>
      </c>
      <c r="R711">
        <v>141</v>
      </c>
      <c r="S711">
        <v>141</v>
      </c>
      <c r="T711">
        <v>14.702127659574463</v>
      </c>
      <c r="U711">
        <v>58.163120567375891</v>
      </c>
      <c r="V711">
        <v>94.721959690494316</v>
      </c>
      <c r="W711">
        <v>87.42836879432619</v>
      </c>
      <c r="X711">
        <v>11.331023917234278</v>
      </c>
      <c r="Y711">
        <v>2.5477680775442</v>
      </c>
      <c r="Z711">
        <v>-31.447028585214728</v>
      </c>
      <c r="AA711">
        <v>0.30066530194472874</v>
      </c>
      <c r="AB711">
        <v>0.32267662503713912</v>
      </c>
    </row>
    <row r="712" spans="1:28">
      <c r="A712">
        <v>8</v>
      </c>
      <c r="B712">
        <v>162</v>
      </c>
      <c r="C712">
        <v>2016</v>
      </c>
      <c r="D712">
        <v>99</v>
      </c>
      <c r="E712">
        <v>99</v>
      </c>
      <c r="F712">
        <v>99</v>
      </c>
      <c r="G712">
        <v>99</v>
      </c>
      <c r="H712">
        <v>2</v>
      </c>
      <c r="I712">
        <v>99</v>
      </c>
      <c r="J712">
        <v>160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4</v>
      </c>
      <c r="R712">
        <v>316</v>
      </c>
      <c r="S712">
        <v>316</v>
      </c>
      <c r="T712">
        <v>15.860759493670885</v>
      </c>
      <c r="U712">
        <v>60.797468354430386</v>
      </c>
      <c r="V712">
        <v>91.630552546045564</v>
      </c>
      <c r="W712">
        <v>84.574999999999989</v>
      </c>
      <c r="X712">
        <v>12.388236112834901</v>
      </c>
      <c r="Y712">
        <v>3.195644768979331</v>
      </c>
      <c r="Z712">
        <v>-24.753925559848753</v>
      </c>
      <c r="AA712">
        <v>0.67383145684066892</v>
      </c>
      <c r="AB712">
        <v>0.69956022176250221</v>
      </c>
    </row>
    <row r="713" spans="1:28">
      <c r="A713">
        <v>8</v>
      </c>
      <c r="B713">
        <v>163</v>
      </c>
      <c r="C713">
        <v>2016</v>
      </c>
      <c r="D713">
        <v>99</v>
      </c>
      <c r="E713">
        <v>99</v>
      </c>
      <c r="F713">
        <v>99</v>
      </c>
      <c r="G713">
        <v>99</v>
      </c>
      <c r="H713">
        <v>1</v>
      </c>
      <c r="I713">
        <v>99</v>
      </c>
      <c r="J713">
        <v>171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28">
      <c r="A714">
        <v>8</v>
      </c>
      <c r="B714">
        <v>164</v>
      </c>
      <c r="C714">
        <v>2016</v>
      </c>
      <c r="D714">
        <v>99</v>
      </c>
      <c r="E714">
        <v>99</v>
      </c>
      <c r="F714">
        <v>99</v>
      </c>
      <c r="G714">
        <v>99</v>
      </c>
      <c r="H714">
        <v>2</v>
      </c>
      <c r="I714">
        <v>99</v>
      </c>
      <c r="J714">
        <v>181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28">
      <c r="A715">
        <v>8</v>
      </c>
      <c r="B715">
        <v>165</v>
      </c>
      <c r="C715">
        <v>2016</v>
      </c>
      <c r="D715">
        <v>99</v>
      </c>
      <c r="E715">
        <v>99</v>
      </c>
      <c r="F715">
        <v>99</v>
      </c>
      <c r="G715">
        <v>99</v>
      </c>
      <c r="H715">
        <v>2</v>
      </c>
      <c r="I715">
        <v>99</v>
      </c>
      <c r="J715">
        <v>470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2</v>
      </c>
      <c r="R715">
        <v>165</v>
      </c>
      <c r="S715">
        <v>165</v>
      </c>
      <c r="T715">
        <v>16.272727272727277</v>
      </c>
      <c r="U715">
        <v>61.254545454545458</v>
      </c>
      <c r="V715">
        <v>91.687842673758212</v>
      </c>
      <c r="W715">
        <v>84.627878787878785</v>
      </c>
      <c r="X715">
        <v>8.3638296859517567</v>
      </c>
      <c r="Y715">
        <v>2.2256209088144394</v>
      </c>
      <c r="Z715">
        <v>-29.851618030343207</v>
      </c>
      <c r="AA715">
        <v>0.35184237461617196</v>
      </c>
      <c r="AB715">
        <v>0.36550507985208552</v>
      </c>
    </row>
    <row r="716" spans="1:28">
      <c r="A716">
        <v>8</v>
      </c>
      <c r="B716">
        <v>166</v>
      </c>
      <c r="C716">
        <v>2016</v>
      </c>
      <c r="D716">
        <v>99</v>
      </c>
      <c r="E716">
        <v>99</v>
      </c>
      <c r="F716">
        <v>99</v>
      </c>
      <c r="G716">
        <v>99</v>
      </c>
      <c r="H716">
        <v>1</v>
      </c>
      <c r="I716">
        <v>99</v>
      </c>
      <c r="J716">
        <v>643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14</v>
      </c>
      <c r="R716">
        <v>7154</v>
      </c>
      <c r="S716">
        <v>7145</v>
      </c>
      <c r="T716">
        <v>15.998182834777747</v>
      </c>
      <c r="U716">
        <v>60.831490552834154</v>
      </c>
      <c r="V716">
        <v>86.810405415753252</v>
      </c>
      <c r="W716">
        <v>80.080153953813735</v>
      </c>
      <c r="X716">
        <v>10.887279740975407</v>
      </c>
      <c r="Y716">
        <v>2.7022297152455037</v>
      </c>
      <c r="Z716">
        <v>-23.429413934227288</v>
      </c>
      <c r="AA716">
        <v>15.255032412146027</v>
      </c>
      <c r="AB716">
        <v>14.976942078166305</v>
      </c>
    </row>
    <row r="717" spans="1:28">
      <c r="A717">
        <v>8</v>
      </c>
      <c r="B717">
        <v>167</v>
      </c>
      <c r="C717">
        <v>2016</v>
      </c>
      <c r="D717">
        <v>99</v>
      </c>
      <c r="E717">
        <v>99</v>
      </c>
      <c r="F717">
        <v>99</v>
      </c>
      <c r="G717">
        <v>99</v>
      </c>
      <c r="H717">
        <v>1</v>
      </c>
      <c r="I717">
        <v>99</v>
      </c>
      <c r="J717">
        <v>802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28">
      <c r="A718">
        <v>8</v>
      </c>
      <c r="B718">
        <v>168</v>
      </c>
      <c r="C718">
        <v>2015</v>
      </c>
      <c r="D718">
        <v>99</v>
      </c>
      <c r="E718">
        <v>99</v>
      </c>
      <c r="F718">
        <v>99</v>
      </c>
      <c r="G718">
        <v>99</v>
      </c>
      <c r="H718">
        <v>1</v>
      </c>
      <c r="I718">
        <v>99</v>
      </c>
      <c r="J718">
        <v>103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27</v>
      </c>
      <c r="R718">
        <v>5222</v>
      </c>
      <c r="S718">
        <v>5208</v>
      </c>
      <c r="T718">
        <v>15.699731903485254</v>
      </c>
      <c r="U718">
        <v>60.238095238095248</v>
      </c>
      <c r="V718">
        <v>88.284774819304658</v>
      </c>
      <c r="W718">
        <v>81.404589093701901</v>
      </c>
      <c r="X718">
        <v>9.083085725574044</v>
      </c>
      <c r="Y718">
        <v>2.6931086994622655</v>
      </c>
      <c r="Z718">
        <v>-39.25131481069316</v>
      </c>
      <c r="AA718">
        <v>13.759848225343202</v>
      </c>
      <c r="AB718">
        <v>13.842552241415085</v>
      </c>
    </row>
    <row r="719" spans="1:28">
      <c r="A719">
        <v>8</v>
      </c>
      <c r="B719">
        <v>169</v>
      </c>
      <c r="C719">
        <v>2015</v>
      </c>
      <c r="D719">
        <v>99</v>
      </c>
      <c r="E719">
        <v>99</v>
      </c>
      <c r="F719">
        <v>99</v>
      </c>
      <c r="G719">
        <v>99</v>
      </c>
      <c r="H719">
        <v>2</v>
      </c>
      <c r="I719">
        <v>99</v>
      </c>
      <c r="J719">
        <v>106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6</v>
      </c>
      <c r="R719">
        <v>396</v>
      </c>
      <c r="S719">
        <v>395</v>
      </c>
      <c r="T719">
        <v>16.09343434343435</v>
      </c>
      <c r="U719">
        <v>60.83291139240508</v>
      </c>
      <c r="V719">
        <v>85.525460455037987</v>
      </c>
      <c r="W719">
        <v>78.824303797468303</v>
      </c>
      <c r="X719">
        <v>8.7491492076129092</v>
      </c>
      <c r="Y719">
        <v>2.46749611821661</v>
      </c>
      <c r="Z719">
        <v>-35.264873550929678</v>
      </c>
      <c r="AA719">
        <v>1.0434507654607261</v>
      </c>
      <c r="AB719">
        <v>1.0166080548808216</v>
      </c>
    </row>
    <row r="720" spans="1:28">
      <c r="A720">
        <v>8</v>
      </c>
      <c r="B720">
        <v>170</v>
      </c>
      <c r="C720">
        <v>2015</v>
      </c>
      <c r="D720">
        <v>99</v>
      </c>
      <c r="E720">
        <v>99</v>
      </c>
      <c r="F720">
        <v>99</v>
      </c>
      <c r="G720">
        <v>99</v>
      </c>
      <c r="H720">
        <v>1</v>
      </c>
      <c r="I720">
        <v>99</v>
      </c>
      <c r="J720">
        <v>109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8</v>
      </c>
      <c r="R720">
        <v>943</v>
      </c>
      <c r="S720">
        <v>942</v>
      </c>
      <c r="T720">
        <v>15.483563096500529</v>
      </c>
      <c r="U720">
        <v>59.726114649681548</v>
      </c>
      <c r="V720">
        <v>87.696471167360144</v>
      </c>
      <c r="W720">
        <v>80.904989384288811</v>
      </c>
      <c r="X720">
        <v>9.6461540112083988</v>
      </c>
      <c r="Y720">
        <v>2.8689230207445018</v>
      </c>
      <c r="Z720">
        <v>-26.59142598816257</v>
      </c>
      <c r="AA720">
        <v>2.4847830096703638</v>
      </c>
      <c r="AB720">
        <v>2.4884133076801049</v>
      </c>
    </row>
    <row r="721" spans="1:28">
      <c r="A721">
        <v>8</v>
      </c>
      <c r="B721">
        <v>171</v>
      </c>
      <c r="C721">
        <v>2015</v>
      </c>
      <c r="D721">
        <v>99</v>
      </c>
      <c r="E721">
        <v>99</v>
      </c>
      <c r="F721">
        <v>99</v>
      </c>
      <c r="G721">
        <v>99</v>
      </c>
      <c r="H721">
        <v>1</v>
      </c>
      <c r="I721">
        <v>99</v>
      </c>
      <c r="J721">
        <v>111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21</v>
      </c>
      <c r="R721">
        <v>1163</v>
      </c>
      <c r="S721">
        <v>1163</v>
      </c>
      <c r="T721">
        <v>15.658641444539988</v>
      </c>
      <c r="U721">
        <v>60.016337059329302</v>
      </c>
      <c r="V721">
        <v>89.5305692212671</v>
      </c>
      <c r="W721">
        <v>82.636715391229501</v>
      </c>
      <c r="X721">
        <v>8.8850934636602119</v>
      </c>
      <c r="Y721">
        <v>2.4771855989653808</v>
      </c>
      <c r="Z721">
        <v>-22.417274275198665</v>
      </c>
      <c r="AA721">
        <v>3.064477879370767</v>
      </c>
      <c r="AB721">
        <v>3.1379720328628178</v>
      </c>
    </row>
    <row r="722" spans="1:28">
      <c r="A722">
        <v>8</v>
      </c>
      <c r="B722">
        <v>172</v>
      </c>
      <c r="C722">
        <v>2015</v>
      </c>
      <c r="D722">
        <v>99</v>
      </c>
      <c r="E722">
        <v>99</v>
      </c>
      <c r="F722">
        <v>99</v>
      </c>
      <c r="G722">
        <v>99</v>
      </c>
      <c r="H722">
        <v>1</v>
      </c>
      <c r="I722">
        <v>99</v>
      </c>
      <c r="J722">
        <v>113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28">
      <c r="A723">
        <v>8</v>
      </c>
      <c r="B723">
        <v>173</v>
      </c>
      <c r="C723">
        <v>2015</v>
      </c>
      <c r="D723">
        <v>99</v>
      </c>
      <c r="E723">
        <v>99</v>
      </c>
      <c r="F723">
        <v>99</v>
      </c>
      <c r="G723">
        <v>99</v>
      </c>
      <c r="H723">
        <v>1</v>
      </c>
      <c r="I723">
        <v>99</v>
      </c>
      <c r="J723">
        <v>116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3</v>
      </c>
      <c r="R723">
        <v>171</v>
      </c>
      <c r="S723">
        <v>171</v>
      </c>
      <c r="T723">
        <v>15.52631578947369</v>
      </c>
      <c r="U723">
        <v>59.918128654970765</v>
      </c>
      <c r="V723">
        <v>85.166600140655021</v>
      </c>
      <c r="W723">
        <v>78.608771929824556</v>
      </c>
      <c r="X723">
        <v>9.7398610777300121</v>
      </c>
      <c r="Y723">
        <v>2.5187644343697566</v>
      </c>
      <c r="Z723">
        <v>-2.7693921311361525</v>
      </c>
      <c r="AA723">
        <v>0.45058101235804071</v>
      </c>
      <c r="AB723">
        <v>0.43889782546389</v>
      </c>
    </row>
    <row r="724" spans="1:28">
      <c r="A724">
        <v>8</v>
      </c>
      <c r="B724">
        <v>174</v>
      </c>
      <c r="C724">
        <v>2015</v>
      </c>
      <c r="D724">
        <v>99</v>
      </c>
      <c r="E724">
        <v>99</v>
      </c>
      <c r="F724">
        <v>99</v>
      </c>
      <c r="G724">
        <v>99</v>
      </c>
      <c r="H724">
        <v>2</v>
      </c>
      <c r="I724">
        <v>99</v>
      </c>
      <c r="J724">
        <v>117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10</v>
      </c>
      <c r="R724">
        <v>952</v>
      </c>
      <c r="S724">
        <v>952</v>
      </c>
      <c r="T724">
        <v>16.316176470588236</v>
      </c>
      <c r="U724">
        <v>61.502100840336141</v>
      </c>
      <c r="V724">
        <v>88.21059843222227</v>
      </c>
      <c r="W724">
        <v>81.418382352941265</v>
      </c>
      <c r="X724">
        <v>9.9141635542208668</v>
      </c>
      <c r="Y724">
        <v>2.4873621321362966</v>
      </c>
      <c r="Z724">
        <v>-37.312261531863591</v>
      </c>
      <c r="AA724">
        <v>2.5084977997944722</v>
      </c>
      <c r="AB724">
        <v>2.530787757943608</v>
      </c>
    </row>
    <row r="725" spans="1:28">
      <c r="A725">
        <v>8</v>
      </c>
      <c r="B725">
        <v>175</v>
      </c>
      <c r="C725">
        <v>2015</v>
      </c>
      <c r="D725">
        <v>99</v>
      </c>
      <c r="E725">
        <v>99</v>
      </c>
      <c r="F725">
        <v>99</v>
      </c>
      <c r="G725">
        <v>99</v>
      </c>
      <c r="H725">
        <v>1</v>
      </c>
      <c r="I725">
        <v>99</v>
      </c>
      <c r="J725">
        <v>121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66</v>
      </c>
      <c r="R725">
        <v>15896</v>
      </c>
      <c r="S725">
        <v>15878</v>
      </c>
      <c r="T725">
        <v>15.817438349270256</v>
      </c>
      <c r="U725">
        <v>60.526640634840653</v>
      </c>
      <c r="V725">
        <v>86.975812455127027</v>
      </c>
      <c r="W725">
        <v>80.239450812445185</v>
      </c>
      <c r="X725">
        <v>10.198718481899345</v>
      </c>
      <c r="Y725">
        <v>2.8309892265287089</v>
      </c>
      <c r="Z725">
        <v>-41.065316847983489</v>
      </c>
      <c r="AA725">
        <v>41.885589312534577</v>
      </c>
      <c r="AB725">
        <v>41.598728126532848</v>
      </c>
    </row>
    <row r="726" spans="1:28">
      <c r="A726">
        <v>8</v>
      </c>
      <c r="B726">
        <v>176</v>
      </c>
      <c r="C726">
        <v>2015</v>
      </c>
      <c r="D726">
        <v>99</v>
      </c>
      <c r="E726">
        <v>99</v>
      </c>
      <c r="F726">
        <v>99</v>
      </c>
      <c r="G726">
        <v>99</v>
      </c>
      <c r="H726">
        <v>1</v>
      </c>
      <c r="I726">
        <v>99</v>
      </c>
      <c r="J726">
        <v>134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4</v>
      </c>
      <c r="R726">
        <v>364</v>
      </c>
      <c r="S726">
        <v>363</v>
      </c>
      <c r="T726">
        <v>15.782967032967036</v>
      </c>
      <c r="U726">
        <v>60.349862258953195</v>
      </c>
      <c r="V726">
        <v>83.7402887338867</v>
      </c>
      <c r="W726">
        <v>77.184022038567491</v>
      </c>
      <c r="X726">
        <v>10.337125492008319</v>
      </c>
      <c r="Y726">
        <v>2.2736770700880218</v>
      </c>
      <c r="Z726">
        <v>-27.763199283765328</v>
      </c>
      <c r="AA726">
        <v>0.95913151168612176</v>
      </c>
      <c r="AB726">
        <v>0.91480880921003227</v>
      </c>
    </row>
    <row r="727" spans="1:28">
      <c r="A727">
        <v>8</v>
      </c>
      <c r="B727">
        <v>177</v>
      </c>
      <c r="C727">
        <v>2015</v>
      </c>
      <c r="D727">
        <v>99</v>
      </c>
      <c r="E727">
        <v>99</v>
      </c>
      <c r="F727">
        <v>99</v>
      </c>
      <c r="G727">
        <v>99</v>
      </c>
      <c r="H727">
        <v>2</v>
      </c>
      <c r="I727">
        <v>99</v>
      </c>
      <c r="J727">
        <v>141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28">
      <c r="A728">
        <v>8</v>
      </c>
      <c r="B728">
        <v>178</v>
      </c>
      <c r="C728">
        <v>2015</v>
      </c>
      <c r="D728">
        <v>99</v>
      </c>
      <c r="E728">
        <v>99</v>
      </c>
      <c r="F728">
        <v>99</v>
      </c>
      <c r="G728">
        <v>99</v>
      </c>
      <c r="H728">
        <v>2</v>
      </c>
      <c r="I728">
        <v>99</v>
      </c>
      <c r="J728">
        <v>143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28">
      <c r="A729">
        <v>8</v>
      </c>
      <c r="B729">
        <v>179</v>
      </c>
      <c r="C729">
        <v>2015</v>
      </c>
      <c r="D729">
        <v>99</v>
      </c>
      <c r="E729">
        <v>99</v>
      </c>
      <c r="F729">
        <v>99</v>
      </c>
      <c r="G729">
        <v>99</v>
      </c>
      <c r="H729">
        <v>2</v>
      </c>
      <c r="I729">
        <v>99</v>
      </c>
      <c r="J729">
        <v>147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17</v>
      </c>
      <c r="R729">
        <v>5975</v>
      </c>
      <c r="S729">
        <v>5975</v>
      </c>
      <c r="T729">
        <v>16.18209205020921</v>
      </c>
      <c r="U729">
        <v>61.216569037656882</v>
      </c>
      <c r="V729">
        <v>89.284623090975941</v>
      </c>
      <c r="W729">
        <v>82.409707112970722</v>
      </c>
      <c r="X729">
        <v>10.341709650325164</v>
      </c>
      <c r="Y729">
        <v>2.7158225262686022</v>
      </c>
      <c r="Z729">
        <v>-33.24860747175412</v>
      </c>
      <c r="AA729">
        <v>15.743985665726854</v>
      </c>
      <c r="AB729">
        <v>16.077280444481765</v>
      </c>
    </row>
    <row r="730" spans="1:28">
      <c r="A730">
        <v>8</v>
      </c>
      <c r="B730">
        <v>180</v>
      </c>
      <c r="C730">
        <v>2015</v>
      </c>
      <c r="D730">
        <v>99</v>
      </c>
      <c r="E730">
        <v>99</v>
      </c>
      <c r="F730">
        <v>99</v>
      </c>
      <c r="G730">
        <v>99</v>
      </c>
      <c r="H730">
        <v>1</v>
      </c>
      <c r="I730">
        <v>99</v>
      </c>
      <c r="J730">
        <v>155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4</v>
      </c>
      <c r="R730">
        <v>379</v>
      </c>
      <c r="S730">
        <v>378</v>
      </c>
      <c r="T730">
        <v>15.514511873350923</v>
      </c>
      <c r="U730">
        <v>59.838624338624335</v>
      </c>
      <c r="V730">
        <v>86.600228149523915</v>
      </c>
      <c r="W730">
        <v>79.827248677248619</v>
      </c>
      <c r="X730">
        <v>10.539865030639469</v>
      </c>
      <c r="Y730">
        <v>2.8167845775339031</v>
      </c>
      <c r="Z730">
        <v>-21.806097387446151</v>
      </c>
      <c r="AA730">
        <v>0.99865616189296702</v>
      </c>
      <c r="AB730">
        <v>0.98523372196496317</v>
      </c>
    </row>
    <row r="731" spans="1:28">
      <c r="A731">
        <v>8</v>
      </c>
      <c r="B731">
        <v>181</v>
      </c>
      <c r="C731">
        <v>2015</v>
      </c>
      <c r="D731">
        <v>99</v>
      </c>
      <c r="E731">
        <v>99</v>
      </c>
      <c r="F731">
        <v>99</v>
      </c>
      <c r="G731">
        <v>99</v>
      </c>
      <c r="H731">
        <v>2</v>
      </c>
      <c r="I731">
        <v>99</v>
      </c>
      <c r="J731">
        <v>160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5</v>
      </c>
      <c r="R731">
        <v>197</v>
      </c>
      <c r="S731">
        <v>197</v>
      </c>
      <c r="T731">
        <v>16.3756345177665</v>
      </c>
      <c r="U731">
        <v>61.507614213197954</v>
      </c>
      <c r="V731">
        <v>96.513245816169942</v>
      </c>
      <c r="W731">
        <v>89.081725888324854</v>
      </c>
      <c r="X731">
        <v>8.6931369783210268</v>
      </c>
      <c r="Y731">
        <v>2.3340761699021688</v>
      </c>
      <c r="Z731">
        <v>-50.434398893821992</v>
      </c>
      <c r="AA731">
        <v>0.51909040604990653</v>
      </c>
      <c r="AB731">
        <v>0.57299542696813355</v>
      </c>
    </row>
    <row r="732" spans="1:28">
      <c r="A732">
        <v>8</v>
      </c>
      <c r="B732">
        <v>182</v>
      </c>
      <c r="C732">
        <v>2015</v>
      </c>
      <c r="D732">
        <v>99</v>
      </c>
      <c r="E732">
        <v>99</v>
      </c>
      <c r="F732">
        <v>99</v>
      </c>
      <c r="G732">
        <v>99</v>
      </c>
      <c r="H732">
        <v>1</v>
      </c>
      <c r="I732">
        <v>99</v>
      </c>
      <c r="J732">
        <v>171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28">
      <c r="A733">
        <v>8</v>
      </c>
      <c r="B733">
        <v>183</v>
      </c>
      <c r="C733">
        <v>2015</v>
      </c>
      <c r="D733">
        <v>99</v>
      </c>
      <c r="E733">
        <v>99</v>
      </c>
      <c r="F733">
        <v>99</v>
      </c>
      <c r="G733">
        <v>99</v>
      </c>
      <c r="H733">
        <v>2</v>
      </c>
      <c r="I733">
        <v>99</v>
      </c>
      <c r="J733">
        <v>181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28">
      <c r="A734">
        <v>8</v>
      </c>
      <c r="B734">
        <v>184</v>
      </c>
      <c r="C734">
        <v>2015</v>
      </c>
      <c r="D734">
        <v>99</v>
      </c>
      <c r="E734">
        <v>99</v>
      </c>
      <c r="F734">
        <v>99</v>
      </c>
      <c r="G734">
        <v>99</v>
      </c>
      <c r="H734">
        <v>2</v>
      </c>
      <c r="I734">
        <v>99</v>
      </c>
      <c r="J734">
        <v>470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3</v>
      </c>
      <c r="R734">
        <v>622</v>
      </c>
      <c r="S734">
        <v>622</v>
      </c>
      <c r="T734">
        <v>16.290996784565916</v>
      </c>
      <c r="U734">
        <v>61.506430868167193</v>
      </c>
      <c r="V734">
        <v>89.102535071920443</v>
      </c>
      <c r="W734">
        <v>82.241639871382631</v>
      </c>
      <c r="X734">
        <v>9.308602625602477</v>
      </c>
      <c r="Y734">
        <v>2.3087538838138082</v>
      </c>
      <c r="Z734">
        <v>-50.879971528021507</v>
      </c>
      <c r="AA734">
        <v>1.6389554952438676</v>
      </c>
      <c r="AB734">
        <v>1.6702383580785338</v>
      </c>
    </row>
    <row r="735" spans="1:28">
      <c r="A735">
        <v>8</v>
      </c>
      <c r="B735">
        <v>185</v>
      </c>
      <c r="C735">
        <v>2015</v>
      </c>
      <c r="D735">
        <v>99</v>
      </c>
      <c r="E735">
        <v>99</v>
      </c>
      <c r="F735">
        <v>99</v>
      </c>
      <c r="G735">
        <v>99</v>
      </c>
      <c r="H735">
        <v>1</v>
      </c>
      <c r="I735">
        <v>99</v>
      </c>
      <c r="J735">
        <v>643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16</v>
      </c>
      <c r="R735">
        <v>5671</v>
      </c>
      <c r="S735">
        <v>5666</v>
      </c>
      <c r="T735">
        <v>15.817492505730913</v>
      </c>
      <c r="U735">
        <v>60.387045534768809</v>
      </c>
      <c r="V735">
        <v>86.270731997404084</v>
      </c>
      <c r="W735">
        <v>79.596999647017313</v>
      </c>
      <c r="X735">
        <v>10.432179648528624</v>
      </c>
      <c r="Y735">
        <v>2.7687113051481815</v>
      </c>
      <c r="Z735">
        <v>-35.829224354694922</v>
      </c>
      <c r="AA735">
        <v>14.942952754868122</v>
      </c>
      <c r="AB735">
        <v>14.72548389251738</v>
      </c>
    </row>
    <row r="736" spans="1:28">
      <c r="A736">
        <v>8</v>
      </c>
      <c r="B736">
        <v>186</v>
      </c>
      <c r="C736">
        <v>2015</v>
      </c>
      <c r="D736">
        <v>99</v>
      </c>
      <c r="E736">
        <v>99</v>
      </c>
      <c r="F736">
        <v>99</v>
      </c>
      <c r="G736">
        <v>99</v>
      </c>
      <c r="H736">
        <v>1</v>
      </c>
      <c r="I736">
        <v>99</v>
      </c>
      <c r="J736">
        <v>802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28">
      <c r="A737">
        <v>8</v>
      </c>
      <c r="B737">
        <v>187</v>
      </c>
      <c r="C737">
        <v>2014</v>
      </c>
      <c r="D737">
        <v>99</v>
      </c>
      <c r="E737">
        <v>99</v>
      </c>
      <c r="F737">
        <v>99</v>
      </c>
      <c r="G737">
        <v>99</v>
      </c>
      <c r="H737">
        <v>1</v>
      </c>
      <c r="I737">
        <v>99</v>
      </c>
      <c r="J737">
        <v>101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28">
      <c r="A738">
        <v>8</v>
      </c>
      <c r="B738">
        <v>188</v>
      </c>
      <c r="C738">
        <v>2014</v>
      </c>
      <c r="D738">
        <v>99</v>
      </c>
      <c r="E738">
        <v>99</v>
      </c>
      <c r="F738">
        <v>99</v>
      </c>
      <c r="G738">
        <v>99</v>
      </c>
      <c r="H738">
        <v>1</v>
      </c>
      <c r="I738">
        <v>99</v>
      </c>
      <c r="J738">
        <v>103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14</v>
      </c>
      <c r="R738">
        <v>2219</v>
      </c>
      <c r="S738">
        <v>2219</v>
      </c>
      <c r="T738">
        <v>15.589905362776028</v>
      </c>
      <c r="U738">
        <v>59.773321315908049</v>
      </c>
      <c r="V738">
        <v>87.066197231923454</v>
      </c>
      <c r="W738">
        <v>80.362100045065375</v>
      </c>
      <c r="X738">
        <v>9.3402462208138815</v>
      </c>
      <c r="Y738">
        <v>2.3971385809442873</v>
      </c>
      <c r="Z738">
        <v>-42.114641967129103</v>
      </c>
      <c r="AA738">
        <v>20.876846363721896</v>
      </c>
      <c r="AB738">
        <v>21.722277749050019</v>
      </c>
    </row>
    <row r="739" spans="1:28">
      <c r="A739">
        <v>8</v>
      </c>
      <c r="B739">
        <v>189</v>
      </c>
      <c r="C739">
        <v>2014</v>
      </c>
      <c r="D739">
        <v>99</v>
      </c>
      <c r="E739">
        <v>99</v>
      </c>
      <c r="F739">
        <v>99</v>
      </c>
      <c r="G739">
        <v>99</v>
      </c>
      <c r="H739">
        <v>2</v>
      </c>
      <c r="I739">
        <v>99</v>
      </c>
      <c r="J739">
        <v>106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28">
      <c r="A740">
        <v>8</v>
      </c>
      <c r="B740">
        <v>190</v>
      </c>
      <c r="C740">
        <v>2014</v>
      </c>
      <c r="D740">
        <v>99</v>
      </c>
      <c r="E740">
        <v>99</v>
      </c>
      <c r="F740">
        <v>99</v>
      </c>
      <c r="G740">
        <v>99</v>
      </c>
      <c r="H740">
        <v>1</v>
      </c>
      <c r="I740">
        <v>99</v>
      </c>
      <c r="J740">
        <v>109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1</v>
      </c>
      <c r="R740">
        <v>33</v>
      </c>
      <c r="S740">
        <v>33</v>
      </c>
      <c r="T740">
        <v>15.454545454545457</v>
      </c>
      <c r="U740">
        <v>59.87878787878789</v>
      </c>
      <c r="V740">
        <v>86.887291112643268</v>
      </c>
      <c r="W740">
        <v>80.196969696969731</v>
      </c>
      <c r="X740">
        <v>9.7800193607194856</v>
      </c>
      <c r="Y740">
        <v>2.2797870150066495</v>
      </c>
      <c r="Z740">
        <v>-15.223590438416261</v>
      </c>
      <c r="AA740">
        <v>0.31047135196161446</v>
      </c>
      <c r="AB740">
        <v>0.32238043815235162</v>
      </c>
    </row>
    <row r="741" spans="1:28">
      <c r="A741">
        <v>8</v>
      </c>
      <c r="B741">
        <v>191</v>
      </c>
      <c r="C741">
        <v>2014</v>
      </c>
      <c r="D741">
        <v>99</v>
      </c>
      <c r="E741">
        <v>99</v>
      </c>
      <c r="F741">
        <v>99</v>
      </c>
      <c r="G741">
        <v>99</v>
      </c>
      <c r="H741">
        <v>1</v>
      </c>
      <c r="I741">
        <v>99</v>
      </c>
      <c r="J741">
        <v>111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8</v>
      </c>
      <c r="R741">
        <v>117</v>
      </c>
      <c r="S741">
        <v>117</v>
      </c>
      <c r="T741">
        <v>16.051282051282051</v>
      </c>
      <c r="U741">
        <v>60.700854700854705</v>
      </c>
      <c r="V741">
        <v>86.734079691826182</v>
      </c>
      <c r="W741">
        <v>80.0555555555556</v>
      </c>
      <c r="X741">
        <v>11.761115451230079</v>
      </c>
      <c r="Y741">
        <v>2.5327427019484143</v>
      </c>
      <c r="Z741">
        <v>-36.484625449286085</v>
      </c>
      <c r="AA741">
        <v>1.1007620660457242</v>
      </c>
      <c r="AB741">
        <v>1.1409697237687515</v>
      </c>
    </row>
    <row r="742" spans="1:28">
      <c r="A742">
        <v>8</v>
      </c>
      <c r="B742">
        <v>192</v>
      </c>
      <c r="C742">
        <v>2014</v>
      </c>
      <c r="D742">
        <v>99</v>
      </c>
      <c r="E742">
        <v>99</v>
      </c>
      <c r="F742">
        <v>99</v>
      </c>
      <c r="G742">
        <v>99</v>
      </c>
      <c r="H742">
        <v>1</v>
      </c>
      <c r="I742">
        <v>99</v>
      </c>
      <c r="J742">
        <v>113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28" s="315" customFormat="1">
      <c r="A743" s="315">
        <v>8</v>
      </c>
      <c r="B743" s="315">
        <v>193</v>
      </c>
      <c r="C743" s="315">
        <v>2014</v>
      </c>
      <c r="D743" s="315">
        <v>99</v>
      </c>
      <c r="E743" s="315">
        <v>99</v>
      </c>
      <c r="F743" s="315">
        <v>99</v>
      </c>
      <c r="G743" s="315">
        <v>99</v>
      </c>
      <c r="H743" s="315">
        <v>1</v>
      </c>
      <c r="I743" s="315">
        <v>99</v>
      </c>
      <c r="J743" s="315">
        <v>116</v>
      </c>
      <c r="K743" s="315">
        <v>99</v>
      </c>
      <c r="L743" s="315">
        <v>99</v>
      </c>
      <c r="M743" s="315">
        <v>99</v>
      </c>
      <c r="N743" s="315">
        <v>99</v>
      </c>
      <c r="O743" s="315">
        <v>99</v>
      </c>
      <c r="P743" s="315">
        <v>9999</v>
      </c>
    </row>
    <row r="744" spans="1:28" s="315" customFormat="1">
      <c r="A744" s="315">
        <v>8</v>
      </c>
      <c r="B744" s="315">
        <v>194</v>
      </c>
      <c r="C744" s="315">
        <v>2014</v>
      </c>
      <c r="D744" s="315">
        <v>99</v>
      </c>
      <c r="E744" s="315">
        <v>99</v>
      </c>
      <c r="F744" s="315">
        <v>99</v>
      </c>
      <c r="G744" s="315">
        <v>99</v>
      </c>
      <c r="H744" s="315">
        <v>2</v>
      </c>
      <c r="I744" s="315">
        <v>99</v>
      </c>
      <c r="J744" s="315">
        <v>117</v>
      </c>
      <c r="K744" s="315">
        <v>99</v>
      </c>
      <c r="L744" s="315">
        <v>99</v>
      </c>
      <c r="M744" s="315">
        <v>99</v>
      </c>
      <c r="N744" s="315">
        <v>99</v>
      </c>
      <c r="O744" s="315">
        <v>99</v>
      </c>
      <c r="P744" s="315">
        <v>9999</v>
      </c>
      <c r="Q744" s="315">
        <v>6</v>
      </c>
      <c r="R744" s="315">
        <v>11</v>
      </c>
      <c r="S744" s="315">
        <v>11</v>
      </c>
      <c r="T744" s="315">
        <v>16.181818181818183</v>
      </c>
      <c r="U744" s="315">
        <v>62</v>
      </c>
      <c r="V744" s="315">
        <v>93.932827735644636</v>
      </c>
      <c r="W744" s="315">
        <v>86.699999999999989</v>
      </c>
      <c r="X744" s="315">
        <v>11.386834503056688</v>
      </c>
      <c r="Y744" s="315">
        <v>2.4863262420322454</v>
      </c>
      <c r="Z744" s="315">
        <v>-14.417585429247216</v>
      </c>
      <c r="AA744" s="315">
        <v>0.10349045065387148</v>
      </c>
      <c r="AB744" s="315">
        <v>0.1161738990613632</v>
      </c>
    </row>
    <row r="745" spans="1:28" s="315" customFormat="1">
      <c r="A745" s="315">
        <v>8</v>
      </c>
      <c r="B745" s="315">
        <v>195</v>
      </c>
      <c r="C745" s="315">
        <v>2014</v>
      </c>
      <c r="D745" s="315">
        <v>99</v>
      </c>
      <c r="E745" s="315">
        <v>99</v>
      </c>
      <c r="F745" s="315">
        <v>99</v>
      </c>
      <c r="G745" s="315">
        <v>99</v>
      </c>
      <c r="H745" s="315">
        <v>1</v>
      </c>
      <c r="I745" s="315">
        <v>99</v>
      </c>
      <c r="J745" s="315">
        <v>121</v>
      </c>
      <c r="K745" s="315">
        <v>99</v>
      </c>
      <c r="L745" s="315">
        <v>99</v>
      </c>
      <c r="M745" s="315">
        <v>99</v>
      </c>
      <c r="N745" s="315">
        <v>99</v>
      </c>
      <c r="O745" s="315">
        <v>99</v>
      </c>
      <c r="P745" s="315">
        <v>9999</v>
      </c>
      <c r="Q745" s="315">
        <v>64</v>
      </c>
      <c r="R745" s="315">
        <v>6365</v>
      </c>
      <c r="S745" s="315">
        <v>6365</v>
      </c>
      <c r="T745" s="315">
        <v>15.869756480754122</v>
      </c>
      <c r="U745" s="315">
        <v>60.618224666142979</v>
      </c>
      <c r="V745" s="315">
        <v>81.644829396950911</v>
      </c>
      <c r="W745" s="315">
        <v>75.358177533385629</v>
      </c>
      <c r="X745" s="315">
        <v>10.1617899195527</v>
      </c>
      <c r="Y745" s="315">
        <v>2.8861694725822695</v>
      </c>
      <c r="Z745" s="315">
        <v>-37.572163342855049</v>
      </c>
      <c r="AA745" s="315">
        <v>59.883338037444723</v>
      </c>
      <c r="AB745" s="315">
        <v>58.428613106320945</v>
      </c>
    </row>
    <row r="746" spans="1:28" s="315" customFormat="1">
      <c r="A746" s="315">
        <v>8</v>
      </c>
      <c r="B746" s="315">
        <v>196</v>
      </c>
      <c r="C746" s="315">
        <v>2014</v>
      </c>
      <c r="D746" s="315">
        <v>99</v>
      </c>
      <c r="E746" s="315">
        <v>99</v>
      </c>
      <c r="F746" s="315">
        <v>99</v>
      </c>
      <c r="G746" s="315">
        <v>99</v>
      </c>
      <c r="H746" s="315">
        <v>1</v>
      </c>
      <c r="I746" s="315">
        <v>99</v>
      </c>
      <c r="J746" s="315">
        <v>134</v>
      </c>
      <c r="K746" s="315">
        <v>99</v>
      </c>
      <c r="L746" s="315">
        <v>99</v>
      </c>
      <c r="M746" s="315">
        <v>99</v>
      </c>
      <c r="N746" s="315">
        <v>99</v>
      </c>
      <c r="O746" s="315">
        <v>99</v>
      </c>
      <c r="P746" s="315">
        <v>9999</v>
      </c>
      <c r="Q746" s="315">
        <v>4</v>
      </c>
      <c r="R746" s="315">
        <v>17</v>
      </c>
      <c r="S746" s="315">
        <v>17</v>
      </c>
      <c r="T746" s="315">
        <v>16.470588235294123</v>
      </c>
      <c r="U746" s="315">
        <v>61.82352941176471</v>
      </c>
      <c r="V746" s="315">
        <v>79.230131922758261</v>
      </c>
      <c r="W746" s="315">
        <v>73.129411764705893</v>
      </c>
      <c r="X746" s="315">
        <v>9.6039063563239555</v>
      </c>
      <c r="Y746" s="315">
        <v>2.255328177962538</v>
      </c>
      <c r="Z746" s="315">
        <v>-24.227887373220319</v>
      </c>
      <c r="AA746" s="315">
        <v>0.15993978737416503</v>
      </c>
      <c r="AB746" s="315">
        <v>0.15143901783903396</v>
      </c>
    </row>
    <row r="747" spans="1:28" s="315" customFormat="1">
      <c r="A747" s="315">
        <v>8</v>
      </c>
      <c r="B747" s="315">
        <v>197</v>
      </c>
      <c r="C747" s="315">
        <v>2014</v>
      </c>
      <c r="D747" s="315">
        <v>99</v>
      </c>
      <c r="E747" s="315">
        <v>99</v>
      </c>
      <c r="F747" s="315">
        <v>99</v>
      </c>
      <c r="G747" s="315">
        <v>99</v>
      </c>
      <c r="H747" s="315">
        <v>2</v>
      </c>
      <c r="I747" s="315">
        <v>99</v>
      </c>
      <c r="J747" s="315">
        <v>141</v>
      </c>
      <c r="K747" s="315">
        <v>99</v>
      </c>
      <c r="L747" s="315">
        <v>99</v>
      </c>
      <c r="M747" s="315">
        <v>99</v>
      </c>
      <c r="N747" s="315">
        <v>99</v>
      </c>
      <c r="O747" s="315">
        <v>99</v>
      </c>
      <c r="P747" s="315">
        <v>9999</v>
      </c>
    </row>
    <row r="748" spans="1:28" s="315" customFormat="1">
      <c r="A748" s="315">
        <v>8</v>
      </c>
      <c r="B748" s="315">
        <v>198</v>
      </c>
      <c r="C748" s="315">
        <v>2014</v>
      </c>
      <c r="D748" s="315">
        <v>99</v>
      </c>
      <c r="E748" s="315">
        <v>99</v>
      </c>
      <c r="F748" s="315">
        <v>99</v>
      </c>
      <c r="G748" s="315">
        <v>99</v>
      </c>
      <c r="H748" s="315">
        <v>2</v>
      </c>
      <c r="I748" s="315">
        <v>99</v>
      </c>
      <c r="J748" s="315">
        <v>143</v>
      </c>
      <c r="K748" s="315">
        <v>99</v>
      </c>
      <c r="L748" s="315">
        <v>99</v>
      </c>
      <c r="M748" s="315">
        <v>99</v>
      </c>
      <c r="N748" s="315">
        <v>99</v>
      </c>
      <c r="O748" s="315">
        <v>99</v>
      </c>
      <c r="P748" s="315">
        <v>9999</v>
      </c>
    </row>
    <row r="749" spans="1:28" s="315" customFormat="1">
      <c r="A749" s="315">
        <v>8</v>
      </c>
      <c r="B749" s="315">
        <v>199</v>
      </c>
      <c r="C749" s="315">
        <v>2014</v>
      </c>
      <c r="D749" s="315">
        <v>99</v>
      </c>
      <c r="E749" s="315">
        <v>99</v>
      </c>
      <c r="F749" s="315">
        <v>99</v>
      </c>
      <c r="G749" s="315">
        <v>99</v>
      </c>
      <c r="H749" s="315">
        <v>2</v>
      </c>
      <c r="I749" s="315">
        <v>99</v>
      </c>
      <c r="J749" s="315">
        <v>147</v>
      </c>
      <c r="K749" s="315">
        <v>99</v>
      </c>
      <c r="L749" s="315">
        <v>99</v>
      </c>
      <c r="M749" s="315">
        <v>99</v>
      </c>
      <c r="N749" s="315">
        <v>99</v>
      </c>
      <c r="O749" s="315">
        <v>99</v>
      </c>
      <c r="P749" s="315">
        <v>9999</v>
      </c>
      <c r="Q749" s="315">
        <v>10</v>
      </c>
      <c r="R749" s="315">
        <v>1676</v>
      </c>
      <c r="S749" s="315">
        <v>1676</v>
      </c>
      <c r="T749" s="315">
        <v>16.276849642004773</v>
      </c>
      <c r="U749" s="315">
        <v>61.356801909307883</v>
      </c>
      <c r="V749" s="315">
        <v>87.121545132738817</v>
      </c>
      <c r="W749" s="315">
        <v>80.413186157517956</v>
      </c>
      <c r="X749" s="315">
        <v>10.583592092982345</v>
      </c>
      <c r="Y749" s="315">
        <v>2.5189771925919562</v>
      </c>
      <c r="Z749" s="315">
        <v>-35.684686529660922</v>
      </c>
      <c r="AA749" s="315">
        <v>15.768181390535329</v>
      </c>
      <c r="AB749" s="315">
        <v>16.417161383294097</v>
      </c>
    </row>
    <row r="750" spans="1:28" s="315" customFormat="1">
      <c r="A750" s="315">
        <v>8</v>
      </c>
      <c r="B750" s="315">
        <v>200</v>
      </c>
      <c r="C750" s="315">
        <v>2014</v>
      </c>
      <c r="D750" s="315">
        <v>99</v>
      </c>
      <c r="E750" s="315">
        <v>99</v>
      </c>
      <c r="F750" s="315">
        <v>99</v>
      </c>
      <c r="G750" s="315">
        <v>99</v>
      </c>
      <c r="H750" s="315">
        <v>1</v>
      </c>
      <c r="I750" s="315">
        <v>99</v>
      </c>
      <c r="J750" s="315">
        <v>155</v>
      </c>
      <c r="K750" s="315">
        <v>99</v>
      </c>
      <c r="L750" s="315">
        <v>99</v>
      </c>
      <c r="M750" s="315">
        <v>99</v>
      </c>
      <c r="N750" s="315">
        <v>99</v>
      </c>
      <c r="O750" s="315">
        <v>99</v>
      </c>
      <c r="P750" s="315">
        <v>9999</v>
      </c>
      <c r="Q750" s="315">
        <v>1</v>
      </c>
      <c r="R750" s="315">
        <v>158</v>
      </c>
      <c r="S750" s="315">
        <v>158</v>
      </c>
      <c r="T750" s="315">
        <v>15.215189873417723</v>
      </c>
      <c r="U750" s="315">
        <v>59.474683544303808</v>
      </c>
      <c r="V750" s="315">
        <v>78.596212131601675</v>
      </c>
      <c r="W750" s="315">
        <v>72.544303797468388</v>
      </c>
      <c r="X750" s="315">
        <v>13.227022080683902</v>
      </c>
      <c r="Y750" s="315">
        <v>2.9396877623927122</v>
      </c>
      <c r="Z750" s="315">
        <v>-52.022293722452389</v>
      </c>
      <c r="AA750" s="315">
        <v>1.4864992003010631</v>
      </c>
      <c r="AB750" s="315">
        <v>1.3962307130558298</v>
      </c>
    </row>
    <row r="751" spans="1:28" s="315" customFormat="1">
      <c r="A751" s="315">
        <v>8</v>
      </c>
      <c r="B751" s="315">
        <v>201</v>
      </c>
      <c r="C751" s="315">
        <v>2014</v>
      </c>
      <c r="D751" s="315">
        <v>99</v>
      </c>
      <c r="E751" s="315">
        <v>99</v>
      </c>
      <c r="F751" s="315">
        <v>99</v>
      </c>
      <c r="G751" s="315">
        <v>99</v>
      </c>
      <c r="H751" s="315">
        <v>2</v>
      </c>
      <c r="I751" s="315">
        <v>99</v>
      </c>
      <c r="J751" s="315">
        <v>160</v>
      </c>
      <c r="K751" s="315">
        <v>99</v>
      </c>
      <c r="L751" s="315">
        <v>99</v>
      </c>
      <c r="M751" s="315">
        <v>99</v>
      </c>
      <c r="N751" s="315">
        <v>99</v>
      </c>
      <c r="O751" s="315">
        <v>99</v>
      </c>
      <c r="P751" s="315">
        <v>9999</v>
      </c>
    </row>
    <row r="752" spans="1:28" s="315" customFormat="1">
      <c r="A752" s="315">
        <v>8</v>
      </c>
      <c r="B752" s="315">
        <v>202</v>
      </c>
      <c r="C752" s="315">
        <v>2014</v>
      </c>
      <c r="D752" s="315">
        <v>99</v>
      </c>
      <c r="E752" s="315">
        <v>99</v>
      </c>
      <c r="F752" s="315">
        <v>99</v>
      </c>
      <c r="G752" s="315">
        <v>99</v>
      </c>
      <c r="H752" s="315">
        <v>2</v>
      </c>
      <c r="I752" s="315">
        <v>99</v>
      </c>
      <c r="J752" s="315">
        <v>171</v>
      </c>
      <c r="K752" s="315">
        <v>99</v>
      </c>
      <c r="L752" s="315">
        <v>99</v>
      </c>
      <c r="M752" s="315">
        <v>99</v>
      </c>
      <c r="N752" s="315">
        <v>99</v>
      </c>
      <c r="O752" s="315">
        <v>99</v>
      </c>
      <c r="P752" s="315">
        <v>9999</v>
      </c>
    </row>
    <row r="753" spans="1:28" s="315" customFormat="1">
      <c r="A753" s="315">
        <v>8</v>
      </c>
      <c r="B753" s="315">
        <v>203</v>
      </c>
      <c r="C753" s="315">
        <v>2014</v>
      </c>
      <c r="D753" s="315">
        <v>99</v>
      </c>
      <c r="E753" s="315">
        <v>99</v>
      </c>
      <c r="F753" s="315">
        <v>99</v>
      </c>
      <c r="G753" s="315">
        <v>99</v>
      </c>
      <c r="H753" s="315">
        <v>2</v>
      </c>
      <c r="I753" s="315">
        <v>99</v>
      </c>
      <c r="J753" s="315">
        <v>175</v>
      </c>
      <c r="K753" s="315">
        <v>99</v>
      </c>
      <c r="L753" s="315">
        <v>99</v>
      </c>
      <c r="M753" s="315">
        <v>99</v>
      </c>
      <c r="N753" s="315">
        <v>99</v>
      </c>
      <c r="O753" s="315">
        <v>99</v>
      </c>
      <c r="P753" s="315">
        <v>9999</v>
      </c>
    </row>
    <row r="754" spans="1:28" s="315" customFormat="1">
      <c r="A754" s="315">
        <v>8</v>
      </c>
      <c r="B754" s="315">
        <v>204</v>
      </c>
      <c r="C754" s="315">
        <v>2014</v>
      </c>
      <c r="D754" s="315">
        <v>99</v>
      </c>
      <c r="E754" s="315">
        <v>99</v>
      </c>
      <c r="F754" s="315">
        <v>99</v>
      </c>
      <c r="G754" s="315">
        <v>99</v>
      </c>
      <c r="H754" s="315">
        <v>2</v>
      </c>
      <c r="I754" s="315">
        <v>99</v>
      </c>
      <c r="J754" s="315">
        <v>181</v>
      </c>
      <c r="K754" s="315">
        <v>99</v>
      </c>
      <c r="L754" s="315">
        <v>99</v>
      </c>
      <c r="M754" s="315">
        <v>99</v>
      </c>
      <c r="N754" s="315">
        <v>99</v>
      </c>
      <c r="O754" s="315">
        <v>99</v>
      </c>
      <c r="P754" s="315">
        <v>9999</v>
      </c>
    </row>
    <row r="755" spans="1:28" s="315" customFormat="1">
      <c r="A755" s="315">
        <v>8</v>
      </c>
      <c r="B755" s="315">
        <v>205</v>
      </c>
      <c r="C755" s="315">
        <v>2014</v>
      </c>
      <c r="D755" s="315">
        <v>99</v>
      </c>
      <c r="E755" s="315">
        <v>99</v>
      </c>
      <c r="F755" s="315">
        <v>99</v>
      </c>
      <c r="G755" s="315">
        <v>99</v>
      </c>
      <c r="H755" s="315">
        <v>2</v>
      </c>
      <c r="I755" s="315">
        <v>99</v>
      </c>
      <c r="J755" s="315">
        <v>182</v>
      </c>
      <c r="K755" s="315">
        <v>99</v>
      </c>
      <c r="L755" s="315">
        <v>99</v>
      </c>
      <c r="M755" s="315">
        <v>99</v>
      </c>
      <c r="N755" s="315">
        <v>99</v>
      </c>
      <c r="O755" s="315">
        <v>99</v>
      </c>
      <c r="P755" s="315">
        <v>9999</v>
      </c>
    </row>
    <row r="756" spans="1:28" s="315" customFormat="1">
      <c r="A756" s="315">
        <v>8</v>
      </c>
      <c r="B756" s="315">
        <v>206</v>
      </c>
      <c r="C756" s="315">
        <v>2014</v>
      </c>
      <c r="D756" s="315">
        <v>99</v>
      </c>
      <c r="E756" s="315">
        <v>99</v>
      </c>
      <c r="F756" s="315">
        <v>99</v>
      </c>
      <c r="G756" s="315">
        <v>99</v>
      </c>
      <c r="H756" s="315">
        <v>2</v>
      </c>
      <c r="I756" s="315">
        <v>99</v>
      </c>
      <c r="J756" s="315">
        <v>288</v>
      </c>
      <c r="K756" s="315">
        <v>99</v>
      </c>
      <c r="L756" s="315">
        <v>99</v>
      </c>
      <c r="M756" s="315">
        <v>99</v>
      </c>
      <c r="N756" s="315">
        <v>99</v>
      </c>
      <c r="O756" s="315">
        <v>99</v>
      </c>
      <c r="P756" s="315">
        <v>9999</v>
      </c>
    </row>
    <row r="757" spans="1:28" s="315" customFormat="1">
      <c r="A757" s="315">
        <v>8</v>
      </c>
      <c r="B757" s="315">
        <v>207</v>
      </c>
      <c r="C757" s="315">
        <v>2014</v>
      </c>
      <c r="D757" s="315">
        <v>99</v>
      </c>
      <c r="E757" s="315">
        <v>99</v>
      </c>
      <c r="F757" s="315">
        <v>99</v>
      </c>
      <c r="G757" s="315">
        <v>99</v>
      </c>
      <c r="H757" s="315">
        <v>2</v>
      </c>
      <c r="I757" s="315">
        <v>99</v>
      </c>
      <c r="J757" s="315">
        <v>470</v>
      </c>
      <c r="K757" s="315">
        <v>99</v>
      </c>
      <c r="L757" s="315">
        <v>99</v>
      </c>
      <c r="M757" s="315">
        <v>99</v>
      </c>
      <c r="N757" s="315">
        <v>99</v>
      </c>
      <c r="O757" s="315">
        <v>99</v>
      </c>
      <c r="P757" s="315">
        <v>9999</v>
      </c>
    </row>
    <row r="758" spans="1:28" s="315" customFormat="1">
      <c r="A758" s="315">
        <v>8</v>
      </c>
      <c r="B758" s="315">
        <v>208</v>
      </c>
      <c r="C758" s="315">
        <v>2014</v>
      </c>
      <c r="D758" s="315">
        <v>99</v>
      </c>
      <c r="E758" s="315">
        <v>99</v>
      </c>
      <c r="F758" s="315">
        <v>99</v>
      </c>
      <c r="G758" s="315">
        <v>99</v>
      </c>
      <c r="H758" s="315">
        <v>1</v>
      </c>
      <c r="I758" s="315">
        <v>99</v>
      </c>
      <c r="J758" s="315">
        <v>643</v>
      </c>
      <c r="K758" s="315">
        <v>99</v>
      </c>
      <c r="L758" s="315">
        <v>99</v>
      </c>
      <c r="M758" s="315">
        <v>99</v>
      </c>
      <c r="N758" s="315">
        <v>99</v>
      </c>
      <c r="O758" s="315">
        <v>99</v>
      </c>
      <c r="P758" s="315">
        <v>9999</v>
      </c>
      <c r="Q758" s="315">
        <v>6</v>
      </c>
      <c r="R758" s="315">
        <v>33</v>
      </c>
      <c r="S758" s="315">
        <v>33</v>
      </c>
      <c r="T758" s="315">
        <v>16.454545454545453</v>
      </c>
      <c r="U758" s="315">
        <v>61.181818181818173</v>
      </c>
      <c r="V758" s="315">
        <v>82.136642700023003</v>
      </c>
      <c r="W758" s="315">
        <v>75.812121212121198</v>
      </c>
      <c r="X758" s="315">
        <v>13.804561336104872</v>
      </c>
      <c r="Y758" s="315">
        <v>2.7130944588605983</v>
      </c>
      <c r="Z758" s="315">
        <v>-54.150399242267667</v>
      </c>
      <c r="AA758" s="315">
        <v>0.31047135196161446</v>
      </c>
      <c r="AB758" s="315">
        <v>0.30475396945760552</v>
      </c>
    </row>
    <row r="759" spans="1:28" s="315" customFormat="1">
      <c r="A759" s="315">
        <v>8</v>
      </c>
      <c r="B759" s="315">
        <v>209</v>
      </c>
      <c r="C759" s="315">
        <v>2014</v>
      </c>
      <c r="D759" s="315">
        <v>99</v>
      </c>
      <c r="E759" s="315">
        <v>99</v>
      </c>
      <c r="F759" s="315">
        <v>99</v>
      </c>
      <c r="G759" s="315">
        <v>99</v>
      </c>
      <c r="H759" s="315">
        <v>1</v>
      </c>
      <c r="I759" s="315">
        <v>99</v>
      </c>
      <c r="J759" s="315">
        <v>802</v>
      </c>
      <c r="K759" s="315">
        <v>99</v>
      </c>
      <c r="L759" s="315">
        <v>99</v>
      </c>
      <c r="M759" s="315">
        <v>99</v>
      </c>
      <c r="N759" s="315">
        <v>99</v>
      </c>
      <c r="O759" s="315">
        <v>99</v>
      </c>
      <c r="P759" s="315">
        <v>9999</v>
      </c>
    </row>
    <row r="760" spans="1:28">
      <c r="A760">
        <v>9</v>
      </c>
      <c r="B760">
        <v>1</v>
      </c>
      <c r="C760">
        <v>2024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</v>
      </c>
      <c r="M760">
        <v>99</v>
      </c>
      <c r="N760">
        <v>99</v>
      </c>
      <c r="O760">
        <v>99</v>
      </c>
      <c r="P760">
        <v>9999</v>
      </c>
    </row>
    <row r="761" spans="1:28">
      <c r="A761">
        <v>9</v>
      </c>
      <c r="B761">
        <v>2</v>
      </c>
      <c r="C761">
        <v>2024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2</v>
      </c>
      <c r="M761">
        <v>99</v>
      </c>
      <c r="N761">
        <v>99</v>
      </c>
      <c r="O761">
        <v>99</v>
      </c>
      <c r="P761">
        <v>9999</v>
      </c>
    </row>
    <row r="762" spans="1:28">
      <c r="A762">
        <v>9</v>
      </c>
      <c r="B762">
        <v>3</v>
      </c>
      <c r="C762">
        <v>2024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5</v>
      </c>
      <c r="M762">
        <v>99</v>
      </c>
      <c r="N762">
        <v>99</v>
      </c>
      <c r="O762">
        <v>99</v>
      </c>
      <c r="P762">
        <v>9999</v>
      </c>
    </row>
    <row r="763" spans="1:28">
      <c r="A763">
        <v>9</v>
      </c>
      <c r="B763">
        <v>4</v>
      </c>
      <c r="C763">
        <v>2024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8</v>
      </c>
      <c r="M763">
        <v>99</v>
      </c>
      <c r="N763">
        <v>99</v>
      </c>
      <c r="O763">
        <v>99</v>
      </c>
      <c r="P763">
        <v>9999</v>
      </c>
      <c r="Q763">
        <v>7</v>
      </c>
      <c r="R763">
        <v>18</v>
      </c>
      <c r="S763">
        <v>18</v>
      </c>
      <c r="T763">
        <v>8</v>
      </c>
      <c r="U763">
        <v>48.555555555555557</v>
      </c>
      <c r="V763">
        <v>104.04478150957021</v>
      </c>
      <c r="W763">
        <v>96.033333333333317</v>
      </c>
      <c r="X763">
        <v>15.227971339318747</v>
      </c>
      <c r="Y763">
        <v>0.49690399499999838</v>
      </c>
      <c r="Z763">
        <v>16.494972565648229</v>
      </c>
      <c r="AA763">
        <v>5.7148299838079827E-2</v>
      </c>
      <c r="AB763">
        <v>6.645548998813755E-2</v>
      </c>
    </row>
    <row r="764" spans="1:28">
      <c r="A764">
        <v>9</v>
      </c>
      <c r="B764">
        <v>5</v>
      </c>
      <c r="C764">
        <v>2024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11</v>
      </c>
      <c r="M764">
        <v>99</v>
      </c>
      <c r="N764">
        <v>99</v>
      </c>
      <c r="O764">
        <v>99</v>
      </c>
      <c r="P764">
        <v>9999</v>
      </c>
      <c r="Q764">
        <v>64</v>
      </c>
      <c r="R764">
        <v>344</v>
      </c>
      <c r="S764">
        <v>344</v>
      </c>
      <c r="T764">
        <v>11</v>
      </c>
      <c r="U764">
        <v>53.145348837209312</v>
      </c>
      <c r="V764">
        <v>99.592456348106595</v>
      </c>
      <c r="W764">
        <v>91.92383720930232</v>
      </c>
      <c r="X764">
        <v>12.63624407589511</v>
      </c>
      <c r="Y764">
        <v>1.0602936162832712</v>
      </c>
      <c r="Z764">
        <v>-5.9013763582839118</v>
      </c>
      <c r="AA764">
        <v>1.0921675080166369</v>
      </c>
      <c r="AB764">
        <v>1.2156902772803937</v>
      </c>
    </row>
    <row r="765" spans="1:28">
      <c r="A765">
        <v>9</v>
      </c>
      <c r="B765">
        <v>6</v>
      </c>
      <c r="C765">
        <v>2024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14</v>
      </c>
      <c r="M765">
        <v>99</v>
      </c>
      <c r="N765">
        <v>99</v>
      </c>
      <c r="O765">
        <v>99</v>
      </c>
      <c r="P765">
        <v>9999</v>
      </c>
      <c r="Q765">
        <v>162</v>
      </c>
      <c r="R765">
        <v>7262</v>
      </c>
      <c r="S765">
        <v>7262</v>
      </c>
      <c r="T765">
        <v>14</v>
      </c>
      <c r="U765">
        <v>57.962269347287275</v>
      </c>
      <c r="V765">
        <v>93.373362220651373</v>
      </c>
      <c r="W765">
        <v>86.183613329660943</v>
      </c>
      <c r="X765">
        <v>10.24119796573755</v>
      </c>
      <c r="Y765">
        <v>1.1674497130226835</v>
      </c>
      <c r="Z765">
        <v>-14.32131136402041</v>
      </c>
      <c r="AA765">
        <v>23.056164079118641</v>
      </c>
      <c r="AB765">
        <v>24.06120086984934</v>
      </c>
    </row>
    <row r="766" spans="1:28">
      <c r="A766">
        <v>9</v>
      </c>
      <c r="B766">
        <v>7</v>
      </c>
      <c r="C766">
        <v>2024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17</v>
      </c>
      <c r="M766">
        <v>99</v>
      </c>
      <c r="N766">
        <v>99</v>
      </c>
      <c r="O766">
        <v>99</v>
      </c>
      <c r="P766">
        <v>9999</v>
      </c>
      <c r="Q766">
        <v>186</v>
      </c>
      <c r="R766">
        <v>23870</v>
      </c>
      <c r="S766">
        <v>23870</v>
      </c>
      <c r="T766">
        <v>0</v>
      </c>
      <c r="U766">
        <v>61.885965647255951</v>
      </c>
      <c r="V766">
        <v>88.14101391566075</v>
      </c>
      <c r="W766">
        <v>81.35415584415648</v>
      </c>
      <c r="X766">
        <v>9.2443339064103096</v>
      </c>
      <c r="Y766">
        <v>1.4351152792582476</v>
      </c>
      <c r="Z766">
        <v>-17.539544725576203</v>
      </c>
      <c r="AA766">
        <v>75.784995396386975</v>
      </c>
      <c r="AB766">
        <v>74.656653362882111</v>
      </c>
    </row>
    <row r="767" spans="1:28" s="317" customFormat="1">
      <c r="A767" s="317">
        <v>9</v>
      </c>
      <c r="B767" s="317">
        <v>8</v>
      </c>
      <c r="C767" s="317">
        <v>2024</v>
      </c>
      <c r="D767" s="317">
        <v>99</v>
      </c>
      <c r="E767" s="317">
        <v>99</v>
      </c>
      <c r="F767" s="317">
        <v>99</v>
      </c>
      <c r="G767" s="317">
        <v>99</v>
      </c>
      <c r="H767" s="317">
        <v>99</v>
      </c>
      <c r="I767" s="317">
        <v>99</v>
      </c>
      <c r="J767" s="317">
        <v>999</v>
      </c>
      <c r="K767" s="317">
        <v>99</v>
      </c>
      <c r="L767" s="317">
        <v>75</v>
      </c>
      <c r="M767" s="317">
        <v>99</v>
      </c>
      <c r="N767" s="317">
        <v>99</v>
      </c>
      <c r="O767" s="317">
        <v>99</v>
      </c>
      <c r="P767" s="317">
        <v>9999</v>
      </c>
    </row>
    <row r="768" spans="1:28" s="322" customFormat="1">
      <c r="A768" s="322">
        <v>9</v>
      </c>
      <c r="B768" s="322">
        <v>9</v>
      </c>
      <c r="C768" s="322">
        <v>2024</v>
      </c>
      <c r="D768" s="322">
        <v>99</v>
      </c>
      <c r="E768" s="322">
        <v>99</v>
      </c>
      <c r="F768" s="322">
        <v>99</v>
      </c>
      <c r="G768" s="322">
        <v>99</v>
      </c>
      <c r="H768" s="322">
        <v>99</v>
      </c>
      <c r="I768" s="322">
        <v>99</v>
      </c>
      <c r="J768" s="322">
        <v>999</v>
      </c>
      <c r="K768" s="322">
        <v>99</v>
      </c>
      <c r="L768" s="322">
        <v>76</v>
      </c>
      <c r="M768" s="322">
        <v>99</v>
      </c>
      <c r="N768" s="322">
        <v>99</v>
      </c>
      <c r="O768" s="322">
        <v>99</v>
      </c>
      <c r="P768" s="322">
        <v>9999</v>
      </c>
    </row>
    <row r="769" spans="1:28" s="322" customFormat="1">
      <c r="A769" s="322">
        <v>9</v>
      </c>
      <c r="B769" s="322">
        <v>10</v>
      </c>
      <c r="C769" s="322">
        <v>2024</v>
      </c>
      <c r="D769" s="322">
        <v>99</v>
      </c>
      <c r="E769" s="322">
        <v>99</v>
      </c>
      <c r="F769" s="322">
        <v>99</v>
      </c>
      <c r="G769" s="322">
        <v>99</v>
      </c>
      <c r="H769" s="322">
        <v>99</v>
      </c>
      <c r="I769" s="322">
        <v>99</v>
      </c>
      <c r="J769" s="322">
        <v>999</v>
      </c>
      <c r="K769" s="322">
        <v>99</v>
      </c>
      <c r="L769" s="322">
        <v>99</v>
      </c>
      <c r="M769" s="322">
        <v>99</v>
      </c>
      <c r="N769" s="322">
        <v>99</v>
      </c>
      <c r="O769" s="322">
        <v>99</v>
      </c>
      <c r="P769" s="322">
        <v>9999</v>
      </c>
    </row>
    <row r="770" spans="1:28">
      <c r="A770">
        <v>9</v>
      </c>
      <c r="B770">
        <v>11</v>
      </c>
      <c r="C770">
        <v>2023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9999</v>
      </c>
    </row>
    <row r="771" spans="1:28">
      <c r="A771">
        <v>9</v>
      </c>
      <c r="B771">
        <v>12</v>
      </c>
      <c r="C771">
        <v>2023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2</v>
      </c>
      <c r="M771">
        <v>99</v>
      </c>
      <c r="N771">
        <v>99</v>
      </c>
      <c r="O771">
        <v>99</v>
      </c>
      <c r="P771">
        <v>9999</v>
      </c>
    </row>
    <row r="772" spans="1:28">
      <c r="A772">
        <v>9</v>
      </c>
      <c r="B772">
        <v>13</v>
      </c>
      <c r="C772">
        <v>2023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5</v>
      </c>
      <c r="M772">
        <v>99</v>
      </c>
      <c r="N772">
        <v>99</v>
      </c>
      <c r="O772">
        <v>99</v>
      </c>
      <c r="P772">
        <v>9999</v>
      </c>
    </row>
    <row r="773" spans="1:28">
      <c r="A773">
        <v>9</v>
      </c>
      <c r="B773">
        <v>14</v>
      </c>
      <c r="C773">
        <v>2023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8</v>
      </c>
      <c r="M773">
        <v>99</v>
      </c>
      <c r="N773">
        <v>99</v>
      </c>
      <c r="O773">
        <v>99</v>
      </c>
      <c r="P773">
        <v>9999</v>
      </c>
      <c r="Q773">
        <v>13</v>
      </c>
      <c r="R773">
        <v>26</v>
      </c>
      <c r="S773">
        <v>26</v>
      </c>
      <c r="T773">
        <v>8</v>
      </c>
      <c r="U773">
        <v>48.423076923076913</v>
      </c>
      <c r="V773">
        <v>103.3919493291107</v>
      </c>
      <c r="W773">
        <v>95.430769230769215</v>
      </c>
      <c r="X773">
        <v>11.826429633233516</v>
      </c>
      <c r="Y773">
        <v>0.49404740687210608</v>
      </c>
      <c r="Z773">
        <v>-14.83640376246062</v>
      </c>
      <c r="AA773">
        <v>9.1785222579164771E-2</v>
      </c>
      <c r="AB773">
        <v>0.10310791062324398</v>
      </c>
    </row>
    <row r="774" spans="1:28">
      <c r="A774">
        <v>9</v>
      </c>
      <c r="B774">
        <v>15</v>
      </c>
      <c r="C774">
        <v>2023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11</v>
      </c>
      <c r="M774">
        <v>99</v>
      </c>
      <c r="N774">
        <v>99</v>
      </c>
      <c r="O774">
        <v>99</v>
      </c>
      <c r="P774">
        <v>9999</v>
      </c>
      <c r="Q774">
        <v>57</v>
      </c>
      <c r="R774">
        <v>420</v>
      </c>
      <c r="S774">
        <v>420</v>
      </c>
      <c r="T774">
        <v>11</v>
      </c>
      <c r="U774">
        <v>53.159523809523805</v>
      </c>
      <c r="V774">
        <v>100.64076768302124</v>
      </c>
      <c r="W774">
        <v>92.891428571428676</v>
      </c>
      <c r="X774">
        <v>11.896787195634291</v>
      </c>
      <c r="Y774">
        <v>1.1022832415814399</v>
      </c>
      <c r="Z774">
        <v>4.0157109520954961</v>
      </c>
      <c r="AA774">
        <v>1.482684364740354</v>
      </c>
      <c r="AB774">
        <v>1.6212692520633145</v>
      </c>
    </row>
    <row r="775" spans="1:28">
      <c r="A775">
        <v>9</v>
      </c>
      <c r="B775">
        <v>16</v>
      </c>
      <c r="C775">
        <v>2023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14</v>
      </c>
      <c r="M775">
        <v>99</v>
      </c>
      <c r="N775">
        <v>99</v>
      </c>
      <c r="O775">
        <v>99</v>
      </c>
      <c r="P775">
        <v>9999</v>
      </c>
      <c r="Q775">
        <v>159</v>
      </c>
      <c r="R775">
        <v>6557</v>
      </c>
      <c r="S775">
        <v>6557</v>
      </c>
      <c r="T775">
        <v>14</v>
      </c>
      <c r="U775">
        <v>57.957145035839595</v>
      </c>
      <c r="V775">
        <v>96.222161159965637</v>
      </c>
      <c r="W775">
        <v>88.813054750647893</v>
      </c>
      <c r="X775">
        <v>10.391487425122438</v>
      </c>
      <c r="Y775">
        <v>1.1645832053810636</v>
      </c>
      <c r="Z775">
        <v>-13.347792431059522</v>
      </c>
      <c r="AA775">
        <v>23.147527094291661</v>
      </c>
      <c r="AB775">
        <v>24.199823895411996</v>
      </c>
    </row>
    <row r="776" spans="1:28">
      <c r="A776">
        <v>9</v>
      </c>
      <c r="B776">
        <v>17</v>
      </c>
      <c r="C776">
        <v>2023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17</v>
      </c>
      <c r="M776">
        <v>99</v>
      </c>
      <c r="N776">
        <v>99</v>
      </c>
      <c r="O776">
        <v>99</v>
      </c>
      <c r="P776">
        <v>9999</v>
      </c>
      <c r="Q776">
        <v>194</v>
      </c>
      <c r="R776">
        <v>21309</v>
      </c>
      <c r="S776">
        <v>21309</v>
      </c>
      <c r="T776">
        <v>0</v>
      </c>
      <c r="U776">
        <v>61.940588483739262</v>
      </c>
      <c r="V776">
        <v>90.631957452958531</v>
      </c>
      <c r="W776">
        <v>83.653296729081603</v>
      </c>
      <c r="X776">
        <v>9.9684121237831675</v>
      </c>
      <c r="Y776">
        <v>1.468757096376863</v>
      </c>
      <c r="Z776">
        <v>-16.992957080251482</v>
      </c>
      <c r="AA776">
        <v>75.225050305362373</v>
      </c>
      <c r="AB776">
        <v>74.075798941901439</v>
      </c>
    </row>
    <row r="777" spans="1:28">
      <c r="A777">
        <v>9</v>
      </c>
      <c r="B777">
        <v>18</v>
      </c>
      <c r="C777">
        <v>2023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75</v>
      </c>
      <c r="M777">
        <v>99</v>
      </c>
      <c r="N777">
        <v>99</v>
      </c>
      <c r="O777">
        <v>99</v>
      </c>
      <c r="P777">
        <v>9999</v>
      </c>
    </row>
    <row r="778" spans="1:28" s="322" customFormat="1">
      <c r="A778" s="322">
        <v>9</v>
      </c>
      <c r="B778" s="322">
        <v>19</v>
      </c>
      <c r="C778" s="322">
        <v>2023</v>
      </c>
      <c r="D778" s="322">
        <v>99</v>
      </c>
      <c r="E778" s="322">
        <v>99</v>
      </c>
      <c r="F778" s="322">
        <v>99</v>
      </c>
      <c r="G778" s="322">
        <v>99</v>
      </c>
      <c r="H778" s="322">
        <v>99</v>
      </c>
      <c r="I778" s="322">
        <v>99</v>
      </c>
      <c r="J778" s="322">
        <v>999</v>
      </c>
      <c r="K778" s="322">
        <v>99</v>
      </c>
      <c r="L778" s="322">
        <v>76</v>
      </c>
      <c r="M778" s="322">
        <v>99</v>
      </c>
      <c r="N778" s="322">
        <v>99</v>
      </c>
      <c r="O778" s="322">
        <v>99</v>
      </c>
      <c r="P778" s="322">
        <v>9999</v>
      </c>
    </row>
    <row r="779" spans="1:28" s="322" customFormat="1">
      <c r="A779" s="322">
        <v>9</v>
      </c>
      <c r="B779" s="322">
        <v>20</v>
      </c>
      <c r="C779" s="322">
        <v>2023</v>
      </c>
      <c r="D779" s="322">
        <v>99</v>
      </c>
      <c r="E779" s="322">
        <v>99</v>
      </c>
      <c r="F779" s="322">
        <v>99</v>
      </c>
      <c r="G779" s="322">
        <v>99</v>
      </c>
      <c r="H779" s="322">
        <v>99</v>
      </c>
      <c r="I779" s="322">
        <v>99</v>
      </c>
      <c r="J779" s="322">
        <v>999</v>
      </c>
      <c r="K779" s="322">
        <v>99</v>
      </c>
      <c r="L779" s="322">
        <v>99</v>
      </c>
      <c r="M779" s="322">
        <v>99</v>
      </c>
      <c r="N779" s="322">
        <v>99</v>
      </c>
      <c r="O779" s="322">
        <v>99</v>
      </c>
      <c r="P779" s="322">
        <v>9999</v>
      </c>
    </row>
    <row r="780" spans="1:28">
      <c r="A780" s="322">
        <v>9</v>
      </c>
      <c r="B780">
        <v>21</v>
      </c>
      <c r="C780">
        <v>2022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1</v>
      </c>
      <c r="M780">
        <v>99</v>
      </c>
      <c r="N780">
        <v>99</v>
      </c>
      <c r="O780">
        <v>99</v>
      </c>
      <c r="P780">
        <v>9999</v>
      </c>
    </row>
    <row r="781" spans="1:28">
      <c r="A781">
        <v>9</v>
      </c>
      <c r="B781">
        <v>22</v>
      </c>
      <c r="C781">
        <v>2022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9999</v>
      </c>
    </row>
    <row r="782" spans="1:28">
      <c r="A782">
        <v>9</v>
      </c>
      <c r="B782">
        <v>23</v>
      </c>
      <c r="C782">
        <v>2022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5</v>
      </c>
      <c r="M782">
        <v>99</v>
      </c>
      <c r="N782">
        <v>99</v>
      </c>
      <c r="O782">
        <v>99</v>
      </c>
      <c r="P782">
        <v>9999</v>
      </c>
    </row>
    <row r="783" spans="1:28">
      <c r="A783">
        <v>9</v>
      </c>
      <c r="B783">
        <v>24</v>
      </c>
      <c r="C783">
        <v>2022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8</v>
      </c>
      <c r="M783">
        <v>99</v>
      </c>
      <c r="N783">
        <v>99</v>
      </c>
      <c r="O783">
        <v>99</v>
      </c>
      <c r="P783">
        <v>9999</v>
      </c>
      <c r="Q783">
        <v>9</v>
      </c>
      <c r="R783">
        <v>25</v>
      </c>
      <c r="S783">
        <v>25</v>
      </c>
      <c r="T783">
        <v>8</v>
      </c>
      <c r="U783">
        <v>48.28</v>
      </c>
      <c r="V783">
        <v>106.47020585048752</v>
      </c>
      <c r="W783">
        <v>98.271999999999977</v>
      </c>
      <c r="X783">
        <v>11.594430387043715</v>
      </c>
      <c r="Y783">
        <v>0.44899888641291191</v>
      </c>
      <c r="Z783">
        <v>-48.947668798553629</v>
      </c>
      <c r="AA783">
        <v>8.6799527810568711E-2</v>
      </c>
      <c r="AB783">
        <v>9.9473521165345982E-2</v>
      </c>
    </row>
    <row r="784" spans="1:28">
      <c r="A784">
        <v>9</v>
      </c>
      <c r="B784">
        <v>25</v>
      </c>
      <c r="C784">
        <v>2022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11</v>
      </c>
      <c r="M784">
        <v>99</v>
      </c>
      <c r="N784">
        <v>99</v>
      </c>
      <c r="O784">
        <v>99</v>
      </c>
      <c r="P784">
        <v>9999</v>
      </c>
      <c r="Q784">
        <v>60</v>
      </c>
      <c r="R784">
        <v>394</v>
      </c>
      <c r="S784">
        <v>394</v>
      </c>
      <c r="T784">
        <v>11</v>
      </c>
      <c r="U784">
        <v>52.992385786802046</v>
      </c>
      <c r="V784">
        <v>102.67600134190543</v>
      </c>
      <c r="W784">
        <v>94.769949238578718</v>
      </c>
      <c r="X784">
        <v>10.553154362677278</v>
      </c>
      <c r="Y784">
        <v>1.1717672424410448</v>
      </c>
      <c r="Z784">
        <v>-15.540193163222119</v>
      </c>
      <c r="AA784">
        <v>1.3679605582945629</v>
      </c>
      <c r="AB784">
        <v>1.5118355654756075</v>
      </c>
    </row>
    <row r="785" spans="1:28">
      <c r="A785">
        <v>9</v>
      </c>
      <c r="B785">
        <v>26</v>
      </c>
      <c r="C785">
        <v>2022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14</v>
      </c>
      <c r="M785">
        <v>99</v>
      </c>
      <c r="N785">
        <v>99</v>
      </c>
      <c r="O785">
        <v>99</v>
      </c>
      <c r="P785">
        <v>9999</v>
      </c>
      <c r="Q785">
        <v>167</v>
      </c>
      <c r="R785">
        <v>6629</v>
      </c>
      <c r="S785">
        <v>6629</v>
      </c>
      <c r="T785">
        <v>14</v>
      </c>
      <c r="U785">
        <v>57.923367023683824</v>
      </c>
      <c r="V785">
        <v>97.470049768189313</v>
      </c>
      <c r="W785">
        <v>89.964855936038489</v>
      </c>
      <c r="X785">
        <v>9.8716197190141433</v>
      </c>
      <c r="Y785">
        <v>1.1974397215999044</v>
      </c>
      <c r="Z785">
        <v>-14.177595677521312</v>
      </c>
      <c r="AA785">
        <v>23.015762794250396</v>
      </c>
      <c r="AB785">
        <v>24.146745000094057</v>
      </c>
    </row>
    <row r="786" spans="1:28">
      <c r="A786">
        <v>9</v>
      </c>
      <c r="B786">
        <v>27</v>
      </c>
      <c r="C786">
        <v>2022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17</v>
      </c>
      <c r="M786">
        <v>99</v>
      </c>
      <c r="N786">
        <v>99</v>
      </c>
      <c r="O786">
        <v>99</v>
      </c>
      <c r="P786">
        <v>9999</v>
      </c>
      <c r="Q786">
        <v>190</v>
      </c>
      <c r="R786">
        <v>21743</v>
      </c>
      <c r="S786">
        <v>21743</v>
      </c>
      <c r="T786">
        <v>0</v>
      </c>
      <c r="U786">
        <v>61.920572138159407</v>
      </c>
      <c r="V786">
        <v>91.367236956848188</v>
      </c>
      <c r="W786">
        <v>84.331959711171578</v>
      </c>
      <c r="X786">
        <v>10.342660985887617</v>
      </c>
      <c r="Y786">
        <v>1.4461755835168204</v>
      </c>
      <c r="Z786">
        <v>-25.686936378935755</v>
      </c>
      <c r="AA786">
        <v>75.491285327407823</v>
      </c>
      <c r="AB786">
        <v>74.241945913264999</v>
      </c>
    </row>
    <row r="787" spans="1:28" s="322" customFormat="1">
      <c r="A787" s="322">
        <v>9</v>
      </c>
      <c r="B787" s="322">
        <v>28</v>
      </c>
      <c r="C787" s="322">
        <v>2022</v>
      </c>
      <c r="D787" s="322">
        <v>99</v>
      </c>
      <c r="E787" s="322">
        <v>99</v>
      </c>
      <c r="F787" s="322">
        <v>99</v>
      </c>
      <c r="G787" s="322">
        <v>99</v>
      </c>
      <c r="H787" s="322">
        <v>99</v>
      </c>
      <c r="I787" s="322">
        <v>99</v>
      </c>
      <c r="J787" s="322">
        <v>999</v>
      </c>
      <c r="K787" s="322">
        <v>99</v>
      </c>
      <c r="L787" s="322">
        <v>75</v>
      </c>
      <c r="M787" s="322">
        <v>99</v>
      </c>
      <c r="N787" s="322">
        <v>99</v>
      </c>
      <c r="O787" s="322">
        <v>99</v>
      </c>
      <c r="P787" s="322">
        <v>9999</v>
      </c>
    </row>
    <row r="788" spans="1:28" s="322" customFormat="1">
      <c r="A788" s="322">
        <v>9</v>
      </c>
      <c r="B788" s="322">
        <v>29</v>
      </c>
      <c r="C788" s="322">
        <v>2022</v>
      </c>
      <c r="D788" s="322">
        <v>99</v>
      </c>
      <c r="E788" s="322">
        <v>99</v>
      </c>
      <c r="F788" s="322">
        <v>99</v>
      </c>
      <c r="G788" s="322">
        <v>99</v>
      </c>
      <c r="H788" s="322">
        <v>99</v>
      </c>
      <c r="I788" s="322">
        <v>99</v>
      </c>
      <c r="J788" s="322">
        <v>999</v>
      </c>
      <c r="K788" s="322">
        <v>99</v>
      </c>
      <c r="L788" s="322">
        <v>76</v>
      </c>
      <c r="M788" s="322">
        <v>99</v>
      </c>
      <c r="N788" s="322">
        <v>99</v>
      </c>
      <c r="O788" s="322">
        <v>99</v>
      </c>
      <c r="P788" s="322">
        <v>9999</v>
      </c>
    </row>
    <row r="789" spans="1:28" s="322" customFormat="1">
      <c r="A789" s="322">
        <v>9</v>
      </c>
      <c r="B789" s="322">
        <v>30</v>
      </c>
      <c r="C789" s="322">
        <v>2022</v>
      </c>
      <c r="D789" s="322">
        <v>99</v>
      </c>
      <c r="E789" s="322">
        <v>99</v>
      </c>
      <c r="F789" s="322">
        <v>99</v>
      </c>
      <c r="G789" s="322">
        <v>99</v>
      </c>
      <c r="H789" s="322">
        <v>99</v>
      </c>
      <c r="I789" s="322">
        <v>99</v>
      </c>
      <c r="J789" s="322">
        <v>999</v>
      </c>
      <c r="K789" s="322">
        <v>99</v>
      </c>
      <c r="L789" s="322">
        <v>99</v>
      </c>
      <c r="M789" s="322">
        <v>99</v>
      </c>
      <c r="N789" s="322">
        <v>99</v>
      </c>
      <c r="O789" s="322">
        <v>99</v>
      </c>
      <c r="P789" s="322">
        <v>9999</v>
      </c>
    </row>
    <row r="790" spans="1:28">
      <c r="A790" s="322">
        <v>9</v>
      </c>
      <c r="B790">
        <v>31</v>
      </c>
      <c r="C790">
        <v>2021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1</v>
      </c>
      <c r="M790">
        <v>99</v>
      </c>
      <c r="N790">
        <v>99</v>
      </c>
      <c r="O790">
        <v>99</v>
      </c>
      <c r="P790">
        <v>9999</v>
      </c>
    </row>
    <row r="791" spans="1:28">
      <c r="A791">
        <v>9</v>
      </c>
      <c r="B791">
        <v>32</v>
      </c>
      <c r="C791">
        <v>2021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2</v>
      </c>
      <c r="M791">
        <v>99</v>
      </c>
      <c r="N791">
        <v>99</v>
      </c>
      <c r="O791">
        <v>99</v>
      </c>
      <c r="P791">
        <v>9999</v>
      </c>
    </row>
    <row r="792" spans="1:28">
      <c r="A792">
        <v>9</v>
      </c>
      <c r="B792">
        <v>33</v>
      </c>
      <c r="C792">
        <v>2021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5</v>
      </c>
      <c r="M792">
        <v>99</v>
      </c>
      <c r="N792">
        <v>99</v>
      </c>
      <c r="O792">
        <v>99</v>
      </c>
      <c r="P792">
        <v>9999</v>
      </c>
    </row>
    <row r="793" spans="1:28">
      <c r="A793">
        <v>9</v>
      </c>
      <c r="B793">
        <v>34</v>
      </c>
      <c r="C793">
        <v>2021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8</v>
      </c>
      <c r="M793">
        <v>99</v>
      </c>
      <c r="N793">
        <v>99</v>
      </c>
      <c r="O793">
        <v>99</v>
      </c>
      <c r="P793">
        <v>9999</v>
      </c>
      <c r="Q793">
        <v>8</v>
      </c>
      <c r="R793">
        <v>15</v>
      </c>
      <c r="S793">
        <v>15</v>
      </c>
      <c r="T793">
        <v>8</v>
      </c>
      <c r="U793">
        <v>48.266666666666659</v>
      </c>
      <c r="V793">
        <v>97.547128927410625</v>
      </c>
      <c r="W793">
        <v>90.036000000000016</v>
      </c>
      <c r="X793">
        <v>13.87362524120242</v>
      </c>
      <c r="Y793">
        <v>0.44221663871412648</v>
      </c>
      <c r="Z793">
        <v>16.403842465855764</v>
      </c>
      <c r="AA793">
        <v>5.7051574623459583E-2</v>
      </c>
      <c r="AB793">
        <v>6.0536659951308053E-2</v>
      </c>
    </row>
    <row r="794" spans="1:28">
      <c r="A794">
        <v>9</v>
      </c>
      <c r="B794">
        <v>35</v>
      </c>
      <c r="C794">
        <v>2021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11</v>
      </c>
      <c r="M794">
        <v>99</v>
      </c>
      <c r="N794">
        <v>99</v>
      </c>
      <c r="O794">
        <v>99</v>
      </c>
      <c r="P794">
        <v>9999</v>
      </c>
      <c r="Q794">
        <v>61</v>
      </c>
      <c r="R794">
        <v>263</v>
      </c>
      <c r="S794">
        <v>263</v>
      </c>
      <c r="T794">
        <v>11</v>
      </c>
      <c r="U794">
        <v>53.064638783269963</v>
      </c>
      <c r="V794">
        <v>97.375725543668565</v>
      </c>
      <c r="W794">
        <v>89.87779467680609</v>
      </c>
      <c r="X794">
        <v>13.128782782187544</v>
      </c>
      <c r="Y794">
        <v>1.1435072802306951</v>
      </c>
      <c r="Z794">
        <v>6.8612282638087603</v>
      </c>
      <c r="AA794">
        <v>1.0003042750646585</v>
      </c>
      <c r="AB794">
        <v>1.0595443991267397</v>
      </c>
    </row>
    <row r="795" spans="1:28">
      <c r="A795">
        <v>9</v>
      </c>
      <c r="B795">
        <v>36</v>
      </c>
      <c r="C795">
        <v>2021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14</v>
      </c>
      <c r="M795">
        <v>99</v>
      </c>
      <c r="N795">
        <v>99</v>
      </c>
      <c r="O795">
        <v>99</v>
      </c>
      <c r="P795">
        <v>9999</v>
      </c>
      <c r="Q795">
        <v>152</v>
      </c>
      <c r="R795">
        <v>5524</v>
      </c>
      <c r="S795">
        <v>5523</v>
      </c>
      <c r="T795">
        <v>14</v>
      </c>
      <c r="U795">
        <v>57.959985515118611</v>
      </c>
      <c r="V795">
        <v>95.863061767308722</v>
      </c>
      <c r="W795">
        <v>88.467233387651802</v>
      </c>
      <c r="X795">
        <v>9.8183579022568512</v>
      </c>
      <c r="Y795">
        <v>1.1554965744935839</v>
      </c>
      <c r="Z795">
        <v>-5.8549114738914225</v>
      </c>
      <c r="AA795">
        <v>21.01019321466606</v>
      </c>
      <c r="AB795">
        <v>21.901229347726648</v>
      </c>
    </row>
    <row r="796" spans="1:28">
      <c r="A796">
        <v>9</v>
      </c>
      <c r="B796">
        <v>37</v>
      </c>
      <c r="C796">
        <v>2021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17</v>
      </c>
      <c r="M796">
        <v>99</v>
      </c>
      <c r="N796">
        <v>99</v>
      </c>
      <c r="O796">
        <v>99</v>
      </c>
      <c r="P796">
        <v>9999</v>
      </c>
      <c r="Q796">
        <v>182</v>
      </c>
      <c r="R796">
        <v>20482</v>
      </c>
      <c r="S796">
        <v>20480</v>
      </c>
      <c r="T796">
        <v>17</v>
      </c>
      <c r="U796">
        <v>62.059033203125011</v>
      </c>
      <c r="V796">
        <v>90.859906131500864</v>
      </c>
      <c r="W796">
        <v>83.855114746093989</v>
      </c>
      <c r="X796">
        <v>10.346846315579468</v>
      </c>
      <c r="Y796">
        <v>1.5114412109157223</v>
      </c>
      <c r="Z796">
        <v>-27.326778623650593</v>
      </c>
      <c r="AA796">
        <v>77.902023429179991</v>
      </c>
      <c r="AB796">
        <v>76.978689593195313</v>
      </c>
    </row>
    <row r="797" spans="1:28">
      <c r="A797">
        <v>9</v>
      </c>
      <c r="B797">
        <v>38</v>
      </c>
      <c r="C797">
        <v>2020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1</v>
      </c>
      <c r="M797">
        <v>99</v>
      </c>
      <c r="N797">
        <v>99</v>
      </c>
      <c r="O797">
        <v>99</v>
      </c>
      <c r="P797">
        <v>9999</v>
      </c>
    </row>
    <row r="798" spans="1:28">
      <c r="A798">
        <v>9</v>
      </c>
      <c r="B798">
        <v>39</v>
      </c>
      <c r="C798">
        <v>2020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2</v>
      </c>
      <c r="M798">
        <v>99</v>
      </c>
      <c r="N798">
        <v>99</v>
      </c>
      <c r="O798">
        <v>99</v>
      </c>
      <c r="P798">
        <v>9999</v>
      </c>
    </row>
    <row r="799" spans="1:28">
      <c r="A799">
        <v>9</v>
      </c>
      <c r="B799">
        <v>40</v>
      </c>
      <c r="C799">
        <v>2020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5</v>
      </c>
      <c r="M799">
        <v>99</v>
      </c>
      <c r="N799">
        <v>99</v>
      </c>
      <c r="O799">
        <v>99</v>
      </c>
      <c r="P799">
        <v>9999</v>
      </c>
    </row>
    <row r="800" spans="1:28">
      <c r="A800">
        <v>9</v>
      </c>
      <c r="B800">
        <v>41</v>
      </c>
      <c r="C800">
        <v>2020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8</v>
      </c>
      <c r="M800">
        <v>99</v>
      </c>
      <c r="N800">
        <v>99</v>
      </c>
      <c r="O800">
        <v>99</v>
      </c>
      <c r="P800">
        <v>9999</v>
      </c>
      <c r="Q800">
        <v>7</v>
      </c>
      <c r="R800">
        <v>19</v>
      </c>
      <c r="S800">
        <v>19</v>
      </c>
      <c r="T800">
        <v>8</v>
      </c>
      <c r="U800">
        <v>48.315789473684227</v>
      </c>
      <c r="V800">
        <v>105.23008496322062</v>
      </c>
      <c r="W800">
        <v>97.127368421052623</v>
      </c>
      <c r="X800">
        <v>22.080611605303499</v>
      </c>
      <c r="Y800">
        <v>0.4648295192803264</v>
      </c>
      <c r="Z800">
        <v>-53.019767810390313</v>
      </c>
      <c r="AA800">
        <v>9.100488552543344E-2</v>
      </c>
      <c r="AB800">
        <v>0.10702203737559451</v>
      </c>
    </row>
    <row r="801" spans="1:28">
      <c r="A801">
        <v>9</v>
      </c>
      <c r="B801">
        <v>42</v>
      </c>
      <c r="C801">
        <v>2020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11</v>
      </c>
      <c r="M801">
        <v>99</v>
      </c>
      <c r="N801">
        <v>99</v>
      </c>
      <c r="O801">
        <v>99</v>
      </c>
      <c r="P801">
        <v>9999</v>
      </c>
      <c r="Q801">
        <v>53</v>
      </c>
      <c r="R801">
        <v>232</v>
      </c>
      <c r="S801">
        <v>232</v>
      </c>
      <c r="T801">
        <v>11</v>
      </c>
      <c r="U801">
        <v>52.961206896551715</v>
      </c>
      <c r="V801">
        <v>96.501709194157058</v>
      </c>
      <c r="W801">
        <v>89.071077586206812</v>
      </c>
      <c r="X801">
        <v>10.715630669687988</v>
      </c>
      <c r="Y801">
        <v>1.2433458441756613</v>
      </c>
      <c r="Z801">
        <v>-1.0084243820082033</v>
      </c>
      <c r="AA801">
        <v>1.1112175495737138</v>
      </c>
      <c r="AB801">
        <v>1.1984024347452604</v>
      </c>
    </row>
    <row r="802" spans="1:28">
      <c r="A802">
        <v>9</v>
      </c>
      <c r="B802">
        <v>43</v>
      </c>
      <c r="C802">
        <v>2020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14</v>
      </c>
      <c r="M802">
        <v>99</v>
      </c>
      <c r="N802">
        <v>99</v>
      </c>
      <c r="O802">
        <v>99</v>
      </c>
      <c r="P802">
        <v>9999</v>
      </c>
      <c r="Q802">
        <v>140</v>
      </c>
      <c r="R802">
        <v>3728</v>
      </c>
      <c r="S802">
        <v>3728</v>
      </c>
      <c r="T802">
        <v>14</v>
      </c>
      <c r="U802">
        <v>57.880364806866957</v>
      </c>
      <c r="V802">
        <v>93.741173933664726</v>
      </c>
      <c r="W802">
        <v>86.523103540772482</v>
      </c>
      <c r="X802">
        <v>9.7948038771290218</v>
      </c>
      <c r="Y802">
        <v>1.2131524729853598</v>
      </c>
      <c r="Z802">
        <v>-6.5019108628310844</v>
      </c>
      <c r="AA802">
        <v>17.856116486253477</v>
      </c>
      <c r="AB802">
        <v>18.706217687389248</v>
      </c>
    </row>
    <row r="803" spans="1:28">
      <c r="A803">
        <v>9</v>
      </c>
      <c r="B803">
        <v>44</v>
      </c>
      <c r="C803">
        <v>2020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17</v>
      </c>
      <c r="M803">
        <v>99</v>
      </c>
      <c r="N803">
        <v>99</v>
      </c>
      <c r="O803">
        <v>99</v>
      </c>
      <c r="P803">
        <v>9999</v>
      </c>
      <c r="Q803">
        <v>165</v>
      </c>
      <c r="R803">
        <v>16890</v>
      </c>
      <c r="S803">
        <v>16889</v>
      </c>
      <c r="T803">
        <v>17</v>
      </c>
      <c r="U803">
        <v>62.386050091775694</v>
      </c>
      <c r="V803">
        <v>88.485874276800772</v>
      </c>
      <c r="W803">
        <v>81.666671206110479</v>
      </c>
      <c r="X803">
        <v>10.402656606428081</v>
      </c>
      <c r="Y803">
        <v>1.634653328214015</v>
      </c>
      <c r="Z803">
        <v>-35.215170177905591</v>
      </c>
      <c r="AA803">
        <v>80.898553501293222</v>
      </c>
      <c r="AB803">
        <v>79.988357840489883</v>
      </c>
    </row>
    <row r="804" spans="1:28">
      <c r="A804">
        <v>9</v>
      </c>
      <c r="B804">
        <v>45</v>
      </c>
      <c r="C804">
        <v>2019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1</v>
      </c>
      <c r="M804">
        <v>99</v>
      </c>
      <c r="N804">
        <v>99</v>
      </c>
      <c r="O804">
        <v>99</v>
      </c>
      <c r="P804">
        <v>9999</v>
      </c>
    </row>
    <row r="805" spans="1:28">
      <c r="A805">
        <v>9</v>
      </c>
      <c r="B805">
        <v>46</v>
      </c>
      <c r="C805">
        <v>2019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2</v>
      </c>
      <c r="M805">
        <v>99</v>
      </c>
      <c r="N805">
        <v>99</v>
      </c>
      <c r="O805">
        <v>99</v>
      </c>
      <c r="P805">
        <v>9999</v>
      </c>
    </row>
    <row r="806" spans="1:28">
      <c r="A806">
        <v>9</v>
      </c>
      <c r="B806">
        <v>47</v>
      </c>
      <c r="C806">
        <v>2019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5</v>
      </c>
      <c r="M806">
        <v>99</v>
      </c>
      <c r="N806">
        <v>99</v>
      </c>
      <c r="O806">
        <v>99</v>
      </c>
      <c r="P806">
        <v>9999</v>
      </c>
    </row>
    <row r="807" spans="1:28">
      <c r="A807">
        <v>9</v>
      </c>
      <c r="B807">
        <v>48</v>
      </c>
      <c r="C807">
        <v>2019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8</v>
      </c>
      <c r="M807">
        <v>99</v>
      </c>
      <c r="N807">
        <v>99</v>
      </c>
      <c r="O807">
        <v>99</v>
      </c>
      <c r="P807">
        <v>9999</v>
      </c>
      <c r="Q807">
        <v>4</v>
      </c>
      <c r="R807">
        <v>5</v>
      </c>
      <c r="S807">
        <v>5</v>
      </c>
      <c r="T807">
        <v>8</v>
      </c>
      <c r="U807">
        <v>48.4</v>
      </c>
      <c r="V807">
        <v>97.464788732394382</v>
      </c>
      <c r="W807">
        <v>89.960000000000022</v>
      </c>
      <c r="X807">
        <v>12.24999591836665</v>
      </c>
      <c r="Y807">
        <v>0.48989794855678409</v>
      </c>
      <c r="Z807">
        <v>-11.064365517917087</v>
      </c>
      <c r="AA807">
        <v>2.4826216484607755E-2</v>
      </c>
      <c r="AB807">
        <v>2.7800383014863522E-2</v>
      </c>
    </row>
    <row r="808" spans="1:28">
      <c r="A808">
        <v>9</v>
      </c>
      <c r="B808">
        <v>49</v>
      </c>
      <c r="C808">
        <v>2019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11</v>
      </c>
      <c r="M808">
        <v>99</v>
      </c>
      <c r="N808">
        <v>99</v>
      </c>
      <c r="O808">
        <v>99</v>
      </c>
      <c r="P808">
        <v>9999</v>
      </c>
      <c r="Q808">
        <v>37</v>
      </c>
      <c r="R808">
        <v>148</v>
      </c>
      <c r="S808">
        <v>148</v>
      </c>
      <c r="T808">
        <v>11</v>
      </c>
      <c r="U808">
        <v>53.162162162162176</v>
      </c>
      <c r="V808">
        <v>91.967951158092021</v>
      </c>
      <c r="W808">
        <v>84.886418918918892</v>
      </c>
      <c r="X808">
        <v>12.169178502228824</v>
      </c>
      <c r="Y808">
        <v>1.0846225776119471</v>
      </c>
      <c r="Z808">
        <v>-7.6932754925457614</v>
      </c>
      <c r="AA808">
        <v>0.73485600794438943</v>
      </c>
      <c r="AB808">
        <v>0.77648175608826819</v>
      </c>
    </row>
    <row r="809" spans="1:28">
      <c r="A809">
        <v>9</v>
      </c>
      <c r="B809">
        <v>50</v>
      </c>
      <c r="C809">
        <v>2019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14</v>
      </c>
      <c r="M809">
        <v>99</v>
      </c>
      <c r="N809">
        <v>99</v>
      </c>
      <c r="O809">
        <v>99</v>
      </c>
      <c r="P809">
        <v>9999</v>
      </c>
      <c r="Q809">
        <v>131</v>
      </c>
      <c r="R809">
        <v>4029</v>
      </c>
      <c r="S809">
        <v>4029</v>
      </c>
      <c r="T809">
        <v>14</v>
      </c>
      <c r="U809">
        <v>57.984859766691478</v>
      </c>
      <c r="V809">
        <v>91.167776846465443</v>
      </c>
      <c r="W809">
        <v>84.147858029287718</v>
      </c>
      <c r="X809">
        <v>10.369957850276904</v>
      </c>
      <c r="Y809">
        <v>1.1415217214744728</v>
      </c>
      <c r="Z809">
        <v>-4.110191268137946</v>
      </c>
      <c r="AA809">
        <v>20.004965243296922</v>
      </c>
      <c r="AB809">
        <v>20.954227812778935</v>
      </c>
    </row>
    <row r="810" spans="1:28">
      <c r="A810">
        <v>9</v>
      </c>
      <c r="B810">
        <v>51</v>
      </c>
      <c r="C810">
        <v>2019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17</v>
      </c>
      <c r="M810">
        <v>99</v>
      </c>
      <c r="N810">
        <v>99</v>
      </c>
      <c r="O810">
        <v>99</v>
      </c>
      <c r="P810">
        <v>9999</v>
      </c>
      <c r="Q810">
        <v>149</v>
      </c>
      <c r="R810">
        <v>15946</v>
      </c>
      <c r="S810">
        <v>15946</v>
      </c>
      <c r="T810">
        <v>17</v>
      </c>
      <c r="U810">
        <v>62.506898281700735</v>
      </c>
      <c r="V810">
        <v>86.010668590457371</v>
      </c>
      <c r="W810">
        <v>79.387847108992474</v>
      </c>
      <c r="X810">
        <v>10.210561315866101</v>
      </c>
      <c r="Y810">
        <v>1.78917935059335</v>
      </c>
      <c r="Z810">
        <v>-30.033756512580904</v>
      </c>
      <c r="AA810">
        <v>79.175769612711022</v>
      </c>
      <c r="AB810">
        <v>78.241490048117939</v>
      </c>
    </row>
    <row r="811" spans="1:28">
      <c r="A811">
        <v>9</v>
      </c>
      <c r="B811">
        <v>52</v>
      </c>
      <c r="C811">
        <v>2018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1</v>
      </c>
      <c r="M811">
        <v>99</v>
      </c>
      <c r="N811">
        <v>99</v>
      </c>
      <c r="O811">
        <v>99</v>
      </c>
      <c r="P811">
        <v>9999</v>
      </c>
    </row>
    <row r="812" spans="1:28">
      <c r="A812">
        <v>9</v>
      </c>
      <c r="B812">
        <v>53</v>
      </c>
      <c r="C812">
        <v>2018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2</v>
      </c>
      <c r="M812">
        <v>99</v>
      </c>
      <c r="N812">
        <v>99</v>
      </c>
      <c r="O812">
        <v>99</v>
      </c>
      <c r="P812">
        <v>9999</v>
      </c>
    </row>
    <row r="813" spans="1:28">
      <c r="A813">
        <v>9</v>
      </c>
      <c r="B813">
        <v>54</v>
      </c>
      <c r="C813">
        <v>2018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9999</v>
      </c>
    </row>
    <row r="814" spans="1:28">
      <c r="A814">
        <v>9</v>
      </c>
      <c r="B814">
        <v>55</v>
      </c>
      <c r="C814">
        <v>2018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8</v>
      </c>
      <c r="M814">
        <v>99</v>
      </c>
      <c r="N814">
        <v>99</v>
      </c>
      <c r="O814">
        <v>99</v>
      </c>
      <c r="P814">
        <v>9999</v>
      </c>
      <c r="Q814">
        <v>4</v>
      </c>
      <c r="R814">
        <v>4</v>
      </c>
      <c r="S814">
        <v>4</v>
      </c>
      <c r="T814">
        <v>8</v>
      </c>
      <c r="U814">
        <v>48.25</v>
      </c>
      <c r="V814">
        <v>98.374864572047642</v>
      </c>
      <c r="W814">
        <v>90.800000000000011</v>
      </c>
      <c r="X814">
        <v>17.361019555314105</v>
      </c>
      <c r="Y814">
        <v>0.4330127018922193</v>
      </c>
      <c r="Z814">
        <v>-54.539103446908079</v>
      </c>
      <c r="AA814">
        <v>1.5976354994607984E-2</v>
      </c>
      <c r="AB814">
        <v>1.8060084389125607E-2</v>
      </c>
    </row>
    <row r="815" spans="1:28">
      <c r="A815">
        <v>9</v>
      </c>
      <c r="B815">
        <v>56</v>
      </c>
      <c r="C815">
        <v>2018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11</v>
      </c>
      <c r="M815">
        <v>99</v>
      </c>
      <c r="N815">
        <v>99</v>
      </c>
      <c r="O815">
        <v>99</v>
      </c>
      <c r="P815">
        <v>9999</v>
      </c>
      <c r="Q815">
        <v>46</v>
      </c>
      <c r="R815">
        <v>149</v>
      </c>
      <c r="S815">
        <v>149</v>
      </c>
      <c r="T815">
        <v>11</v>
      </c>
      <c r="U815">
        <v>53.369127516778562</v>
      </c>
      <c r="V815">
        <v>96.109127662204486</v>
      </c>
      <c r="W815">
        <v>88.708724832214784</v>
      </c>
      <c r="X815">
        <v>18.457049481299951</v>
      </c>
      <c r="Y815">
        <v>0.93657231175644096</v>
      </c>
      <c r="Z815">
        <v>-14.438191780168223</v>
      </c>
      <c r="AA815">
        <v>0.59511922354914715</v>
      </c>
      <c r="AB815">
        <v>0.65724386404654933</v>
      </c>
    </row>
    <row r="816" spans="1:28">
      <c r="A816">
        <v>9</v>
      </c>
      <c r="B816">
        <v>57</v>
      </c>
      <c r="C816">
        <v>2018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14</v>
      </c>
      <c r="M816">
        <v>99</v>
      </c>
      <c r="N816">
        <v>99</v>
      </c>
      <c r="O816">
        <v>99</v>
      </c>
      <c r="P816">
        <v>9999</v>
      </c>
      <c r="Q816">
        <v>144</v>
      </c>
      <c r="R816">
        <v>7750</v>
      </c>
      <c r="S816">
        <v>7750</v>
      </c>
      <c r="T816">
        <v>14</v>
      </c>
      <c r="U816">
        <v>57.86877419354839</v>
      </c>
      <c r="V816">
        <v>91.037821969034681</v>
      </c>
      <c r="W816">
        <v>84.027909677419814</v>
      </c>
      <c r="X816">
        <v>10.82007878533242</v>
      </c>
      <c r="Y816">
        <v>1.1532586848458173</v>
      </c>
      <c r="Z816">
        <v>-5.1681935578727849</v>
      </c>
      <c r="AA816">
        <v>30.954187802052967</v>
      </c>
      <c r="AB816">
        <v>32.381666667329846</v>
      </c>
    </row>
    <row r="817" spans="1:28">
      <c r="A817">
        <v>9</v>
      </c>
      <c r="B817">
        <v>58</v>
      </c>
      <c r="C817">
        <v>2018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17</v>
      </c>
      <c r="M817">
        <v>99</v>
      </c>
      <c r="N817">
        <v>99</v>
      </c>
      <c r="O817">
        <v>99</v>
      </c>
      <c r="P817">
        <v>9999</v>
      </c>
      <c r="Q817">
        <v>149</v>
      </c>
      <c r="R817">
        <v>17104</v>
      </c>
      <c r="S817">
        <v>17104</v>
      </c>
      <c r="T817">
        <v>17</v>
      </c>
      <c r="U817">
        <v>62.362780636108518</v>
      </c>
      <c r="V817">
        <v>85.277024274161519</v>
      </c>
      <c r="W817">
        <v>78.710693405051217</v>
      </c>
      <c r="X817">
        <v>10.689649089110889</v>
      </c>
      <c r="Y817">
        <v>1.9599287024696823</v>
      </c>
      <c r="Z817">
        <v>-32.798542238645311</v>
      </c>
      <c r="AA817">
        <v>68.314893956943749</v>
      </c>
      <c r="AB817">
        <v>66.943029384234478</v>
      </c>
    </row>
    <row r="818" spans="1:28">
      <c r="A818">
        <v>9</v>
      </c>
      <c r="B818">
        <v>59</v>
      </c>
      <c r="C818">
        <v>2017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</v>
      </c>
      <c r="M818">
        <v>99</v>
      </c>
      <c r="N818">
        <v>99</v>
      </c>
      <c r="O818">
        <v>99</v>
      </c>
      <c r="P818">
        <v>9999</v>
      </c>
    </row>
    <row r="819" spans="1:28">
      <c r="A819">
        <v>9</v>
      </c>
      <c r="B819">
        <v>60</v>
      </c>
      <c r="C819">
        <v>2017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2</v>
      </c>
      <c r="M819">
        <v>99</v>
      </c>
      <c r="N819">
        <v>99</v>
      </c>
      <c r="O819">
        <v>99</v>
      </c>
      <c r="P819">
        <v>9999</v>
      </c>
    </row>
    <row r="820" spans="1:28">
      <c r="A820">
        <v>9</v>
      </c>
      <c r="B820">
        <v>61</v>
      </c>
      <c r="C820">
        <v>2017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5</v>
      </c>
      <c r="M820">
        <v>99</v>
      </c>
      <c r="N820">
        <v>99</v>
      </c>
      <c r="O820">
        <v>99</v>
      </c>
      <c r="P820">
        <v>9999</v>
      </c>
    </row>
    <row r="821" spans="1:28">
      <c r="A821">
        <v>9</v>
      </c>
      <c r="B821">
        <v>62</v>
      </c>
      <c r="C821">
        <v>2017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8</v>
      </c>
      <c r="M821">
        <v>99</v>
      </c>
      <c r="N821">
        <v>99</v>
      </c>
      <c r="O821">
        <v>99</v>
      </c>
      <c r="P821">
        <v>9999</v>
      </c>
      <c r="Q821">
        <v>7</v>
      </c>
      <c r="R821">
        <v>10</v>
      </c>
      <c r="S821">
        <v>10</v>
      </c>
      <c r="T821">
        <v>8</v>
      </c>
      <c r="U821">
        <v>48.5</v>
      </c>
      <c r="V821">
        <v>112.60021668472368</v>
      </c>
      <c r="W821">
        <v>103.93000000000002</v>
      </c>
      <c r="X821">
        <v>24.597440923803376</v>
      </c>
      <c r="Y821">
        <v>0.5</v>
      </c>
      <c r="Z821">
        <v>9.797767204571338</v>
      </c>
      <c r="AA821">
        <v>2.885419972877051E-2</v>
      </c>
      <c r="AB821">
        <v>3.6740294197384352E-2</v>
      </c>
    </row>
    <row r="822" spans="1:28">
      <c r="A822">
        <v>9</v>
      </c>
      <c r="B822">
        <v>63</v>
      </c>
      <c r="C822">
        <v>2017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11</v>
      </c>
      <c r="M822">
        <v>99</v>
      </c>
      <c r="N822">
        <v>99</v>
      </c>
      <c r="O822">
        <v>99</v>
      </c>
      <c r="P822">
        <v>9999</v>
      </c>
      <c r="Q822">
        <v>61</v>
      </c>
      <c r="R822">
        <v>320</v>
      </c>
      <c r="S822">
        <v>320</v>
      </c>
      <c r="T822">
        <v>11</v>
      </c>
      <c r="U822">
        <v>53.424999999999997</v>
      </c>
      <c r="V822">
        <v>98.846492416034721</v>
      </c>
      <c r="W822">
        <v>91.235312499999935</v>
      </c>
      <c r="X822">
        <v>17.018544202644112</v>
      </c>
      <c r="Y822">
        <v>0.97819987732580449</v>
      </c>
      <c r="Z822">
        <v>-40.833787994504199</v>
      </c>
      <c r="AA822">
        <v>0.92333439132065631</v>
      </c>
      <c r="AB822">
        <v>1.0320830474173912</v>
      </c>
    </row>
    <row r="823" spans="1:28">
      <c r="A823">
        <v>9</v>
      </c>
      <c r="B823">
        <v>64</v>
      </c>
      <c r="C823">
        <v>2017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14</v>
      </c>
      <c r="M823">
        <v>99</v>
      </c>
      <c r="N823">
        <v>99</v>
      </c>
      <c r="O823">
        <v>99</v>
      </c>
      <c r="P823">
        <v>9999</v>
      </c>
      <c r="Q823">
        <v>164</v>
      </c>
      <c r="R823">
        <v>12643</v>
      </c>
      <c r="S823">
        <v>12643</v>
      </c>
      <c r="T823">
        <v>14</v>
      </c>
      <c r="U823">
        <v>57.727675393498394</v>
      </c>
      <c r="V823">
        <v>92.067578965968124</v>
      </c>
      <c r="W823">
        <v>84.978375385588691</v>
      </c>
      <c r="X823">
        <v>10.823554292356587</v>
      </c>
      <c r="Y823">
        <v>1.1945652717158155</v>
      </c>
      <c r="Z823">
        <v>-5.4444365066386444</v>
      </c>
      <c r="AA823">
        <v>36.480364717084562</v>
      </c>
      <c r="AB823">
        <v>37.980463835520496</v>
      </c>
    </row>
    <row r="824" spans="1:28">
      <c r="A824">
        <v>9</v>
      </c>
      <c r="B824">
        <v>65</v>
      </c>
      <c r="C824">
        <v>2017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17</v>
      </c>
      <c r="M824">
        <v>99</v>
      </c>
      <c r="N824">
        <v>99</v>
      </c>
      <c r="O824">
        <v>99</v>
      </c>
      <c r="P824">
        <v>9999</v>
      </c>
      <c r="Q824">
        <v>157</v>
      </c>
      <c r="R824">
        <v>21655</v>
      </c>
      <c r="S824">
        <v>21655</v>
      </c>
      <c r="T824">
        <v>17</v>
      </c>
      <c r="U824">
        <v>62.275963980604914</v>
      </c>
      <c r="V824">
        <v>86.26153811131968</v>
      </c>
      <c r="W824">
        <v>79.619399676749126</v>
      </c>
      <c r="X824">
        <v>10.808787654750063</v>
      </c>
      <c r="Y824">
        <v>1.9408814947769877</v>
      </c>
      <c r="Z824">
        <v>-32.191571595116905</v>
      </c>
      <c r="AA824">
        <v>62.483769512652565</v>
      </c>
      <c r="AB824">
        <v>60.950712822864752</v>
      </c>
    </row>
    <row r="825" spans="1:28">
      <c r="A825">
        <v>9</v>
      </c>
      <c r="B825">
        <v>66</v>
      </c>
      <c r="C825">
        <v>2016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1</v>
      </c>
      <c r="M825">
        <v>99</v>
      </c>
      <c r="N825">
        <v>99</v>
      </c>
      <c r="O825">
        <v>99</v>
      </c>
      <c r="P825">
        <v>9999</v>
      </c>
    </row>
    <row r="826" spans="1:28">
      <c r="A826">
        <v>9</v>
      </c>
      <c r="B826">
        <v>67</v>
      </c>
      <c r="C826">
        <v>2016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2</v>
      </c>
      <c r="M826">
        <v>99</v>
      </c>
      <c r="N826">
        <v>99</v>
      </c>
      <c r="O826">
        <v>99</v>
      </c>
      <c r="P826">
        <v>9999</v>
      </c>
    </row>
    <row r="827" spans="1:28">
      <c r="A827">
        <v>9</v>
      </c>
      <c r="B827">
        <v>68</v>
      </c>
      <c r="C827">
        <v>2016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5</v>
      </c>
      <c r="M827">
        <v>99</v>
      </c>
      <c r="N827">
        <v>99</v>
      </c>
      <c r="O827">
        <v>99</v>
      </c>
      <c r="P827">
        <v>9999</v>
      </c>
    </row>
    <row r="828" spans="1:28">
      <c r="A828">
        <v>9</v>
      </c>
      <c r="B828">
        <v>69</v>
      </c>
      <c r="C828">
        <v>2016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8</v>
      </c>
      <c r="M828">
        <v>99</v>
      </c>
      <c r="N828">
        <v>99</v>
      </c>
      <c r="O828">
        <v>99</v>
      </c>
      <c r="P828">
        <v>9999</v>
      </c>
      <c r="Q828">
        <v>9</v>
      </c>
      <c r="R828">
        <v>10</v>
      </c>
      <c r="S828">
        <v>10</v>
      </c>
      <c r="T828">
        <v>8</v>
      </c>
      <c r="U828">
        <v>48.2</v>
      </c>
      <c r="V828">
        <v>110.61755146262188</v>
      </c>
      <c r="W828">
        <v>102.10000000000002</v>
      </c>
      <c r="X828">
        <v>22.961576600921752</v>
      </c>
      <c r="Y828">
        <v>0.39999999999981806</v>
      </c>
      <c r="Z828">
        <v>34.514180527486538</v>
      </c>
      <c r="AA828">
        <v>2.1323780279767997E-2</v>
      </c>
      <c r="AB828">
        <v>2.6725248970822658E-2</v>
      </c>
    </row>
    <row r="829" spans="1:28">
      <c r="A829">
        <v>9</v>
      </c>
      <c r="B829">
        <v>70</v>
      </c>
      <c r="C829">
        <v>2016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11</v>
      </c>
      <c r="M829">
        <v>99</v>
      </c>
      <c r="N829">
        <v>99</v>
      </c>
      <c r="O829">
        <v>99</v>
      </c>
      <c r="P829">
        <v>9999</v>
      </c>
      <c r="Q829">
        <v>66</v>
      </c>
      <c r="R829">
        <v>402</v>
      </c>
      <c r="S829">
        <v>402</v>
      </c>
      <c r="T829">
        <v>11</v>
      </c>
      <c r="U829">
        <v>53.360696517412926</v>
      </c>
      <c r="V829">
        <v>92.359976930084102</v>
      </c>
      <c r="W829">
        <v>85.24825870646761</v>
      </c>
      <c r="X829">
        <v>15.67244022288938</v>
      </c>
      <c r="Y829">
        <v>0.97824470299774846</v>
      </c>
      <c r="Z829">
        <v>-8.6285162517541689</v>
      </c>
      <c r="AA829">
        <v>0.8572159672466737</v>
      </c>
      <c r="AB829">
        <v>0.89703128029412094</v>
      </c>
    </row>
    <row r="830" spans="1:28">
      <c r="A830">
        <v>9</v>
      </c>
      <c r="B830">
        <v>71</v>
      </c>
      <c r="C830">
        <v>2016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14</v>
      </c>
      <c r="M830">
        <v>99</v>
      </c>
      <c r="N830">
        <v>99</v>
      </c>
      <c r="O830">
        <v>99</v>
      </c>
      <c r="P830">
        <v>9999</v>
      </c>
      <c r="Q830">
        <v>181</v>
      </c>
      <c r="R830">
        <v>16830</v>
      </c>
      <c r="S830">
        <v>16830</v>
      </c>
      <c r="T830">
        <v>14</v>
      </c>
      <c r="U830">
        <v>57.767617349970301</v>
      </c>
      <c r="V830">
        <v>91.585255396356644</v>
      </c>
      <c r="W830">
        <v>84.533190730838498</v>
      </c>
      <c r="X830">
        <v>10.184731093862128</v>
      </c>
      <c r="Y830">
        <v>1.1763704276249489</v>
      </c>
      <c r="Z830">
        <v>-4.1535260784118719</v>
      </c>
      <c r="AA830">
        <v>35.887922210849545</v>
      </c>
      <c r="AB830">
        <v>37.239804769046309</v>
      </c>
    </row>
    <row r="831" spans="1:28">
      <c r="A831">
        <v>9</v>
      </c>
      <c r="B831">
        <v>72</v>
      </c>
      <c r="C831">
        <v>2016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17</v>
      </c>
      <c r="M831">
        <v>99</v>
      </c>
      <c r="N831">
        <v>99</v>
      </c>
      <c r="O831">
        <v>99</v>
      </c>
      <c r="P831">
        <v>9999</v>
      </c>
      <c r="Q831">
        <v>179</v>
      </c>
      <c r="R831">
        <v>29615</v>
      </c>
      <c r="S831">
        <v>29615</v>
      </c>
      <c r="T831">
        <v>17</v>
      </c>
      <c r="U831">
        <v>62.245281107546866</v>
      </c>
      <c r="V831">
        <v>86.424129525003366</v>
      </c>
      <c r="W831">
        <v>79.769471551578476</v>
      </c>
      <c r="X831">
        <v>10.921245667502783</v>
      </c>
      <c r="Y831">
        <v>1.9354628591916625</v>
      </c>
      <c r="Z831">
        <v>-29.477222264700597</v>
      </c>
      <c r="AA831">
        <v>63.150375298532914</v>
      </c>
      <c r="AB831">
        <v>61.836438701688749</v>
      </c>
    </row>
    <row r="832" spans="1:28">
      <c r="A832">
        <v>9</v>
      </c>
      <c r="B832">
        <v>73</v>
      </c>
      <c r="C832">
        <v>2015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1</v>
      </c>
      <c r="M832">
        <v>99</v>
      </c>
      <c r="N832">
        <v>99</v>
      </c>
      <c r="O832">
        <v>99</v>
      </c>
      <c r="P832">
        <v>9999</v>
      </c>
    </row>
    <row r="833" spans="1:28">
      <c r="A833">
        <v>9</v>
      </c>
      <c r="B833">
        <v>74</v>
      </c>
      <c r="C833">
        <v>2015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2</v>
      </c>
      <c r="M833">
        <v>99</v>
      </c>
      <c r="N833">
        <v>99</v>
      </c>
      <c r="O833">
        <v>99</v>
      </c>
      <c r="P833">
        <v>9999</v>
      </c>
    </row>
    <row r="834" spans="1:28">
      <c r="A834">
        <v>9</v>
      </c>
      <c r="B834">
        <v>75</v>
      </c>
      <c r="C834">
        <v>2015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5</v>
      </c>
      <c r="M834">
        <v>99</v>
      </c>
      <c r="N834">
        <v>99</v>
      </c>
      <c r="O834">
        <v>99</v>
      </c>
      <c r="P834">
        <v>9999</v>
      </c>
    </row>
    <row r="835" spans="1:28">
      <c r="A835">
        <v>9</v>
      </c>
      <c r="B835">
        <v>76</v>
      </c>
      <c r="C835">
        <v>2015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8</v>
      </c>
      <c r="M835">
        <v>99</v>
      </c>
      <c r="N835">
        <v>99</v>
      </c>
      <c r="O835">
        <v>99</v>
      </c>
      <c r="P835">
        <v>9999</v>
      </c>
      <c r="Q835">
        <v>1</v>
      </c>
      <c r="R835">
        <v>1</v>
      </c>
      <c r="S835">
        <v>1</v>
      </c>
      <c r="T835">
        <v>8</v>
      </c>
      <c r="U835">
        <v>48</v>
      </c>
      <c r="V835">
        <v>58.721560130010857</v>
      </c>
      <c r="W835">
        <v>54.2</v>
      </c>
      <c r="X835">
        <v>0</v>
      </c>
      <c r="Y835">
        <v>0</v>
      </c>
      <c r="AA835">
        <v>2.6349766804563777E-3</v>
      </c>
      <c r="AB835">
        <v>1.7696834676235781E-3</v>
      </c>
    </row>
    <row r="836" spans="1:28">
      <c r="A836">
        <v>9</v>
      </c>
      <c r="B836">
        <v>77</v>
      </c>
      <c r="C836">
        <v>2015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11</v>
      </c>
      <c r="M836">
        <v>99</v>
      </c>
      <c r="N836">
        <v>99</v>
      </c>
      <c r="O836">
        <v>99</v>
      </c>
      <c r="P836">
        <v>9999</v>
      </c>
      <c r="Q836">
        <v>67</v>
      </c>
      <c r="R836">
        <v>241</v>
      </c>
      <c r="S836">
        <v>241</v>
      </c>
      <c r="T836">
        <v>11</v>
      </c>
      <c r="U836">
        <v>53.73443983402489</v>
      </c>
      <c r="V836">
        <v>88.422652095143462</v>
      </c>
      <c r="W836">
        <v>81.614107883817439</v>
      </c>
      <c r="X836">
        <v>8.7060221521944392</v>
      </c>
      <c r="Y836">
        <v>0.65376074327733613</v>
      </c>
      <c r="Z836">
        <v>14.40580974516457</v>
      </c>
      <c r="AA836">
        <v>0.63502937998998732</v>
      </c>
      <c r="AB836">
        <v>0.64221225322302888</v>
      </c>
    </row>
    <row r="837" spans="1:28">
      <c r="A837">
        <v>9</v>
      </c>
      <c r="B837">
        <v>78</v>
      </c>
      <c r="C837">
        <v>2015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14</v>
      </c>
      <c r="M837">
        <v>99</v>
      </c>
      <c r="N837">
        <v>99</v>
      </c>
      <c r="O837">
        <v>99</v>
      </c>
      <c r="P837">
        <v>9999</v>
      </c>
      <c r="Q837">
        <v>159</v>
      </c>
      <c r="R837">
        <v>13617</v>
      </c>
      <c r="S837">
        <v>13617</v>
      </c>
      <c r="T837">
        <v>14</v>
      </c>
      <c r="U837">
        <v>57.759565249320701</v>
      </c>
      <c r="V837">
        <v>91.364277541352877</v>
      </c>
      <c r="W837">
        <v>84.329228170668799</v>
      </c>
      <c r="X837">
        <v>9.1796691903366234</v>
      </c>
      <c r="Y837">
        <v>1.1899315876947627</v>
      </c>
      <c r="Z837">
        <v>-4.9861914259307563</v>
      </c>
      <c r="AA837">
        <v>35.880477457774504</v>
      </c>
      <c r="AB837">
        <v>37.493490209569011</v>
      </c>
    </row>
    <row r="838" spans="1:28">
      <c r="A838">
        <v>9</v>
      </c>
      <c r="B838">
        <v>79</v>
      </c>
      <c r="C838">
        <v>2015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17</v>
      </c>
      <c r="M838">
        <v>99</v>
      </c>
      <c r="N838">
        <v>99</v>
      </c>
      <c r="O838">
        <v>99</v>
      </c>
      <c r="P838">
        <v>9999</v>
      </c>
      <c r="Q838">
        <v>169</v>
      </c>
      <c r="R838">
        <v>24051</v>
      </c>
      <c r="S838">
        <v>24051</v>
      </c>
      <c r="T838">
        <v>17</v>
      </c>
      <c r="U838">
        <v>62.241071057336491</v>
      </c>
      <c r="V838">
        <v>85.348622440224304</v>
      </c>
      <c r="W838">
        <v>78.776778512327866</v>
      </c>
      <c r="X838">
        <v>10.048379294176341</v>
      </c>
      <c r="Y838">
        <v>1.8989729570293872</v>
      </c>
      <c r="Z838">
        <v>-34.258649983304053</v>
      </c>
      <c r="AA838">
        <v>63.373824141656343</v>
      </c>
      <c r="AB838">
        <v>61.86252785374031</v>
      </c>
    </row>
    <row r="839" spans="1:28">
      <c r="A839">
        <v>9</v>
      </c>
      <c r="B839">
        <v>80</v>
      </c>
      <c r="C839">
        <v>2014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1</v>
      </c>
      <c r="M839">
        <v>99</v>
      </c>
      <c r="N839">
        <v>99</v>
      </c>
      <c r="O839">
        <v>99</v>
      </c>
      <c r="P839">
        <v>9999</v>
      </c>
    </row>
    <row r="840" spans="1:28">
      <c r="A840">
        <v>9</v>
      </c>
      <c r="B840">
        <v>81</v>
      </c>
      <c r="C840">
        <v>2014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2</v>
      </c>
      <c r="M840">
        <v>99</v>
      </c>
      <c r="N840">
        <v>99</v>
      </c>
      <c r="O840">
        <v>99</v>
      </c>
      <c r="P840">
        <v>9999</v>
      </c>
    </row>
    <row r="841" spans="1:28">
      <c r="A841">
        <v>9</v>
      </c>
      <c r="B841">
        <v>82</v>
      </c>
      <c r="C841">
        <v>2014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5</v>
      </c>
      <c r="M841">
        <v>99</v>
      </c>
      <c r="N841">
        <v>99</v>
      </c>
      <c r="O841">
        <v>99</v>
      </c>
      <c r="P841">
        <v>9999</v>
      </c>
    </row>
    <row r="842" spans="1:28">
      <c r="A842">
        <v>9</v>
      </c>
      <c r="B842">
        <v>83</v>
      </c>
      <c r="C842">
        <v>2014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8</v>
      </c>
      <c r="M842">
        <v>99</v>
      </c>
      <c r="N842">
        <v>99</v>
      </c>
      <c r="O842">
        <v>99</v>
      </c>
      <c r="P842">
        <v>9999</v>
      </c>
      <c r="Q842">
        <v>1</v>
      </c>
      <c r="R842">
        <v>1</v>
      </c>
      <c r="S842">
        <v>1</v>
      </c>
      <c r="T842">
        <v>8</v>
      </c>
      <c r="U842">
        <v>48</v>
      </c>
      <c r="V842">
        <v>103.79198266522212</v>
      </c>
      <c r="W842">
        <v>95.8</v>
      </c>
      <c r="X842">
        <v>0</v>
      </c>
      <c r="Y842">
        <v>0</v>
      </c>
      <c r="AA842">
        <v>9.408222786715591E-3</v>
      </c>
      <c r="AB842">
        <v>1.1669769875305243E-2</v>
      </c>
    </row>
    <row r="843" spans="1:28">
      <c r="A843">
        <v>9</v>
      </c>
      <c r="B843">
        <v>84</v>
      </c>
      <c r="C843">
        <v>2014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11</v>
      </c>
      <c r="M843">
        <v>99</v>
      </c>
      <c r="N843">
        <v>99</v>
      </c>
      <c r="O843">
        <v>99</v>
      </c>
      <c r="P843">
        <v>9999</v>
      </c>
      <c r="Q843">
        <v>24</v>
      </c>
      <c r="R843">
        <v>68</v>
      </c>
      <c r="S843">
        <v>68</v>
      </c>
      <c r="T843">
        <v>11</v>
      </c>
      <c r="U843">
        <v>53.75</v>
      </c>
      <c r="V843">
        <v>83.887260212860895</v>
      </c>
      <c r="W843">
        <v>77.427941176470597</v>
      </c>
      <c r="X843">
        <v>7.9639416339826274</v>
      </c>
      <c r="Y843">
        <v>0.57841060115579801</v>
      </c>
      <c r="Z843">
        <v>21.98813458309867</v>
      </c>
      <c r="AA843">
        <v>0.63975914949666013</v>
      </c>
      <c r="AB843">
        <v>0.64136226900281446</v>
      </c>
    </row>
    <row r="844" spans="1:28">
      <c r="A844">
        <v>9</v>
      </c>
      <c r="B844">
        <v>85</v>
      </c>
      <c r="C844">
        <v>2014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14</v>
      </c>
      <c r="M844">
        <v>99</v>
      </c>
      <c r="N844">
        <v>99</v>
      </c>
      <c r="O844">
        <v>99</v>
      </c>
      <c r="P844">
        <v>9999</v>
      </c>
      <c r="Q844">
        <v>81</v>
      </c>
      <c r="R844">
        <v>3866</v>
      </c>
      <c r="S844">
        <v>3866</v>
      </c>
      <c r="T844">
        <v>14</v>
      </c>
      <c r="U844">
        <v>57.786342472840147</v>
      </c>
      <c r="V844">
        <v>87.800218478285956</v>
      </c>
      <c r="W844">
        <v>81.039601655457787</v>
      </c>
      <c r="X844">
        <v>9.6548274165569374</v>
      </c>
      <c r="Y844">
        <v>1.1657199364088375</v>
      </c>
      <c r="Z844">
        <v>-8.6766008246433586</v>
      </c>
      <c r="AA844">
        <v>36.372189293442474</v>
      </c>
      <c r="AB844">
        <v>38.164179531735314</v>
      </c>
    </row>
    <row r="845" spans="1:28">
      <c r="A845">
        <v>9</v>
      </c>
      <c r="B845">
        <v>86</v>
      </c>
      <c r="C845">
        <v>2014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17</v>
      </c>
      <c r="M845">
        <v>99</v>
      </c>
      <c r="N845">
        <v>99</v>
      </c>
      <c r="O845">
        <v>99</v>
      </c>
      <c r="P845">
        <v>9999</v>
      </c>
      <c r="Q845">
        <v>109</v>
      </c>
      <c r="R845">
        <v>6694</v>
      </c>
      <c r="S845">
        <v>6694</v>
      </c>
      <c r="T845">
        <v>17</v>
      </c>
      <c r="U845">
        <v>62.209142515685699</v>
      </c>
      <c r="V845">
        <v>81.291488213600388</v>
      </c>
      <c r="W845">
        <v>75.032043621153107</v>
      </c>
      <c r="X845">
        <v>10.287567202058751</v>
      </c>
      <c r="Y845">
        <v>1.9433722287983763</v>
      </c>
      <c r="Z845">
        <v>-33.130365700269259</v>
      </c>
      <c r="AA845">
        <v>62.978643334274153</v>
      </c>
      <c r="AB845">
        <v>61.182788429386562</v>
      </c>
    </row>
    <row r="846" spans="1:28">
      <c r="A846">
        <v>9</v>
      </c>
      <c r="B846">
        <v>87</v>
      </c>
      <c r="C846">
        <v>2013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</v>
      </c>
      <c r="M846">
        <v>99</v>
      </c>
      <c r="N846">
        <v>99</v>
      </c>
      <c r="O846">
        <v>99</v>
      </c>
      <c r="P846">
        <v>9999</v>
      </c>
    </row>
    <row r="847" spans="1:28">
      <c r="A847">
        <v>9</v>
      </c>
      <c r="B847">
        <v>88</v>
      </c>
      <c r="C847">
        <v>2013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2</v>
      </c>
      <c r="M847">
        <v>99</v>
      </c>
      <c r="N847">
        <v>99</v>
      </c>
      <c r="O847">
        <v>99</v>
      </c>
      <c r="P847">
        <v>9999</v>
      </c>
    </row>
    <row r="848" spans="1:28">
      <c r="A848">
        <v>9</v>
      </c>
      <c r="B848">
        <v>89</v>
      </c>
      <c r="C848">
        <v>2013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5</v>
      </c>
      <c r="M848">
        <v>99</v>
      </c>
      <c r="N848">
        <v>99</v>
      </c>
      <c r="O848">
        <v>99</v>
      </c>
      <c r="P848">
        <v>9999</v>
      </c>
    </row>
    <row r="849" spans="1:28">
      <c r="A849">
        <v>9</v>
      </c>
      <c r="B849">
        <v>90</v>
      </c>
      <c r="C849">
        <v>2013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9999</v>
      </c>
      <c r="Q849">
        <v>8</v>
      </c>
      <c r="R849">
        <v>11</v>
      </c>
      <c r="S849">
        <v>11</v>
      </c>
      <c r="T849">
        <v>8</v>
      </c>
      <c r="U849">
        <v>48.454545454545446</v>
      </c>
      <c r="V849">
        <v>109.71141534521816</v>
      </c>
      <c r="W849">
        <v>101.26363636363637</v>
      </c>
      <c r="X849">
        <v>13.715105986882021</v>
      </c>
      <c r="Y849">
        <v>0.49792959773224088</v>
      </c>
      <c r="Z849">
        <v>32.456844358190324</v>
      </c>
      <c r="AA849">
        <v>0.20396810680511776</v>
      </c>
      <c r="AB849">
        <v>0.27684053349027343</v>
      </c>
    </row>
    <row r="850" spans="1:28">
      <c r="A850">
        <v>9</v>
      </c>
      <c r="B850">
        <v>91</v>
      </c>
      <c r="C850">
        <v>2013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11</v>
      </c>
      <c r="M850">
        <v>99</v>
      </c>
      <c r="N850">
        <v>99</v>
      </c>
      <c r="O850">
        <v>99</v>
      </c>
      <c r="P850">
        <v>9999</v>
      </c>
      <c r="Q850">
        <v>20</v>
      </c>
      <c r="R850">
        <v>117</v>
      </c>
      <c r="S850">
        <v>117</v>
      </c>
      <c r="T850">
        <v>11</v>
      </c>
      <c r="U850">
        <v>53.188034188034194</v>
      </c>
      <c r="V850">
        <v>96.328397736848487</v>
      </c>
      <c r="W850">
        <v>88.911111111111097</v>
      </c>
      <c r="X850">
        <v>13.564507342664385</v>
      </c>
      <c r="Y850">
        <v>1.0121621431170997</v>
      </c>
      <c r="Z850">
        <v>-31.701975300619605</v>
      </c>
      <c r="AA850">
        <v>2.1694789541998887</v>
      </c>
      <c r="AB850">
        <v>2.5853858817541231</v>
      </c>
    </row>
    <row r="851" spans="1:28">
      <c r="A851">
        <v>9</v>
      </c>
      <c r="B851">
        <v>92</v>
      </c>
      <c r="C851">
        <v>2013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14</v>
      </c>
      <c r="M851">
        <v>99</v>
      </c>
      <c r="N851">
        <v>99</v>
      </c>
      <c r="O851">
        <v>99</v>
      </c>
      <c r="P851">
        <v>9999</v>
      </c>
      <c r="Q851">
        <v>60</v>
      </c>
      <c r="R851">
        <v>1525</v>
      </c>
      <c r="S851">
        <v>1525</v>
      </c>
      <c r="T851">
        <v>14</v>
      </c>
      <c r="U851">
        <v>57.72786885245899</v>
      </c>
      <c r="V851">
        <v>85.536614389996899</v>
      </c>
      <c r="W851">
        <v>78.950295081967198</v>
      </c>
      <c r="X851">
        <v>10.946629165038196</v>
      </c>
      <c r="Y851">
        <v>1.2571280237295899</v>
      </c>
      <c r="Z851">
        <v>-20.76492256787003</v>
      </c>
      <c r="AA851">
        <v>28.277396625254955</v>
      </c>
      <c r="AB851">
        <v>29.923133817938872</v>
      </c>
    </row>
    <row r="852" spans="1:28" s="315" customFormat="1">
      <c r="A852" s="315">
        <v>9</v>
      </c>
      <c r="B852" s="315">
        <v>93</v>
      </c>
      <c r="C852" s="315">
        <v>2013</v>
      </c>
      <c r="D852" s="315">
        <v>99</v>
      </c>
      <c r="E852" s="315">
        <v>99</v>
      </c>
      <c r="F852" s="315">
        <v>99</v>
      </c>
      <c r="G852" s="315">
        <v>99</v>
      </c>
      <c r="H852" s="315">
        <v>99</v>
      </c>
      <c r="I852" s="315">
        <v>99</v>
      </c>
      <c r="J852" s="315">
        <v>999</v>
      </c>
      <c r="K852" s="315">
        <v>99</v>
      </c>
      <c r="L852" s="315">
        <v>17</v>
      </c>
      <c r="M852" s="315">
        <v>99</v>
      </c>
      <c r="N852" s="315">
        <v>99</v>
      </c>
      <c r="O852" s="315">
        <v>99</v>
      </c>
      <c r="P852" s="315">
        <v>9999</v>
      </c>
      <c r="Q852" s="315">
        <v>72</v>
      </c>
      <c r="R852" s="315">
        <v>3740</v>
      </c>
      <c r="S852" s="315">
        <v>3740</v>
      </c>
      <c r="T852" s="315">
        <v>17</v>
      </c>
      <c r="U852" s="315">
        <v>62.395187165775397</v>
      </c>
      <c r="V852" s="315">
        <v>78.344244818975653</v>
      </c>
      <c r="W852" s="315">
        <v>72.311737967914425</v>
      </c>
      <c r="X852" s="315">
        <v>9.7394222712296248</v>
      </c>
      <c r="Y852" s="315">
        <v>1.8948221996210697</v>
      </c>
      <c r="Z852" s="315">
        <v>-17.324826600036801</v>
      </c>
      <c r="AA852" s="315">
        <v>69.349156313740053</v>
      </c>
      <c r="AB852" s="315">
        <v>67.214639766816717</v>
      </c>
    </row>
    <row r="853" spans="1:28" s="315" customFormat="1">
      <c r="A853" s="315">
        <v>9</v>
      </c>
      <c r="B853" s="315">
        <v>94</v>
      </c>
      <c r="C853" s="315">
        <v>2012</v>
      </c>
      <c r="D853" s="315">
        <v>99</v>
      </c>
      <c r="E853" s="315">
        <v>99</v>
      </c>
      <c r="F853" s="315">
        <v>99</v>
      </c>
      <c r="G853" s="315">
        <v>99</v>
      </c>
      <c r="H853" s="315">
        <v>99</v>
      </c>
      <c r="I853" s="315">
        <v>99</v>
      </c>
      <c r="J853" s="315">
        <v>999</v>
      </c>
      <c r="K853" s="315">
        <v>99</v>
      </c>
      <c r="L853" s="315">
        <v>1</v>
      </c>
      <c r="M853" s="315">
        <v>99</v>
      </c>
      <c r="N853" s="315">
        <v>99</v>
      </c>
      <c r="O853" s="315">
        <v>99</v>
      </c>
      <c r="P853" s="315">
        <v>9999</v>
      </c>
    </row>
    <row r="854" spans="1:28" s="315" customFormat="1">
      <c r="A854" s="315">
        <v>9</v>
      </c>
      <c r="B854" s="315">
        <v>95</v>
      </c>
      <c r="C854" s="315">
        <v>2012</v>
      </c>
      <c r="D854" s="315">
        <v>99</v>
      </c>
      <c r="E854" s="315">
        <v>99</v>
      </c>
      <c r="F854" s="315">
        <v>99</v>
      </c>
      <c r="G854" s="315">
        <v>99</v>
      </c>
      <c r="H854" s="315">
        <v>99</v>
      </c>
      <c r="I854" s="315">
        <v>99</v>
      </c>
      <c r="J854" s="315">
        <v>999</v>
      </c>
      <c r="K854" s="315">
        <v>99</v>
      </c>
      <c r="L854" s="315">
        <v>2</v>
      </c>
      <c r="M854" s="315">
        <v>99</v>
      </c>
      <c r="N854" s="315">
        <v>99</v>
      </c>
      <c r="O854" s="315">
        <v>99</v>
      </c>
      <c r="P854" s="315">
        <v>9999</v>
      </c>
    </row>
    <row r="855" spans="1:28" s="315" customFormat="1">
      <c r="A855" s="315">
        <v>9</v>
      </c>
      <c r="B855" s="315">
        <v>96</v>
      </c>
      <c r="C855" s="315">
        <v>2012</v>
      </c>
      <c r="D855" s="315">
        <v>99</v>
      </c>
      <c r="E855" s="315">
        <v>99</v>
      </c>
      <c r="F855" s="315">
        <v>99</v>
      </c>
      <c r="G855" s="315">
        <v>99</v>
      </c>
      <c r="H855" s="315">
        <v>99</v>
      </c>
      <c r="I855" s="315">
        <v>99</v>
      </c>
      <c r="J855" s="315">
        <v>999</v>
      </c>
      <c r="K855" s="315">
        <v>99</v>
      </c>
      <c r="L855" s="315">
        <v>5</v>
      </c>
      <c r="M855" s="315">
        <v>99</v>
      </c>
      <c r="N855" s="315">
        <v>99</v>
      </c>
      <c r="O855" s="315">
        <v>99</v>
      </c>
      <c r="P855" s="315">
        <v>9999</v>
      </c>
    </row>
    <row r="856" spans="1:28" s="315" customFormat="1">
      <c r="A856" s="315">
        <v>9</v>
      </c>
      <c r="B856" s="315">
        <v>97</v>
      </c>
      <c r="C856" s="315">
        <v>2012</v>
      </c>
      <c r="D856" s="315">
        <v>99</v>
      </c>
      <c r="E856" s="315">
        <v>99</v>
      </c>
      <c r="F856" s="315">
        <v>99</v>
      </c>
      <c r="G856" s="315">
        <v>99</v>
      </c>
      <c r="H856" s="315">
        <v>99</v>
      </c>
      <c r="I856" s="315">
        <v>99</v>
      </c>
      <c r="J856" s="315">
        <v>999</v>
      </c>
      <c r="K856" s="315">
        <v>99</v>
      </c>
      <c r="L856" s="315">
        <v>8</v>
      </c>
      <c r="M856" s="315">
        <v>99</v>
      </c>
      <c r="N856" s="315">
        <v>99</v>
      </c>
      <c r="O856" s="315">
        <v>99</v>
      </c>
      <c r="P856" s="315">
        <v>9999</v>
      </c>
      <c r="Q856" s="315">
        <v>1</v>
      </c>
      <c r="R856" s="315">
        <v>3</v>
      </c>
      <c r="S856" s="315">
        <v>3</v>
      </c>
      <c r="T856" s="315">
        <v>8</v>
      </c>
      <c r="U856" s="315">
        <v>48.333333333333343</v>
      </c>
      <c r="V856" s="315">
        <v>132.75550740339472</v>
      </c>
      <c r="W856" s="315">
        <v>122.53333333333336</v>
      </c>
      <c r="X856" s="315">
        <v>12.084793015282518</v>
      </c>
      <c r="Y856" s="315">
        <v>0.47140452079081746</v>
      </c>
      <c r="Z856" s="315">
        <v>-14.23794763148047</v>
      </c>
      <c r="AA856" s="315">
        <v>0.30549898167006112</v>
      </c>
      <c r="AB856" s="315">
        <v>0.48624338624338631</v>
      </c>
    </row>
    <row r="857" spans="1:28" s="315" customFormat="1">
      <c r="A857" s="315">
        <v>9</v>
      </c>
      <c r="B857" s="315">
        <v>98</v>
      </c>
      <c r="C857" s="315">
        <v>2012</v>
      </c>
      <c r="D857" s="315">
        <v>99</v>
      </c>
      <c r="E857" s="315">
        <v>99</v>
      </c>
      <c r="F857" s="315">
        <v>99</v>
      </c>
      <c r="G857" s="315">
        <v>99</v>
      </c>
      <c r="H857" s="315">
        <v>99</v>
      </c>
      <c r="I857" s="315">
        <v>99</v>
      </c>
      <c r="J857" s="315">
        <v>999</v>
      </c>
      <c r="K857" s="315">
        <v>99</v>
      </c>
      <c r="L857" s="315">
        <v>11</v>
      </c>
      <c r="M857" s="315">
        <v>99</v>
      </c>
      <c r="N857" s="315">
        <v>99</v>
      </c>
      <c r="O857" s="315">
        <v>99</v>
      </c>
      <c r="P857" s="315">
        <v>9999</v>
      </c>
      <c r="Q857" s="315">
        <v>9</v>
      </c>
      <c r="R857" s="315">
        <v>39</v>
      </c>
      <c r="S857" s="315">
        <v>39</v>
      </c>
      <c r="T857" s="315">
        <v>11</v>
      </c>
      <c r="U857" s="315">
        <v>52.846153846153854</v>
      </c>
      <c r="V857" s="315">
        <v>98.344306469983621</v>
      </c>
      <c r="W857" s="315">
        <v>90.771794871794867</v>
      </c>
      <c r="X857" s="315">
        <v>14.322386076778011</v>
      </c>
      <c r="Y857" s="315">
        <v>1.3114576259018389</v>
      </c>
      <c r="Z857" s="315">
        <v>-21.482537356601171</v>
      </c>
      <c r="AA857" s="315">
        <v>3.9714867617107936</v>
      </c>
      <c r="AB857" s="315">
        <v>4.6826719576719595</v>
      </c>
    </row>
    <row r="858" spans="1:28" s="315" customFormat="1">
      <c r="A858" s="315">
        <v>9</v>
      </c>
      <c r="B858" s="315">
        <v>99</v>
      </c>
      <c r="C858" s="315">
        <v>2012</v>
      </c>
      <c r="D858" s="315">
        <v>99</v>
      </c>
      <c r="E858" s="315">
        <v>99</v>
      </c>
      <c r="F858" s="315">
        <v>99</v>
      </c>
      <c r="G858" s="315">
        <v>99</v>
      </c>
      <c r="H858" s="315">
        <v>99</v>
      </c>
      <c r="I858" s="315">
        <v>99</v>
      </c>
      <c r="J858" s="315">
        <v>999</v>
      </c>
      <c r="K858" s="315">
        <v>99</v>
      </c>
      <c r="L858" s="315">
        <v>14</v>
      </c>
      <c r="M858" s="315">
        <v>99</v>
      </c>
      <c r="N858" s="315">
        <v>99</v>
      </c>
      <c r="O858" s="315">
        <v>99</v>
      </c>
      <c r="P858" s="315">
        <v>9999</v>
      </c>
      <c r="Q858" s="315">
        <v>19</v>
      </c>
      <c r="R858" s="315">
        <v>353</v>
      </c>
      <c r="S858" s="315">
        <v>353</v>
      </c>
      <c r="T858" s="315">
        <v>14</v>
      </c>
      <c r="U858" s="315">
        <v>57.654390934844223</v>
      </c>
      <c r="V858" s="315">
        <v>88.291351946939926</v>
      </c>
      <c r="W858" s="315">
        <v>81.492917847025467</v>
      </c>
      <c r="X858" s="315">
        <v>11.298964867053401</v>
      </c>
      <c r="Y858" s="315">
        <v>1.2904483421109465</v>
      </c>
      <c r="Z858" s="315">
        <v>-33.290552462333721</v>
      </c>
      <c r="AA858" s="315">
        <v>35.947046843177191</v>
      </c>
      <c r="AB858" s="315">
        <v>38.051587301587311</v>
      </c>
    </row>
    <row r="859" spans="1:28">
      <c r="A859">
        <v>9</v>
      </c>
      <c r="B859">
        <v>100</v>
      </c>
      <c r="C859">
        <v>2012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17</v>
      </c>
      <c r="M859">
        <v>99</v>
      </c>
      <c r="N859">
        <v>99</v>
      </c>
      <c r="O859">
        <v>99</v>
      </c>
      <c r="P859">
        <v>9999</v>
      </c>
      <c r="Q859">
        <v>22</v>
      </c>
      <c r="R859">
        <v>587</v>
      </c>
      <c r="S859">
        <v>587</v>
      </c>
      <c r="T859">
        <v>17</v>
      </c>
      <c r="U859">
        <v>61.930153321976142</v>
      </c>
      <c r="V859">
        <v>79.227059381580986</v>
      </c>
      <c r="W859">
        <v>73.126575809199238</v>
      </c>
      <c r="X859">
        <v>11.408685341533348</v>
      </c>
      <c r="Y859">
        <v>1.6918163007762772</v>
      </c>
      <c r="Z859">
        <v>-32.093870441485102</v>
      </c>
      <c r="AA859">
        <v>59.775967413441983</v>
      </c>
      <c r="AB859">
        <v>56.779497354497323</v>
      </c>
    </row>
    <row r="860" spans="1:28">
      <c r="A860">
        <v>10</v>
      </c>
      <c r="B860">
        <v>1</v>
      </c>
      <c r="C860">
        <v>2024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48</v>
      </c>
      <c r="N860">
        <v>99</v>
      </c>
      <c r="O860">
        <v>99</v>
      </c>
      <c r="P860">
        <v>9999</v>
      </c>
      <c r="Q860">
        <v>7</v>
      </c>
      <c r="R860">
        <v>8</v>
      </c>
      <c r="S860">
        <v>8</v>
      </c>
      <c r="T860">
        <v>8</v>
      </c>
      <c r="U860">
        <v>48</v>
      </c>
      <c r="V860">
        <v>101.00216684723723</v>
      </c>
      <c r="W860">
        <v>93.225000000000023</v>
      </c>
      <c r="X860">
        <v>14.896790761771364</v>
      </c>
      <c r="Y860">
        <v>0</v>
      </c>
      <c r="AA860">
        <v>2.539924437247992E-2</v>
      </c>
      <c r="AB860">
        <v>2.8672049307620778E-2</v>
      </c>
    </row>
    <row r="861" spans="1:28">
      <c r="A861">
        <v>10</v>
      </c>
      <c r="B861">
        <v>2</v>
      </c>
      <c r="C861">
        <v>2024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49</v>
      </c>
      <c r="N861">
        <v>99</v>
      </c>
      <c r="O861">
        <v>99</v>
      </c>
      <c r="P861">
        <v>9999</v>
      </c>
      <c r="Q861">
        <v>4</v>
      </c>
      <c r="R861">
        <v>10</v>
      </c>
      <c r="S861">
        <v>10</v>
      </c>
      <c r="T861">
        <v>8</v>
      </c>
      <c r="U861">
        <v>49</v>
      </c>
      <c r="V861">
        <v>106.47887323943664</v>
      </c>
      <c r="W861">
        <v>98.28</v>
      </c>
      <c r="X861">
        <v>15.116732451161536</v>
      </c>
      <c r="Y861">
        <v>0</v>
      </c>
      <c r="AA861">
        <v>3.1749055465599897E-2</v>
      </c>
      <c r="AB861">
        <v>3.7783440680517151E-2</v>
      </c>
    </row>
    <row r="862" spans="1:28">
      <c r="A862">
        <v>10</v>
      </c>
      <c r="B862">
        <v>3</v>
      </c>
      <c r="C862">
        <v>2024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50</v>
      </c>
      <c r="N862">
        <v>99</v>
      </c>
      <c r="O862">
        <v>99</v>
      </c>
      <c r="P862">
        <v>9999</v>
      </c>
      <c r="Q862">
        <v>6</v>
      </c>
      <c r="R862">
        <v>8</v>
      </c>
      <c r="S862">
        <v>8</v>
      </c>
      <c r="T862">
        <v>11</v>
      </c>
      <c r="U862">
        <v>50</v>
      </c>
      <c r="V862">
        <v>97.535211267605618</v>
      </c>
      <c r="W862">
        <v>90.02500000000002</v>
      </c>
      <c r="X862">
        <v>6.2180684299867242</v>
      </c>
      <c r="Y862">
        <v>0</v>
      </c>
      <c r="AA862">
        <v>2.539924437247992E-2</v>
      </c>
      <c r="AB862">
        <v>2.7687865260590624E-2</v>
      </c>
    </row>
    <row r="863" spans="1:28">
      <c r="A863">
        <v>10</v>
      </c>
      <c r="B863">
        <v>4</v>
      </c>
      <c r="C863">
        <v>2024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51</v>
      </c>
      <c r="N863">
        <v>99</v>
      </c>
      <c r="O863">
        <v>99</v>
      </c>
      <c r="P863">
        <v>9999</v>
      </c>
      <c r="Q863">
        <v>15</v>
      </c>
      <c r="R863">
        <v>24</v>
      </c>
      <c r="S863">
        <v>24</v>
      </c>
      <c r="T863">
        <v>11</v>
      </c>
      <c r="U863">
        <v>51</v>
      </c>
      <c r="V863">
        <v>105.33134705669916</v>
      </c>
      <c r="W863">
        <v>97.220833333333317</v>
      </c>
      <c r="X863">
        <v>11.665582538914489</v>
      </c>
      <c r="Y863">
        <v>0</v>
      </c>
      <c r="AA863">
        <v>7.6197733117439742E-2</v>
      </c>
      <c r="AB863">
        <v>8.9702993630291702E-2</v>
      </c>
    </row>
    <row r="864" spans="1:28">
      <c r="A864">
        <v>10</v>
      </c>
      <c r="B864">
        <v>5</v>
      </c>
      <c r="C864">
        <v>2024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52</v>
      </c>
      <c r="N864">
        <v>99</v>
      </c>
      <c r="O864">
        <v>99</v>
      </c>
      <c r="P864">
        <v>9999</v>
      </c>
      <c r="Q864">
        <v>18</v>
      </c>
      <c r="R864">
        <v>52</v>
      </c>
      <c r="S864">
        <v>52</v>
      </c>
      <c r="T864">
        <v>11</v>
      </c>
      <c r="U864">
        <v>52</v>
      </c>
      <c r="V864">
        <v>98.797816484707027</v>
      </c>
      <c r="W864">
        <v>91.190384615384644</v>
      </c>
      <c r="X864">
        <v>12.125041786055938</v>
      </c>
      <c r="Y864">
        <v>0</v>
      </c>
      <c r="AA864">
        <v>0.16509508842111947</v>
      </c>
      <c r="AB864">
        <v>0.1823008723676682</v>
      </c>
    </row>
    <row r="865" spans="1:28">
      <c r="A865">
        <v>10</v>
      </c>
      <c r="B865">
        <v>6</v>
      </c>
      <c r="C865">
        <v>2024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53</v>
      </c>
      <c r="N865">
        <v>99</v>
      </c>
      <c r="O865">
        <v>99</v>
      </c>
      <c r="P865">
        <v>9999</v>
      </c>
      <c r="Q865">
        <v>28</v>
      </c>
      <c r="R865">
        <v>86</v>
      </c>
      <c r="S865">
        <v>86</v>
      </c>
      <c r="T865">
        <v>11</v>
      </c>
      <c r="U865">
        <v>53</v>
      </c>
      <c r="V865">
        <v>99.94078963944672</v>
      </c>
      <c r="W865">
        <v>92.245348837209363</v>
      </c>
      <c r="X865">
        <v>14.16422497224465</v>
      </c>
      <c r="Y865">
        <v>0</v>
      </c>
      <c r="AA865">
        <v>0.27304187700415922</v>
      </c>
      <c r="AB865">
        <v>0.3049855649802713</v>
      </c>
    </row>
    <row r="866" spans="1:28">
      <c r="A866">
        <v>10</v>
      </c>
      <c r="B866">
        <v>7</v>
      </c>
      <c r="C866">
        <v>2024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54</v>
      </c>
      <c r="N866">
        <v>99</v>
      </c>
      <c r="O866">
        <v>99</v>
      </c>
      <c r="P866">
        <v>9999</v>
      </c>
      <c r="Q866">
        <v>44</v>
      </c>
      <c r="R866">
        <v>174</v>
      </c>
      <c r="S866">
        <v>174</v>
      </c>
      <c r="T866">
        <v>11</v>
      </c>
      <c r="U866">
        <v>54</v>
      </c>
      <c r="V866">
        <v>98.960785046263354</v>
      </c>
      <c r="W866">
        <v>91.340804597701151</v>
      </c>
      <c r="X866">
        <v>12.14278563719132</v>
      </c>
      <c r="Y866">
        <v>0</v>
      </c>
      <c r="AA866">
        <v>0.55243356510143804</v>
      </c>
      <c r="AB866">
        <v>0.6110129810415782</v>
      </c>
    </row>
    <row r="867" spans="1:28">
      <c r="A867">
        <v>10</v>
      </c>
      <c r="B867">
        <v>8</v>
      </c>
      <c r="C867">
        <v>2024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55</v>
      </c>
      <c r="N867">
        <v>99</v>
      </c>
      <c r="O867">
        <v>99</v>
      </c>
      <c r="P867">
        <v>9999</v>
      </c>
      <c r="Q867">
        <v>61</v>
      </c>
      <c r="R867">
        <v>337</v>
      </c>
      <c r="S867">
        <v>337</v>
      </c>
      <c r="T867">
        <v>14</v>
      </c>
      <c r="U867">
        <v>55</v>
      </c>
      <c r="V867">
        <v>96.814670263075854</v>
      </c>
      <c r="W867">
        <v>89.359940652818992</v>
      </c>
      <c r="X867">
        <v>11.139497082395936</v>
      </c>
      <c r="Y867">
        <v>0</v>
      </c>
      <c r="AA867">
        <v>1.0699431691907164</v>
      </c>
      <c r="AB867">
        <v>1.1577349081046981</v>
      </c>
    </row>
    <row r="868" spans="1:28">
      <c r="A868">
        <v>10</v>
      </c>
      <c r="B868">
        <v>9</v>
      </c>
      <c r="C868">
        <v>2024</v>
      </c>
      <c r="D868">
        <v>99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56</v>
      </c>
      <c r="N868">
        <v>99</v>
      </c>
      <c r="O868">
        <v>99</v>
      </c>
      <c r="P868">
        <v>9999</v>
      </c>
      <c r="Q868">
        <v>86</v>
      </c>
      <c r="R868">
        <v>637</v>
      </c>
      <c r="S868">
        <v>637</v>
      </c>
      <c r="T868">
        <v>14</v>
      </c>
      <c r="U868">
        <v>56</v>
      </c>
      <c r="V868">
        <v>95.780090517747183</v>
      </c>
      <c r="W868">
        <v>88.405023547880774</v>
      </c>
      <c r="X868">
        <v>10.528251886888556</v>
      </c>
      <c r="Y868">
        <v>0</v>
      </c>
      <c r="AA868">
        <v>2.0224148331587126</v>
      </c>
      <c r="AB868">
        <v>2.1649742353303254</v>
      </c>
    </row>
    <row r="869" spans="1:28">
      <c r="A869">
        <v>10</v>
      </c>
      <c r="B869">
        <v>10</v>
      </c>
      <c r="C869">
        <v>2024</v>
      </c>
      <c r="D869">
        <v>99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57</v>
      </c>
      <c r="N869">
        <v>99</v>
      </c>
      <c r="O869">
        <v>99</v>
      </c>
      <c r="P869">
        <v>9999</v>
      </c>
      <c r="Q869">
        <v>117</v>
      </c>
      <c r="R869">
        <v>1151</v>
      </c>
      <c r="S869">
        <v>1151</v>
      </c>
      <c r="T869">
        <v>14</v>
      </c>
      <c r="U869">
        <v>57</v>
      </c>
      <c r="V869">
        <v>95.366222597901114</v>
      </c>
      <c r="W869">
        <v>88.023023457862777</v>
      </c>
      <c r="X869">
        <v>10.888627400688696</v>
      </c>
      <c r="Y869">
        <v>0</v>
      </c>
      <c r="AA869">
        <v>3.6543162840905472</v>
      </c>
      <c r="AB869">
        <v>3.8950044778451929</v>
      </c>
    </row>
    <row r="870" spans="1:28">
      <c r="A870">
        <v>10</v>
      </c>
      <c r="B870">
        <v>11</v>
      </c>
      <c r="C870">
        <v>2024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58</v>
      </c>
      <c r="N870">
        <v>99</v>
      </c>
      <c r="O870">
        <v>99</v>
      </c>
      <c r="P870">
        <v>9999</v>
      </c>
      <c r="Q870">
        <v>124</v>
      </c>
      <c r="R870">
        <v>1980</v>
      </c>
      <c r="S870">
        <v>1980</v>
      </c>
      <c r="T870">
        <v>13.992929292929295</v>
      </c>
      <c r="U870">
        <v>58</v>
      </c>
      <c r="V870">
        <v>93.150738150738249</v>
      </c>
      <c r="W870">
        <v>85.978131313131485</v>
      </c>
      <c r="X870">
        <v>10.105420164941608</v>
      </c>
      <c r="Y870">
        <v>0</v>
      </c>
      <c r="AA870">
        <v>6.2863129821887789</v>
      </c>
      <c r="AB870">
        <v>6.5446970452757505</v>
      </c>
    </row>
    <row r="871" spans="1:28">
      <c r="A871">
        <v>10</v>
      </c>
      <c r="B871">
        <v>12</v>
      </c>
      <c r="C871">
        <v>2024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59</v>
      </c>
      <c r="N871">
        <v>99</v>
      </c>
      <c r="O871">
        <v>99</v>
      </c>
      <c r="P871">
        <v>9999</v>
      </c>
      <c r="Q871">
        <v>131</v>
      </c>
      <c r="R871">
        <v>3157</v>
      </c>
      <c r="S871">
        <v>3157</v>
      </c>
      <c r="T871">
        <v>13.995565410199561</v>
      </c>
      <c r="U871">
        <v>59</v>
      </c>
      <c r="V871">
        <v>91.933315739567675</v>
      </c>
      <c r="W871">
        <v>84.854450427621103</v>
      </c>
      <c r="X871">
        <v>9.6590431379118229</v>
      </c>
      <c r="Y871">
        <v>0</v>
      </c>
      <c r="AA871">
        <v>10.023176810489888</v>
      </c>
      <c r="AB871">
        <v>10.29877482541786</v>
      </c>
    </row>
    <row r="872" spans="1:28">
      <c r="A872">
        <v>10</v>
      </c>
      <c r="B872">
        <v>13</v>
      </c>
      <c r="C872">
        <v>2024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60</v>
      </c>
      <c r="N872">
        <v>99</v>
      </c>
      <c r="O872">
        <v>99</v>
      </c>
      <c r="P872">
        <v>9999</v>
      </c>
      <c r="Q872">
        <v>137</v>
      </c>
      <c r="R872">
        <v>4734</v>
      </c>
      <c r="S872">
        <v>4734</v>
      </c>
      <c r="T872">
        <v>2.9573299535276725E-3</v>
      </c>
      <c r="U872">
        <v>60</v>
      </c>
      <c r="V872">
        <v>90.478711206500066</v>
      </c>
      <c r="W872">
        <v>83.511850443599386</v>
      </c>
      <c r="X872">
        <v>9.3573641070167124</v>
      </c>
      <c r="Y872">
        <v>0</v>
      </c>
      <c r="AA872">
        <v>15.030002857414988</v>
      </c>
      <c r="AB872">
        <v>15.19891955045086</v>
      </c>
    </row>
    <row r="873" spans="1:28">
      <c r="A873">
        <v>10</v>
      </c>
      <c r="B873">
        <v>14</v>
      </c>
      <c r="C873">
        <v>2024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61</v>
      </c>
      <c r="N873">
        <v>99</v>
      </c>
      <c r="O873">
        <v>99</v>
      </c>
      <c r="P873">
        <v>9999</v>
      </c>
      <c r="Q873">
        <v>139</v>
      </c>
      <c r="R873">
        <v>5724</v>
      </c>
      <c r="S873">
        <v>5724</v>
      </c>
      <c r="T873">
        <v>0</v>
      </c>
      <c r="U873">
        <v>61</v>
      </c>
      <c r="V873">
        <v>89.065673944759851</v>
      </c>
      <c r="W873">
        <v>82.207617051013301</v>
      </c>
      <c r="X873">
        <v>8.9112910959410385</v>
      </c>
      <c r="Y873">
        <v>0</v>
      </c>
      <c r="AA873">
        <v>18.17315934850938</v>
      </c>
      <c r="AB873">
        <v>18.090394613591474</v>
      </c>
    </row>
    <row r="874" spans="1:28">
      <c r="A874">
        <v>10</v>
      </c>
      <c r="B874">
        <v>15</v>
      </c>
      <c r="C874">
        <v>2024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62</v>
      </c>
      <c r="N874">
        <v>99</v>
      </c>
      <c r="O874">
        <v>99</v>
      </c>
      <c r="P874">
        <v>9999</v>
      </c>
      <c r="Q874">
        <v>135</v>
      </c>
      <c r="R874">
        <v>5596</v>
      </c>
      <c r="S874">
        <v>5596</v>
      </c>
      <c r="T874">
        <v>2.5017869907076485E-3</v>
      </c>
      <c r="U874">
        <v>62</v>
      </c>
      <c r="V874">
        <v>88.218503853162218</v>
      </c>
      <c r="W874">
        <v>81.425679056468752</v>
      </c>
      <c r="X874">
        <v>8.9150646323004388</v>
      </c>
      <c r="Y874">
        <v>0</v>
      </c>
      <c r="AA874">
        <v>17.766771438549704</v>
      </c>
      <c r="AB874">
        <v>17.517634098440286</v>
      </c>
    </row>
    <row r="875" spans="1:28">
      <c r="A875">
        <v>10</v>
      </c>
      <c r="B875">
        <v>16</v>
      </c>
      <c r="C875">
        <v>2024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63</v>
      </c>
      <c r="N875">
        <v>99</v>
      </c>
      <c r="O875">
        <v>99</v>
      </c>
      <c r="P875">
        <v>9999</v>
      </c>
      <c r="Q875">
        <v>135</v>
      </c>
      <c r="R875">
        <v>4382</v>
      </c>
      <c r="S875">
        <v>4381</v>
      </c>
      <c r="T875">
        <v>0</v>
      </c>
      <c r="U875">
        <v>63</v>
      </c>
      <c r="V875">
        <v>86.838616373322878</v>
      </c>
      <c r="W875">
        <v>80.142889751198311</v>
      </c>
      <c r="X875">
        <v>8.8471394538470847</v>
      </c>
      <c r="Y875">
        <v>0</v>
      </c>
      <c r="AA875">
        <v>13.912436105025877</v>
      </c>
      <c r="AB875">
        <v>13.498161094397281</v>
      </c>
    </row>
    <row r="876" spans="1:28">
      <c r="A876">
        <v>10</v>
      </c>
      <c r="B876">
        <v>17</v>
      </c>
      <c r="C876">
        <v>2024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64</v>
      </c>
      <c r="N876">
        <v>99</v>
      </c>
      <c r="O876">
        <v>99</v>
      </c>
      <c r="P876">
        <v>9999</v>
      </c>
      <c r="Q876">
        <v>106</v>
      </c>
      <c r="R876">
        <v>2447</v>
      </c>
      <c r="S876">
        <v>2447</v>
      </c>
      <c r="T876">
        <v>0</v>
      </c>
      <c r="U876">
        <v>64</v>
      </c>
      <c r="V876">
        <v>85.178348706555255</v>
      </c>
      <c r="W876">
        <v>78.619615856150304</v>
      </c>
      <c r="X876">
        <v>9.5059858637119614</v>
      </c>
      <c r="Y876">
        <v>0</v>
      </c>
      <c r="AA876">
        <v>7.7689938724322944</v>
      </c>
      <c r="AB876">
        <v>7.3960739129908193</v>
      </c>
    </row>
    <row r="877" spans="1:28">
      <c r="A877">
        <v>10</v>
      </c>
      <c r="B877">
        <v>18</v>
      </c>
      <c r="C877">
        <v>2024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65</v>
      </c>
      <c r="N877">
        <v>99</v>
      </c>
      <c r="O877">
        <v>99</v>
      </c>
      <c r="P877">
        <v>9999</v>
      </c>
      <c r="Q877">
        <v>73</v>
      </c>
      <c r="R877">
        <v>788</v>
      </c>
      <c r="S877">
        <v>788</v>
      </c>
      <c r="T877">
        <v>0</v>
      </c>
      <c r="U877">
        <v>65</v>
      </c>
      <c r="V877">
        <v>84.636833103266241</v>
      </c>
      <c r="W877">
        <v>78.119796954314708</v>
      </c>
      <c r="X877">
        <v>9.9806673001221178</v>
      </c>
      <c r="Y877">
        <v>0</v>
      </c>
      <c r="AA877">
        <v>2.5018255706892725</v>
      </c>
      <c r="AB877">
        <v>2.3665935640898925</v>
      </c>
    </row>
    <row r="878" spans="1:28">
      <c r="A878">
        <v>10</v>
      </c>
      <c r="B878">
        <v>19</v>
      </c>
      <c r="C878">
        <v>2024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66</v>
      </c>
      <c r="N878">
        <v>99</v>
      </c>
      <c r="O878">
        <v>99</v>
      </c>
      <c r="P878">
        <v>9999</v>
      </c>
      <c r="Q878">
        <v>39</v>
      </c>
      <c r="R878">
        <v>167</v>
      </c>
      <c r="S878">
        <v>167</v>
      </c>
      <c r="T878">
        <v>0</v>
      </c>
      <c r="U878">
        <v>66</v>
      </c>
      <c r="V878">
        <v>82.632784268948512</v>
      </c>
      <c r="W878">
        <v>76.270059880239515</v>
      </c>
      <c r="X878">
        <v>10.00185919824726</v>
      </c>
      <c r="Y878">
        <v>0</v>
      </c>
      <c r="AA878">
        <v>0.53020922627551836</v>
      </c>
      <c r="AB878">
        <v>0.48967385255577434</v>
      </c>
    </row>
    <row r="879" spans="1:28">
      <c r="A879">
        <v>10</v>
      </c>
      <c r="B879">
        <v>20</v>
      </c>
      <c r="C879">
        <v>2024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67</v>
      </c>
      <c r="N879">
        <v>99</v>
      </c>
      <c r="O879">
        <v>99</v>
      </c>
      <c r="P879">
        <v>9999</v>
      </c>
      <c r="Q879">
        <v>13</v>
      </c>
      <c r="R879">
        <v>30</v>
      </c>
      <c r="S879">
        <v>30</v>
      </c>
      <c r="T879">
        <v>0</v>
      </c>
      <c r="U879">
        <v>67</v>
      </c>
      <c r="V879">
        <v>85.669916937522586</v>
      </c>
      <c r="W879">
        <v>79.073333333333309</v>
      </c>
      <c r="X879">
        <v>8.0398148126821773</v>
      </c>
      <c r="Y879">
        <v>0</v>
      </c>
      <c r="AA879">
        <v>9.5247166396799685E-2</v>
      </c>
      <c r="AB879">
        <v>9.1198492045505467E-2</v>
      </c>
    </row>
    <row r="880" spans="1:28">
      <c r="A880">
        <v>10</v>
      </c>
      <c r="B880">
        <v>21</v>
      </c>
      <c r="C880">
        <v>2024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68</v>
      </c>
      <c r="N880">
        <v>99</v>
      </c>
      <c r="O880">
        <v>99</v>
      </c>
      <c r="P880">
        <v>9999</v>
      </c>
      <c r="Q880">
        <v>2</v>
      </c>
      <c r="R880">
        <v>3</v>
      </c>
      <c r="S880">
        <v>3</v>
      </c>
      <c r="T880">
        <v>0</v>
      </c>
      <c r="U880">
        <v>68</v>
      </c>
      <c r="V880">
        <v>75.33405561574574</v>
      </c>
      <c r="W880">
        <v>69.533333333333346</v>
      </c>
      <c r="X880">
        <v>15.483826687511328</v>
      </c>
      <c r="Y880">
        <v>0</v>
      </c>
      <c r="AA880">
        <v>9.5247166396799678E-3</v>
      </c>
      <c r="AB880">
        <v>8.0195621957223021E-3</v>
      </c>
    </row>
    <row r="881" spans="1:28">
      <c r="A881">
        <v>10</v>
      </c>
      <c r="B881">
        <v>22</v>
      </c>
      <c r="C881">
        <v>2023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48</v>
      </c>
      <c r="N881">
        <v>99</v>
      </c>
      <c r="O881">
        <v>99</v>
      </c>
      <c r="P881">
        <v>9999</v>
      </c>
      <c r="Q881">
        <v>9</v>
      </c>
      <c r="R881">
        <v>15</v>
      </c>
      <c r="S881">
        <v>15</v>
      </c>
      <c r="T881">
        <v>8</v>
      </c>
      <c r="U881">
        <v>48</v>
      </c>
      <c r="V881">
        <v>105.01986276634167</v>
      </c>
      <c r="W881">
        <v>96.933333333333366</v>
      </c>
      <c r="X881">
        <v>12.894012391631717</v>
      </c>
      <c r="Y881">
        <v>0</v>
      </c>
      <c r="AA881">
        <v>5.2953013026441197E-2</v>
      </c>
      <c r="AB881">
        <v>6.0421933760356594E-2</v>
      </c>
    </row>
    <row r="882" spans="1:28">
      <c r="A882">
        <v>10</v>
      </c>
      <c r="B882">
        <v>23</v>
      </c>
      <c r="C882">
        <v>2023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49</v>
      </c>
      <c r="N882">
        <v>99</v>
      </c>
      <c r="O882">
        <v>99</v>
      </c>
      <c r="P882">
        <v>9999</v>
      </c>
      <c r="Q882">
        <v>6</v>
      </c>
      <c r="R882">
        <v>12</v>
      </c>
      <c r="S882">
        <v>11</v>
      </c>
      <c r="T882">
        <v>7.3333333333333313</v>
      </c>
      <c r="U882">
        <v>49</v>
      </c>
      <c r="V882">
        <v>104.3632423914114</v>
      </c>
      <c r="W882">
        <v>93.381818181818176</v>
      </c>
      <c r="X882">
        <v>9.8285130829381249</v>
      </c>
      <c r="Y882">
        <v>0</v>
      </c>
      <c r="AA882">
        <v>4.2362410421152963E-2</v>
      </c>
      <c r="AB882">
        <v>4.2685976862887394E-2</v>
      </c>
    </row>
    <row r="883" spans="1:28">
      <c r="A883">
        <v>10</v>
      </c>
      <c r="B883">
        <v>24</v>
      </c>
      <c r="C883">
        <v>2023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50</v>
      </c>
      <c r="N883">
        <v>99</v>
      </c>
      <c r="O883">
        <v>99</v>
      </c>
      <c r="P883">
        <v>9999</v>
      </c>
      <c r="Q883">
        <v>9</v>
      </c>
      <c r="R883">
        <v>20</v>
      </c>
      <c r="S883">
        <v>20</v>
      </c>
      <c r="T883">
        <v>11</v>
      </c>
      <c r="U883">
        <v>50</v>
      </c>
      <c r="V883">
        <v>95.357529794149514</v>
      </c>
      <c r="W883">
        <v>88.014999999999986</v>
      </c>
      <c r="X883">
        <v>19.489440089443395</v>
      </c>
      <c r="Y883">
        <v>0</v>
      </c>
      <c r="AA883">
        <v>7.0604017368588262E-2</v>
      </c>
      <c r="AB883">
        <v>7.3150433286351901E-2</v>
      </c>
    </row>
    <row r="884" spans="1:28">
      <c r="A884">
        <v>10</v>
      </c>
      <c r="B884">
        <v>25</v>
      </c>
      <c r="C884">
        <v>2023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51</v>
      </c>
      <c r="N884">
        <v>99</v>
      </c>
      <c r="O884">
        <v>99</v>
      </c>
      <c r="P884">
        <v>9999</v>
      </c>
      <c r="Q884">
        <v>7</v>
      </c>
      <c r="R884">
        <v>19</v>
      </c>
      <c r="S884">
        <v>19</v>
      </c>
      <c r="T884">
        <v>11</v>
      </c>
      <c r="U884">
        <v>51</v>
      </c>
      <c r="V884">
        <v>98.386269031191233</v>
      </c>
      <c r="W884">
        <v>90.810526315789446</v>
      </c>
      <c r="X884">
        <v>12.929277048085609</v>
      </c>
      <c r="Y884">
        <v>0</v>
      </c>
      <c r="AA884">
        <v>6.7073816500158825E-2</v>
      </c>
      <c r="AB884">
        <v>7.170014065345201E-2</v>
      </c>
    </row>
    <row r="885" spans="1:28">
      <c r="A885">
        <v>10</v>
      </c>
      <c r="B885">
        <v>26</v>
      </c>
      <c r="C885">
        <v>2023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52</v>
      </c>
      <c r="N885">
        <v>99</v>
      </c>
      <c r="O885">
        <v>99</v>
      </c>
      <c r="P885">
        <v>9999</v>
      </c>
      <c r="Q885">
        <v>16</v>
      </c>
      <c r="R885">
        <v>50</v>
      </c>
      <c r="S885">
        <v>50</v>
      </c>
      <c r="T885">
        <v>11</v>
      </c>
      <c r="U885">
        <v>52</v>
      </c>
      <c r="V885">
        <v>103.21776814734562</v>
      </c>
      <c r="W885">
        <v>95.27000000000001</v>
      </c>
      <c r="X885">
        <v>9.1447088526643192</v>
      </c>
      <c r="Y885">
        <v>0</v>
      </c>
      <c r="AA885">
        <v>0.17651004342147067</v>
      </c>
      <c r="AB885">
        <v>0.19795039990884369</v>
      </c>
    </row>
    <row r="886" spans="1:28">
      <c r="A886">
        <v>10</v>
      </c>
      <c r="B886">
        <v>27</v>
      </c>
      <c r="C886">
        <v>2023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53</v>
      </c>
      <c r="N886">
        <v>99</v>
      </c>
      <c r="O886">
        <v>99</v>
      </c>
      <c r="P886">
        <v>9999</v>
      </c>
      <c r="Q886">
        <v>28</v>
      </c>
      <c r="R886">
        <v>116</v>
      </c>
      <c r="S886">
        <v>116</v>
      </c>
      <c r="T886">
        <v>11</v>
      </c>
      <c r="U886">
        <v>53</v>
      </c>
      <c r="V886">
        <v>101.10490529383196</v>
      </c>
      <c r="W886">
        <v>93.31982758620687</v>
      </c>
      <c r="X886">
        <v>12.550691833023411</v>
      </c>
      <c r="Y886">
        <v>0</v>
      </c>
      <c r="AA886">
        <v>0.40950330073781194</v>
      </c>
      <c r="AB886">
        <v>0.44984420574225314</v>
      </c>
    </row>
    <row r="887" spans="1:28">
      <c r="A887">
        <v>10</v>
      </c>
      <c r="B887">
        <v>28</v>
      </c>
      <c r="C887">
        <v>2023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54</v>
      </c>
      <c r="N887">
        <v>99</v>
      </c>
      <c r="O887">
        <v>99</v>
      </c>
      <c r="P887">
        <v>9999</v>
      </c>
      <c r="Q887">
        <v>48</v>
      </c>
      <c r="R887">
        <v>215</v>
      </c>
      <c r="S887">
        <v>215</v>
      </c>
      <c r="T887">
        <v>11</v>
      </c>
      <c r="U887">
        <v>54</v>
      </c>
      <c r="V887">
        <v>100.48174557182087</v>
      </c>
      <c r="W887">
        <v>92.744651162790703</v>
      </c>
      <c r="X887">
        <v>10.858693087843765</v>
      </c>
      <c r="Y887">
        <v>0</v>
      </c>
      <c r="AA887">
        <v>0.75899318671232396</v>
      </c>
      <c r="AB887">
        <v>0.82862407247241121</v>
      </c>
    </row>
    <row r="888" spans="1:28">
      <c r="A888">
        <v>10</v>
      </c>
      <c r="B888">
        <v>29</v>
      </c>
      <c r="C888">
        <v>2023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55</v>
      </c>
      <c r="N888">
        <v>99</v>
      </c>
      <c r="O888">
        <v>99</v>
      </c>
      <c r="P888">
        <v>9999</v>
      </c>
      <c r="Q888">
        <v>57</v>
      </c>
      <c r="R888">
        <v>307</v>
      </c>
      <c r="S888">
        <v>307</v>
      </c>
      <c r="T888">
        <v>13.954397394136812</v>
      </c>
      <c r="U888">
        <v>55</v>
      </c>
      <c r="V888">
        <v>100.20150973493176</v>
      </c>
      <c r="W888">
        <v>92.485993485341979</v>
      </c>
      <c r="X888">
        <v>11.315537985829735</v>
      </c>
      <c r="Y888">
        <v>0</v>
      </c>
      <c r="AA888">
        <v>1.0837716666078301</v>
      </c>
      <c r="AB888">
        <v>1.179898245972872</v>
      </c>
    </row>
    <row r="889" spans="1:28">
      <c r="A889">
        <v>10</v>
      </c>
      <c r="B889">
        <v>30</v>
      </c>
      <c r="C889">
        <v>2023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56</v>
      </c>
      <c r="N889">
        <v>99</v>
      </c>
      <c r="O889">
        <v>99</v>
      </c>
      <c r="P889">
        <v>9999</v>
      </c>
      <c r="Q889">
        <v>77</v>
      </c>
      <c r="R889">
        <v>566</v>
      </c>
      <c r="S889">
        <v>566</v>
      </c>
      <c r="T889">
        <v>14</v>
      </c>
      <c r="U889">
        <v>56</v>
      </c>
      <c r="V889">
        <v>98.152628737907236</v>
      </c>
      <c r="W889">
        <v>90.594876325088379</v>
      </c>
      <c r="X889">
        <v>10.003523684954294</v>
      </c>
      <c r="Y889">
        <v>0</v>
      </c>
      <c r="AA889">
        <v>1.9980936915310477</v>
      </c>
      <c r="AB889">
        <v>2.1308372564303126</v>
      </c>
    </row>
    <row r="890" spans="1:28">
      <c r="A890">
        <v>10</v>
      </c>
      <c r="B890">
        <v>31</v>
      </c>
      <c r="C890">
        <v>2023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57</v>
      </c>
      <c r="N890">
        <v>99</v>
      </c>
      <c r="O890">
        <v>99</v>
      </c>
      <c r="P890">
        <v>9999</v>
      </c>
      <c r="Q890">
        <v>98</v>
      </c>
      <c r="R890">
        <v>1059</v>
      </c>
      <c r="S890">
        <v>1059</v>
      </c>
      <c r="T890">
        <v>14</v>
      </c>
      <c r="U890">
        <v>57</v>
      </c>
      <c r="V890">
        <v>97.416663853243548</v>
      </c>
      <c r="W890">
        <v>89.915580736543916</v>
      </c>
      <c r="X890">
        <v>10.603447553359501</v>
      </c>
      <c r="Y890">
        <v>0</v>
      </c>
      <c r="AA890">
        <v>3.7384827196667487</v>
      </c>
      <c r="AB890">
        <v>3.9569551484328809</v>
      </c>
    </row>
    <row r="891" spans="1:28">
      <c r="A891">
        <v>10</v>
      </c>
      <c r="B891">
        <v>32</v>
      </c>
      <c r="C891">
        <v>2023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58</v>
      </c>
      <c r="N891">
        <v>99</v>
      </c>
      <c r="O891">
        <v>99</v>
      </c>
      <c r="P891">
        <v>9999</v>
      </c>
      <c r="Q891">
        <v>105</v>
      </c>
      <c r="R891">
        <v>1799</v>
      </c>
      <c r="S891">
        <v>1798</v>
      </c>
      <c r="T891">
        <v>13.99221789883268</v>
      </c>
      <c r="U891">
        <v>58</v>
      </c>
      <c r="V891">
        <v>96.618248035315446</v>
      </c>
      <c r="W891">
        <v>89.160400444938787</v>
      </c>
      <c r="X891">
        <v>10.440469000150189</v>
      </c>
      <c r="Y891">
        <v>0</v>
      </c>
      <c r="AA891">
        <v>6.3508313623045147</v>
      </c>
      <c r="AB891">
        <v>6.6618049311528598</v>
      </c>
    </row>
    <row r="892" spans="1:28">
      <c r="A892">
        <v>10</v>
      </c>
      <c r="B892">
        <v>33</v>
      </c>
      <c r="C892">
        <v>2023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59</v>
      </c>
      <c r="N892">
        <v>99</v>
      </c>
      <c r="O892">
        <v>99</v>
      </c>
      <c r="P892">
        <v>9999</v>
      </c>
      <c r="Q892">
        <v>131</v>
      </c>
      <c r="R892">
        <v>2828</v>
      </c>
      <c r="S892">
        <v>2828</v>
      </c>
      <c r="T892">
        <v>14</v>
      </c>
      <c r="U892">
        <v>59</v>
      </c>
      <c r="V892">
        <v>94.708042619770396</v>
      </c>
      <c r="W892">
        <v>87.415523338048018</v>
      </c>
      <c r="X892">
        <v>10.032686123396664</v>
      </c>
      <c r="Y892">
        <v>0</v>
      </c>
      <c r="AA892">
        <v>9.9834080559183818</v>
      </c>
      <c r="AB892">
        <v>10.273021120374745</v>
      </c>
    </row>
    <row r="893" spans="1:28">
      <c r="A893">
        <v>10</v>
      </c>
      <c r="B893">
        <v>34</v>
      </c>
      <c r="C893">
        <v>2023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60</v>
      </c>
      <c r="N893">
        <v>99</v>
      </c>
      <c r="O893">
        <v>99</v>
      </c>
      <c r="P893">
        <v>9999</v>
      </c>
      <c r="Q893">
        <v>136</v>
      </c>
      <c r="R893">
        <v>4116</v>
      </c>
      <c r="S893">
        <v>4113</v>
      </c>
      <c r="T893">
        <v>0</v>
      </c>
      <c r="U893">
        <v>60</v>
      </c>
      <c r="V893">
        <v>93.364616433004869</v>
      </c>
      <c r="W893">
        <v>86.152419158764772</v>
      </c>
      <c r="X893">
        <v>9.7310082156050903</v>
      </c>
      <c r="Y893">
        <v>0</v>
      </c>
      <c r="AA893">
        <v>14.530306774455468</v>
      </c>
      <c r="AB893">
        <v>14.725037191279323</v>
      </c>
    </row>
    <row r="894" spans="1:28">
      <c r="A894">
        <v>10</v>
      </c>
      <c r="B894">
        <v>35</v>
      </c>
      <c r="C894">
        <v>2023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61</v>
      </c>
      <c r="N894">
        <v>99</v>
      </c>
      <c r="O894">
        <v>99</v>
      </c>
      <c r="P894">
        <v>9999</v>
      </c>
      <c r="Q894">
        <v>135</v>
      </c>
      <c r="R894">
        <v>4968</v>
      </c>
      <c r="S894">
        <v>4968</v>
      </c>
      <c r="T894">
        <v>0</v>
      </c>
      <c r="U894">
        <v>61</v>
      </c>
      <c r="V894">
        <v>91.647475588075494</v>
      </c>
      <c r="W894">
        <v>84.590619967794055</v>
      </c>
      <c r="X894">
        <v>9.6826477811400888</v>
      </c>
      <c r="Y894">
        <v>0</v>
      </c>
      <c r="AA894">
        <v>17.538037914357329</v>
      </c>
      <c r="AB894">
        <v>17.463609394389003</v>
      </c>
    </row>
    <row r="895" spans="1:28">
      <c r="A895">
        <v>10</v>
      </c>
      <c r="B895">
        <v>36</v>
      </c>
      <c r="C895">
        <v>2023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62</v>
      </c>
      <c r="N895">
        <v>99</v>
      </c>
      <c r="O895">
        <v>99</v>
      </c>
      <c r="P895">
        <v>9999</v>
      </c>
      <c r="Q895">
        <v>131</v>
      </c>
      <c r="R895">
        <v>5015</v>
      </c>
      <c r="S895">
        <v>5014</v>
      </c>
      <c r="T895">
        <v>0</v>
      </c>
      <c r="U895">
        <v>62</v>
      </c>
      <c r="V895">
        <v>90.434367735670307</v>
      </c>
      <c r="W895">
        <v>83.46475867570814</v>
      </c>
      <c r="X895">
        <v>9.4958030623707526</v>
      </c>
      <c r="Y895">
        <v>0</v>
      </c>
      <c r="AA895">
        <v>17.703957355173515</v>
      </c>
      <c r="AB895">
        <v>17.390724917344784</v>
      </c>
    </row>
    <row r="896" spans="1:28">
      <c r="A896">
        <v>10</v>
      </c>
      <c r="B896">
        <v>37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63</v>
      </c>
      <c r="N896">
        <v>99</v>
      </c>
      <c r="O896">
        <v>99</v>
      </c>
      <c r="P896">
        <v>9999</v>
      </c>
      <c r="Q896">
        <v>123</v>
      </c>
      <c r="R896">
        <v>3805</v>
      </c>
      <c r="S896">
        <v>3804</v>
      </c>
      <c r="T896">
        <v>0</v>
      </c>
      <c r="U896">
        <v>63</v>
      </c>
      <c r="V896">
        <v>89.437046935825137</v>
      </c>
      <c r="W896">
        <v>82.54235015772862</v>
      </c>
      <c r="X896">
        <v>9.5169259172374385</v>
      </c>
      <c r="Y896">
        <v>0</v>
      </c>
      <c r="AA896">
        <v>13.432414304373921</v>
      </c>
      <c r="AB896">
        <v>13.048108284416424</v>
      </c>
    </row>
    <row r="897" spans="1:28">
      <c r="A897">
        <v>10</v>
      </c>
      <c r="B897">
        <v>38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64</v>
      </c>
      <c r="N897">
        <v>99</v>
      </c>
      <c r="O897">
        <v>99</v>
      </c>
      <c r="P897">
        <v>9999</v>
      </c>
      <c r="Q897">
        <v>99</v>
      </c>
      <c r="R897">
        <v>2355</v>
      </c>
      <c r="S897">
        <v>2350</v>
      </c>
      <c r="T897">
        <v>0</v>
      </c>
      <c r="U897">
        <v>64</v>
      </c>
      <c r="V897">
        <v>87.752426177358842</v>
      </c>
      <c r="W897">
        <v>80.922042553191289</v>
      </c>
      <c r="X897">
        <v>10.721083586784719</v>
      </c>
      <c r="Y897">
        <v>0</v>
      </c>
      <c r="AA897">
        <v>8.3136230451512692</v>
      </c>
      <c r="AB897">
        <v>7.902507422984149</v>
      </c>
    </row>
    <row r="898" spans="1:28">
      <c r="A898">
        <v>10</v>
      </c>
      <c r="B898">
        <v>39</v>
      </c>
      <c r="C898">
        <v>2023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65</v>
      </c>
      <c r="N898">
        <v>99</v>
      </c>
      <c r="O898">
        <v>99</v>
      </c>
      <c r="P898">
        <v>9999</v>
      </c>
      <c r="Q898">
        <v>67</v>
      </c>
      <c r="R898">
        <v>835</v>
      </c>
      <c r="S898">
        <v>835</v>
      </c>
      <c r="T898">
        <v>0</v>
      </c>
      <c r="U898">
        <v>65</v>
      </c>
      <c r="V898">
        <v>87.395955650994878</v>
      </c>
      <c r="W898">
        <v>80.666467065868261</v>
      </c>
      <c r="X898">
        <v>11.020528535194028</v>
      </c>
      <c r="Y898">
        <v>0</v>
      </c>
      <c r="AA898">
        <v>2.9477177251385593</v>
      </c>
      <c r="AB898">
        <v>2.7990440036653754</v>
      </c>
    </row>
    <row r="899" spans="1:28">
      <c r="A899">
        <v>10</v>
      </c>
      <c r="B899">
        <v>40</v>
      </c>
      <c r="C899">
        <v>2023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66</v>
      </c>
      <c r="N899">
        <v>99</v>
      </c>
      <c r="O899">
        <v>99</v>
      </c>
      <c r="P899">
        <v>9999</v>
      </c>
      <c r="Q899">
        <v>39</v>
      </c>
      <c r="R899">
        <v>195</v>
      </c>
      <c r="S899">
        <v>195</v>
      </c>
      <c r="T899">
        <v>0</v>
      </c>
      <c r="U899">
        <v>66</v>
      </c>
      <c r="V899">
        <v>86.276078562102427</v>
      </c>
      <c r="W899">
        <v>79.632820512820501</v>
      </c>
      <c r="X899">
        <v>11.877280606637322</v>
      </c>
      <c r="Y899">
        <v>0</v>
      </c>
      <c r="AA899">
        <v>0.68838916934373551</v>
      </c>
      <c r="AB899">
        <v>0.64529295474850179</v>
      </c>
    </row>
    <row r="900" spans="1:28">
      <c r="A900">
        <v>10</v>
      </c>
      <c r="B900">
        <v>41</v>
      </c>
      <c r="C900">
        <v>2023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67</v>
      </c>
      <c r="N900">
        <v>99</v>
      </c>
      <c r="O900">
        <v>99</v>
      </c>
      <c r="P900">
        <v>9999</v>
      </c>
      <c r="Q900">
        <v>13</v>
      </c>
      <c r="R900">
        <v>28</v>
      </c>
      <c r="S900">
        <v>28</v>
      </c>
      <c r="T900">
        <v>0</v>
      </c>
      <c r="U900">
        <v>67</v>
      </c>
      <c r="V900">
        <v>89.072898932053889</v>
      </c>
      <c r="W900">
        <v>82.214285714285751</v>
      </c>
      <c r="X900">
        <v>10.339235751174492</v>
      </c>
      <c r="Y900">
        <v>0</v>
      </c>
      <c r="AA900">
        <v>9.8845624316023603E-2</v>
      </c>
      <c r="AB900">
        <v>9.5661135843425615E-2</v>
      </c>
    </row>
    <row r="901" spans="1:28">
      <c r="A901">
        <v>10</v>
      </c>
      <c r="B901">
        <v>42</v>
      </c>
      <c r="C901">
        <v>2023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68</v>
      </c>
      <c r="N901">
        <v>99</v>
      </c>
      <c r="O901">
        <v>99</v>
      </c>
      <c r="P901">
        <v>9999</v>
      </c>
      <c r="Q901">
        <v>1</v>
      </c>
      <c r="R901">
        <v>1</v>
      </c>
      <c r="S901">
        <v>1</v>
      </c>
      <c r="T901">
        <v>0</v>
      </c>
      <c r="U901">
        <v>68</v>
      </c>
      <c r="V901">
        <v>81.365113759479982</v>
      </c>
      <c r="W901">
        <v>75.100000000000023</v>
      </c>
      <c r="X901">
        <v>0</v>
      </c>
      <c r="Y901">
        <v>0</v>
      </c>
      <c r="AA901">
        <v>3.5302008684294133E-3</v>
      </c>
      <c r="AB901">
        <v>3.1208302788189686E-3</v>
      </c>
    </row>
    <row r="902" spans="1:28">
      <c r="A902">
        <v>10</v>
      </c>
      <c r="B902">
        <v>43</v>
      </c>
      <c r="C902">
        <v>2022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48</v>
      </c>
      <c r="N902">
        <v>99</v>
      </c>
      <c r="O902">
        <v>99</v>
      </c>
      <c r="P902">
        <v>9999</v>
      </c>
      <c r="Q902">
        <v>6</v>
      </c>
      <c r="R902">
        <v>18</v>
      </c>
      <c r="S902">
        <v>18</v>
      </c>
      <c r="T902">
        <v>8</v>
      </c>
      <c r="U902">
        <v>48</v>
      </c>
      <c r="V902">
        <v>110.30456241723849</v>
      </c>
      <c r="W902">
        <v>101.81111111111112</v>
      </c>
      <c r="X902">
        <v>10.104998152118487</v>
      </c>
      <c r="Y902">
        <v>0</v>
      </c>
      <c r="AA902">
        <v>6.2495660023609491E-2</v>
      </c>
      <c r="AB902">
        <v>7.4200250279881724E-2</v>
      </c>
    </row>
    <row r="903" spans="1:28">
      <c r="A903">
        <v>10</v>
      </c>
      <c r="B903">
        <v>44</v>
      </c>
      <c r="C903">
        <v>2022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49</v>
      </c>
      <c r="N903">
        <v>99</v>
      </c>
      <c r="O903">
        <v>99</v>
      </c>
      <c r="P903">
        <v>9999</v>
      </c>
      <c r="Q903">
        <v>4</v>
      </c>
      <c r="R903">
        <v>7</v>
      </c>
      <c r="S903">
        <v>7</v>
      </c>
      <c r="T903">
        <v>8</v>
      </c>
      <c r="U903">
        <v>49</v>
      </c>
      <c r="V903">
        <v>96.610431821699436</v>
      </c>
      <c r="W903">
        <v>89.171428571428606</v>
      </c>
      <c r="X903">
        <v>10.124752453512016</v>
      </c>
      <c r="Y903">
        <v>0</v>
      </c>
      <c r="AA903">
        <v>2.4303867786959237E-2</v>
      </c>
      <c r="AB903">
        <v>2.5273270885464445E-2</v>
      </c>
    </row>
    <row r="904" spans="1:28">
      <c r="A904">
        <v>10</v>
      </c>
      <c r="B904">
        <v>45</v>
      </c>
      <c r="C904">
        <v>2022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50</v>
      </c>
      <c r="N904">
        <v>99</v>
      </c>
      <c r="O904">
        <v>99</v>
      </c>
      <c r="P904">
        <v>9999</v>
      </c>
      <c r="Q904">
        <v>8</v>
      </c>
      <c r="R904">
        <v>22</v>
      </c>
      <c r="S904">
        <v>22</v>
      </c>
      <c r="T904">
        <v>11</v>
      </c>
      <c r="U904">
        <v>50</v>
      </c>
      <c r="V904">
        <v>108.29951738402444</v>
      </c>
      <c r="W904">
        <v>99.960454545454525</v>
      </c>
      <c r="X904">
        <v>9.5637727803096784</v>
      </c>
      <c r="Y904">
        <v>0</v>
      </c>
      <c r="AA904">
        <v>7.6383584473300487E-2</v>
      </c>
      <c r="AB904">
        <v>8.9040705226452133E-2</v>
      </c>
    </row>
    <row r="905" spans="1:28">
      <c r="A905">
        <v>10</v>
      </c>
      <c r="B905">
        <v>46</v>
      </c>
      <c r="C905">
        <v>2022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51</v>
      </c>
      <c r="N905">
        <v>99</v>
      </c>
      <c r="O905">
        <v>99</v>
      </c>
      <c r="P905">
        <v>9999</v>
      </c>
      <c r="Q905">
        <v>8</v>
      </c>
      <c r="R905">
        <v>28</v>
      </c>
      <c r="S905">
        <v>28</v>
      </c>
      <c r="T905">
        <v>11</v>
      </c>
      <c r="U905">
        <v>51</v>
      </c>
      <c r="V905">
        <v>104.65020894598362</v>
      </c>
      <c r="W905">
        <v>96.592142857142946</v>
      </c>
      <c r="X905">
        <v>9.7012890738229132</v>
      </c>
      <c r="Y905">
        <v>0</v>
      </c>
      <c r="AA905">
        <v>9.7215471147836949E-2</v>
      </c>
      <c r="AB905">
        <v>0.10950590030664764</v>
      </c>
    </row>
    <row r="906" spans="1:28">
      <c r="A906">
        <v>10</v>
      </c>
      <c r="B906">
        <v>47</v>
      </c>
      <c r="C906">
        <v>2022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52</v>
      </c>
      <c r="N906">
        <v>99</v>
      </c>
      <c r="O906">
        <v>99</v>
      </c>
      <c r="P906">
        <v>9999</v>
      </c>
      <c r="Q906">
        <v>20</v>
      </c>
      <c r="R906">
        <v>56</v>
      </c>
      <c r="S906">
        <v>56</v>
      </c>
      <c r="T906">
        <v>11</v>
      </c>
      <c r="U906">
        <v>52</v>
      </c>
      <c r="V906">
        <v>105.59839808079242</v>
      </c>
      <c r="W906">
        <v>97.467321428571438</v>
      </c>
      <c r="X906">
        <v>12.16154088731477</v>
      </c>
      <c r="Y906">
        <v>0</v>
      </c>
      <c r="AA906">
        <v>0.19443094229567387</v>
      </c>
      <c r="AB906">
        <v>0.22099616941511607</v>
      </c>
    </row>
    <row r="907" spans="1:28">
      <c r="A907">
        <v>10</v>
      </c>
      <c r="B907">
        <v>48</v>
      </c>
      <c r="C907">
        <v>2022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53</v>
      </c>
      <c r="N907">
        <v>99</v>
      </c>
      <c r="O907">
        <v>99</v>
      </c>
      <c r="P907">
        <v>9999</v>
      </c>
      <c r="Q907">
        <v>31</v>
      </c>
      <c r="R907">
        <v>113</v>
      </c>
      <c r="S907">
        <v>113</v>
      </c>
      <c r="T907">
        <v>11</v>
      </c>
      <c r="U907">
        <v>53</v>
      </c>
      <c r="V907">
        <v>101.19186185869472</v>
      </c>
      <c r="W907">
        <v>93.400088495575218</v>
      </c>
      <c r="X907">
        <v>9.7209742670236956</v>
      </c>
      <c r="Y907">
        <v>0</v>
      </c>
      <c r="AA907">
        <v>0.39233386570377049</v>
      </c>
      <c r="AB907">
        <v>0.42733003574507777</v>
      </c>
    </row>
    <row r="908" spans="1:28">
      <c r="A908">
        <v>10</v>
      </c>
      <c r="B908">
        <v>49</v>
      </c>
      <c r="C908">
        <v>2022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54</v>
      </c>
      <c r="N908">
        <v>99</v>
      </c>
      <c r="O908">
        <v>99</v>
      </c>
      <c r="P908">
        <v>9999</v>
      </c>
      <c r="Q908">
        <v>44</v>
      </c>
      <c r="R908">
        <v>175</v>
      </c>
      <c r="S908">
        <v>175</v>
      </c>
      <c r="T908">
        <v>11</v>
      </c>
      <c r="U908">
        <v>54</v>
      </c>
      <c r="V908">
        <v>101.6763349326729</v>
      </c>
      <c r="W908">
        <v>93.847257142857117</v>
      </c>
      <c r="X908">
        <v>10.369464205314644</v>
      </c>
      <c r="Y908">
        <v>0</v>
      </c>
      <c r="AA908">
        <v>0.60759669467398092</v>
      </c>
      <c r="AB908">
        <v>0.66496275478231615</v>
      </c>
    </row>
    <row r="909" spans="1:28">
      <c r="A909">
        <v>10</v>
      </c>
      <c r="B909">
        <v>50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55</v>
      </c>
      <c r="N909">
        <v>99</v>
      </c>
      <c r="O909">
        <v>99</v>
      </c>
      <c r="P909">
        <v>9999</v>
      </c>
      <c r="Q909">
        <v>66</v>
      </c>
      <c r="R909">
        <v>371</v>
      </c>
      <c r="S909">
        <v>371</v>
      </c>
      <c r="T909">
        <v>13.924528301886795</v>
      </c>
      <c r="U909">
        <v>55</v>
      </c>
      <c r="V909">
        <v>100.67043772066371</v>
      </c>
      <c r="W909">
        <v>92.91881401617249</v>
      </c>
      <c r="X909">
        <v>9.8933944145010795</v>
      </c>
      <c r="Y909">
        <v>0</v>
      </c>
      <c r="AA909">
        <v>1.2881049927088397</v>
      </c>
      <c r="AB909">
        <v>1.3957744864500317</v>
      </c>
    </row>
    <row r="910" spans="1:28">
      <c r="A910">
        <v>10</v>
      </c>
      <c r="B910">
        <v>51</v>
      </c>
      <c r="C910">
        <v>2022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56</v>
      </c>
      <c r="N910">
        <v>99</v>
      </c>
      <c r="O910">
        <v>99</v>
      </c>
      <c r="P910">
        <v>9999</v>
      </c>
      <c r="Q910">
        <v>80</v>
      </c>
      <c r="R910">
        <v>589</v>
      </c>
      <c r="S910">
        <v>589</v>
      </c>
      <c r="T910">
        <v>13.952461799660444</v>
      </c>
      <c r="U910">
        <v>56</v>
      </c>
      <c r="V910">
        <v>100.24280461402341</v>
      </c>
      <c r="W910">
        <v>92.524108658743586</v>
      </c>
      <c r="X910">
        <v>9.8083325388995846</v>
      </c>
      <c r="Y910">
        <v>0</v>
      </c>
      <c r="AA910">
        <v>2.0449968752169982</v>
      </c>
      <c r="AB910">
        <v>2.2065201241010723</v>
      </c>
    </row>
    <row r="911" spans="1:28">
      <c r="A911">
        <v>10</v>
      </c>
      <c r="B911">
        <v>52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57</v>
      </c>
      <c r="N911">
        <v>99</v>
      </c>
      <c r="O911">
        <v>99</v>
      </c>
      <c r="P911">
        <v>9999</v>
      </c>
      <c r="Q911">
        <v>99</v>
      </c>
      <c r="R911">
        <v>1051</v>
      </c>
      <c r="S911">
        <v>1051</v>
      </c>
      <c r="T911">
        <v>13.986679352997148</v>
      </c>
      <c r="U911">
        <v>57</v>
      </c>
      <c r="V911">
        <v>98.365525068731898</v>
      </c>
      <c r="W911">
        <v>90.791379638439551</v>
      </c>
      <c r="X911">
        <v>9.7800459634952883</v>
      </c>
      <c r="Y911">
        <v>0</v>
      </c>
      <c r="AA911">
        <v>3.6490521491563088</v>
      </c>
      <c r="AB911">
        <v>3.8635365001319393</v>
      </c>
    </row>
    <row r="912" spans="1:28">
      <c r="A912">
        <v>10</v>
      </c>
      <c r="B912">
        <v>53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58</v>
      </c>
      <c r="N912">
        <v>99</v>
      </c>
      <c r="O912">
        <v>99</v>
      </c>
      <c r="P912">
        <v>9999</v>
      </c>
      <c r="Q912">
        <v>111</v>
      </c>
      <c r="R912">
        <v>1803</v>
      </c>
      <c r="S912">
        <v>1803</v>
      </c>
      <c r="T912">
        <v>13.984470327232389</v>
      </c>
      <c r="U912">
        <v>58</v>
      </c>
      <c r="V912">
        <v>97.739250040110235</v>
      </c>
      <c r="W912">
        <v>90.213327787021612</v>
      </c>
      <c r="X912">
        <v>9.685635859562348</v>
      </c>
      <c r="Y912">
        <v>0</v>
      </c>
      <c r="AA912">
        <v>6.2599819456982164</v>
      </c>
      <c r="AB912">
        <v>6.5857329778356144</v>
      </c>
    </row>
    <row r="913" spans="1:28">
      <c r="A913">
        <v>10</v>
      </c>
      <c r="B913">
        <v>54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59</v>
      </c>
      <c r="N913">
        <v>99</v>
      </c>
      <c r="O913">
        <v>99</v>
      </c>
      <c r="P913">
        <v>9999</v>
      </c>
      <c r="Q913">
        <v>130</v>
      </c>
      <c r="R913">
        <v>2823</v>
      </c>
      <c r="S913">
        <v>2823</v>
      </c>
      <c r="T913">
        <v>13.990081473609632</v>
      </c>
      <c r="U913">
        <v>59</v>
      </c>
      <c r="V913">
        <v>95.955671356129287</v>
      </c>
      <c r="W913">
        <v>88.567084661707483</v>
      </c>
      <c r="X913">
        <v>9.7875121536341467</v>
      </c>
      <c r="Y913">
        <v>0</v>
      </c>
      <c r="AA913">
        <v>9.8014026803694172</v>
      </c>
      <c r="AB913">
        <v>10.123272220996069</v>
      </c>
    </row>
    <row r="914" spans="1:28">
      <c r="A914">
        <v>10</v>
      </c>
      <c r="B914">
        <v>55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60</v>
      </c>
      <c r="N914">
        <v>99</v>
      </c>
      <c r="O914">
        <v>99</v>
      </c>
      <c r="P914">
        <v>9999</v>
      </c>
      <c r="Q914">
        <v>136</v>
      </c>
      <c r="R914">
        <v>4141</v>
      </c>
      <c r="S914">
        <v>4141</v>
      </c>
      <c r="T914">
        <v>3.3808258874667954E-3</v>
      </c>
      <c r="U914">
        <v>60</v>
      </c>
      <c r="V914">
        <v>94.944286490589093</v>
      </c>
      <c r="W914">
        <v>87.633576430813747</v>
      </c>
      <c r="X914">
        <v>9.4777098039575804</v>
      </c>
      <c r="Y914">
        <v>0</v>
      </c>
      <c r="AA914">
        <v>14.3774737865426</v>
      </c>
      <c r="AB914">
        <v>14.69310068330592</v>
      </c>
    </row>
    <row r="915" spans="1:28">
      <c r="A915">
        <v>10</v>
      </c>
      <c r="B915">
        <v>56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61</v>
      </c>
      <c r="N915">
        <v>99</v>
      </c>
      <c r="O915">
        <v>99</v>
      </c>
      <c r="P915">
        <v>9999</v>
      </c>
      <c r="Q915">
        <v>141</v>
      </c>
      <c r="R915">
        <v>5191</v>
      </c>
      <c r="S915">
        <v>5191</v>
      </c>
      <c r="T915">
        <v>0</v>
      </c>
      <c r="U915">
        <v>61</v>
      </c>
      <c r="V915">
        <v>93.321070116146075</v>
      </c>
      <c r="W915">
        <v>86.135347717202819</v>
      </c>
      <c r="X915">
        <v>9.5657570382471544</v>
      </c>
      <c r="Y915">
        <v>0</v>
      </c>
      <c r="AA915">
        <v>18.023053954586487</v>
      </c>
      <c r="AB915">
        <v>18.103816045667681</v>
      </c>
    </row>
    <row r="916" spans="1:28">
      <c r="A916">
        <v>10</v>
      </c>
      <c r="B916">
        <v>57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62</v>
      </c>
      <c r="N916">
        <v>99</v>
      </c>
      <c r="O916">
        <v>99</v>
      </c>
      <c r="P916">
        <v>9999</v>
      </c>
      <c r="Q916">
        <v>141</v>
      </c>
      <c r="R916">
        <v>5059</v>
      </c>
      <c r="S916">
        <v>5058</v>
      </c>
      <c r="T916">
        <v>0</v>
      </c>
      <c r="U916">
        <v>62</v>
      </c>
      <c r="V916">
        <v>91.431995568630271</v>
      </c>
      <c r="W916">
        <v>84.374827995254819</v>
      </c>
      <c r="X916">
        <v>9.7847125023958235</v>
      </c>
      <c r="Y916">
        <v>0</v>
      </c>
      <c r="AA916">
        <v>17.564752447746681</v>
      </c>
      <c r="AB916">
        <v>17.279430048791014</v>
      </c>
    </row>
    <row r="917" spans="1:28">
      <c r="A917">
        <v>10</v>
      </c>
      <c r="B917">
        <v>58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63</v>
      </c>
      <c r="N917">
        <v>99</v>
      </c>
      <c r="O917">
        <v>99</v>
      </c>
      <c r="P917">
        <v>9999</v>
      </c>
      <c r="Q917">
        <v>125</v>
      </c>
      <c r="R917">
        <v>4140</v>
      </c>
      <c r="S917">
        <v>4140</v>
      </c>
      <c r="T917">
        <v>0</v>
      </c>
      <c r="U917">
        <v>63</v>
      </c>
      <c r="V917">
        <v>89.367157609349988</v>
      </c>
      <c r="W917">
        <v>82.485886473429943</v>
      </c>
      <c r="X917">
        <v>9.8994171892898741</v>
      </c>
      <c r="Y917">
        <v>0</v>
      </c>
      <c r="AA917">
        <v>14.374001805430177</v>
      </c>
      <c r="AB917">
        <v>13.82667246669744</v>
      </c>
    </row>
    <row r="918" spans="1:28">
      <c r="A918">
        <v>10</v>
      </c>
      <c r="B918">
        <v>59</v>
      </c>
      <c r="C918">
        <v>2022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64</v>
      </c>
      <c r="N918">
        <v>99</v>
      </c>
      <c r="O918">
        <v>99</v>
      </c>
      <c r="P918">
        <v>9999</v>
      </c>
      <c r="Q918">
        <v>97</v>
      </c>
      <c r="R918">
        <v>2181</v>
      </c>
      <c r="S918">
        <v>2180</v>
      </c>
      <c r="T918">
        <v>0</v>
      </c>
      <c r="U918">
        <v>64</v>
      </c>
      <c r="V918">
        <v>86.856267456538916</v>
      </c>
      <c r="W918">
        <v>80.150261467889919</v>
      </c>
      <c r="X918">
        <v>10.937694425028219</v>
      </c>
      <c r="Y918">
        <v>0</v>
      </c>
      <c r="AA918">
        <v>7.5723908061940142</v>
      </c>
      <c r="AB918">
        <v>7.0745549627826882</v>
      </c>
    </row>
    <row r="919" spans="1:28">
      <c r="A919">
        <v>10</v>
      </c>
      <c r="B919">
        <v>60</v>
      </c>
      <c r="C919">
        <v>2022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65</v>
      </c>
      <c r="N919">
        <v>99</v>
      </c>
      <c r="O919">
        <v>99</v>
      </c>
      <c r="P919">
        <v>9999</v>
      </c>
      <c r="Q919">
        <v>79</v>
      </c>
      <c r="R919">
        <v>827</v>
      </c>
      <c r="S919">
        <v>827</v>
      </c>
      <c r="T919">
        <v>0</v>
      </c>
      <c r="U919">
        <v>65</v>
      </c>
      <c r="V919">
        <v>84.475508992940092</v>
      </c>
      <c r="W919">
        <v>77.970894800483578</v>
      </c>
      <c r="X919">
        <v>12.56841630586581</v>
      </c>
      <c r="Y919">
        <v>0</v>
      </c>
      <c r="AA919">
        <v>2.8713283799736127</v>
      </c>
      <c r="AB919">
        <v>2.6108126948214592</v>
      </c>
    </row>
    <row r="920" spans="1:28">
      <c r="A920">
        <v>10</v>
      </c>
      <c r="B920">
        <v>61</v>
      </c>
      <c r="C920">
        <v>2022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66</v>
      </c>
      <c r="N920">
        <v>99</v>
      </c>
      <c r="O920">
        <v>99</v>
      </c>
      <c r="P920">
        <v>9999</v>
      </c>
      <c r="Q920">
        <v>51</v>
      </c>
      <c r="R920">
        <v>182</v>
      </c>
      <c r="S920">
        <v>182</v>
      </c>
      <c r="T920">
        <v>0</v>
      </c>
      <c r="U920">
        <v>66</v>
      </c>
      <c r="V920">
        <v>84.10653268724775</v>
      </c>
      <c r="W920">
        <v>77.630329670329701</v>
      </c>
      <c r="X920">
        <v>14.781851617911412</v>
      </c>
      <c r="Y920">
        <v>0</v>
      </c>
      <c r="AA920">
        <v>0.63190056246094017</v>
      </c>
      <c r="AB920">
        <v>0.57205858350669547</v>
      </c>
    </row>
    <row r="921" spans="1:28">
      <c r="A921">
        <v>10</v>
      </c>
      <c r="B921">
        <v>62</v>
      </c>
      <c r="C921">
        <v>2022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67</v>
      </c>
      <c r="N921">
        <v>99</v>
      </c>
      <c r="O921">
        <v>99</v>
      </c>
      <c r="P921">
        <v>9999</v>
      </c>
      <c r="Q921">
        <v>11</v>
      </c>
      <c r="R921">
        <v>16</v>
      </c>
      <c r="S921">
        <v>16</v>
      </c>
      <c r="T921">
        <v>0</v>
      </c>
      <c r="U921">
        <v>67</v>
      </c>
      <c r="V921">
        <v>89.321505958829903</v>
      </c>
      <c r="W921">
        <v>82.443749999999994</v>
      </c>
      <c r="X921">
        <v>8.9214606952841891</v>
      </c>
      <c r="Y921">
        <v>0</v>
      </c>
      <c r="AA921">
        <v>5.5551697798763969E-2</v>
      </c>
      <c r="AB921">
        <v>5.3409118271413265E-2</v>
      </c>
    </row>
    <row r="922" spans="1:28">
      <c r="A922">
        <v>10</v>
      </c>
      <c r="B922">
        <v>63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68</v>
      </c>
      <c r="N922">
        <v>99</v>
      </c>
      <c r="O922">
        <v>99</v>
      </c>
      <c r="P922">
        <v>9999</v>
      </c>
    </row>
    <row r="923" spans="1:28">
      <c r="A923">
        <v>10</v>
      </c>
      <c r="B923">
        <v>64</v>
      </c>
      <c r="C923">
        <v>2021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48</v>
      </c>
      <c r="N923">
        <v>99</v>
      </c>
      <c r="O923">
        <v>99</v>
      </c>
      <c r="P923">
        <v>9999</v>
      </c>
      <c r="Q923">
        <v>6</v>
      </c>
      <c r="R923">
        <v>11</v>
      </c>
      <c r="S923">
        <v>11</v>
      </c>
      <c r="T923">
        <v>8</v>
      </c>
      <c r="U923">
        <v>48</v>
      </c>
      <c r="V923">
        <v>96.060277750418578</v>
      </c>
      <c r="W923">
        <v>88.663636363636385</v>
      </c>
      <c r="X923">
        <v>13.33460451929305</v>
      </c>
      <c r="Y923">
        <v>0</v>
      </c>
      <c r="AA923">
        <v>4.1837821390537051E-2</v>
      </c>
      <c r="AB923">
        <v>4.3716886912280158E-2</v>
      </c>
    </row>
    <row r="924" spans="1:28">
      <c r="A924">
        <v>10</v>
      </c>
      <c r="B924">
        <v>65</v>
      </c>
      <c r="C924">
        <v>2021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49</v>
      </c>
      <c r="N924">
        <v>99</v>
      </c>
      <c r="O924">
        <v>99</v>
      </c>
      <c r="P924">
        <v>9999</v>
      </c>
      <c r="Q924">
        <v>3</v>
      </c>
      <c r="R924">
        <v>4</v>
      </c>
      <c r="S924">
        <v>4</v>
      </c>
      <c r="T924">
        <v>8</v>
      </c>
      <c r="U924">
        <v>49</v>
      </c>
      <c r="V924">
        <v>101.63596966413868</v>
      </c>
      <c r="W924">
        <v>93.81</v>
      </c>
      <c r="X924">
        <v>14.607739387050998</v>
      </c>
      <c r="Y924">
        <v>0</v>
      </c>
      <c r="AA924">
        <v>1.5213753232922556E-2</v>
      </c>
      <c r="AB924">
        <v>1.6819773039028003E-2</v>
      </c>
    </row>
    <row r="925" spans="1:28">
      <c r="A925">
        <v>10</v>
      </c>
      <c r="B925">
        <v>66</v>
      </c>
      <c r="C925">
        <v>2021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50</v>
      </c>
      <c r="N925">
        <v>99</v>
      </c>
      <c r="O925">
        <v>99</v>
      </c>
      <c r="P925">
        <v>9999</v>
      </c>
      <c r="Q925">
        <v>5</v>
      </c>
      <c r="R925">
        <v>11</v>
      </c>
      <c r="S925">
        <v>11</v>
      </c>
      <c r="T925">
        <v>11</v>
      </c>
      <c r="U925">
        <v>50</v>
      </c>
      <c r="V925">
        <v>90.191076529104677</v>
      </c>
      <c r="W925">
        <v>83.246363636363611</v>
      </c>
      <c r="X925">
        <v>11.44788767552367</v>
      </c>
      <c r="Y925">
        <v>0</v>
      </c>
      <c r="AA925">
        <v>4.1837821390537051E-2</v>
      </c>
      <c r="AB925">
        <v>4.1045822325893641E-2</v>
      </c>
    </row>
    <row r="926" spans="1:28">
      <c r="A926">
        <v>10</v>
      </c>
      <c r="B926">
        <v>67</v>
      </c>
      <c r="C926">
        <v>2021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51</v>
      </c>
      <c r="N926">
        <v>99</v>
      </c>
      <c r="O926">
        <v>99</v>
      </c>
      <c r="P926">
        <v>9999</v>
      </c>
      <c r="Q926">
        <v>13</v>
      </c>
      <c r="R926">
        <v>22</v>
      </c>
      <c r="S926">
        <v>22</v>
      </c>
      <c r="T926">
        <v>11</v>
      </c>
      <c r="U926">
        <v>51</v>
      </c>
      <c r="V926">
        <v>98.718605338323641</v>
      </c>
      <c r="W926">
        <v>91.11727272727272</v>
      </c>
      <c r="X926">
        <v>13.439087219348584</v>
      </c>
      <c r="Y926">
        <v>0</v>
      </c>
      <c r="AA926">
        <v>8.3675642781074103E-2</v>
      </c>
      <c r="AB926">
        <v>8.9853375542518779E-2</v>
      </c>
    </row>
    <row r="927" spans="1:28">
      <c r="A927">
        <v>10</v>
      </c>
      <c r="B927">
        <v>68</v>
      </c>
      <c r="C927">
        <v>2021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52</v>
      </c>
      <c r="N927">
        <v>99</v>
      </c>
      <c r="O927">
        <v>99</v>
      </c>
      <c r="P927">
        <v>9999</v>
      </c>
      <c r="Q927">
        <v>15</v>
      </c>
      <c r="R927">
        <v>32</v>
      </c>
      <c r="S927">
        <v>32</v>
      </c>
      <c r="T927">
        <v>11</v>
      </c>
      <c r="U927">
        <v>52</v>
      </c>
      <c r="V927">
        <v>94.569000541711802</v>
      </c>
      <c r="W927">
        <v>87.287187500000016</v>
      </c>
      <c r="X927">
        <v>11.959737986880763</v>
      </c>
      <c r="Y927">
        <v>0</v>
      </c>
      <c r="AA927">
        <v>0.12171002586338044</v>
      </c>
      <c r="AB927">
        <v>0.12520206229315278</v>
      </c>
    </row>
    <row r="928" spans="1:28">
      <c r="A928">
        <v>10</v>
      </c>
      <c r="B928">
        <v>69</v>
      </c>
      <c r="C928">
        <v>2021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53</v>
      </c>
      <c r="N928">
        <v>99</v>
      </c>
      <c r="O928">
        <v>99</v>
      </c>
      <c r="P928">
        <v>9999</v>
      </c>
      <c r="Q928">
        <v>31</v>
      </c>
      <c r="R928">
        <v>72</v>
      </c>
      <c r="S928">
        <v>72</v>
      </c>
      <c r="T928">
        <v>11</v>
      </c>
      <c r="U928">
        <v>53</v>
      </c>
      <c r="V928">
        <v>98.953743830504379</v>
      </c>
      <c r="W928">
        <v>91.334305555555602</v>
      </c>
      <c r="X928">
        <v>13.449422728874456</v>
      </c>
      <c r="Y928">
        <v>0</v>
      </c>
      <c r="AA928">
        <v>0.27384755819260603</v>
      </c>
      <c r="AB928">
        <v>0.29476602944451785</v>
      </c>
    </row>
    <row r="929" spans="1:28">
      <c r="A929">
        <v>10</v>
      </c>
      <c r="B929">
        <v>70</v>
      </c>
      <c r="C929">
        <v>2021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54</v>
      </c>
      <c r="N929">
        <v>99</v>
      </c>
      <c r="O929">
        <v>99</v>
      </c>
      <c r="P929">
        <v>9999</v>
      </c>
      <c r="Q929">
        <v>46</v>
      </c>
      <c r="R929">
        <v>126</v>
      </c>
      <c r="S929">
        <v>126</v>
      </c>
      <c r="T929">
        <v>11</v>
      </c>
      <c r="U929">
        <v>54</v>
      </c>
      <c r="V929">
        <v>97.579580044368669</v>
      </c>
      <c r="W929">
        <v>90.065952380952382</v>
      </c>
      <c r="X929">
        <v>13.040381249817321</v>
      </c>
      <c r="Y929">
        <v>0</v>
      </c>
      <c r="AA929">
        <v>0.47923322683706066</v>
      </c>
      <c r="AB929">
        <v>0.50867710952065825</v>
      </c>
    </row>
    <row r="930" spans="1:28">
      <c r="A930">
        <v>10</v>
      </c>
      <c r="B930">
        <v>71</v>
      </c>
      <c r="C930">
        <v>2021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55</v>
      </c>
      <c r="N930">
        <v>99</v>
      </c>
      <c r="O930">
        <v>99</v>
      </c>
      <c r="P930">
        <v>9999</v>
      </c>
      <c r="Q930">
        <v>56</v>
      </c>
      <c r="R930">
        <v>251</v>
      </c>
      <c r="S930">
        <v>251</v>
      </c>
      <c r="T930">
        <v>14</v>
      </c>
      <c r="U930">
        <v>55</v>
      </c>
      <c r="V930">
        <v>96.040885213210004</v>
      </c>
      <c r="W930">
        <v>88.645737051792892</v>
      </c>
      <c r="X930">
        <v>10.907894823322559</v>
      </c>
      <c r="Y930">
        <v>0</v>
      </c>
      <c r="AA930">
        <v>0.95466301536589093</v>
      </c>
      <c r="AB930">
        <v>0.99733849189909518</v>
      </c>
    </row>
    <row r="931" spans="1:28">
      <c r="A931">
        <v>10</v>
      </c>
      <c r="B931">
        <v>72</v>
      </c>
      <c r="C931">
        <v>2021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56</v>
      </c>
      <c r="N931">
        <v>99</v>
      </c>
      <c r="O931">
        <v>99</v>
      </c>
      <c r="P931">
        <v>9999</v>
      </c>
      <c r="Q931">
        <v>80</v>
      </c>
      <c r="R931">
        <v>454</v>
      </c>
      <c r="S931">
        <v>454</v>
      </c>
      <c r="T931">
        <v>14</v>
      </c>
      <c r="U931">
        <v>56</v>
      </c>
      <c r="V931">
        <v>97.085685921697518</v>
      </c>
      <c r="W931">
        <v>89.610088105726859</v>
      </c>
      <c r="X931">
        <v>10.344747863639952</v>
      </c>
      <c r="Y931">
        <v>0</v>
      </c>
      <c r="AA931">
        <v>1.72676099193671</v>
      </c>
      <c r="AB931">
        <v>1.8235755520501953</v>
      </c>
    </row>
    <row r="932" spans="1:28">
      <c r="A932">
        <v>10</v>
      </c>
      <c r="B932">
        <v>73</v>
      </c>
      <c r="C932">
        <v>2021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57</v>
      </c>
      <c r="N932">
        <v>99</v>
      </c>
      <c r="O932">
        <v>99</v>
      </c>
      <c r="P932">
        <v>9999</v>
      </c>
      <c r="Q932">
        <v>96</v>
      </c>
      <c r="R932">
        <v>931</v>
      </c>
      <c r="S932">
        <v>931</v>
      </c>
      <c r="T932">
        <v>14</v>
      </c>
      <c r="U932">
        <v>57</v>
      </c>
      <c r="V932">
        <v>96.838230074489758</v>
      </c>
      <c r="W932">
        <v>89.381686358753925</v>
      </c>
      <c r="X932">
        <v>10.125820874943706</v>
      </c>
      <c r="Y932">
        <v>0</v>
      </c>
      <c r="AA932">
        <v>3.5410010649627255</v>
      </c>
      <c r="AB932">
        <v>3.7300034127231569</v>
      </c>
    </row>
    <row r="933" spans="1:28">
      <c r="A933">
        <v>10</v>
      </c>
      <c r="B933">
        <v>74</v>
      </c>
      <c r="C933">
        <v>2021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58</v>
      </c>
      <c r="N933">
        <v>99</v>
      </c>
      <c r="O933">
        <v>99</v>
      </c>
      <c r="P933">
        <v>9999</v>
      </c>
      <c r="Q933">
        <v>114</v>
      </c>
      <c r="R933">
        <v>1518</v>
      </c>
      <c r="S933">
        <v>1518</v>
      </c>
      <c r="T933">
        <v>14</v>
      </c>
      <c r="U933">
        <v>58</v>
      </c>
      <c r="V933">
        <v>96.008069293433735</v>
      </c>
      <c r="W933">
        <v>88.615447957839294</v>
      </c>
      <c r="X933">
        <v>9.7297283144679909</v>
      </c>
      <c r="Y933">
        <v>0</v>
      </c>
      <c r="AA933">
        <v>5.7736193518941104</v>
      </c>
      <c r="AB933">
        <v>6.0296515153161421</v>
      </c>
    </row>
    <row r="934" spans="1:28">
      <c r="A934">
        <v>10</v>
      </c>
      <c r="B934">
        <v>75</v>
      </c>
      <c r="C934">
        <v>2021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59</v>
      </c>
      <c r="N934">
        <v>99</v>
      </c>
      <c r="O934">
        <v>99</v>
      </c>
      <c r="P934">
        <v>9999</v>
      </c>
      <c r="Q934">
        <v>124</v>
      </c>
      <c r="R934">
        <v>2368</v>
      </c>
      <c r="S934">
        <v>2368</v>
      </c>
      <c r="T934">
        <v>14</v>
      </c>
      <c r="U934">
        <v>59</v>
      </c>
      <c r="V934">
        <v>95.098317948229905</v>
      </c>
      <c r="W934">
        <v>87.775747466216444</v>
      </c>
      <c r="X934">
        <v>9.4675517745299853</v>
      </c>
      <c r="Y934">
        <v>0</v>
      </c>
      <c r="AA934">
        <v>9.006541913890155</v>
      </c>
      <c r="AB934">
        <v>9.3168099906404027</v>
      </c>
    </row>
    <row r="935" spans="1:28">
      <c r="A935">
        <v>10</v>
      </c>
      <c r="B935">
        <v>76</v>
      </c>
      <c r="C935">
        <v>2021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60</v>
      </c>
      <c r="N935">
        <v>99</v>
      </c>
      <c r="O935">
        <v>99</v>
      </c>
      <c r="P935">
        <v>9999</v>
      </c>
      <c r="Q935">
        <v>140</v>
      </c>
      <c r="R935">
        <v>3618</v>
      </c>
      <c r="S935">
        <v>3617</v>
      </c>
      <c r="T935">
        <v>16.995301271420676</v>
      </c>
      <c r="U935">
        <v>60</v>
      </c>
      <c r="V935">
        <v>94.242102195273375</v>
      </c>
      <c r="W935">
        <v>86.974926734863104</v>
      </c>
      <c r="X935">
        <v>9.507616596688429</v>
      </c>
      <c r="Y935">
        <v>0</v>
      </c>
      <c r="AA935">
        <v>13.760839799178456</v>
      </c>
      <c r="AB935">
        <v>14.101119216851565</v>
      </c>
    </row>
    <row r="936" spans="1:28">
      <c r="A936">
        <v>10</v>
      </c>
      <c r="B936">
        <v>77</v>
      </c>
      <c r="C936">
        <v>2021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61</v>
      </c>
      <c r="N936">
        <v>99</v>
      </c>
      <c r="O936">
        <v>99</v>
      </c>
      <c r="P936">
        <v>9999</v>
      </c>
      <c r="Q936">
        <v>137</v>
      </c>
      <c r="R936">
        <v>4530</v>
      </c>
      <c r="S936">
        <v>4530</v>
      </c>
      <c r="T936">
        <v>16.999337748344374</v>
      </c>
      <c r="U936">
        <v>61</v>
      </c>
      <c r="V936">
        <v>92.789040918972887</v>
      </c>
      <c r="W936">
        <v>85.644284768211861</v>
      </c>
      <c r="X936">
        <v>9.4777367028961681</v>
      </c>
      <c r="Y936">
        <v>0</v>
      </c>
      <c r="AA936">
        <v>17.229575536284806</v>
      </c>
      <c r="AB936">
        <v>17.390320771951728</v>
      </c>
    </row>
    <row r="937" spans="1:28">
      <c r="A937">
        <v>10</v>
      </c>
      <c r="B937">
        <v>78</v>
      </c>
      <c r="C937">
        <v>2021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62</v>
      </c>
      <c r="N937">
        <v>99</v>
      </c>
      <c r="O937">
        <v>99</v>
      </c>
      <c r="P937">
        <v>9999</v>
      </c>
      <c r="Q937">
        <v>135</v>
      </c>
      <c r="R937">
        <v>4685</v>
      </c>
      <c r="S937">
        <v>4685</v>
      </c>
      <c r="T937">
        <v>17</v>
      </c>
      <c r="U937">
        <v>62</v>
      </c>
      <c r="V937">
        <v>91.574444615315372</v>
      </c>
      <c r="W937">
        <v>84.523212379936126</v>
      </c>
      <c r="X937">
        <v>9.5618076658403428</v>
      </c>
      <c r="Y937">
        <v>0</v>
      </c>
      <c r="AA937">
        <v>17.819108474060549</v>
      </c>
      <c r="AB937">
        <v>17.749927913977739</v>
      </c>
    </row>
    <row r="938" spans="1:28">
      <c r="A938">
        <v>10</v>
      </c>
      <c r="B938">
        <v>79</v>
      </c>
      <c r="C938">
        <v>2021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63</v>
      </c>
      <c r="N938">
        <v>99</v>
      </c>
      <c r="O938">
        <v>99</v>
      </c>
      <c r="P938">
        <v>9999</v>
      </c>
      <c r="Q938">
        <v>117</v>
      </c>
      <c r="R938">
        <v>3953</v>
      </c>
      <c r="S938">
        <v>3953</v>
      </c>
      <c r="T938">
        <v>17</v>
      </c>
      <c r="U938">
        <v>63</v>
      </c>
      <c r="V938">
        <v>89.767799816862208</v>
      </c>
      <c r="W938">
        <v>82.855679230963887</v>
      </c>
      <c r="X938">
        <v>10.390917013808044</v>
      </c>
      <c r="Y938">
        <v>0</v>
      </c>
      <c r="AA938">
        <v>15.034991632435721</v>
      </c>
      <c r="AB938">
        <v>14.681150820310439</v>
      </c>
    </row>
    <row r="939" spans="1:28">
      <c r="A939">
        <v>10</v>
      </c>
      <c r="B939">
        <v>80</v>
      </c>
      <c r="C939">
        <v>2021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64</v>
      </c>
      <c r="N939">
        <v>99</v>
      </c>
      <c r="O939">
        <v>99</v>
      </c>
      <c r="P939">
        <v>9999</v>
      </c>
      <c r="Q939">
        <v>99</v>
      </c>
      <c r="R939">
        <v>2451</v>
      </c>
      <c r="S939">
        <v>2451</v>
      </c>
      <c r="T939">
        <v>17</v>
      </c>
      <c r="U939">
        <v>64</v>
      </c>
      <c r="V939">
        <v>87.170129334523182</v>
      </c>
      <c r="W939">
        <v>80.458029375765008</v>
      </c>
      <c r="X939">
        <v>10.673275639900909</v>
      </c>
      <c r="Y939">
        <v>0</v>
      </c>
      <c r="AA939">
        <v>9.3222272934733024</v>
      </c>
      <c r="AB939">
        <v>8.8394187168196723</v>
      </c>
    </row>
    <row r="940" spans="1:28">
      <c r="A940">
        <v>10</v>
      </c>
      <c r="B940">
        <v>81</v>
      </c>
      <c r="C940">
        <v>2021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65</v>
      </c>
      <c r="N940">
        <v>99</v>
      </c>
      <c r="O940">
        <v>99</v>
      </c>
      <c r="P940">
        <v>9999</v>
      </c>
      <c r="Q940">
        <v>79</v>
      </c>
      <c r="R940">
        <v>953</v>
      </c>
      <c r="S940">
        <v>953</v>
      </c>
      <c r="T940">
        <v>17</v>
      </c>
      <c r="U940">
        <v>65</v>
      </c>
      <c r="V940">
        <v>83.441717379911125</v>
      </c>
      <c r="W940">
        <v>77.01670514165798</v>
      </c>
      <c r="X940">
        <v>10.740616786526624</v>
      </c>
      <c r="Y940">
        <v>0</v>
      </c>
      <c r="AA940">
        <v>3.6246767077438009</v>
      </c>
      <c r="AB940">
        <v>3.2899465306569033</v>
      </c>
    </row>
    <row r="941" spans="1:28">
      <c r="A941">
        <v>10</v>
      </c>
      <c r="B941">
        <v>82</v>
      </c>
      <c r="C941">
        <v>2021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66</v>
      </c>
      <c r="N941">
        <v>99</v>
      </c>
      <c r="O941">
        <v>99</v>
      </c>
      <c r="P941">
        <v>9999</v>
      </c>
      <c r="Q941">
        <v>54</v>
      </c>
      <c r="R941">
        <v>224</v>
      </c>
      <c r="S941">
        <v>224</v>
      </c>
      <c r="T941">
        <v>17</v>
      </c>
      <c r="U941">
        <v>66</v>
      </c>
      <c r="V941">
        <v>79.039283779600638</v>
      </c>
      <c r="W941">
        <v>72.953258928571344</v>
      </c>
      <c r="X941">
        <v>10.940586691181124</v>
      </c>
      <c r="Y941">
        <v>0</v>
      </c>
      <c r="AA941">
        <v>0.85197018104366373</v>
      </c>
      <c r="AB941">
        <v>0.73249340611466529</v>
      </c>
    </row>
    <row r="942" spans="1:28">
      <c r="A942">
        <v>10</v>
      </c>
      <c r="B942">
        <v>83</v>
      </c>
      <c r="C942">
        <v>2021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67</v>
      </c>
      <c r="N942">
        <v>99</v>
      </c>
      <c r="O942">
        <v>99</v>
      </c>
      <c r="P942">
        <v>9999</v>
      </c>
      <c r="Q942">
        <v>25</v>
      </c>
      <c r="R942">
        <v>46</v>
      </c>
      <c r="S942">
        <v>46</v>
      </c>
      <c r="T942">
        <v>17</v>
      </c>
      <c r="U942">
        <v>67</v>
      </c>
      <c r="V942">
        <v>72.965283338828939</v>
      </c>
      <c r="W942">
        <v>67.346956521739116</v>
      </c>
      <c r="X942">
        <v>11.142145970332578</v>
      </c>
      <c r="Y942">
        <v>0</v>
      </c>
      <c r="AA942">
        <v>0.17495816217860949</v>
      </c>
      <c r="AB942">
        <v>0.1388630851827822</v>
      </c>
    </row>
    <row r="943" spans="1:28">
      <c r="A943">
        <v>10</v>
      </c>
      <c r="B943">
        <v>84</v>
      </c>
      <c r="C943">
        <v>2021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68</v>
      </c>
      <c r="N943">
        <v>99</v>
      </c>
      <c r="O943">
        <v>99</v>
      </c>
      <c r="P943">
        <v>9999</v>
      </c>
      <c r="Q943">
        <v>14</v>
      </c>
      <c r="R943">
        <v>22</v>
      </c>
      <c r="S943">
        <v>22</v>
      </c>
      <c r="T943">
        <v>17</v>
      </c>
      <c r="U943">
        <v>68</v>
      </c>
      <c r="V943">
        <v>65.150201910765318</v>
      </c>
      <c r="W943">
        <v>60.133636363636377</v>
      </c>
      <c r="X943">
        <v>8.7835913888311996</v>
      </c>
      <c r="Y943">
        <v>0</v>
      </c>
      <c r="AA943">
        <v>8.3675642781074103E-2</v>
      </c>
      <c r="AB943">
        <v>5.9299516427490963E-2</v>
      </c>
    </row>
    <row r="944" spans="1:28">
      <c r="A944">
        <v>10</v>
      </c>
      <c r="B944">
        <v>85</v>
      </c>
      <c r="C944">
        <v>2020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48</v>
      </c>
      <c r="N944">
        <v>99</v>
      </c>
      <c r="O944">
        <v>99</v>
      </c>
      <c r="P944">
        <v>9999</v>
      </c>
      <c r="Q944">
        <v>5</v>
      </c>
      <c r="R944">
        <v>13</v>
      </c>
      <c r="S944">
        <v>13</v>
      </c>
      <c r="T944">
        <v>8</v>
      </c>
      <c r="U944">
        <v>48</v>
      </c>
      <c r="V944">
        <v>113.8469872489374</v>
      </c>
      <c r="W944">
        <v>105.08076923076922</v>
      </c>
      <c r="X944">
        <v>18.27141039629462</v>
      </c>
      <c r="Y944">
        <v>0</v>
      </c>
      <c r="AA944">
        <v>6.2266500622665005E-2</v>
      </c>
      <c r="AB944">
        <v>7.9221778325221953E-2</v>
      </c>
    </row>
    <row r="945" spans="1:28">
      <c r="A945">
        <v>10</v>
      </c>
      <c r="B945">
        <v>86</v>
      </c>
      <c r="C945">
        <v>2020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49</v>
      </c>
      <c r="N945">
        <v>99</v>
      </c>
      <c r="O945">
        <v>99</v>
      </c>
      <c r="P945">
        <v>9999</v>
      </c>
      <c r="Q945">
        <v>3</v>
      </c>
      <c r="R945">
        <v>6</v>
      </c>
      <c r="S945">
        <v>6</v>
      </c>
      <c r="T945">
        <v>8</v>
      </c>
      <c r="U945">
        <v>49</v>
      </c>
      <c r="V945">
        <v>86.560130010834229</v>
      </c>
      <c r="W945">
        <v>79.894999999999982</v>
      </c>
      <c r="X945">
        <v>19.661613828303462</v>
      </c>
      <c r="Y945">
        <v>0</v>
      </c>
      <c r="AA945">
        <v>2.8738384902768473E-2</v>
      </c>
      <c r="AB945">
        <v>2.7800259050372703E-2</v>
      </c>
    </row>
    <row r="946" spans="1:28">
      <c r="A946">
        <v>10</v>
      </c>
      <c r="B946">
        <v>87</v>
      </c>
      <c r="C946">
        <v>2020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50</v>
      </c>
      <c r="N946">
        <v>99</v>
      </c>
      <c r="O946">
        <v>99</v>
      </c>
      <c r="P946">
        <v>9999</v>
      </c>
      <c r="Q946">
        <v>9</v>
      </c>
      <c r="R946">
        <v>16</v>
      </c>
      <c r="S946">
        <v>16</v>
      </c>
      <c r="T946">
        <v>11</v>
      </c>
      <c r="U946">
        <v>50</v>
      </c>
      <c r="V946">
        <v>95.352789815817985</v>
      </c>
      <c r="W946">
        <v>88.010625000000005</v>
      </c>
      <c r="X946">
        <v>11.65380864178633</v>
      </c>
      <c r="Y946">
        <v>0</v>
      </c>
      <c r="AA946">
        <v>7.6635693074049244E-2</v>
      </c>
      <c r="AB946">
        <v>8.1664457072748262E-2</v>
      </c>
    </row>
    <row r="947" spans="1:28">
      <c r="A947">
        <v>10</v>
      </c>
      <c r="B947">
        <v>88</v>
      </c>
      <c r="C947">
        <v>2020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51</v>
      </c>
      <c r="N947">
        <v>99</v>
      </c>
      <c r="O947">
        <v>99</v>
      </c>
      <c r="P947">
        <v>9999</v>
      </c>
      <c r="Q947">
        <v>8</v>
      </c>
      <c r="R947">
        <v>18</v>
      </c>
      <c r="S947">
        <v>18</v>
      </c>
      <c r="T947">
        <v>11</v>
      </c>
      <c r="U947">
        <v>51</v>
      </c>
      <c r="V947">
        <v>96.332009148910558</v>
      </c>
      <c r="W947">
        <v>88.914444444444442</v>
      </c>
      <c r="X947">
        <v>10.325975994883686</v>
      </c>
      <c r="Y947">
        <v>0</v>
      </c>
      <c r="AA947">
        <v>8.6215154708305375E-2</v>
      </c>
      <c r="AB947">
        <v>9.2815993073741582E-2</v>
      </c>
    </row>
    <row r="948" spans="1:28">
      <c r="A948">
        <v>10</v>
      </c>
      <c r="B948">
        <v>89</v>
      </c>
      <c r="C948">
        <v>2020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52</v>
      </c>
      <c r="N948">
        <v>99</v>
      </c>
      <c r="O948">
        <v>99</v>
      </c>
      <c r="P948">
        <v>9999</v>
      </c>
      <c r="Q948">
        <v>14</v>
      </c>
      <c r="R948">
        <v>34</v>
      </c>
      <c r="S948">
        <v>34</v>
      </c>
      <c r="T948">
        <v>11</v>
      </c>
      <c r="U948">
        <v>52</v>
      </c>
      <c r="V948">
        <v>96.988719648205958</v>
      </c>
      <c r="W948">
        <v>89.520588235294113</v>
      </c>
      <c r="X948">
        <v>10.457901583794676</v>
      </c>
      <c r="Y948">
        <v>0</v>
      </c>
      <c r="AA948">
        <v>0.16285084778235459</v>
      </c>
      <c r="AB948">
        <v>0.17651427596975075</v>
      </c>
    </row>
    <row r="949" spans="1:28">
      <c r="A949">
        <v>10</v>
      </c>
      <c r="B949">
        <v>90</v>
      </c>
      <c r="C949">
        <v>2020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53</v>
      </c>
      <c r="N949">
        <v>99</v>
      </c>
      <c r="O949">
        <v>99</v>
      </c>
      <c r="P949">
        <v>9999</v>
      </c>
      <c r="Q949">
        <v>27</v>
      </c>
      <c r="R949">
        <v>55</v>
      </c>
      <c r="S949">
        <v>55</v>
      </c>
      <c r="T949">
        <v>11</v>
      </c>
      <c r="U949">
        <v>53</v>
      </c>
      <c r="V949">
        <v>98.017137791785629</v>
      </c>
      <c r="W949">
        <v>90.469818181818212</v>
      </c>
      <c r="X949">
        <v>12.080942993131789</v>
      </c>
      <c r="Y949">
        <v>0</v>
      </c>
      <c r="AA949">
        <v>0.26343519494204437</v>
      </c>
      <c r="AB949">
        <v>0.28856549428042344</v>
      </c>
    </row>
    <row r="950" spans="1:28">
      <c r="A950">
        <v>10</v>
      </c>
      <c r="B950">
        <v>91</v>
      </c>
      <c r="C950">
        <v>2020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54</v>
      </c>
      <c r="N950">
        <v>99</v>
      </c>
      <c r="O950">
        <v>99</v>
      </c>
      <c r="P950">
        <v>9999</v>
      </c>
      <c r="Q950">
        <v>34</v>
      </c>
      <c r="R950">
        <v>109</v>
      </c>
      <c r="S950">
        <v>109</v>
      </c>
      <c r="T950">
        <v>11</v>
      </c>
      <c r="U950">
        <v>54</v>
      </c>
      <c r="V950">
        <v>95.781804447006706</v>
      </c>
      <c r="W950">
        <v>88.406605504587191</v>
      </c>
      <c r="X950">
        <v>9.8708875278512647</v>
      </c>
      <c r="Y950">
        <v>0</v>
      </c>
      <c r="AA950">
        <v>0.52208065906696011</v>
      </c>
      <c r="AB950">
        <v>0.55884221434859849</v>
      </c>
    </row>
    <row r="951" spans="1:28">
      <c r="A951">
        <v>10</v>
      </c>
      <c r="B951">
        <v>92</v>
      </c>
      <c r="C951">
        <v>2020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55</v>
      </c>
      <c r="N951">
        <v>99</v>
      </c>
      <c r="O951">
        <v>99</v>
      </c>
      <c r="P951">
        <v>9999</v>
      </c>
      <c r="Q951">
        <v>48</v>
      </c>
      <c r="R951">
        <v>204</v>
      </c>
      <c r="S951">
        <v>204</v>
      </c>
      <c r="T951">
        <v>14</v>
      </c>
      <c r="U951">
        <v>55</v>
      </c>
      <c r="V951">
        <v>95.79695366770774</v>
      </c>
      <c r="W951">
        <v>88.420588235294062</v>
      </c>
      <c r="X951">
        <v>10.234499453600852</v>
      </c>
      <c r="Y951">
        <v>0</v>
      </c>
      <c r="AA951">
        <v>0.97710508669412788</v>
      </c>
      <c r="AB951">
        <v>1.0460719542291188</v>
      </c>
    </row>
    <row r="952" spans="1:28">
      <c r="A952">
        <v>10</v>
      </c>
      <c r="B952">
        <v>93</v>
      </c>
      <c r="C952">
        <v>2020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56</v>
      </c>
      <c r="N952">
        <v>99</v>
      </c>
      <c r="O952">
        <v>99</v>
      </c>
      <c r="P952">
        <v>9999</v>
      </c>
      <c r="Q952">
        <v>66</v>
      </c>
      <c r="R952">
        <v>379</v>
      </c>
      <c r="S952">
        <v>379</v>
      </c>
      <c r="T952">
        <v>14</v>
      </c>
      <c r="U952">
        <v>56</v>
      </c>
      <c r="V952">
        <v>94.889842403313764</v>
      </c>
      <c r="W952">
        <v>87.58332453825858</v>
      </c>
      <c r="X952">
        <v>10.01210338926167</v>
      </c>
      <c r="Y952">
        <v>0</v>
      </c>
      <c r="AA952">
        <v>1.8153079796915408</v>
      </c>
      <c r="AB952">
        <v>1.9250349895462699</v>
      </c>
    </row>
    <row r="953" spans="1:28">
      <c r="A953">
        <v>10</v>
      </c>
      <c r="B953">
        <v>94</v>
      </c>
      <c r="C953">
        <v>2020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57</v>
      </c>
      <c r="N953">
        <v>99</v>
      </c>
      <c r="O953">
        <v>99</v>
      </c>
      <c r="P953">
        <v>9999</v>
      </c>
      <c r="Q953">
        <v>87</v>
      </c>
      <c r="R953">
        <v>632</v>
      </c>
      <c r="S953">
        <v>632</v>
      </c>
      <c r="T953">
        <v>14</v>
      </c>
      <c r="U953">
        <v>57</v>
      </c>
      <c r="V953">
        <v>93.828479641235901</v>
      </c>
      <c r="W953">
        <v>86.603686708860621</v>
      </c>
      <c r="X953">
        <v>10.14047134184494</v>
      </c>
      <c r="Y953">
        <v>0</v>
      </c>
      <c r="AA953">
        <v>3.0271098764249449</v>
      </c>
      <c r="AB953">
        <v>3.1741792618256115</v>
      </c>
    </row>
    <row r="954" spans="1:28">
      <c r="A954">
        <v>10</v>
      </c>
      <c r="B954">
        <v>95</v>
      </c>
      <c r="C954">
        <v>2020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58</v>
      </c>
      <c r="N954">
        <v>99</v>
      </c>
      <c r="O954">
        <v>99</v>
      </c>
      <c r="P954">
        <v>9999</v>
      </c>
      <c r="Q954">
        <v>93</v>
      </c>
      <c r="R954">
        <v>957</v>
      </c>
      <c r="S954">
        <v>957</v>
      </c>
      <c r="T954">
        <v>14</v>
      </c>
      <c r="U954">
        <v>58</v>
      </c>
      <c r="V954">
        <v>93.768978310017687</v>
      </c>
      <c r="W954">
        <v>86.548766980146297</v>
      </c>
      <c r="X954">
        <v>9.9932130649545883</v>
      </c>
      <c r="Y954">
        <v>0</v>
      </c>
      <c r="AA954">
        <v>4.5837723919915696</v>
      </c>
      <c r="AB954">
        <v>4.8034227890966488</v>
      </c>
    </row>
    <row r="955" spans="1:28">
      <c r="A955">
        <v>10</v>
      </c>
      <c r="B955">
        <v>96</v>
      </c>
      <c r="C955">
        <v>2020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59</v>
      </c>
      <c r="N955">
        <v>99</v>
      </c>
      <c r="O955">
        <v>99</v>
      </c>
      <c r="P955">
        <v>9999</v>
      </c>
      <c r="Q955">
        <v>112</v>
      </c>
      <c r="R955">
        <v>1556</v>
      </c>
      <c r="S955">
        <v>1556</v>
      </c>
      <c r="T955">
        <v>14</v>
      </c>
      <c r="U955">
        <v>59</v>
      </c>
      <c r="V955">
        <v>93.13930348951537</v>
      </c>
      <c r="W955">
        <v>85.967577120822654</v>
      </c>
      <c r="X955">
        <v>9.3522249104097313</v>
      </c>
      <c r="Y955">
        <v>0</v>
      </c>
      <c r="AA955">
        <v>7.4528211514512881</v>
      </c>
      <c r="AB955">
        <v>7.7575086926916255</v>
      </c>
    </row>
    <row r="956" spans="1:28">
      <c r="A956">
        <v>10</v>
      </c>
      <c r="B956">
        <v>97</v>
      </c>
      <c r="C956">
        <v>2020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60</v>
      </c>
      <c r="N956">
        <v>99</v>
      </c>
      <c r="O956">
        <v>99</v>
      </c>
      <c r="P956">
        <v>9999</v>
      </c>
      <c r="Q956">
        <v>125</v>
      </c>
      <c r="R956">
        <v>2386</v>
      </c>
      <c r="S956">
        <v>2386</v>
      </c>
      <c r="T956">
        <v>17</v>
      </c>
      <c r="U956">
        <v>60</v>
      </c>
      <c r="V956">
        <v>92.53612849967169</v>
      </c>
      <c r="W956">
        <v>85.410846605196923</v>
      </c>
      <c r="X956">
        <v>10.144408670786424</v>
      </c>
      <c r="Y956">
        <v>0</v>
      </c>
      <c r="AA956">
        <v>11.428297729667589</v>
      </c>
      <c r="AB956">
        <v>11.81847544891834</v>
      </c>
    </row>
    <row r="957" spans="1:28">
      <c r="A957">
        <v>10</v>
      </c>
      <c r="B957">
        <v>98</v>
      </c>
      <c r="C957">
        <v>2020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61</v>
      </c>
      <c r="N957">
        <v>99</v>
      </c>
      <c r="O957">
        <v>99</v>
      </c>
      <c r="P957">
        <v>9999</v>
      </c>
      <c r="Q957">
        <v>122</v>
      </c>
      <c r="R957">
        <v>3181</v>
      </c>
      <c r="S957">
        <v>3181</v>
      </c>
      <c r="T957">
        <v>17</v>
      </c>
      <c r="U957">
        <v>61</v>
      </c>
      <c r="V957">
        <v>91.432295560415369</v>
      </c>
      <c r="W957">
        <v>84.392008802263376</v>
      </c>
      <c r="X957">
        <v>9.4117990430747671</v>
      </c>
      <c r="Y957">
        <v>0</v>
      </c>
      <c r="AA957">
        <v>15.23613372928442</v>
      </c>
      <c r="AB957">
        <v>15.568364282968091</v>
      </c>
    </row>
    <row r="958" spans="1:28">
      <c r="A958">
        <v>10</v>
      </c>
      <c r="B958">
        <v>99</v>
      </c>
      <c r="C958">
        <v>2020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62</v>
      </c>
      <c r="N958">
        <v>99</v>
      </c>
      <c r="O958">
        <v>99</v>
      </c>
      <c r="P958">
        <v>9999</v>
      </c>
      <c r="Q958">
        <v>119</v>
      </c>
      <c r="R958">
        <v>3554</v>
      </c>
      <c r="S958">
        <v>3554</v>
      </c>
      <c r="T958">
        <v>17</v>
      </c>
      <c r="U958">
        <v>62</v>
      </c>
      <c r="V958">
        <v>90.335010800703202</v>
      </c>
      <c r="W958">
        <v>83.379214969048689</v>
      </c>
      <c r="X958">
        <v>9.2927725365083145</v>
      </c>
      <c r="Y958">
        <v>0</v>
      </c>
      <c r="AA958">
        <v>17.022703324073184</v>
      </c>
      <c r="AB958">
        <v>17.185145625147541</v>
      </c>
    </row>
    <row r="959" spans="1:28">
      <c r="A959">
        <v>10</v>
      </c>
      <c r="B959">
        <v>100</v>
      </c>
      <c r="C959">
        <v>2020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63</v>
      </c>
      <c r="N959">
        <v>99</v>
      </c>
      <c r="O959">
        <v>99</v>
      </c>
      <c r="P959">
        <v>9999</v>
      </c>
      <c r="Q959">
        <v>117</v>
      </c>
      <c r="R959">
        <v>3586</v>
      </c>
      <c r="S959">
        <v>3586</v>
      </c>
      <c r="T959">
        <v>17</v>
      </c>
      <c r="U959">
        <v>63</v>
      </c>
      <c r="V959">
        <v>88.17909602710435</v>
      </c>
      <c r="W959">
        <v>81.389305633017287</v>
      </c>
      <c r="X959">
        <v>9.6332361024559212</v>
      </c>
      <c r="Y959">
        <v>0</v>
      </c>
      <c r="AA959">
        <v>17.175974710221286</v>
      </c>
      <c r="AB959">
        <v>16.926050017674925</v>
      </c>
    </row>
    <row r="960" spans="1:28">
      <c r="A960">
        <v>10</v>
      </c>
      <c r="B960">
        <v>101</v>
      </c>
      <c r="C960">
        <v>2020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64</v>
      </c>
      <c r="N960">
        <v>99</v>
      </c>
      <c r="O960">
        <v>99</v>
      </c>
      <c r="P960">
        <v>9999</v>
      </c>
      <c r="Q960">
        <v>93</v>
      </c>
      <c r="R960">
        <v>2409</v>
      </c>
      <c r="S960">
        <v>2409</v>
      </c>
      <c r="T960">
        <v>17</v>
      </c>
      <c r="U960">
        <v>64</v>
      </c>
      <c r="V960">
        <v>85.570897685503212</v>
      </c>
      <c r="W960">
        <v>78.981938563719382</v>
      </c>
      <c r="X960">
        <v>9.6570103252142641</v>
      </c>
      <c r="Y960">
        <v>0</v>
      </c>
      <c r="AA960">
        <v>11.53846153846154</v>
      </c>
      <c r="AB960">
        <v>11.034243926120116</v>
      </c>
    </row>
    <row r="961" spans="1:28">
      <c r="A961">
        <v>10</v>
      </c>
      <c r="B961">
        <v>102</v>
      </c>
      <c r="C961">
        <v>2020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65</v>
      </c>
      <c r="N961">
        <v>99</v>
      </c>
      <c r="O961">
        <v>99</v>
      </c>
      <c r="P961">
        <v>9999</v>
      </c>
      <c r="Q961">
        <v>80</v>
      </c>
      <c r="R961">
        <v>1224</v>
      </c>
      <c r="S961">
        <v>1224</v>
      </c>
      <c r="T961">
        <v>17</v>
      </c>
      <c r="U961">
        <v>65</v>
      </c>
      <c r="V961">
        <v>81.003972553268355</v>
      </c>
      <c r="W961">
        <v>74.766666666666779</v>
      </c>
      <c r="X961">
        <v>9.9621111875801098</v>
      </c>
      <c r="Y961">
        <v>0</v>
      </c>
      <c r="AA961">
        <v>5.8626305201647639</v>
      </c>
      <c r="AB961">
        <v>5.3072241209075077</v>
      </c>
    </row>
    <row r="962" spans="1:28">
      <c r="A962">
        <v>10</v>
      </c>
      <c r="B962">
        <v>103</v>
      </c>
      <c r="C962">
        <v>2020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66</v>
      </c>
      <c r="N962">
        <v>99</v>
      </c>
      <c r="O962">
        <v>99</v>
      </c>
      <c r="P962">
        <v>9999</v>
      </c>
      <c r="Q962">
        <v>63</v>
      </c>
      <c r="R962">
        <v>393</v>
      </c>
      <c r="S962">
        <v>393</v>
      </c>
      <c r="T962">
        <v>17</v>
      </c>
      <c r="U962">
        <v>66</v>
      </c>
      <c r="V962">
        <v>75.498305944494533</v>
      </c>
      <c r="W962">
        <v>69.684936386768484</v>
      </c>
      <c r="X962">
        <v>10.035692108175452</v>
      </c>
      <c r="Y962">
        <v>0</v>
      </c>
      <c r="AA962">
        <v>1.8823642111313343</v>
      </c>
      <c r="AB962">
        <v>1.5882155712709105</v>
      </c>
    </row>
    <row r="963" spans="1:28">
      <c r="A963">
        <v>10</v>
      </c>
      <c r="B963">
        <v>104</v>
      </c>
      <c r="C963">
        <v>2020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67</v>
      </c>
      <c r="N963">
        <v>99</v>
      </c>
      <c r="O963">
        <v>99</v>
      </c>
      <c r="P963">
        <v>9999</v>
      </c>
      <c r="Q963">
        <v>39</v>
      </c>
      <c r="R963">
        <v>111</v>
      </c>
      <c r="S963">
        <v>111</v>
      </c>
      <c r="T963">
        <v>17</v>
      </c>
      <c r="U963">
        <v>67</v>
      </c>
      <c r="V963">
        <v>69.554039413194346</v>
      </c>
      <c r="W963">
        <v>64.198378378378351</v>
      </c>
      <c r="X963">
        <v>8.7340887033766972</v>
      </c>
      <c r="Y963">
        <v>0</v>
      </c>
      <c r="AA963">
        <v>0.53166012070121649</v>
      </c>
      <c r="AB963">
        <v>0.41326157664880325</v>
      </c>
    </row>
    <row r="964" spans="1:28">
      <c r="A964">
        <v>10</v>
      </c>
      <c r="B964">
        <v>105</v>
      </c>
      <c r="C964">
        <v>2020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68</v>
      </c>
      <c r="N964">
        <v>99</v>
      </c>
      <c r="O964">
        <v>99</v>
      </c>
      <c r="P964">
        <v>9999</v>
      </c>
      <c r="Q964">
        <v>22</v>
      </c>
      <c r="R964">
        <v>45</v>
      </c>
      <c r="S964">
        <v>45</v>
      </c>
      <c r="T964">
        <v>17</v>
      </c>
      <c r="U964">
        <v>68</v>
      </c>
      <c r="V964">
        <v>61.184061634765847</v>
      </c>
      <c r="W964">
        <v>56.472888888888889</v>
      </c>
      <c r="X964">
        <v>9.6542206365282279</v>
      </c>
      <c r="Y964">
        <v>0</v>
      </c>
      <c r="AA964">
        <v>0.21553788677076344</v>
      </c>
      <c r="AB964">
        <v>0.14737727083365901</v>
      </c>
    </row>
    <row r="965" spans="1:28">
      <c r="A965">
        <v>10</v>
      </c>
      <c r="B965">
        <v>106</v>
      </c>
      <c r="C965">
        <v>2019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48</v>
      </c>
      <c r="N965">
        <v>99</v>
      </c>
      <c r="O965">
        <v>99</v>
      </c>
      <c r="P965">
        <v>9999</v>
      </c>
      <c r="Q965">
        <v>3</v>
      </c>
      <c r="R965">
        <v>3</v>
      </c>
      <c r="S965">
        <v>3</v>
      </c>
      <c r="T965">
        <v>8</v>
      </c>
      <c r="U965">
        <v>48</v>
      </c>
      <c r="V965">
        <v>98.663777537016969</v>
      </c>
      <c r="W965">
        <v>91.066666666666691</v>
      </c>
      <c r="X965">
        <v>14.987179706520998</v>
      </c>
      <c r="Y965">
        <v>0</v>
      </c>
      <c r="AA965">
        <v>1.4895729890764646E-2</v>
      </c>
      <c r="AB965">
        <v>1.6885426055270523E-2</v>
      </c>
    </row>
    <row r="966" spans="1:28">
      <c r="A966">
        <v>10</v>
      </c>
      <c r="B966">
        <v>107</v>
      </c>
      <c r="C966">
        <v>2019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49</v>
      </c>
      <c r="N966">
        <v>99</v>
      </c>
      <c r="O966">
        <v>99</v>
      </c>
      <c r="P966">
        <v>9999</v>
      </c>
      <c r="Q966">
        <v>2</v>
      </c>
      <c r="R966">
        <v>2</v>
      </c>
      <c r="S966">
        <v>2</v>
      </c>
      <c r="T966">
        <v>8</v>
      </c>
      <c r="U966">
        <v>49</v>
      </c>
      <c r="V966">
        <v>95.666305525460444</v>
      </c>
      <c r="W966">
        <v>88.300000000000011</v>
      </c>
      <c r="X966">
        <v>5.7999999999998701</v>
      </c>
      <c r="Y966">
        <v>0</v>
      </c>
      <c r="AA966">
        <v>9.930486593843102E-3</v>
      </c>
      <c r="AB966">
        <v>1.0914956959592876E-2</v>
      </c>
    </row>
    <row r="967" spans="1:28">
      <c r="A967">
        <v>10</v>
      </c>
      <c r="B967">
        <v>108</v>
      </c>
      <c r="C967">
        <v>2019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50</v>
      </c>
      <c r="N967">
        <v>99</v>
      </c>
      <c r="O967">
        <v>99</v>
      </c>
      <c r="P967">
        <v>9999</v>
      </c>
      <c r="Q967">
        <v>3</v>
      </c>
      <c r="R967">
        <v>5</v>
      </c>
      <c r="S967">
        <v>5</v>
      </c>
      <c r="T967">
        <v>11</v>
      </c>
      <c r="U967">
        <v>50</v>
      </c>
      <c r="V967">
        <v>94.994582881906865</v>
      </c>
      <c r="W967">
        <v>87.68</v>
      </c>
      <c r="X967">
        <v>11.095296300685243</v>
      </c>
      <c r="Y967">
        <v>0</v>
      </c>
      <c r="AA967">
        <v>2.4826216484607755E-2</v>
      </c>
      <c r="AB967">
        <v>2.7095793494255477E-2</v>
      </c>
    </row>
    <row r="968" spans="1:28">
      <c r="A968">
        <v>10</v>
      </c>
      <c r="B968">
        <v>109</v>
      </c>
      <c r="C968">
        <v>2019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51</v>
      </c>
      <c r="N968">
        <v>99</v>
      </c>
      <c r="O968">
        <v>99</v>
      </c>
      <c r="P968">
        <v>9999</v>
      </c>
      <c r="Q968">
        <v>6</v>
      </c>
      <c r="R968">
        <v>10</v>
      </c>
      <c r="S968">
        <v>10</v>
      </c>
      <c r="T968">
        <v>11</v>
      </c>
      <c r="U968">
        <v>51</v>
      </c>
      <c r="V968">
        <v>94.949079089924183</v>
      </c>
      <c r="W968">
        <v>87.638000000000019</v>
      </c>
      <c r="X968">
        <v>14.484066970295316</v>
      </c>
      <c r="Y968">
        <v>0</v>
      </c>
      <c r="AA968">
        <v>4.965243296921551E-2</v>
      </c>
      <c r="AB968">
        <v>5.4165628427225401E-2</v>
      </c>
    </row>
    <row r="969" spans="1:28">
      <c r="A969">
        <v>10</v>
      </c>
      <c r="B969">
        <v>110</v>
      </c>
      <c r="C969">
        <v>2019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52</v>
      </c>
      <c r="N969">
        <v>99</v>
      </c>
      <c r="O969">
        <v>99</v>
      </c>
      <c r="P969">
        <v>9999</v>
      </c>
      <c r="Q969">
        <v>8</v>
      </c>
      <c r="R969">
        <v>17</v>
      </c>
      <c r="S969">
        <v>17</v>
      </c>
      <c r="T969">
        <v>11</v>
      </c>
      <c r="U969">
        <v>52</v>
      </c>
      <c r="V969">
        <v>90.939392008157583</v>
      </c>
      <c r="W969">
        <v>83.937058823529412</v>
      </c>
      <c r="X969">
        <v>11.020445045302914</v>
      </c>
      <c r="Y969">
        <v>0</v>
      </c>
      <c r="AA969">
        <v>8.4409136047666297E-2</v>
      </c>
      <c r="AB969">
        <v>8.8192975845707025E-2</v>
      </c>
    </row>
    <row r="970" spans="1:28">
      <c r="A970">
        <v>10</v>
      </c>
      <c r="B970">
        <v>111</v>
      </c>
      <c r="C970">
        <v>2019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53</v>
      </c>
      <c r="N970">
        <v>99</v>
      </c>
      <c r="O970">
        <v>99</v>
      </c>
      <c r="P970">
        <v>9999</v>
      </c>
      <c r="Q970">
        <v>20</v>
      </c>
      <c r="R970">
        <v>40</v>
      </c>
      <c r="S970">
        <v>40</v>
      </c>
      <c r="T970">
        <v>11</v>
      </c>
      <c r="U970">
        <v>53</v>
      </c>
      <c r="V970">
        <v>93.163596966413891</v>
      </c>
      <c r="W970">
        <v>85.989999999999981</v>
      </c>
      <c r="X970">
        <v>13.862578944770888</v>
      </c>
      <c r="Y970">
        <v>0</v>
      </c>
      <c r="AA970">
        <v>0.19860973187686204</v>
      </c>
      <c r="AB970">
        <v>0.21258825570903536</v>
      </c>
    </row>
    <row r="971" spans="1:28">
      <c r="A971">
        <v>10</v>
      </c>
      <c r="B971">
        <v>112</v>
      </c>
      <c r="C971">
        <v>2019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54</v>
      </c>
      <c r="N971">
        <v>99</v>
      </c>
      <c r="O971">
        <v>99</v>
      </c>
      <c r="P971">
        <v>9999</v>
      </c>
      <c r="Q971">
        <v>28</v>
      </c>
      <c r="R971">
        <v>77</v>
      </c>
      <c r="S971">
        <v>77</v>
      </c>
      <c r="T971">
        <v>11.038961038961038</v>
      </c>
      <c r="U971">
        <v>54</v>
      </c>
      <c r="V971">
        <v>90.642878248512019</v>
      </c>
      <c r="W971">
        <v>83.663376623376649</v>
      </c>
      <c r="X971">
        <v>11.262926727477984</v>
      </c>
      <c r="Y971">
        <v>0</v>
      </c>
      <c r="AA971">
        <v>0.38232373386295926</v>
      </c>
      <c r="AB971">
        <v>0.39815982972963826</v>
      </c>
    </row>
    <row r="972" spans="1:28">
      <c r="A972">
        <v>10</v>
      </c>
      <c r="B972">
        <v>113</v>
      </c>
      <c r="C972">
        <v>2019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55</v>
      </c>
      <c r="N972">
        <v>99</v>
      </c>
      <c r="O972">
        <v>99</v>
      </c>
      <c r="P972">
        <v>9999</v>
      </c>
      <c r="Q972">
        <v>47</v>
      </c>
      <c r="R972">
        <v>155</v>
      </c>
      <c r="S972">
        <v>155</v>
      </c>
      <c r="T972">
        <v>14</v>
      </c>
      <c r="U972">
        <v>55</v>
      </c>
      <c r="V972">
        <v>92.833676999965022</v>
      </c>
      <c r="W972">
        <v>85.685483870967758</v>
      </c>
      <c r="X972">
        <v>11.064305304113788</v>
      </c>
      <c r="Y972">
        <v>0</v>
      </c>
      <c r="AA972">
        <v>0.76961271102284001</v>
      </c>
      <c r="AB972">
        <v>0.82086224303280253</v>
      </c>
    </row>
    <row r="973" spans="1:28">
      <c r="A973">
        <v>10</v>
      </c>
      <c r="B973">
        <v>114</v>
      </c>
      <c r="C973">
        <v>2019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56</v>
      </c>
      <c r="N973">
        <v>99</v>
      </c>
      <c r="O973">
        <v>99</v>
      </c>
      <c r="P973">
        <v>9999</v>
      </c>
      <c r="Q973">
        <v>63</v>
      </c>
      <c r="R973">
        <v>346</v>
      </c>
      <c r="S973">
        <v>346</v>
      </c>
      <c r="T973">
        <v>14</v>
      </c>
      <c r="U973">
        <v>56</v>
      </c>
      <c r="V973">
        <v>92.550773739815483</v>
      </c>
      <c r="W973">
        <v>85.424364161849724</v>
      </c>
      <c r="X973">
        <v>11.099351242578123</v>
      </c>
      <c r="Y973">
        <v>0</v>
      </c>
      <c r="AA973">
        <v>1.7179741807348561</v>
      </c>
      <c r="AB973">
        <v>1.8267923403850712</v>
      </c>
    </row>
    <row r="974" spans="1:28">
      <c r="A974">
        <v>10</v>
      </c>
      <c r="B974">
        <v>115</v>
      </c>
      <c r="C974">
        <v>2019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57</v>
      </c>
      <c r="N974">
        <v>99</v>
      </c>
      <c r="O974">
        <v>99</v>
      </c>
      <c r="P974">
        <v>9999</v>
      </c>
      <c r="Q974">
        <v>83</v>
      </c>
      <c r="R974">
        <v>668</v>
      </c>
      <c r="S974">
        <v>668</v>
      </c>
      <c r="T974">
        <v>14</v>
      </c>
      <c r="U974">
        <v>57</v>
      </c>
      <c r="V974">
        <v>91.260404434900494</v>
      </c>
      <c r="W974">
        <v>84.233353293413245</v>
      </c>
      <c r="X974">
        <v>10.570697231167602</v>
      </c>
      <c r="Y974">
        <v>0</v>
      </c>
      <c r="AA974">
        <v>3.3167825223435945</v>
      </c>
      <c r="AB974">
        <v>3.4776981223529866</v>
      </c>
    </row>
    <row r="975" spans="1:28">
      <c r="A975">
        <v>10</v>
      </c>
      <c r="B975">
        <v>116</v>
      </c>
      <c r="C975">
        <v>2019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58</v>
      </c>
      <c r="N975">
        <v>99</v>
      </c>
      <c r="O975">
        <v>99</v>
      </c>
      <c r="P975">
        <v>9999</v>
      </c>
      <c r="Q975">
        <v>95</v>
      </c>
      <c r="R975">
        <v>1098</v>
      </c>
      <c r="S975">
        <v>1098</v>
      </c>
      <c r="T975">
        <v>14</v>
      </c>
      <c r="U975">
        <v>58</v>
      </c>
      <c r="V975">
        <v>90.904451509392644</v>
      </c>
      <c r="W975">
        <v>83.904808743169482</v>
      </c>
      <c r="X975">
        <v>10.404640104791225</v>
      </c>
      <c r="Y975">
        <v>0</v>
      </c>
      <c r="AA975">
        <v>5.45183714001986</v>
      </c>
      <c r="AB975">
        <v>5.6940400849136719</v>
      </c>
    </row>
    <row r="976" spans="1:28">
      <c r="A976">
        <v>10</v>
      </c>
      <c r="B976">
        <v>117</v>
      </c>
      <c r="C976">
        <v>2019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59</v>
      </c>
      <c r="N976">
        <v>99</v>
      </c>
      <c r="O976">
        <v>99</v>
      </c>
      <c r="P976">
        <v>9999</v>
      </c>
      <c r="Q976">
        <v>103</v>
      </c>
      <c r="R976">
        <v>1757</v>
      </c>
      <c r="S976">
        <v>1757</v>
      </c>
      <c r="T976">
        <v>14.001707455890722</v>
      </c>
      <c r="U976">
        <v>59</v>
      </c>
      <c r="V976">
        <v>90.906258883364643</v>
      </c>
      <c r="W976">
        <v>83.906476949345389</v>
      </c>
      <c r="X976">
        <v>10.014791027477928</v>
      </c>
      <c r="Y976">
        <v>0</v>
      </c>
      <c r="AA976">
        <v>8.7239324726911622</v>
      </c>
      <c r="AB976">
        <v>9.1116824576715238</v>
      </c>
    </row>
    <row r="977" spans="1:28">
      <c r="A977">
        <v>10</v>
      </c>
      <c r="B977">
        <v>118</v>
      </c>
      <c r="C977">
        <v>2019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60</v>
      </c>
      <c r="N977">
        <v>99</v>
      </c>
      <c r="O977">
        <v>99</v>
      </c>
      <c r="P977">
        <v>9999</v>
      </c>
      <c r="Q977">
        <v>106</v>
      </c>
      <c r="R977">
        <v>2385</v>
      </c>
      <c r="S977">
        <v>2385</v>
      </c>
      <c r="T977">
        <v>16.99496855345912</v>
      </c>
      <c r="U977">
        <v>60</v>
      </c>
      <c r="V977">
        <v>89.469971903668451</v>
      </c>
      <c r="W977">
        <v>82.580784067085858</v>
      </c>
      <c r="X977">
        <v>10.014924578442155</v>
      </c>
      <c r="Y977">
        <v>0</v>
      </c>
      <c r="AA977">
        <v>11.842105263157897</v>
      </c>
      <c r="AB977">
        <v>12.173030597504502</v>
      </c>
    </row>
    <row r="978" spans="1:28">
      <c r="A978">
        <v>10</v>
      </c>
      <c r="B978">
        <v>119</v>
      </c>
      <c r="C978">
        <v>2019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61</v>
      </c>
      <c r="N978">
        <v>99</v>
      </c>
      <c r="O978">
        <v>99</v>
      </c>
      <c r="P978">
        <v>9999</v>
      </c>
      <c r="Q978">
        <v>113</v>
      </c>
      <c r="R978">
        <v>2784</v>
      </c>
      <c r="S978">
        <v>2784</v>
      </c>
      <c r="T978">
        <v>17</v>
      </c>
      <c r="U978">
        <v>61</v>
      </c>
      <c r="V978">
        <v>88.585229324665789</v>
      </c>
      <c r="W978">
        <v>81.764166666666597</v>
      </c>
      <c r="X978">
        <v>9.8624589044405297</v>
      </c>
      <c r="Y978">
        <v>0</v>
      </c>
      <c r="AA978">
        <v>13.823237338629591</v>
      </c>
      <c r="AB978">
        <v>14.069011156569347</v>
      </c>
    </row>
    <row r="979" spans="1:28">
      <c r="A979">
        <v>10</v>
      </c>
      <c r="B979">
        <v>120</v>
      </c>
      <c r="C979">
        <v>2019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62</v>
      </c>
      <c r="N979">
        <v>99</v>
      </c>
      <c r="O979">
        <v>99</v>
      </c>
      <c r="P979">
        <v>9999</v>
      </c>
      <c r="Q979">
        <v>102</v>
      </c>
      <c r="R979">
        <v>3209</v>
      </c>
      <c r="S979">
        <v>3209</v>
      </c>
      <c r="T979">
        <v>16.999065129323782</v>
      </c>
      <c r="U979">
        <v>62</v>
      </c>
      <c r="V979">
        <v>87.363127876736087</v>
      </c>
      <c r="W979">
        <v>80.636167030227526</v>
      </c>
      <c r="X979">
        <v>9.5764583137164863</v>
      </c>
      <c r="Y979">
        <v>0</v>
      </c>
      <c r="AA979">
        <v>15.933465739821251</v>
      </c>
      <c r="AB979">
        <v>15.993036232737348</v>
      </c>
    </row>
    <row r="980" spans="1:28">
      <c r="A980">
        <v>10</v>
      </c>
      <c r="B980">
        <v>121</v>
      </c>
      <c r="C980">
        <v>2019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63</v>
      </c>
      <c r="N980">
        <v>99</v>
      </c>
      <c r="O980">
        <v>99</v>
      </c>
      <c r="P980">
        <v>9999</v>
      </c>
      <c r="Q980">
        <v>102</v>
      </c>
      <c r="R980">
        <v>3083</v>
      </c>
      <c r="S980">
        <v>3083</v>
      </c>
      <c r="T980">
        <v>17</v>
      </c>
      <c r="U980">
        <v>63</v>
      </c>
      <c r="V980">
        <v>86.160740987254215</v>
      </c>
      <c r="W980">
        <v>79.526363931235849</v>
      </c>
      <c r="X980">
        <v>9.2077550861639139</v>
      </c>
      <c r="Y980">
        <v>0</v>
      </c>
      <c r="AA980">
        <v>15.30784508440914</v>
      </c>
      <c r="AB980">
        <v>15.153605583592597</v>
      </c>
    </row>
    <row r="981" spans="1:28">
      <c r="A981">
        <v>10</v>
      </c>
      <c r="B981">
        <v>122</v>
      </c>
      <c r="C981">
        <v>2019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64</v>
      </c>
      <c r="N981">
        <v>99</v>
      </c>
      <c r="O981">
        <v>99</v>
      </c>
      <c r="P981">
        <v>9999</v>
      </c>
      <c r="Q981">
        <v>90</v>
      </c>
      <c r="R981">
        <v>2299</v>
      </c>
      <c r="S981">
        <v>2299</v>
      </c>
      <c r="T981">
        <v>17</v>
      </c>
      <c r="U981">
        <v>64</v>
      </c>
      <c r="V981">
        <v>83.792920469920404</v>
      </c>
      <c r="W981">
        <v>77.340865593736581</v>
      </c>
      <c r="X981">
        <v>9.3477551526004401</v>
      </c>
      <c r="Y981">
        <v>0</v>
      </c>
      <c r="AA981">
        <v>11.415094339622639</v>
      </c>
      <c r="AB981">
        <v>10.989535288105316</v>
      </c>
    </row>
    <row r="982" spans="1:28">
      <c r="A982">
        <v>10</v>
      </c>
      <c r="B982">
        <v>123</v>
      </c>
      <c r="C982">
        <v>2019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65</v>
      </c>
      <c r="N982">
        <v>99</v>
      </c>
      <c r="O982">
        <v>99</v>
      </c>
      <c r="P982">
        <v>9999</v>
      </c>
      <c r="Q982">
        <v>67</v>
      </c>
      <c r="R982">
        <v>1272</v>
      </c>
      <c r="S982">
        <v>1272</v>
      </c>
      <c r="T982">
        <v>17</v>
      </c>
      <c r="U982">
        <v>65</v>
      </c>
      <c r="V982">
        <v>81.343871161171194</v>
      </c>
      <c r="W982">
        <v>75.080393081761088</v>
      </c>
      <c r="X982">
        <v>9.7825662381586813</v>
      </c>
      <c r="Y982">
        <v>0</v>
      </c>
      <c r="AA982">
        <v>6.3157894736842115</v>
      </c>
      <c r="AB982">
        <v>5.9026220693309694</v>
      </c>
    </row>
    <row r="983" spans="1:28">
      <c r="A983">
        <v>10</v>
      </c>
      <c r="B983">
        <v>124</v>
      </c>
      <c r="C983">
        <v>2019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66</v>
      </c>
      <c r="N983">
        <v>99</v>
      </c>
      <c r="O983">
        <v>99</v>
      </c>
      <c r="P983">
        <v>9999</v>
      </c>
      <c r="Q983">
        <v>61</v>
      </c>
      <c r="R983">
        <v>577</v>
      </c>
      <c r="S983">
        <v>577</v>
      </c>
      <c r="T983">
        <v>17</v>
      </c>
      <c r="U983">
        <v>66</v>
      </c>
      <c r="V983">
        <v>78.113622409030938</v>
      </c>
      <c r="W983">
        <v>72.098873483535385</v>
      </c>
      <c r="X983">
        <v>10.345934655487843</v>
      </c>
      <c r="Y983">
        <v>0</v>
      </c>
      <c r="AA983">
        <v>2.8649453823237354</v>
      </c>
      <c r="AB983">
        <v>2.5711985856391313</v>
      </c>
    </row>
    <row r="984" spans="1:28">
      <c r="A984">
        <v>10</v>
      </c>
      <c r="B984">
        <v>125</v>
      </c>
      <c r="C984">
        <v>2019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67</v>
      </c>
      <c r="N984">
        <v>99</v>
      </c>
      <c r="O984">
        <v>99</v>
      </c>
      <c r="P984">
        <v>9999</v>
      </c>
      <c r="Q984">
        <v>51</v>
      </c>
      <c r="R984">
        <v>219</v>
      </c>
      <c r="S984">
        <v>219</v>
      </c>
      <c r="T984">
        <v>17</v>
      </c>
      <c r="U984">
        <v>67</v>
      </c>
      <c r="V984">
        <v>74.411512983768446</v>
      </c>
      <c r="W984">
        <v>68.681826484018316</v>
      </c>
      <c r="X984">
        <v>11.313990666064944</v>
      </c>
      <c r="Y984">
        <v>0</v>
      </c>
      <c r="AA984">
        <v>1.0873882820258194</v>
      </c>
      <c r="AB984">
        <v>0.92964530246581889</v>
      </c>
    </row>
    <row r="985" spans="1:28">
      <c r="A985">
        <v>10</v>
      </c>
      <c r="B985">
        <v>126</v>
      </c>
      <c r="C985">
        <v>2019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68</v>
      </c>
      <c r="N985">
        <v>99</v>
      </c>
      <c r="O985">
        <v>99</v>
      </c>
      <c r="P985">
        <v>9999</v>
      </c>
      <c r="Q985">
        <v>35</v>
      </c>
      <c r="R985">
        <v>122</v>
      </c>
      <c r="S985">
        <v>122</v>
      </c>
      <c r="T985">
        <v>17</v>
      </c>
      <c r="U985">
        <v>68</v>
      </c>
      <c r="V985">
        <v>68.858497770989104</v>
      </c>
      <c r="W985">
        <v>63.556393442622955</v>
      </c>
      <c r="X985">
        <v>12.75145070921214</v>
      </c>
      <c r="Y985">
        <v>0</v>
      </c>
      <c r="AA985">
        <v>0.605759682224429</v>
      </c>
      <c r="AB985">
        <v>0.479237069478188</v>
      </c>
    </row>
    <row r="986" spans="1:28">
      <c r="A986">
        <v>10</v>
      </c>
      <c r="B986">
        <v>127</v>
      </c>
      <c r="C986">
        <v>2018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48</v>
      </c>
      <c r="N986">
        <v>99</v>
      </c>
      <c r="O986">
        <v>99</v>
      </c>
      <c r="P986">
        <v>9999</v>
      </c>
      <c r="Q986">
        <v>3</v>
      </c>
      <c r="R986">
        <v>3</v>
      </c>
      <c r="S986">
        <v>3</v>
      </c>
      <c r="T986">
        <v>8</v>
      </c>
      <c r="U986">
        <v>48</v>
      </c>
      <c r="V986">
        <v>104.29758035391838</v>
      </c>
      <c r="W986">
        <v>96.266666666666637</v>
      </c>
      <c r="X986">
        <v>16.802843674674715</v>
      </c>
      <c r="Y986">
        <v>0</v>
      </c>
      <c r="AA986">
        <v>1.198226624595598E-2</v>
      </c>
      <c r="AB986">
        <v>1.4360551683864195E-2</v>
      </c>
    </row>
    <row r="987" spans="1:28">
      <c r="A987">
        <v>10</v>
      </c>
      <c r="B987">
        <v>128</v>
      </c>
      <c r="C987">
        <v>2018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49</v>
      </c>
      <c r="N987">
        <v>99</v>
      </c>
      <c r="O987">
        <v>99</v>
      </c>
      <c r="P987">
        <v>9999</v>
      </c>
      <c r="Q987">
        <v>1</v>
      </c>
      <c r="R987">
        <v>1</v>
      </c>
      <c r="S987">
        <v>1</v>
      </c>
      <c r="T987">
        <v>8</v>
      </c>
      <c r="U987">
        <v>49</v>
      </c>
      <c r="V987">
        <v>80.606717226435549</v>
      </c>
      <c r="W987">
        <v>74.400000000000006</v>
      </c>
      <c r="X987">
        <v>0</v>
      </c>
      <c r="Y987">
        <v>0</v>
      </c>
      <c r="AA987">
        <v>3.9940887486519961E-3</v>
      </c>
      <c r="AB987">
        <v>3.6995327052614128E-3</v>
      </c>
    </row>
    <row r="988" spans="1:28">
      <c r="A988">
        <v>10</v>
      </c>
      <c r="B988">
        <v>129</v>
      </c>
      <c r="C988">
        <v>2018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50</v>
      </c>
      <c r="N988">
        <v>99</v>
      </c>
      <c r="O988">
        <v>99</v>
      </c>
      <c r="P988">
        <v>9999</v>
      </c>
      <c r="Q988">
        <v>4</v>
      </c>
      <c r="R988">
        <v>4</v>
      </c>
      <c r="S988">
        <v>4</v>
      </c>
      <c r="T988">
        <v>11</v>
      </c>
      <c r="U988">
        <v>50</v>
      </c>
      <c r="V988">
        <v>96.262188515709639</v>
      </c>
      <c r="W988">
        <v>88.85</v>
      </c>
      <c r="X988">
        <v>25.779885569955503</v>
      </c>
      <c r="Y988">
        <v>0</v>
      </c>
      <c r="AA988">
        <v>1.5976354994607984E-2</v>
      </c>
      <c r="AB988">
        <v>1.767223015389658E-2</v>
      </c>
    </row>
    <row r="989" spans="1:28">
      <c r="A989">
        <v>10</v>
      </c>
      <c r="B989">
        <v>130</v>
      </c>
      <c r="C989">
        <v>2018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51</v>
      </c>
      <c r="N989">
        <v>99</v>
      </c>
      <c r="O989">
        <v>99</v>
      </c>
      <c r="P989">
        <v>9999</v>
      </c>
      <c r="Q989">
        <v>2</v>
      </c>
      <c r="R989">
        <v>3</v>
      </c>
      <c r="S989">
        <v>3</v>
      </c>
      <c r="T989">
        <v>11</v>
      </c>
      <c r="U989">
        <v>51</v>
      </c>
      <c r="V989">
        <v>127.55507403394728</v>
      </c>
      <c r="W989">
        <v>117.73333333333336</v>
      </c>
      <c r="X989">
        <v>6.9139151153467822</v>
      </c>
      <c r="Y989">
        <v>0</v>
      </c>
      <c r="AA989">
        <v>1.198226624595598E-2</v>
      </c>
      <c r="AB989">
        <v>1.7562835369601223E-2</v>
      </c>
    </row>
    <row r="990" spans="1:28">
      <c r="A990">
        <v>10</v>
      </c>
      <c r="B990">
        <v>131</v>
      </c>
      <c r="C990">
        <v>2018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52</v>
      </c>
      <c r="N990">
        <v>99</v>
      </c>
      <c r="O990">
        <v>99</v>
      </c>
      <c r="P990">
        <v>9999</v>
      </c>
      <c r="Q990">
        <v>13</v>
      </c>
      <c r="R990">
        <v>15</v>
      </c>
      <c r="S990">
        <v>15</v>
      </c>
      <c r="T990">
        <v>11</v>
      </c>
      <c r="U990">
        <v>52</v>
      </c>
      <c r="V990">
        <v>100.33947273383892</v>
      </c>
      <c r="W990">
        <v>92.613333333333316</v>
      </c>
      <c r="X990">
        <v>23.632121266521121</v>
      </c>
      <c r="Y990">
        <v>0</v>
      </c>
      <c r="AA990">
        <v>5.9911331229779902E-2</v>
      </c>
      <c r="AB990">
        <v>6.9077833792327292E-2</v>
      </c>
    </row>
    <row r="991" spans="1:28">
      <c r="A991">
        <v>10</v>
      </c>
      <c r="B991">
        <v>132</v>
      </c>
      <c r="C991">
        <v>2018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53</v>
      </c>
      <c r="N991">
        <v>99</v>
      </c>
      <c r="O991">
        <v>99</v>
      </c>
      <c r="P991">
        <v>9999</v>
      </c>
      <c r="Q991">
        <v>19</v>
      </c>
      <c r="R991">
        <v>39</v>
      </c>
      <c r="S991">
        <v>39</v>
      </c>
      <c r="T991">
        <v>11</v>
      </c>
      <c r="U991">
        <v>53</v>
      </c>
      <c r="V991">
        <v>95.866322193516126</v>
      </c>
      <c r="W991">
        <v>88.484615384615338</v>
      </c>
      <c r="X991">
        <v>19.54724111245589</v>
      </c>
      <c r="Y991">
        <v>0</v>
      </c>
      <c r="AA991">
        <v>0.15576946119742777</v>
      </c>
      <c r="AB991">
        <v>0.17159566414766941</v>
      </c>
    </row>
    <row r="992" spans="1:28">
      <c r="A992">
        <v>10</v>
      </c>
      <c r="B992">
        <v>133</v>
      </c>
      <c r="C992">
        <v>2018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54</v>
      </c>
      <c r="N992">
        <v>99</v>
      </c>
      <c r="O992">
        <v>99</v>
      </c>
      <c r="P992">
        <v>9999</v>
      </c>
      <c r="Q992">
        <v>37</v>
      </c>
      <c r="R992">
        <v>90</v>
      </c>
      <c r="S992">
        <v>90</v>
      </c>
      <c r="T992">
        <v>11.066666666666665</v>
      </c>
      <c r="U992">
        <v>54</v>
      </c>
      <c r="V992">
        <v>94.744191645600083</v>
      </c>
      <c r="W992">
        <v>87.448888888888902</v>
      </c>
      <c r="X992">
        <v>15.773509751369357</v>
      </c>
      <c r="Y992">
        <v>0</v>
      </c>
      <c r="AA992">
        <v>0.35946798737867958</v>
      </c>
      <c r="AB992">
        <v>0.39135486832647071</v>
      </c>
    </row>
    <row r="993" spans="1:28">
      <c r="A993">
        <v>10</v>
      </c>
      <c r="B993">
        <v>134</v>
      </c>
      <c r="C993">
        <v>2018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55</v>
      </c>
      <c r="N993">
        <v>99</v>
      </c>
      <c r="O993">
        <v>99</v>
      </c>
      <c r="P993">
        <v>9999</v>
      </c>
      <c r="Q993">
        <v>61</v>
      </c>
      <c r="R993">
        <v>309</v>
      </c>
      <c r="S993">
        <v>309</v>
      </c>
      <c r="T993">
        <v>14</v>
      </c>
      <c r="U993">
        <v>55</v>
      </c>
      <c r="V993">
        <v>91.812963917435439</v>
      </c>
      <c r="W993">
        <v>84.743365695792875</v>
      </c>
      <c r="X993">
        <v>13.57090201690167</v>
      </c>
      <c r="Y993">
        <v>0</v>
      </c>
      <c r="AA993">
        <v>1.2341734233334665</v>
      </c>
      <c r="AB993">
        <v>1.3020813650559648</v>
      </c>
    </row>
    <row r="994" spans="1:28">
      <c r="A994">
        <v>10</v>
      </c>
      <c r="B994">
        <v>135</v>
      </c>
      <c r="C994">
        <v>2018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56</v>
      </c>
      <c r="N994">
        <v>99</v>
      </c>
      <c r="O994">
        <v>99</v>
      </c>
      <c r="P994">
        <v>9999</v>
      </c>
      <c r="Q994">
        <v>78</v>
      </c>
      <c r="R994">
        <v>781</v>
      </c>
      <c r="S994">
        <v>781</v>
      </c>
      <c r="T994">
        <v>14</v>
      </c>
      <c r="U994">
        <v>56</v>
      </c>
      <c r="V994">
        <v>91.648759889188497</v>
      </c>
      <c r="W994">
        <v>84.591805377720902</v>
      </c>
      <c r="X994">
        <v>11.770310723948469</v>
      </c>
      <c r="Y994">
        <v>0</v>
      </c>
      <c r="AA994">
        <v>3.1193833126972077</v>
      </c>
      <c r="AB994">
        <v>3.2851353173701816</v>
      </c>
    </row>
    <row r="995" spans="1:28">
      <c r="A995">
        <v>10</v>
      </c>
      <c r="B995">
        <v>136</v>
      </c>
      <c r="C995">
        <v>2018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57</v>
      </c>
      <c r="N995">
        <v>99</v>
      </c>
      <c r="O995">
        <v>99</v>
      </c>
      <c r="P995">
        <v>9999</v>
      </c>
      <c r="Q995">
        <v>96</v>
      </c>
      <c r="R995">
        <v>1478</v>
      </c>
      <c r="S995">
        <v>1478</v>
      </c>
      <c r="T995">
        <v>14</v>
      </c>
      <c r="U995">
        <v>57</v>
      </c>
      <c r="V995">
        <v>91.83613181116462</v>
      </c>
      <c r="W995">
        <v>84.764749661704982</v>
      </c>
      <c r="X995">
        <v>11.183020834190087</v>
      </c>
      <c r="Y995">
        <v>0</v>
      </c>
      <c r="AA995">
        <v>5.9032631705076497</v>
      </c>
      <c r="AB995">
        <v>6.2296500838759616</v>
      </c>
    </row>
    <row r="996" spans="1:28">
      <c r="A996">
        <v>10</v>
      </c>
      <c r="B996">
        <v>137</v>
      </c>
      <c r="C996">
        <v>2018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58</v>
      </c>
      <c r="N996">
        <v>99</v>
      </c>
      <c r="O996">
        <v>99</v>
      </c>
      <c r="P996">
        <v>9999</v>
      </c>
      <c r="Q996">
        <v>109</v>
      </c>
      <c r="R996">
        <v>2240</v>
      </c>
      <c r="S996">
        <v>2240</v>
      </c>
      <c r="T996">
        <v>14</v>
      </c>
      <c r="U996">
        <v>58</v>
      </c>
      <c r="V996">
        <v>91.270749496981892</v>
      </c>
      <c r="W996">
        <v>84.242901785714054</v>
      </c>
      <c r="X996">
        <v>10.286791269166306</v>
      </c>
      <c r="Y996">
        <v>0</v>
      </c>
      <c r="AA996">
        <v>8.9467587969804665</v>
      </c>
      <c r="AB996">
        <v>9.3832928705230945</v>
      </c>
    </row>
    <row r="997" spans="1:28">
      <c r="A997">
        <v>10</v>
      </c>
      <c r="B997">
        <v>138</v>
      </c>
      <c r="C997">
        <v>2018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59</v>
      </c>
      <c r="N997">
        <v>99</v>
      </c>
      <c r="O997">
        <v>99</v>
      </c>
      <c r="P997">
        <v>9999</v>
      </c>
      <c r="Q997">
        <v>113</v>
      </c>
      <c r="R997">
        <v>2932</v>
      </c>
      <c r="S997">
        <v>2932</v>
      </c>
      <c r="T997">
        <v>14.00102319236016</v>
      </c>
      <c r="U997">
        <v>59</v>
      </c>
      <c r="V997">
        <v>90.185039294429686</v>
      </c>
      <c r="W997">
        <v>83.240791268758556</v>
      </c>
      <c r="X997">
        <v>10.371315670284462</v>
      </c>
      <c r="Y997">
        <v>0</v>
      </c>
      <c r="AA997">
        <v>11.710668211047652</v>
      </c>
      <c r="AB997">
        <v>12.135959020316012</v>
      </c>
    </row>
    <row r="998" spans="1:28">
      <c r="A998">
        <v>10</v>
      </c>
      <c r="B998">
        <v>139</v>
      </c>
      <c r="C998">
        <v>2018</v>
      </c>
      <c r="D998">
        <v>99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60</v>
      </c>
      <c r="N998">
        <v>99</v>
      </c>
      <c r="O998">
        <v>99</v>
      </c>
      <c r="P998">
        <v>9999</v>
      </c>
      <c r="Q998">
        <v>114</v>
      </c>
      <c r="R998">
        <v>3399</v>
      </c>
      <c r="S998">
        <v>3397</v>
      </c>
      <c r="T998">
        <v>16.986466607825829</v>
      </c>
      <c r="U998">
        <v>60</v>
      </c>
      <c r="V998">
        <v>89.221035321778814</v>
      </c>
      <c r="W998">
        <v>82.331616131881106</v>
      </c>
      <c r="X998">
        <v>10.463190373397264</v>
      </c>
      <c r="Y998">
        <v>0</v>
      </c>
      <c r="AA998">
        <v>13.575907656668129</v>
      </c>
      <c r="AB998">
        <v>13.907085440508929</v>
      </c>
    </row>
    <row r="999" spans="1:28">
      <c r="A999">
        <v>10</v>
      </c>
      <c r="B999">
        <v>140</v>
      </c>
      <c r="C999">
        <v>2018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61</v>
      </c>
      <c r="N999">
        <v>99</v>
      </c>
      <c r="O999">
        <v>99</v>
      </c>
      <c r="P999">
        <v>9999</v>
      </c>
      <c r="Q999">
        <v>112</v>
      </c>
      <c r="R999">
        <v>3398</v>
      </c>
      <c r="S999">
        <v>3398</v>
      </c>
      <c r="T999">
        <v>16.997351383166571</v>
      </c>
      <c r="U999">
        <v>61</v>
      </c>
      <c r="V999">
        <v>87.71592747502352</v>
      </c>
      <c r="W999">
        <v>80.961801059446756</v>
      </c>
      <c r="X999">
        <v>9.8271147424122951</v>
      </c>
      <c r="Y999">
        <v>0</v>
      </c>
      <c r="AA999">
        <v>13.571913567919472</v>
      </c>
      <c r="AB999">
        <v>13.679728271311799</v>
      </c>
    </row>
    <row r="1000" spans="1:28">
      <c r="A1000">
        <v>10</v>
      </c>
      <c r="B1000">
        <v>141</v>
      </c>
      <c r="C1000">
        <v>2018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62</v>
      </c>
      <c r="N1000">
        <v>99</v>
      </c>
      <c r="O1000">
        <v>99</v>
      </c>
      <c r="P1000">
        <v>9999</v>
      </c>
      <c r="Q1000">
        <v>104</v>
      </c>
      <c r="R1000">
        <v>3200</v>
      </c>
      <c r="S1000">
        <v>3200</v>
      </c>
      <c r="T1000">
        <v>16.999062500000004</v>
      </c>
      <c r="U1000">
        <v>62</v>
      </c>
      <c r="V1000">
        <v>86.375372426868992</v>
      </c>
      <c r="W1000">
        <v>79.724468750000113</v>
      </c>
      <c r="X1000">
        <v>9.727064596025242</v>
      </c>
      <c r="Y1000">
        <v>0</v>
      </c>
      <c r="AA1000">
        <v>12.781083995686387</v>
      </c>
      <c r="AB1000">
        <v>12.685732453772763</v>
      </c>
    </row>
    <row r="1001" spans="1:28">
      <c r="A1001">
        <v>10</v>
      </c>
      <c r="B1001">
        <v>142</v>
      </c>
      <c r="C1001">
        <v>2018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63</v>
      </c>
      <c r="N1001">
        <v>99</v>
      </c>
      <c r="O1001">
        <v>99</v>
      </c>
      <c r="P1001">
        <v>9999</v>
      </c>
      <c r="Q1001">
        <v>95</v>
      </c>
      <c r="R1001">
        <v>2604</v>
      </c>
      <c r="S1001">
        <v>2604</v>
      </c>
      <c r="T1001">
        <v>17</v>
      </c>
      <c r="U1001">
        <v>63</v>
      </c>
      <c r="V1001">
        <v>84.745112527938559</v>
      </c>
      <c r="W1001">
        <v>78.219738863287247</v>
      </c>
      <c r="X1001">
        <v>9.7798341341856805</v>
      </c>
      <c r="Y1001">
        <v>0</v>
      </c>
      <c r="AA1001">
        <v>10.400607101489795</v>
      </c>
      <c r="AB1001">
        <v>10.128176874260841</v>
      </c>
    </row>
    <row r="1002" spans="1:28">
      <c r="A1002">
        <v>10</v>
      </c>
      <c r="B1002">
        <v>143</v>
      </c>
      <c r="C1002">
        <v>2018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64</v>
      </c>
      <c r="N1002">
        <v>99</v>
      </c>
      <c r="O1002">
        <v>99</v>
      </c>
      <c r="P1002">
        <v>9999</v>
      </c>
      <c r="Q1002">
        <v>89</v>
      </c>
      <c r="R1002">
        <v>1925</v>
      </c>
      <c r="S1002">
        <v>1925</v>
      </c>
      <c r="T1002">
        <v>16.998441558441556</v>
      </c>
      <c r="U1002">
        <v>64</v>
      </c>
      <c r="V1002">
        <v>82.573426573426602</v>
      </c>
      <c r="W1002">
        <v>76.215272727272634</v>
      </c>
      <c r="X1002">
        <v>10.184638572267165</v>
      </c>
      <c r="Y1002">
        <v>0</v>
      </c>
      <c r="AA1002">
        <v>7.6886208411550898</v>
      </c>
      <c r="AB1002">
        <v>7.2953591550108126</v>
      </c>
    </row>
    <row r="1003" spans="1:28">
      <c r="A1003">
        <v>10</v>
      </c>
      <c r="B1003">
        <v>144</v>
      </c>
      <c r="C1003">
        <v>2018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65</v>
      </c>
      <c r="N1003">
        <v>99</v>
      </c>
      <c r="O1003">
        <v>99</v>
      </c>
      <c r="P1003">
        <v>9999</v>
      </c>
      <c r="Q1003">
        <v>72</v>
      </c>
      <c r="R1003">
        <v>1260</v>
      </c>
      <c r="S1003">
        <v>1260</v>
      </c>
      <c r="T1003">
        <v>17</v>
      </c>
      <c r="U1003">
        <v>65</v>
      </c>
      <c r="V1003">
        <v>81.216873892930266</v>
      </c>
      <c r="W1003">
        <v>74.963174603174622</v>
      </c>
      <c r="X1003">
        <v>10.022129138141038</v>
      </c>
      <c r="Y1003">
        <v>0</v>
      </c>
      <c r="AA1003">
        <v>5.0325518233015138</v>
      </c>
      <c r="AB1003">
        <v>4.6966959990548318</v>
      </c>
    </row>
    <row r="1004" spans="1:28">
      <c r="A1004">
        <v>10</v>
      </c>
      <c r="B1004">
        <v>145</v>
      </c>
      <c r="C1004">
        <v>2018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66</v>
      </c>
      <c r="N1004">
        <v>99</v>
      </c>
      <c r="O1004">
        <v>99</v>
      </c>
      <c r="P1004">
        <v>9999</v>
      </c>
      <c r="Q1004">
        <v>64</v>
      </c>
      <c r="R1004">
        <v>725</v>
      </c>
      <c r="S1004">
        <v>725</v>
      </c>
      <c r="T1004">
        <v>17</v>
      </c>
      <c r="U1004">
        <v>66</v>
      </c>
      <c r="V1004">
        <v>78.132028243732989</v>
      </c>
      <c r="W1004">
        <v>72.115862068965555</v>
      </c>
      <c r="X1004">
        <v>10.274468361862125</v>
      </c>
      <c r="Y1004">
        <v>0</v>
      </c>
      <c r="AA1004">
        <v>2.8957143427726955</v>
      </c>
      <c r="AB1004">
        <v>2.5998167736812872</v>
      </c>
    </row>
    <row r="1005" spans="1:28">
      <c r="A1005">
        <v>10</v>
      </c>
      <c r="B1005">
        <v>146</v>
      </c>
      <c r="C1005">
        <v>2018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67</v>
      </c>
      <c r="N1005">
        <v>99</v>
      </c>
      <c r="O1005">
        <v>99</v>
      </c>
      <c r="P1005">
        <v>9999</v>
      </c>
      <c r="Q1005">
        <v>49</v>
      </c>
      <c r="R1005">
        <v>361</v>
      </c>
      <c r="S1005">
        <v>361</v>
      </c>
      <c r="T1005">
        <v>17</v>
      </c>
      <c r="U1005">
        <v>67</v>
      </c>
      <c r="V1005">
        <v>73.538653613562886</v>
      </c>
      <c r="W1005">
        <v>67.876177285318605</v>
      </c>
      <c r="X1005">
        <v>11.091647318342492</v>
      </c>
      <c r="Y1005">
        <v>0</v>
      </c>
      <c r="AA1005">
        <v>1.4418660382633699</v>
      </c>
      <c r="AB1005">
        <v>1.2184241900111827</v>
      </c>
    </row>
    <row r="1006" spans="1:28">
      <c r="A1006">
        <v>10</v>
      </c>
      <c r="B1006">
        <v>147</v>
      </c>
      <c r="C1006">
        <v>2018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68</v>
      </c>
      <c r="N1006">
        <v>99</v>
      </c>
      <c r="O1006">
        <v>99</v>
      </c>
      <c r="P1006">
        <v>9999</v>
      </c>
      <c r="Q1006">
        <v>36</v>
      </c>
      <c r="R1006">
        <v>242</v>
      </c>
      <c r="S1006">
        <v>242</v>
      </c>
      <c r="T1006">
        <v>17</v>
      </c>
      <c r="U1006">
        <v>68</v>
      </c>
      <c r="V1006">
        <v>69.104966736208738</v>
      </c>
      <c r="W1006">
        <v>63.783884297520657</v>
      </c>
      <c r="X1006">
        <v>11.824293375836657</v>
      </c>
      <c r="Y1006">
        <v>0</v>
      </c>
      <c r="AA1006">
        <v>0.96656947717378272</v>
      </c>
      <c r="AB1006">
        <v>0.76753866906725221</v>
      </c>
    </row>
    <row r="1007" spans="1:28">
      <c r="A1007">
        <v>10</v>
      </c>
      <c r="B1007">
        <v>148</v>
      </c>
      <c r="C1007">
        <v>2017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48</v>
      </c>
      <c r="N1007">
        <v>99</v>
      </c>
      <c r="O1007">
        <v>99</v>
      </c>
      <c r="P1007">
        <v>9999</v>
      </c>
      <c r="Q1007">
        <v>5</v>
      </c>
      <c r="R1007">
        <v>5</v>
      </c>
      <c r="S1007">
        <v>5</v>
      </c>
      <c r="T1007">
        <v>8</v>
      </c>
      <c r="U1007">
        <v>48</v>
      </c>
      <c r="V1007">
        <v>109.98916576381362</v>
      </c>
      <c r="W1007">
        <v>101.52</v>
      </c>
      <c r="X1007">
        <v>26.526092814434644</v>
      </c>
      <c r="Y1007">
        <v>0</v>
      </c>
      <c r="AA1007">
        <v>1.4427099864385255E-2</v>
      </c>
      <c r="AB1007">
        <v>1.7944167549881953E-2</v>
      </c>
    </row>
    <row r="1008" spans="1:28">
      <c r="A1008">
        <v>10</v>
      </c>
      <c r="B1008">
        <v>149</v>
      </c>
      <c r="C1008">
        <v>2017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49</v>
      </c>
      <c r="N1008">
        <v>99</v>
      </c>
      <c r="O1008">
        <v>99</v>
      </c>
      <c r="P1008">
        <v>9999</v>
      </c>
      <c r="Q1008">
        <v>4</v>
      </c>
      <c r="R1008">
        <v>5</v>
      </c>
      <c r="S1008">
        <v>5</v>
      </c>
      <c r="T1008">
        <v>8</v>
      </c>
      <c r="U1008">
        <v>49</v>
      </c>
      <c r="V1008">
        <v>115.21126760563379</v>
      </c>
      <c r="W1008">
        <v>106.34</v>
      </c>
      <c r="X1008">
        <v>22.244513930405425</v>
      </c>
      <c r="Y1008">
        <v>0</v>
      </c>
      <c r="AA1008">
        <v>1.4427099864385255E-2</v>
      </c>
      <c r="AB1008">
        <v>1.8796126647502423E-2</v>
      </c>
    </row>
    <row r="1009" spans="1:28">
      <c r="A1009">
        <v>10</v>
      </c>
      <c r="B1009">
        <v>150</v>
      </c>
      <c r="C1009">
        <v>2017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50</v>
      </c>
      <c r="N1009">
        <v>99</v>
      </c>
      <c r="O1009">
        <v>99</v>
      </c>
      <c r="P1009">
        <v>9999</v>
      </c>
      <c r="Q1009">
        <v>6</v>
      </c>
      <c r="R1009">
        <v>7</v>
      </c>
      <c r="S1009">
        <v>7</v>
      </c>
      <c r="T1009">
        <v>11</v>
      </c>
      <c r="U1009">
        <v>50</v>
      </c>
      <c r="V1009">
        <v>111.74740752205544</v>
      </c>
      <c r="W1009">
        <v>103.14285714285712</v>
      </c>
      <c r="X1009">
        <v>16.167414948669091</v>
      </c>
      <c r="Y1009">
        <v>0</v>
      </c>
      <c r="AA1009">
        <v>2.019793981013936E-2</v>
      </c>
      <c r="AB1009">
        <v>2.5523421928713097E-2</v>
      </c>
    </row>
    <row r="1010" spans="1:28">
      <c r="A1010">
        <v>10</v>
      </c>
      <c r="B1010">
        <v>151</v>
      </c>
      <c r="C1010">
        <v>2017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51</v>
      </c>
      <c r="N1010">
        <v>99</v>
      </c>
      <c r="O1010">
        <v>99</v>
      </c>
      <c r="P1010">
        <v>9999</v>
      </c>
      <c r="Q1010">
        <v>10</v>
      </c>
      <c r="R1010">
        <v>16</v>
      </c>
      <c r="S1010">
        <v>16</v>
      </c>
      <c r="T1010">
        <v>11</v>
      </c>
      <c r="U1010">
        <v>51</v>
      </c>
      <c r="V1010">
        <v>118.4791440953413</v>
      </c>
      <c r="W1010">
        <v>109.35625</v>
      </c>
      <c r="X1010">
        <v>11.949579948161379</v>
      </c>
      <c r="Y1010">
        <v>0</v>
      </c>
      <c r="AA1010">
        <v>4.6166719566032813E-2</v>
      </c>
      <c r="AB1010">
        <v>6.1853644527242797E-2</v>
      </c>
    </row>
    <row r="1011" spans="1:28">
      <c r="A1011">
        <v>10</v>
      </c>
      <c r="B1011">
        <v>152</v>
      </c>
      <c r="C1011">
        <v>2017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52</v>
      </c>
      <c r="N1011">
        <v>99</v>
      </c>
      <c r="O1011">
        <v>99</v>
      </c>
      <c r="P1011">
        <v>9999</v>
      </c>
      <c r="Q1011">
        <v>16</v>
      </c>
      <c r="R1011">
        <v>24</v>
      </c>
      <c r="S1011">
        <v>24</v>
      </c>
      <c r="T1011">
        <v>11</v>
      </c>
      <c r="U1011">
        <v>52</v>
      </c>
      <c r="V1011">
        <v>109.79144095341275</v>
      </c>
      <c r="W1011">
        <v>101.33749999999998</v>
      </c>
      <c r="X1011">
        <v>18.675782279465651</v>
      </c>
      <c r="Y1011">
        <v>0</v>
      </c>
      <c r="AA1011">
        <v>6.9250079349049268E-2</v>
      </c>
      <c r="AB1011">
        <v>8.5977166859865797E-2</v>
      </c>
    </row>
    <row r="1012" spans="1:28">
      <c r="A1012">
        <v>10</v>
      </c>
      <c r="B1012">
        <v>153</v>
      </c>
      <c r="C1012">
        <v>2017</v>
      </c>
      <c r="D1012">
        <v>99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53</v>
      </c>
      <c r="N1012">
        <v>99</v>
      </c>
      <c r="O1012">
        <v>99</v>
      </c>
      <c r="P1012">
        <v>9999</v>
      </c>
      <c r="Q1012">
        <v>29</v>
      </c>
      <c r="R1012">
        <v>60</v>
      </c>
      <c r="S1012">
        <v>60</v>
      </c>
      <c r="T1012">
        <v>11</v>
      </c>
      <c r="U1012">
        <v>53</v>
      </c>
      <c r="V1012">
        <v>107.64355362946912</v>
      </c>
      <c r="W1012">
        <v>99.35499999999999</v>
      </c>
      <c r="X1012">
        <v>17.907879317961488</v>
      </c>
      <c r="Y1012">
        <v>0</v>
      </c>
      <c r="AA1012">
        <v>0.17312519837262316</v>
      </c>
      <c r="AB1012">
        <v>0.21073791571140904</v>
      </c>
    </row>
    <row r="1013" spans="1:28">
      <c r="A1013">
        <v>10</v>
      </c>
      <c r="B1013">
        <v>154</v>
      </c>
      <c r="C1013">
        <v>2017</v>
      </c>
      <c r="D1013">
        <v>99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54</v>
      </c>
      <c r="N1013">
        <v>99</v>
      </c>
      <c r="O1013">
        <v>99</v>
      </c>
      <c r="P1013">
        <v>9999</v>
      </c>
      <c r="Q1013">
        <v>51</v>
      </c>
      <c r="R1013">
        <v>213</v>
      </c>
      <c r="S1013">
        <v>213</v>
      </c>
      <c r="T1013">
        <v>11</v>
      </c>
      <c r="U1013">
        <v>54</v>
      </c>
      <c r="V1013">
        <v>93.236486452118271</v>
      </c>
      <c r="W1013">
        <v>86.057276995305116</v>
      </c>
      <c r="X1013">
        <v>14.14092074560959</v>
      </c>
      <c r="Y1013">
        <v>0</v>
      </c>
      <c r="AA1013">
        <v>0.61459445422281245</v>
      </c>
      <c r="AB1013">
        <v>0.64799089839016144</v>
      </c>
    </row>
    <row r="1014" spans="1:28">
      <c r="A1014">
        <v>10</v>
      </c>
      <c r="B1014">
        <v>155</v>
      </c>
      <c r="C1014">
        <v>2017</v>
      </c>
      <c r="D1014">
        <v>99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55</v>
      </c>
      <c r="N1014">
        <v>99</v>
      </c>
      <c r="O1014">
        <v>99</v>
      </c>
      <c r="P1014">
        <v>9999</v>
      </c>
      <c r="Q1014">
        <v>71</v>
      </c>
      <c r="R1014">
        <v>665</v>
      </c>
      <c r="S1014">
        <v>665</v>
      </c>
      <c r="T1014">
        <v>14</v>
      </c>
      <c r="U1014">
        <v>55</v>
      </c>
      <c r="V1014">
        <v>93.238459094648817</v>
      </c>
      <c r="W1014">
        <v>86.059097744360898</v>
      </c>
      <c r="X1014">
        <v>12.915856516773577</v>
      </c>
      <c r="Y1014">
        <v>0</v>
      </c>
      <c r="AA1014">
        <v>1.91880428196324</v>
      </c>
      <c r="AB1014">
        <v>2.0231129786494466</v>
      </c>
    </row>
    <row r="1015" spans="1:28">
      <c r="A1015">
        <v>10</v>
      </c>
      <c r="B1015">
        <v>156</v>
      </c>
      <c r="C1015">
        <v>2017</v>
      </c>
      <c r="D1015">
        <v>99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56</v>
      </c>
      <c r="N1015">
        <v>99</v>
      </c>
      <c r="O1015">
        <v>99</v>
      </c>
      <c r="P1015">
        <v>9999</v>
      </c>
      <c r="Q1015">
        <v>94</v>
      </c>
      <c r="R1015">
        <v>1551</v>
      </c>
      <c r="S1015">
        <v>1551</v>
      </c>
      <c r="T1015">
        <v>14</v>
      </c>
      <c r="U1015">
        <v>56</v>
      </c>
      <c r="V1015">
        <v>92.71647341770209</v>
      </c>
      <c r="W1015">
        <v>85.577304964538811</v>
      </c>
      <c r="X1015">
        <v>11.222493448876849</v>
      </c>
      <c r="Y1015">
        <v>0</v>
      </c>
      <c r="AA1015">
        <v>4.4752863779323091</v>
      </c>
      <c r="AB1015">
        <v>4.692152357294809</v>
      </c>
    </row>
    <row r="1016" spans="1:28">
      <c r="A1016">
        <v>10</v>
      </c>
      <c r="B1016">
        <v>157</v>
      </c>
      <c r="C1016">
        <v>2017</v>
      </c>
      <c r="D1016">
        <v>99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57</v>
      </c>
      <c r="N1016">
        <v>99</v>
      </c>
      <c r="O1016">
        <v>99</v>
      </c>
      <c r="P1016">
        <v>9999</v>
      </c>
      <c r="Q1016">
        <v>109</v>
      </c>
      <c r="R1016">
        <v>2567</v>
      </c>
      <c r="S1016">
        <v>2567</v>
      </c>
      <c r="T1016">
        <v>14</v>
      </c>
      <c r="U1016">
        <v>57</v>
      </c>
      <c r="V1016">
        <v>92.669311846627579</v>
      </c>
      <c r="W1016">
        <v>85.533774834437196</v>
      </c>
      <c r="X1016">
        <v>10.854411796262591</v>
      </c>
      <c r="Y1016">
        <v>0</v>
      </c>
      <c r="AA1016">
        <v>7.4068730703753953</v>
      </c>
      <c r="AB1016">
        <v>7.7618493635211676</v>
      </c>
    </row>
    <row r="1017" spans="1:28">
      <c r="A1017">
        <v>10</v>
      </c>
      <c r="B1017">
        <v>158</v>
      </c>
      <c r="C1017">
        <v>2017</v>
      </c>
      <c r="D1017">
        <v>99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58</v>
      </c>
      <c r="N1017">
        <v>99</v>
      </c>
      <c r="O1017">
        <v>99</v>
      </c>
      <c r="P1017">
        <v>9999</v>
      </c>
      <c r="Q1017">
        <v>129</v>
      </c>
      <c r="R1017">
        <v>3641</v>
      </c>
      <c r="S1017">
        <v>3641</v>
      </c>
      <c r="T1017">
        <v>14.000823949464436</v>
      </c>
      <c r="U1017">
        <v>58</v>
      </c>
      <c r="V1017">
        <v>92.18616794464657</v>
      </c>
      <c r="W1017">
        <v>85.087833012908348</v>
      </c>
      <c r="X1017">
        <v>10.504759792749399</v>
      </c>
      <c r="Y1017">
        <v>0</v>
      </c>
      <c r="AA1017">
        <v>10.505814121245349</v>
      </c>
      <c r="AB1017">
        <v>10.951909454211298</v>
      </c>
    </row>
    <row r="1018" spans="1:28">
      <c r="A1018">
        <v>10</v>
      </c>
      <c r="B1018">
        <v>159</v>
      </c>
      <c r="C1018">
        <v>2017</v>
      </c>
      <c r="D1018">
        <v>99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59</v>
      </c>
      <c r="N1018">
        <v>99</v>
      </c>
      <c r="O1018">
        <v>99</v>
      </c>
      <c r="P1018">
        <v>9999</v>
      </c>
      <c r="Q1018">
        <v>127</v>
      </c>
      <c r="R1018">
        <v>4219</v>
      </c>
      <c r="S1018">
        <v>4219</v>
      </c>
      <c r="T1018">
        <v>14</v>
      </c>
      <c r="U1018">
        <v>59</v>
      </c>
      <c r="V1018">
        <v>91.178584626067504</v>
      </c>
      <c r="W1018">
        <v>84.157833609860177</v>
      </c>
      <c r="X1018">
        <v>10.506580389281883</v>
      </c>
      <c r="Y1018">
        <v>0</v>
      </c>
      <c r="AA1018">
        <v>12.173586865568282</v>
      </c>
      <c r="AB1018">
        <v>12.551793191842847</v>
      </c>
    </row>
    <row r="1019" spans="1:28">
      <c r="A1019">
        <v>10</v>
      </c>
      <c r="B1019">
        <v>160</v>
      </c>
      <c r="C1019">
        <v>2017</v>
      </c>
      <c r="D1019">
        <v>99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60</v>
      </c>
      <c r="N1019">
        <v>99</v>
      </c>
      <c r="O1019">
        <v>99</v>
      </c>
      <c r="P1019">
        <v>9999</v>
      </c>
      <c r="Q1019">
        <v>128</v>
      </c>
      <c r="R1019">
        <v>4648</v>
      </c>
      <c r="S1019">
        <v>4647</v>
      </c>
      <c r="T1019">
        <v>16.99569707401033</v>
      </c>
      <c r="U1019">
        <v>60</v>
      </c>
      <c r="V1019">
        <v>89.975265674262687</v>
      </c>
      <c r="W1019">
        <v>83.038605551968999</v>
      </c>
      <c r="X1019">
        <v>10.690401767135082</v>
      </c>
      <c r="Y1019">
        <v>0</v>
      </c>
      <c r="AA1019">
        <v>13.41143203393254</v>
      </c>
      <c r="AB1019">
        <v>13.641257982299964</v>
      </c>
    </row>
    <row r="1020" spans="1:28">
      <c r="A1020">
        <v>10</v>
      </c>
      <c r="B1020">
        <v>161</v>
      </c>
      <c r="C1020">
        <v>2017</v>
      </c>
      <c r="D1020">
        <v>99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61</v>
      </c>
      <c r="N1020">
        <v>99</v>
      </c>
      <c r="O1020">
        <v>99</v>
      </c>
      <c r="P1020">
        <v>9999</v>
      </c>
      <c r="Q1020">
        <v>121</v>
      </c>
      <c r="R1020">
        <v>4388</v>
      </c>
      <c r="S1020">
        <v>4388</v>
      </c>
      <c r="T1020">
        <v>17</v>
      </c>
      <c r="U1020">
        <v>61</v>
      </c>
      <c r="V1020">
        <v>88.785331017025939</v>
      </c>
      <c r="W1020">
        <v>81.94886052871469</v>
      </c>
      <c r="X1020">
        <v>10.115682567049937</v>
      </c>
      <c r="Y1020">
        <v>0</v>
      </c>
      <c r="AA1020">
        <v>12.661222840984507</v>
      </c>
      <c r="AB1020">
        <v>12.71192261609561</v>
      </c>
    </row>
    <row r="1021" spans="1:28">
      <c r="A1021">
        <v>10</v>
      </c>
      <c r="B1021">
        <v>162</v>
      </c>
      <c r="C1021">
        <v>2017</v>
      </c>
      <c r="D1021">
        <v>99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62</v>
      </c>
      <c r="N1021">
        <v>99</v>
      </c>
      <c r="O1021">
        <v>99</v>
      </c>
      <c r="P1021">
        <v>9999</v>
      </c>
      <c r="Q1021">
        <v>116</v>
      </c>
      <c r="R1021">
        <v>3964</v>
      </c>
      <c r="S1021">
        <v>3964</v>
      </c>
      <c r="T1021">
        <v>17</v>
      </c>
      <c r="U1021">
        <v>62</v>
      </c>
      <c r="V1021">
        <v>87.188269725470747</v>
      </c>
      <c r="W1021">
        <v>80.474772956609385</v>
      </c>
      <c r="X1021">
        <v>10.047348266514462</v>
      </c>
      <c r="Y1021">
        <v>0</v>
      </c>
      <c r="AA1021">
        <v>11.437804772484633</v>
      </c>
      <c r="AB1021">
        <v>11.277039670503219</v>
      </c>
    </row>
    <row r="1022" spans="1:28">
      <c r="A1022">
        <v>10</v>
      </c>
      <c r="B1022">
        <v>163</v>
      </c>
      <c r="C1022">
        <v>2017</v>
      </c>
      <c r="D1022">
        <v>99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63</v>
      </c>
      <c r="N1022">
        <v>99</v>
      </c>
      <c r="O1022">
        <v>99</v>
      </c>
      <c r="P1022">
        <v>9999</v>
      </c>
      <c r="Q1022">
        <v>108</v>
      </c>
      <c r="R1022">
        <v>3227</v>
      </c>
      <c r="S1022">
        <v>3227</v>
      </c>
      <c r="T1022">
        <v>17</v>
      </c>
      <c r="U1022">
        <v>63</v>
      </c>
      <c r="V1022">
        <v>85.260033419270783</v>
      </c>
      <c r="W1022">
        <v>78.695010845986943</v>
      </c>
      <c r="X1022">
        <v>9.8213570726691355</v>
      </c>
      <c r="Y1022">
        <v>0</v>
      </c>
      <c r="AA1022">
        <v>9.3112502524742489</v>
      </c>
      <c r="AB1022">
        <v>8.9773440037262819</v>
      </c>
    </row>
    <row r="1023" spans="1:28">
      <c r="A1023">
        <v>10</v>
      </c>
      <c r="B1023">
        <v>164</v>
      </c>
      <c r="C1023">
        <v>2017</v>
      </c>
      <c r="D1023">
        <v>99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64</v>
      </c>
      <c r="N1023">
        <v>99</v>
      </c>
      <c r="O1023">
        <v>99</v>
      </c>
      <c r="P1023">
        <v>9999</v>
      </c>
      <c r="Q1023">
        <v>94</v>
      </c>
      <c r="R1023">
        <v>2346</v>
      </c>
      <c r="S1023">
        <v>2346</v>
      </c>
      <c r="T1023">
        <v>17</v>
      </c>
      <c r="U1023">
        <v>64</v>
      </c>
      <c r="V1023">
        <v>83.684268375021617</v>
      </c>
      <c r="W1023">
        <v>77.240579710145084</v>
      </c>
      <c r="X1023">
        <v>10.035962547281921</v>
      </c>
      <c r="Y1023">
        <v>0</v>
      </c>
      <c r="AA1023">
        <v>6.7691952563695663</v>
      </c>
      <c r="AB1023">
        <v>6.4058274285085393</v>
      </c>
    </row>
    <row r="1024" spans="1:28">
      <c r="A1024">
        <v>10</v>
      </c>
      <c r="B1024">
        <v>165</v>
      </c>
      <c r="C1024">
        <v>2017</v>
      </c>
      <c r="D1024">
        <v>99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65</v>
      </c>
      <c r="N1024">
        <v>99</v>
      </c>
      <c r="O1024">
        <v>99</v>
      </c>
      <c r="P1024">
        <v>9999</v>
      </c>
      <c r="Q1024">
        <v>82</v>
      </c>
      <c r="R1024">
        <v>1545</v>
      </c>
      <c r="S1024">
        <v>1545</v>
      </c>
      <c r="T1024">
        <v>17</v>
      </c>
      <c r="U1024">
        <v>65</v>
      </c>
      <c r="V1024">
        <v>81.735932147527805</v>
      </c>
      <c r="W1024">
        <v>75.442265372168194</v>
      </c>
      <c r="X1024">
        <v>9.9133021701473822</v>
      </c>
      <c r="Y1024">
        <v>0</v>
      </c>
      <c r="AA1024">
        <v>4.4579738580950448</v>
      </c>
      <c r="AB1024">
        <v>4.1204524517915724</v>
      </c>
    </row>
    <row r="1025" spans="1:28">
      <c r="A1025">
        <v>10</v>
      </c>
      <c r="B1025">
        <v>166</v>
      </c>
      <c r="C1025">
        <v>2017</v>
      </c>
      <c r="D1025">
        <v>99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66</v>
      </c>
      <c r="N1025">
        <v>99</v>
      </c>
      <c r="O1025">
        <v>99</v>
      </c>
      <c r="P1025">
        <v>9999</v>
      </c>
      <c r="Q1025">
        <v>66</v>
      </c>
      <c r="R1025">
        <v>847</v>
      </c>
      <c r="S1025">
        <v>847</v>
      </c>
      <c r="T1025">
        <v>17</v>
      </c>
      <c r="U1025">
        <v>66</v>
      </c>
      <c r="V1025">
        <v>78.612552620235135</v>
      </c>
      <c r="W1025">
        <v>72.559386068476996</v>
      </c>
      <c r="X1025">
        <v>10.194036203649549</v>
      </c>
      <c r="Y1025">
        <v>0</v>
      </c>
      <c r="AA1025">
        <v>2.4439507170268633</v>
      </c>
      <c r="AB1025">
        <v>2.1725946817319453</v>
      </c>
    </row>
    <row r="1026" spans="1:28">
      <c r="A1026">
        <v>10</v>
      </c>
      <c r="B1026">
        <v>167</v>
      </c>
      <c r="C1026">
        <v>2017</v>
      </c>
      <c r="D1026">
        <v>99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67</v>
      </c>
      <c r="N1026">
        <v>99</v>
      </c>
      <c r="O1026">
        <v>99</v>
      </c>
      <c r="P1026">
        <v>9999</v>
      </c>
      <c r="Q1026">
        <v>49</v>
      </c>
      <c r="R1026">
        <v>428</v>
      </c>
      <c r="S1026">
        <v>428</v>
      </c>
      <c r="T1026">
        <v>17</v>
      </c>
      <c r="U1026">
        <v>67</v>
      </c>
      <c r="V1026">
        <v>75.329330403701903</v>
      </c>
      <c r="W1026">
        <v>69.528971962616808</v>
      </c>
      <c r="X1026">
        <v>10.790587446835861</v>
      </c>
      <c r="Y1026">
        <v>0</v>
      </c>
      <c r="AA1026">
        <v>1.2349597483913783</v>
      </c>
      <c r="AB1026">
        <v>1.051989195461795</v>
      </c>
    </row>
    <row r="1027" spans="1:28">
      <c r="A1027">
        <v>10</v>
      </c>
      <c r="B1027">
        <v>168</v>
      </c>
      <c r="C1027">
        <v>2017</v>
      </c>
      <c r="D1027">
        <v>99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68</v>
      </c>
      <c r="N1027">
        <v>99</v>
      </c>
      <c r="O1027">
        <v>99</v>
      </c>
      <c r="P1027">
        <v>9999</v>
      </c>
      <c r="Q1027">
        <v>47</v>
      </c>
      <c r="R1027">
        <v>263</v>
      </c>
      <c r="S1027">
        <v>263</v>
      </c>
      <c r="T1027">
        <v>17</v>
      </c>
      <c r="U1027">
        <v>68</v>
      </c>
      <c r="V1027">
        <v>68.978245018517086</v>
      </c>
      <c r="W1027">
        <v>63.666920152091237</v>
      </c>
      <c r="X1027">
        <v>11.613032243603122</v>
      </c>
      <c r="Y1027">
        <v>0</v>
      </c>
      <c r="AA1027">
        <v>0.75886545286666496</v>
      </c>
      <c r="AB1027">
        <v>0.59193128274673612</v>
      </c>
    </row>
    <row r="1028" spans="1:28">
      <c r="A1028">
        <v>10</v>
      </c>
      <c r="B1028">
        <v>169</v>
      </c>
      <c r="C1028">
        <v>2016</v>
      </c>
      <c r="D1028">
        <v>99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48</v>
      </c>
      <c r="N1028">
        <v>99</v>
      </c>
      <c r="O1028">
        <v>99</v>
      </c>
      <c r="P1028">
        <v>9999</v>
      </c>
      <c r="Q1028">
        <v>7</v>
      </c>
      <c r="R1028">
        <v>8</v>
      </c>
      <c r="S1028">
        <v>8</v>
      </c>
      <c r="T1028">
        <v>8</v>
      </c>
      <c r="U1028">
        <v>48</v>
      </c>
      <c r="V1028">
        <v>106.32448537378112</v>
      </c>
      <c r="W1028">
        <v>98.137500000000017</v>
      </c>
      <c r="X1028">
        <v>24.08619612454396</v>
      </c>
      <c r="Y1028">
        <v>0</v>
      </c>
      <c r="AA1028">
        <v>1.7059024223814397E-2</v>
      </c>
      <c r="AB1028">
        <v>2.0550433856016601E-2</v>
      </c>
    </row>
    <row r="1029" spans="1:28">
      <c r="A1029">
        <v>10</v>
      </c>
      <c r="B1029">
        <v>170</v>
      </c>
      <c r="C1029">
        <v>2016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49</v>
      </c>
      <c r="N1029">
        <v>99</v>
      </c>
      <c r="O1029">
        <v>99</v>
      </c>
      <c r="P1029">
        <v>9999</v>
      </c>
      <c r="Q1029">
        <v>2</v>
      </c>
      <c r="R1029">
        <v>2</v>
      </c>
      <c r="S1029">
        <v>2</v>
      </c>
      <c r="T1029">
        <v>8</v>
      </c>
      <c r="U1029">
        <v>49</v>
      </c>
      <c r="V1029">
        <v>127.78981581798477</v>
      </c>
      <c r="W1029">
        <v>117.95</v>
      </c>
      <c r="X1029">
        <v>1.25</v>
      </c>
      <c r="Y1029">
        <v>0</v>
      </c>
      <c r="AA1029">
        <v>4.2647560559535991E-3</v>
      </c>
      <c r="AB1029">
        <v>6.1748151148061552E-3</v>
      </c>
    </row>
    <row r="1030" spans="1:28">
      <c r="A1030">
        <v>10</v>
      </c>
      <c r="B1030">
        <v>171</v>
      </c>
      <c r="C1030">
        <v>2016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50</v>
      </c>
      <c r="N1030">
        <v>99</v>
      </c>
      <c r="O1030">
        <v>99</v>
      </c>
      <c r="P1030">
        <v>9999</v>
      </c>
      <c r="Q1030">
        <v>5</v>
      </c>
      <c r="R1030">
        <v>7</v>
      </c>
      <c r="S1030">
        <v>7</v>
      </c>
      <c r="T1030">
        <v>11</v>
      </c>
      <c r="U1030">
        <v>50</v>
      </c>
      <c r="V1030">
        <v>113.5118402724037</v>
      </c>
      <c r="W1030">
        <v>104.7714285714286</v>
      </c>
      <c r="X1030">
        <v>19.548965210883388</v>
      </c>
      <c r="Y1030">
        <v>0</v>
      </c>
      <c r="AA1030">
        <v>1.4926646195837596E-2</v>
      </c>
      <c r="AB1030">
        <v>1.9197157292067966E-2</v>
      </c>
    </row>
    <row r="1031" spans="1:28">
      <c r="A1031">
        <v>10</v>
      </c>
      <c r="B1031">
        <v>172</v>
      </c>
      <c r="C1031">
        <v>2016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51</v>
      </c>
      <c r="N1031">
        <v>99</v>
      </c>
      <c r="O1031">
        <v>99</v>
      </c>
      <c r="P1031">
        <v>9999</v>
      </c>
      <c r="Q1031">
        <v>9</v>
      </c>
      <c r="R1031">
        <v>21</v>
      </c>
      <c r="S1031">
        <v>21</v>
      </c>
      <c r="T1031">
        <v>11</v>
      </c>
      <c r="U1031">
        <v>51</v>
      </c>
      <c r="V1031">
        <v>88.335139039364378</v>
      </c>
      <c r="W1031">
        <v>81.533333333333346</v>
      </c>
      <c r="X1031">
        <v>20.095802294043065</v>
      </c>
      <c r="Y1031">
        <v>0</v>
      </c>
      <c r="AA1031">
        <v>4.4779938587512808E-2</v>
      </c>
      <c r="AB1031">
        <v>4.4817797539512927E-2</v>
      </c>
    </row>
    <row r="1032" spans="1:28">
      <c r="A1032">
        <v>10</v>
      </c>
      <c r="B1032">
        <v>173</v>
      </c>
      <c r="C1032">
        <v>2016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52</v>
      </c>
      <c r="N1032">
        <v>99</v>
      </c>
      <c r="O1032">
        <v>99</v>
      </c>
      <c r="P1032">
        <v>9999</v>
      </c>
      <c r="Q1032">
        <v>23</v>
      </c>
      <c r="R1032">
        <v>41</v>
      </c>
      <c r="S1032">
        <v>41</v>
      </c>
      <c r="T1032">
        <v>11</v>
      </c>
      <c r="U1032">
        <v>52</v>
      </c>
      <c r="V1032">
        <v>93.277488571202042</v>
      </c>
      <c r="W1032">
        <v>86.095121951219511</v>
      </c>
      <c r="X1032">
        <v>21.473408981291623</v>
      </c>
      <c r="Y1032">
        <v>0</v>
      </c>
      <c r="AA1032">
        <v>8.7427499147048809E-2</v>
      </c>
      <c r="AB1032">
        <v>9.2397116887470321E-2</v>
      </c>
    </row>
    <row r="1033" spans="1:28">
      <c r="A1033">
        <v>10</v>
      </c>
      <c r="B1033">
        <v>174</v>
      </c>
      <c r="C1033">
        <v>2016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53</v>
      </c>
      <c r="N1033">
        <v>99</v>
      </c>
      <c r="O1033">
        <v>99</v>
      </c>
      <c r="P1033">
        <v>9999</v>
      </c>
      <c r="Q1033">
        <v>32</v>
      </c>
      <c r="R1033">
        <v>84</v>
      </c>
      <c r="S1033">
        <v>84</v>
      </c>
      <c r="T1033">
        <v>11</v>
      </c>
      <c r="U1033">
        <v>53</v>
      </c>
      <c r="V1033">
        <v>94.291389361811866</v>
      </c>
      <c r="W1033">
        <v>87.030952380952385</v>
      </c>
      <c r="X1033">
        <v>16.332949287446652</v>
      </c>
      <c r="Y1033">
        <v>0</v>
      </c>
      <c r="AA1033">
        <v>0.17911975435005123</v>
      </c>
      <c r="AB1033">
        <v>0.19135906476601047</v>
      </c>
    </row>
    <row r="1034" spans="1:28">
      <c r="A1034">
        <v>10</v>
      </c>
      <c r="B1034">
        <v>175</v>
      </c>
      <c r="C1034">
        <v>2016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54</v>
      </c>
      <c r="N1034">
        <v>99</v>
      </c>
      <c r="O1034">
        <v>99</v>
      </c>
      <c r="P1034">
        <v>9999</v>
      </c>
      <c r="Q1034">
        <v>59</v>
      </c>
      <c r="R1034">
        <v>250</v>
      </c>
      <c r="S1034">
        <v>250</v>
      </c>
      <c r="T1034">
        <v>11.023999999999997</v>
      </c>
      <c r="U1034">
        <v>54</v>
      </c>
      <c r="V1034">
        <v>91.295341278439921</v>
      </c>
      <c r="W1034">
        <v>84.265600000000006</v>
      </c>
      <c r="X1034">
        <v>13.081706946725157</v>
      </c>
      <c r="Y1034">
        <v>0</v>
      </c>
      <c r="AA1034">
        <v>0.53309450699419991</v>
      </c>
      <c r="AB1034">
        <v>0.55142486280013747</v>
      </c>
    </row>
    <row r="1035" spans="1:28">
      <c r="A1035">
        <v>10</v>
      </c>
      <c r="B1035">
        <v>176</v>
      </c>
      <c r="C1035">
        <v>2016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55</v>
      </c>
      <c r="N1035">
        <v>99</v>
      </c>
      <c r="O1035">
        <v>99</v>
      </c>
      <c r="P1035">
        <v>9999</v>
      </c>
      <c r="Q1035">
        <v>90</v>
      </c>
      <c r="R1035">
        <v>822</v>
      </c>
      <c r="S1035">
        <v>822</v>
      </c>
      <c r="T1035">
        <v>14</v>
      </c>
      <c r="U1035">
        <v>55</v>
      </c>
      <c r="V1035">
        <v>91.895938611267027</v>
      </c>
      <c r="W1035">
        <v>84.819951338199516</v>
      </c>
      <c r="X1035">
        <v>10.931186706850037</v>
      </c>
      <c r="Y1035">
        <v>0</v>
      </c>
      <c r="AA1035">
        <v>1.7528147389969286</v>
      </c>
      <c r="AB1035">
        <v>1.8250125452925596</v>
      </c>
    </row>
    <row r="1036" spans="1:28">
      <c r="A1036">
        <v>10</v>
      </c>
      <c r="B1036">
        <v>177</v>
      </c>
      <c r="C1036">
        <v>2016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56</v>
      </c>
      <c r="N1036">
        <v>99</v>
      </c>
      <c r="O1036">
        <v>99</v>
      </c>
      <c r="P1036">
        <v>9999</v>
      </c>
      <c r="Q1036">
        <v>110</v>
      </c>
      <c r="R1036">
        <v>1919</v>
      </c>
      <c r="S1036">
        <v>1919</v>
      </c>
      <c r="T1036">
        <v>14</v>
      </c>
      <c r="U1036">
        <v>56</v>
      </c>
      <c r="V1036">
        <v>92.524207658263876</v>
      </c>
      <c r="W1036">
        <v>85.399843668577248</v>
      </c>
      <c r="X1036">
        <v>10.074626441872423</v>
      </c>
      <c r="Y1036">
        <v>0</v>
      </c>
      <c r="AA1036">
        <v>4.0920334356874788</v>
      </c>
      <c r="AB1036">
        <v>4.2897113314505955</v>
      </c>
    </row>
    <row r="1037" spans="1:28">
      <c r="A1037">
        <v>10</v>
      </c>
      <c r="B1037">
        <v>178</v>
      </c>
      <c r="C1037">
        <v>2016</v>
      </c>
      <c r="D1037">
        <v>99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57</v>
      </c>
      <c r="N1037">
        <v>99</v>
      </c>
      <c r="O1037">
        <v>99</v>
      </c>
      <c r="P1037">
        <v>9999</v>
      </c>
      <c r="Q1037">
        <v>126</v>
      </c>
      <c r="R1037">
        <v>3365</v>
      </c>
      <c r="S1037">
        <v>3365</v>
      </c>
      <c r="T1037">
        <v>14</v>
      </c>
      <c r="U1037">
        <v>57</v>
      </c>
      <c r="V1037">
        <v>91.898567079698779</v>
      </c>
      <c r="W1037">
        <v>84.822377414561501</v>
      </c>
      <c r="X1037">
        <v>10.1699619613081</v>
      </c>
      <c r="Y1037">
        <v>0</v>
      </c>
      <c r="AA1037">
        <v>7.175452064141929</v>
      </c>
      <c r="AB1037">
        <v>7.4712200348380993</v>
      </c>
    </row>
    <row r="1038" spans="1:28">
      <c r="A1038">
        <v>10</v>
      </c>
      <c r="B1038">
        <v>179</v>
      </c>
      <c r="C1038">
        <v>2016</v>
      </c>
      <c r="D1038">
        <v>99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58</v>
      </c>
      <c r="N1038">
        <v>99</v>
      </c>
      <c r="O1038">
        <v>99</v>
      </c>
      <c r="P1038">
        <v>9999</v>
      </c>
      <c r="Q1038">
        <v>138</v>
      </c>
      <c r="R1038">
        <v>4968</v>
      </c>
      <c r="S1038">
        <v>4968</v>
      </c>
      <c r="T1038">
        <v>14.000603864734298</v>
      </c>
      <c r="U1038">
        <v>58</v>
      </c>
      <c r="V1038">
        <v>91.701712193139059</v>
      </c>
      <c r="W1038">
        <v>84.640680354267062</v>
      </c>
      <c r="X1038">
        <v>10.071198716093102</v>
      </c>
      <c r="Y1038">
        <v>0</v>
      </c>
      <c r="AA1038">
        <v>10.593654042988739</v>
      </c>
      <c r="AB1038">
        <v>11.006690395162764</v>
      </c>
    </row>
    <row r="1039" spans="1:28">
      <c r="A1039">
        <v>10</v>
      </c>
      <c r="B1039">
        <v>180</v>
      </c>
      <c r="C1039">
        <v>2016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59</v>
      </c>
      <c r="N1039">
        <v>99</v>
      </c>
      <c r="O1039">
        <v>99</v>
      </c>
      <c r="P1039">
        <v>9999</v>
      </c>
      <c r="Q1039">
        <v>157</v>
      </c>
      <c r="R1039">
        <v>5757</v>
      </c>
      <c r="S1039">
        <v>5757</v>
      </c>
      <c r="T1039">
        <v>14.000521104742051</v>
      </c>
      <c r="U1039">
        <v>59</v>
      </c>
      <c r="V1039">
        <v>90.93881846415789</v>
      </c>
      <c r="W1039">
        <v>83.936529442417751</v>
      </c>
      <c r="X1039">
        <v>10.173694975575044</v>
      </c>
      <c r="Y1039">
        <v>0</v>
      </c>
      <c r="AA1039">
        <v>12.276100307062437</v>
      </c>
      <c r="AB1039">
        <v>12.648623206002217</v>
      </c>
    </row>
    <row r="1040" spans="1:28">
      <c r="A1040">
        <v>10</v>
      </c>
      <c r="B1040">
        <v>181</v>
      </c>
      <c r="C1040">
        <v>2016</v>
      </c>
      <c r="D1040">
        <v>99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60</v>
      </c>
      <c r="N1040">
        <v>99</v>
      </c>
      <c r="O1040">
        <v>99</v>
      </c>
      <c r="P1040">
        <v>9999</v>
      </c>
      <c r="Q1040">
        <v>148</v>
      </c>
      <c r="R1040">
        <v>6422</v>
      </c>
      <c r="S1040">
        <v>6422</v>
      </c>
      <c r="T1040">
        <v>16.999532855808159</v>
      </c>
      <c r="U1040">
        <v>60</v>
      </c>
      <c r="V1040">
        <v>89.625231927222003</v>
      </c>
      <c r="W1040">
        <v>82.724089068825819</v>
      </c>
      <c r="X1040">
        <v>10.335119738217186</v>
      </c>
      <c r="Y1040">
        <v>0</v>
      </c>
      <c r="AA1040">
        <v>13.694131695667002</v>
      </c>
      <c r="AB1040">
        <v>13.905874720147263</v>
      </c>
    </row>
    <row r="1041" spans="1:28">
      <c r="A1041">
        <v>10</v>
      </c>
      <c r="B1041">
        <v>182</v>
      </c>
      <c r="C1041">
        <v>2016</v>
      </c>
      <c r="D1041">
        <v>99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61</v>
      </c>
      <c r="N1041">
        <v>99</v>
      </c>
      <c r="O1041">
        <v>99</v>
      </c>
      <c r="P1041">
        <v>9999</v>
      </c>
      <c r="Q1041">
        <v>137</v>
      </c>
      <c r="R1041">
        <v>6137</v>
      </c>
      <c r="S1041">
        <v>6137</v>
      </c>
      <c r="T1041">
        <v>17</v>
      </c>
      <c r="U1041">
        <v>61</v>
      </c>
      <c r="V1041">
        <v>88.561256863198068</v>
      </c>
      <c r="W1041">
        <v>81.742040084731869</v>
      </c>
      <c r="X1041">
        <v>10.148280100309178</v>
      </c>
      <c r="Y1041">
        <v>0</v>
      </c>
      <c r="AA1041">
        <v>13.086403957693618</v>
      </c>
      <c r="AB1041">
        <v>13.130994318253956</v>
      </c>
    </row>
    <row r="1042" spans="1:28">
      <c r="A1042">
        <v>10</v>
      </c>
      <c r="B1042">
        <v>183</v>
      </c>
      <c r="C1042">
        <v>2016</v>
      </c>
      <c r="D1042">
        <v>99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62</v>
      </c>
      <c r="N1042">
        <v>99</v>
      </c>
      <c r="O1042">
        <v>99</v>
      </c>
      <c r="P1042">
        <v>9999</v>
      </c>
      <c r="Q1042">
        <v>127</v>
      </c>
      <c r="R1042">
        <v>5525</v>
      </c>
      <c r="S1042">
        <v>5525</v>
      </c>
      <c r="T1042">
        <v>17</v>
      </c>
      <c r="U1042">
        <v>62</v>
      </c>
      <c r="V1042">
        <v>87.505350936107348</v>
      </c>
      <c r="W1042">
        <v>80.767438914027053</v>
      </c>
      <c r="X1042">
        <v>10.248131954360248</v>
      </c>
      <c r="Y1042">
        <v>0</v>
      </c>
      <c r="AA1042">
        <v>11.78138860457182</v>
      </c>
      <c r="AB1042">
        <v>11.680585478222158</v>
      </c>
    </row>
    <row r="1043" spans="1:28">
      <c r="A1043">
        <v>10</v>
      </c>
      <c r="B1043">
        <v>184</v>
      </c>
      <c r="C1043">
        <v>2016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63</v>
      </c>
      <c r="N1043">
        <v>99</v>
      </c>
      <c r="O1043">
        <v>99</v>
      </c>
      <c r="P1043">
        <v>9999</v>
      </c>
      <c r="Q1043">
        <v>118</v>
      </c>
      <c r="R1043">
        <v>4296</v>
      </c>
      <c r="S1043">
        <v>4296</v>
      </c>
      <c r="T1043">
        <v>17</v>
      </c>
      <c r="U1043">
        <v>63</v>
      </c>
      <c r="V1043">
        <v>86.208239265128043</v>
      </c>
      <c r="W1043">
        <v>79.570204841712879</v>
      </c>
      <c r="X1043">
        <v>10.354257059318982</v>
      </c>
      <c r="Y1043">
        <v>0</v>
      </c>
      <c r="AA1043">
        <v>9.1606960081883333</v>
      </c>
      <c r="AB1043">
        <v>8.9476866470054777</v>
      </c>
    </row>
    <row r="1044" spans="1:28">
      <c r="A1044">
        <v>10</v>
      </c>
      <c r="B1044">
        <v>185</v>
      </c>
      <c r="C1044">
        <v>2016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64</v>
      </c>
      <c r="N1044">
        <v>99</v>
      </c>
      <c r="O1044">
        <v>99</v>
      </c>
      <c r="P1044">
        <v>9999</v>
      </c>
      <c r="Q1044">
        <v>105</v>
      </c>
      <c r="R1044">
        <v>3114</v>
      </c>
      <c r="S1044">
        <v>3114</v>
      </c>
      <c r="T1044">
        <v>17</v>
      </c>
      <c r="U1044">
        <v>64</v>
      </c>
      <c r="V1044">
        <v>83.741443771566637</v>
      </c>
      <c r="W1044">
        <v>77.293352601156116</v>
      </c>
      <c r="X1044">
        <v>10.337808285790617</v>
      </c>
      <c r="Y1044">
        <v>0</v>
      </c>
      <c r="AA1044">
        <v>6.6402251791197555</v>
      </c>
      <c r="AB1044">
        <v>6.300235320921435</v>
      </c>
    </row>
    <row r="1045" spans="1:28">
      <c r="A1045">
        <v>10</v>
      </c>
      <c r="B1045">
        <v>186</v>
      </c>
      <c r="C1045">
        <v>2016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65</v>
      </c>
      <c r="N1045">
        <v>99</v>
      </c>
      <c r="O1045">
        <v>99</v>
      </c>
      <c r="P1045">
        <v>9999</v>
      </c>
      <c r="Q1045">
        <v>104</v>
      </c>
      <c r="R1045">
        <v>2051</v>
      </c>
      <c r="S1045">
        <v>2051</v>
      </c>
      <c r="T1045">
        <v>17</v>
      </c>
      <c r="U1045">
        <v>65</v>
      </c>
      <c r="V1045">
        <v>81.33278537066461</v>
      </c>
      <c r="W1045">
        <v>75.070160897123387</v>
      </c>
      <c r="X1045">
        <v>11.168048687245255</v>
      </c>
      <c r="Y1045">
        <v>0</v>
      </c>
      <c r="AA1045">
        <v>4.3735073353804177</v>
      </c>
      <c r="AB1045">
        <v>4.03022251348062</v>
      </c>
    </row>
    <row r="1046" spans="1:28">
      <c r="A1046">
        <v>10</v>
      </c>
      <c r="B1046">
        <v>187</v>
      </c>
      <c r="C1046">
        <v>2016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66</v>
      </c>
      <c r="N1046">
        <v>99</v>
      </c>
      <c r="O1046">
        <v>99</v>
      </c>
      <c r="P1046">
        <v>9999</v>
      </c>
      <c r="Q1046">
        <v>82</v>
      </c>
      <c r="R1046">
        <v>1124</v>
      </c>
      <c r="S1046">
        <v>1124</v>
      </c>
      <c r="T1046">
        <v>17</v>
      </c>
      <c r="U1046">
        <v>66</v>
      </c>
      <c r="V1046">
        <v>79.014258009045264</v>
      </c>
      <c r="W1046">
        <v>72.930160142348626</v>
      </c>
      <c r="X1046">
        <v>11.159920007111221</v>
      </c>
      <c r="Y1046">
        <v>0</v>
      </c>
      <c r="AA1046">
        <v>2.3967929034459226</v>
      </c>
      <c r="AB1046">
        <v>2.1457024451613456</v>
      </c>
    </row>
    <row r="1047" spans="1:28">
      <c r="A1047">
        <v>10</v>
      </c>
      <c r="B1047">
        <v>188</v>
      </c>
      <c r="C1047">
        <v>2016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67</v>
      </c>
      <c r="N1047">
        <v>99</v>
      </c>
      <c r="O1047">
        <v>99</v>
      </c>
      <c r="P1047">
        <v>9999</v>
      </c>
      <c r="Q1047">
        <v>71</v>
      </c>
      <c r="R1047">
        <v>579</v>
      </c>
      <c r="S1047">
        <v>579</v>
      </c>
      <c r="T1047">
        <v>17</v>
      </c>
      <c r="U1047">
        <v>67</v>
      </c>
      <c r="V1047">
        <v>76.038000288164497</v>
      </c>
      <c r="W1047">
        <v>70.183074265975861</v>
      </c>
      <c r="X1047">
        <v>11.026668420498519</v>
      </c>
      <c r="Y1047">
        <v>0</v>
      </c>
      <c r="AA1047">
        <v>1.2346468781985671</v>
      </c>
      <c r="AB1047">
        <v>1.0636701441511789</v>
      </c>
    </row>
    <row r="1048" spans="1:28">
      <c r="A1048">
        <v>10</v>
      </c>
      <c r="B1048">
        <v>189</v>
      </c>
      <c r="C1048">
        <v>2016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68</v>
      </c>
      <c r="N1048">
        <v>99</v>
      </c>
      <c r="O1048">
        <v>99</v>
      </c>
      <c r="P1048">
        <v>9999</v>
      </c>
      <c r="Q1048">
        <v>49</v>
      </c>
      <c r="R1048">
        <v>365</v>
      </c>
      <c r="S1048">
        <v>365</v>
      </c>
      <c r="T1048">
        <v>17</v>
      </c>
      <c r="U1048">
        <v>68</v>
      </c>
      <c r="V1048">
        <v>71.197554134077421</v>
      </c>
      <c r="W1048">
        <v>65.715342465753494</v>
      </c>
      <c r="X1048">
        <v>11.45317495996342</v>
      </c>
      <c r="Y1048">
        <v>0</v>
      </c>
      <c r="AA1048">
        <v>0.77831798021153198</v>
      </c>
      <c r="AB1048">
        <v>0.62784965165431139</v>
      </c>
    </row>
    <row r="1049" spans="1:28">
      <c r="A1049">
        <v>10</v>
      </c>
      <c r="B1049">
        <v>190</v>
      </c>
      <c r="C1049">
        <v>2015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48</v>
      </c>
      <c r="N1049">
        <v>99</v>
      </c>
      <c r="O1049">
        <v>99</v>
      </c>
      <c r="P1049">
        <v>9999</v>
      </c>
      <c r="Q1049">
        <v>1</v>
      </c>
      <c r="R1049">
        <v>1</v>
      </c>
      <c r="S1049">
        <v>1</v>
      </c>
      <c r="T1049">
        <v>8</v>
      </c>
      <c r="U1049">
        <v>48</v>
      </c>
      <c r="V1049">
        <v>58.721560130010857</v>
      </c>
      <c r="W1049">
        <v>54.2</v>
      </c>
      <c r="X1049">
        <v>0</v>
      </c>
      <c r="Y1049">
        <v>0</v>
      </c>
      <c r="AA1049">
        <v>2.6349766804563777E-3</v>
      </c>
      <c r="AB1049">
        <v>1.769683467623575E-3</v>
      </c>
    </row>
    <row r="1050" spans="1:28">
      <c r="A1050">
        <v>10</v>
      </c>
      <c r="B1050">
        <v>191</v>
      </c>
      <c r="C1050">
        <v>2015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49</v>
      </c>
      <c r="N1050">
        <v>99</v>
      </c>
      <c r="O1050">
        <v>99</v>
      </c>
      <c r="P1050">
        <v>9999</v>
      </c>
    </row>
    <row r="1051" spans="1:28">
      <c r="A1051">
        <v>10</v>
      </c>
      <c r="B1051">
        <v>192</v>
      </c>
      <c r="C1051">
        <v>2015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50</v>
      </c>
      <c r="N1051">
        <v>99</v>
      </c>
      <c r="O1051">
        <v>99</v>
      </c>
      <c r="P1051">
        <v>9999</v>
      </c>
      <c r="Q1051">
        <v>2</v>
      </c>
      <c r="R1051">
        <v>1</v>
      </c>
      <c r="S1051">
        <v>1</v>
      </c>
      <c r="T1051">
        <v>11</v>
      </c>
      <c r="U1051">
        <v>50</v>
      </c>
      <c r="V1051">
        <v>85.48212351029251</v>
      </c>
      <c r="W1051">
        <v>78.900000000000006</v>
      </c>
      <c r="X1051">
        <v>0</v>
      </c>
      <c r="Y1051">
        <v>0</v>
      </c>
      <c r="AA1051">
        <v>2.6349766804563777E-3</v>
      </c>
      <c r="AB1051">
        <v>2.5761628338653161E-3</v>
      </c>
    </row>
    <row r="1052" spans="1:28">
      <c r="A1052">
        <v>10</v>
      </c>
      <c r="B1052">
        <v>193</v>
      </c>
      <c r="C1052">
        <v>2015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51</v>
      </c>
      <c r="N1052">
        <v>99</v>
      </c>
      <c r="O1052">
        <v>99</v>
      </c>
      <c r="P1052">
        <v>9999</v>
      </c>
      <c r="Q1052">
        <v>7</v>
      </c>
      <c r="R1052">
        <v>6</v>
      </c>
      <c r="S1052">
        <v>6</v>
      </c>
      <c r="T1052">
        <v>11</v>
      </c>
      <c r="U1052">
        <v>51</v>
      </c>
      <c r="V1052">
        <v>80.516431924882625</v>
      </c>
      <c r="W1052">
        <v>74.316666666666663</v>
      </c>
      <c r="X1052">
        <v>10.335120813141174</v>
      </c>
      <c r="Y1052">
        <v>0</v>
      </c>
      <c r="AA1052">
        <v>1.580986008273827E-2</v>
      </c>
      <c r="AB1052">
        <v>1.4559074874785098E-2</v>
      </c>
    </row>
    <row r="1053" spans="1:28">
      <c r="A1053">
        <v>10</v>
      </c>
      <c r="B1053">
        <v>194</v>
      </c>
      <c r="C1053">
        <v>2015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52</v>
      </c>
      <c r="N1053">
        <v>99</v>
      </c>
      <c r="O1053">
        <v>99</v>
      </c>
      <c r="P1053">
        <v>9999</v>
      </c>
      <c r="Q1053">
        <v>4</v>
      </c>
      <c r="R1053">
        <v>4</v>
      </c>
      <c r="S1053">
        <v>4</v>
      </c>
      <c r="T1053">
        <v>11</v>
      </c>
      <c r="U1053">
        <v>52</v>
      </c>
      <c r="V1053">
        <v>94.474539544962099</v>
      </c>
      <c r="W1053">
        <v>87.2</v>
      </c>
      <c r="X1053">
        <v>6.8198240446510194</v>
      </c>
      <c r="Y1053">
        <v>0</v>
      </c>
      <c r="AA1053">
        <v>1.0539906721825511E-2</v>
      </c>
      <c r="AB1053">
        <v>1.1388664086846922E-2</v>
      </c>
    </row>
    <row r="1054" spans="1:28">
      <c r="A1054">
        <v>10</v>
      </c>
      <c r="B1054">
        <v>195</v>
      </c>
      <c r="C1054">
        <v>2015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53</v>
      </c>
      <c r="N1054">
        <v>99</v>
      </c>
      <c r="O1054">
        <v>99</v>
      </c>
      <c r="P1054">
        <v>9999</v>
      </c>
      <c r="Q1054">
        <v>19</v>
      </c>
      <c r="R1054">
        <v>35</v>
      </c>
      <c r="S1054">
        <v>35</v>
      </c>
      <c r="T1054">
        <v>11.085714285714287</v>
      </c>
      <c r="U1054">
        <v>53</v>
      </c>
      <c r="V1054">
        <v>85.305680235257682</v>
      </c>
      <c r="W1054">
        <v>78.737142857142885</v>
      </c>
      <c r="X1054">
        <v>8.8858502516008446</v>
      </c>
      <c r="Y1054">
        <v>0</v>
      </c>
      <c r="AA1054">
        <v>9.2224183815973249E-2</v>
      </c>
      <c r="AB1054">
        <v>8.99795885623072E-2</v>
      </c>
    </row>
    <row r="1055" spans="1:28">
      <c r="A1055">
        <v>10</v>
      </c>
      <c r="B1055">
        <v>196</v>
      </c>
      <c r="C1055">
        <v>2015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54</v>
      </c>
      <c r="N1055">
        <v>99</v>
      </c>
      <c r="O1055">
        <v>99</v>
      </c>
      <c r="P1055">
        <v>9999</v>
      </c>
      <c r="Q1055">
        <v>64</v>
      </c>
      <c r="R1055">
        <v>197</v>
      </c>
      <c r="S1055">
        <v>197</v>
      </c>
      <c r="T1055">
        <v>11.015228426395936</v>
      </c>
      <c r="U1055">
        <v>54</v>
      </c>
      <c r="V1055">
        <v>89.116817264382902</v>
      </c>
      <c r="W1055">
        <v>82.254822335025395</v>
      </c>
      <c r="X1055">
        <v>8.3872479706835801</v>
      </c>
      <c r="Y1055">
        <v>0</v>
      </c>
      <c r="AA1055">
        <v>0.51909040604990653</v>
      </c>
      <c r="AB1055">
        <v>0.52908311524106921</v>
      </c>
    </row>
    <row r="1056" spans="1:28">
      <c r="A1056">
        <v>10</v>
      </c>
      <c r="B1056">
        <v>197</v>
      </c>
      <c r="C1056">
        <v>2015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55</v>
      </c>
      <c r="N1056">
        <v>99</v>
      </c>
      <c r="O1056">
        <v>99</v>
      </c>
      <c r="P1056">
        <v>9999</v>
      </c>
      <c r="Q1056">
        <v>81</v>
      </c>
      <c r="R1056">
        <v>670</v>
      </c>
      <c r="S1056">
        <v>670</v>
      </c>
      <c r="T1056">
        <v>14</v>
      </c>
      <c r="U1056">
        <v>55</v>
      </c>
      <c r="V1056">
        <v>91.731537329603427</v>
      </c>
      <c r="W1056">
        <v>84.668208955223889</v>
      </c>
      <c r="X1056">
        <v>8.6964955071335375</v>
      </c>
      <c r="Y1056">
        <v>0</v>
      </c>
      <c r="AA1056">
        <v>1.7654343759057733</v>
      </c>
      <c r="AB1056">
        <v>1.8522153661680787</v>
      </c>
    </row>
    <row r="1057" spans="1:28">
      <c r="A1057">
        <v>10</v>
      </c>
      <c r="B1057">
        <v>198</v>
      </c>
      <c r="C1057">
        <v>2015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56</v>
      </c>
      <c r="N1057">
        <v>99</v>
      </c>
      <c r="O1057">
        <v>99</v>
      </c>
      <c r="P1057">
        <v>9999</v>
      </c>
      <c r="Q1057">
        <v>109</v>
      </c>
      <c r="R1057">
        <v>1598</v>
      </c>
      <c r="S1057">
        <v>1598</v>
      </c>
      <c r="T1057">
        <v>14</v>
      </c>
      <c r="U1057">
        <v>56</v>
      </c>
      <c r="V1057">
        <v>92.146534739388443</v>
      </c>
      <c r="W1057">
        <v>85.051251564455498</v>
      </c>
      <c r="X1057">
        <v>9.0036966576196384</v>
      </c>
      <c r="Y1057">
        <v>0</v>
      </c>
      <c r="AA1057">
        <v>4.2106927353692924</v>
      </c>
      <c r="AB1057">
        <v>4.4376576103931447</v>
      </c>
    </row>
    <row r="1058" spans="1:28">
      <c r="A1058">
        <v>10</v>
      </c>
      <c r="B1058">
        <v>199</v>
      </c>
      <c r="C1058">
        <v>2015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57</v>
      </c>
      <c r="N1058">
        <v>99</v>
      </c>
      <c r="O1058">
        <v>99</v>
      </c>
      <c r="P1058">
        <v>9999</v>
      </c>
      <c r="Q1058">
        <v>125</v>
      </c>
      <c r="R1058">
        <v>2807</v>
      </c>
      <c r="S1058">
        <v>2807</v>
      </c>
      <c r="T1058">
        <v>14</v>
      </c>
      <c r="U1058">
        <v>57</v>
      </c>
      <c r="V1058">
        <v>91.832406292734561</v>
      </c>
      <c r="W1058">
        <v>84.761311008193957</v>
      </c>
      <c r="X1058">
        <v>9.1742397825621946</v>
      </c>
      <c r="Y1058">
        <v>0</v>
      </c>
      <c r="AA1058">
        <v>7.3963795420410525</v>
      </c>
      <c r="AB1058">
        <v>7.7684859600431748</v>
      </c>
    </row>
    <row r="1059" spans="1:28">
      <c r="A1059">
        <v>10</v>
      </c>
      <c r="B1059">
        <v>200</v>
      </c>
      <c r="C1059">
        <v>2015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58</v>
      </c>
      <c r="N1059">
        <v>99</v>
      </c>
      <c r="O1059">
        <v>99</v>
      </c>
      <c r="P1059">
        <v>9999</v>
      </c>
      <c r="Q1059">
        <v>127</v>
      </c>
      <c r="R1059">
        <v>3807</v>
      </c>
      <c r="S1059">
        <v>3807</v>
      </c>
      <c r="T1059">
        <v>14.000788022064624</v>
      </c>
      <c r="U1059">
        <v>58</v>
      </c>
      <c r="V1059">
        <v>91.589678703853579</v>
      </c>
      <c r="W1059">
        <v>84.537273443656446</v>
      </c>
      <c r="X1059">
        <v>9.1785047265079172</v>
      </c>
      <c r="Y1059">
        <v>0</v>
      </c>
      <c r="AA1059">
        <v>10.031356222497431</v>
      </c>
      <c r="AB1059">
        <v>10.508177994632568</v>
      </c>
    </row>
    <row r="1060" spans="1:28">
      <c r="A1060">
        <v>10</v>
      </c>
      <c r="B1060">
        <v>201</v>
      </c>
      <c r="C1060">
        <v>2015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59</v>
      </c>
      <c r="N1060">
        <v>99</v>
      </c>
      <c r="O1060">
        <v>99</v>
      </c>
      <c r="P1060">
        <v>9999</v>
      </c>
      <c r="Q1060">
        <v>133</v>
      </c>
      <c r="R1060">
        <v>4728</v>
      </c>
      <c r="S1060">
        <v>4728</v>
      </c>
      <c r="T1060">
        <v>14</v>
      </c>
      <c r="U1060">
        <v>59</v>
      </c>
      <c r="V1060">
        <v>90.579851620460602</v>
      </c>
      <c r="W1060">
        <v>83.605203045685201</v>
      </c>
      <c r="X1060">
        <v>9.26280852811405</v>
      </c>
      <c r="Y1060">
        <v>0</v>
      </c>
      <c r="AA1060">
        <v>12.458169745197752</v>
      </c>
      <c r="AB1060">
        <v>12.906458254113868</v>
      </c>
    </row>
    <row r="1061" spans="1:28">
      <c r="A1061">
        <v>10</v>
      </c>
      <c r="B1061">
        <v>202</v>
      </c>
      <c r="C1061">
        <v>2015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60</v>
      </c>
      <c r="N1061">
        <v>99</v>
      </c>
      <c r="O1061">
        <v>99</v>
      </c>
      <c r="P1061">
        <v>9999</v>
      </c>
      <c r="Q1061">
        <v>140</v>
      </c>
      <c r="R1061">
        <v>5216</v>
      </c>
      <c r="S1061">
        <v>5216</v>
      </c>
      <c r="T1061">
        <v>16.999424846625772</v>
      </c>
      <c r="U1061">
        <v>60</v>
      </c>
      <c r="V1061">
        <v>89.115726093227707</v>
      </c>
      <c r="W1061">
        <v>82.253815184049117</v>
      </c>
      <c r="X1061">
        <v>9.1967265039875361</v>
      </c>
      <c r="Y1061">
        <v>0</v>
      </c>
      <c r="AA1061">
        <v>13.744038365260471</v>
      </c>
      <c r="AB1061">
        <v>14.008445373560928</v>
      </c>
    </row>
    <row r="1062" spans="1:28">
      <c r="A1062">
        <v>10</v>
      </c>
      <c r="B1062">
        <v>203</v>
      </c>
      <c r="C1062">
        <v>2015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61</v>
      </c>
      <c r="N1062">
        <v>99</v>
      </c>
      <c r="O1062">
        <v>99</v>
      </c>
      <c r="P1062">
        <v>9999</v>
      </c>
      <c r="Q1062">
        <v>134</v>
      </c>
      <c r="R1062">
        <v>4805</v>
      </c>
      <c r="S1062">
        <v>4805</v>
      </c>
      <c r="T1062">
        <v>16.998751300728411</v>
      </c>
      <c r="U1062">
        <v>61</v>
      </c>
      <c r="V1062">
        <v>87.677696693246901</v>
      </c>
      <c r="W1062">
        <v>80.926514047866689</v>
      </c>
      <c r="X1062">
        <v>9.1620567842752898</v>
      </c>
      <c r="Y1062">
        <v>0</v>
      </c>
      <c r="AA1062">
        <v>12.661062949592898</v>
      </c>
      <c r="AB1062">
        <v>12.696398132546397</v>
      </c>
    </row>
    <row r="1063" spans="1:28">
      <c r="A1063">
        <v>10</v>
      </c>
      <c r="B1063">
        <v>204</v>
      </c>
      <c r="C1063">
        <v>2015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62</v>
      </c>
      <c r="N1063">
        <v>99</v>
      </c>
      <c r="O1063">
        <v>99</v>
      </c>
      <c r="P1063">
        <v>9999</v>
      </c>
      <c r="Q1063">
        <v>121</v>
      </c>
      <c r="R1063">
        <v>4527</v>
      </c>
      <c r="S1063">
        <v>4527</v>
      </c>
      <c r="T1063">
        <v>16.99801192842942</v>
      </c>
      <c r="U1063">
        <v>62</v>
      </c>
      <c r="V1063">
        <v>86.401418143361184</v>
      </c>
      <c r="W1063">
        <v>79.748508946322019</v>
      </c>
      <c r="X1063">
        <v>9.2271296793518971</v>
      </c>
      <c r="Y1063">
        <v>0</v>
      </c>
      <c r="AA1063">
        <v>11.928539432426023</v>
      </c>
      <c r="AB1063">
        <v>11.78770811820414</v>
      </c>
    </row>
    <row r="1064" spans="1:28">
      <c r="A1064">
        <v>10</v>
      </c>
      <c r="B1064">
        <v>205</v>
      </c>
      <c r="C1064">
        <v>2015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63</v>
      </c>
      <c r="N1064">
        <v>99</v>
      </c>
      <c r="O1064">
        <v>99</v>
      </c>
      <c r="P1064">
        <v>9999</v>
      </c>
      <c r="Q1064">
        <v>124</v>
      </c>
      <c r="R1064">
        <v>3666</v>
      </c>
      <c r="S1064">
        <v>3666</v>
      </c>
      <c r="T1064">
        <v>17</v>
      </c>
      <c r="U1064">
        <v>63</v>
      </c>
      <c r="V1064">
        <v>84.444684811204823</v>
      </c>
      <c r="W1064">
        <v>77.942444080742064</v>
      </c>
      <c r="X1064">
        <v>9.444724996061078</v>
      </c>
      <c r="Y1064">
        <v>0</v>
      </c>
      <c r="AA1064">
        <v>9.6598245105530776</v>
      </c>
      <c r="AB1064">
        <v>9.3295949259844697</v>
      </c>
    </row>
    <row r="1065" spans="1:28">
      <c r="A1065">
        <v>10</v>
      </c>
      <c r="B1065">
        <v>206</v>
      </c>
      <c r="C1065">
        <v>2015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64</v>
      </c>
      <c r="N1065">
        <v>99</v>
      </c>
      <c r="O1065">
        <v>99</v>
      </c>
      <c r="P1065">
        <v>9999</v>
      </c>
      <c r="Q1065">
        <v>110</v>
      </c>
      <c r="R1065">
        <v>2585</v>
      </c>
      <c r="S1065">
        <v>2585</v>
      </c>
      <c r="T1065">
        <v>17</v>
      </c>
      <c r="U1065">
        <v>64</v>
      </c>
      <c r="V1065">
        <v>82.534498764645733</v>
      </c>
      <c r="W1065">
        <v>76.179342359767887</v>
      </c>
      <c r="X1065">
        <v>9.8003192795665957</v>
      </c>
      <c r="Y1065">
        <v>0</v>
      </c>
      <c r="AA1065">
        <v>6.8114147189797354</v>
      </c>
      <c r="AB1065">
        <v>6.4297498026737641</v>
      </c>
    </row>
    <row r="1066" spans="1:28">
      <c r="A1066">
        <v>10</v>
      </c>
      <c r="B1066">
        <v>207</v>
      </c>
      <c r="C1066">
        <v>2015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65</v>
      </c>
      <c r="N1066">
        <v>99</v>
      </c>
      <c r="O1066">
        <v>99</v>
      </c>
      <c r="P1066">
        <v>9999</v>
      </c>
      <c r="Q1066">
        <v>102</v>
      </c>
      <c r="R1066">
        <v>1689</v>
      </c>
      <c r="S1066">
        <v>1689</v>
      </c>
      <c r="T1066">
        <v>17</v>
      </c>
      <c r="U1066">
        <v>65</v>
      </c>
      <c r="V1066">
        <v>79.689752121143357</v>
      </c>
      <c r="W1066">
        <v>73.55364120781519</v>
      </c>
      <c r="X1066">
        <v>9.7273311371547511</v>
      </c>
      <c r="Y1066">
        <v>0</v>
      </c>
      <c r="AA1066">
        <v>4.4504756132908243</v>
      </c>
      <c r="AB1066">
        <v>4.05630061841621</v>
      </c>
    </row>
    <row r="1067" spans="1:28">
      <c r="A1067">
        <v>10</v>
      </c>
      <c r="B1067">
        <v>208</v>
      </c>
      <c r="C1067">
        <v>2015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66</v>
      </c>
      <c r="N1067">
        <v>99</v>
      </c>
      <c r="O1067">
        <v>99</v>
      </c>
      <c r="P1067">
        <v>9999</v>
      </c>
      <c r="Q1067">
        <v>78</v>
      </c>
      <c r="R1067">
        <v>915</v>
      </c>
      <c r="S1067">
        <v>915</v>
      </c>
      <c r="T1067">
        <v>17</v>
      </c>
      <c r="U1067">
        <v>66</v>
      </c>
      <c r="V1067">
        <v>77.742334629889399</v>
      </c>
      <c r="W1067">
        <v>71.756174863387926</v>
      </c>
      <c r="X1067">
        <v>10.035612685848328</v>
      </c>
      <c r="Y1067">
        <v>0</v>
      </c>
      <c r="AA1067">
        <v>2.4110036626175861</v>
      </c>
      <c r="AB1067">
        <v>2.1437625547124406</v>
      </c>
    </row>
    <row r="1068" spans="1:28">
      <c r="A1068">
        <v>10</v>
      </c>
      <c r="B1068">
        <v>209</v>
      </c>
      <c r="C1068">
        <v>2015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67</v>
      </c>
      <c r="N1068">
        <v>99</v>
      </c>
      <c r="O1068">
        <v>99</v>
      </c>
      <c r="P1068">
        <v>9999</v>
      </c>
      <c r="Q1068">
        <v>65</v>
      </c>
      <c r="R1068">
        <v>446</v>
      </c>
      <c r="S1068">
        <v>446</v>
      </c>
      <c r="T1068">
        <v>17</v>
      </c>
      <c r="U1068">
        <v>67</v>
      </c>
      <c r="V1068">
        <v>73.90673811756362</v>
      </c>
      <c r="W1068">
        <v>68.21591928251118</v>
      </c>
      <c r="X1068">
        <v>10.147351260690648</v>
      </c>
      <c r="Y1068">
        <v>0</v>
      </c>
      <c r="AA1068">
        <v>1.1751995994835445</v>
      </c>
      <c r="AB1068">
        <v>0.99338340819224979</v>
      </c>
    </row>
    <row r="1069" spans="1:28">
      <c r="A1069">
        <v>10</v>
      </c>
      <c r="B1069">
        <v>210</v>
      </c>
      <c r="C1069">
        <v>2015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68</v>
      </c>
      <c r="N1069">
        <v>99</v>
      </c>
      <c r="O1069">
        <v>99</v>
      </c>
      <c r="P1069">
        <v>9999</v>
      </c>
      <c r="Q1069">
        <v>61</v>
      </c>
      <c r="R1069">
        <v>207</v>
      </c>
      <c r="S1069">
        <v>207</v>
      </c>
      <c r="T1069">
        <v>17</v>
      </c>
      <c r="U1069">
        <v>68</v>
      </c>
      <c r="V1069">
        <v>69.29828693453922</v>
      </c>
      <c r="W1069">
        <v>63.962318840579726</v>
      </c>
      <c r="X1069">
        <v>12.14625567778508</v>
      </c>
      <c r="Y1069">
        <v>0</v>
      </c>
      <c r="AA1069">
        <v>0.54544017285447022</v>
      </c>
      <c r="AB1069">
        <v>0.43230559129206025</v>
      </c>
    </row>
    <row r="1070" spans="1:28">
      <c r="A1070">
        <v>11</v>
      </c>
      <c r="B1070">
        <v>1</v>
      </c>
      <c r="C1070">
        <v>2024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40</v>
      </c>
      <c r="O1070">
        <v>99</v>
      </c>
      <c r="P1070">
        <v>9999</v>
      </c>
      <c r="Q1070">
        <v>41</v>
      </c>
      <c r="R1070">
        <v>114</v>
      </c>
      <c r="S1070">
        <v>113</v>
      </c>
      <c r="T1070">
        <v>1.4473684210526321</v>
      </c>
      <c r="U1070">
        <v>62.221238938053105</v>
      </c>
      <c r="V1070">
        <v>54.308286752509609</v>
      </c>
      <c r="W1070">
        <v>49.771681415929201</v>
      </c>
      <c r="X1070">
        <v>3.5876254632941049</v>
      </c>
      <c r="Y1070">
        <v>2.4950730681635296</v>
      </c>
      <c r="Z1070">
        <v>-16.054467877264123</v>
      </c>
      <c r="AA1070">
        <v>0.3619392323078387</v>
      </c>
      <c r="AB1070">
        <v>0.216220621769805</v>
      </c>
    </row>
    <row r="1071" spans="1:28">
      <c r="A1071">
        <v>11</v>
      </c>
      <c r="B1071">
        <v>2</v>
      </c>
      <c r="C1071">
        <v>2024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55</v>
      </c>
      <c r="O1071">
        <v>99</v>
      </c>
      <c r="P1071">
        <v>9999</v>
      </c>
      <c r="Q1071">
        <v>81</v>
      </c>
      <c r="R1071">
        <v>532</v>
      </c>
      <c r="S1071">
        <v>532</v>
      </c>
      <c r="T1071">
        <v>1.8195488721804511</v>
      </c>
      <c r="U1071">
        <v>62.071428571428562</v>
      </c>
      <c r="V1071">
        <v>65.157544457025509</v>
      </c>
      <c r="W1071">
        <v>60.140413533834547</v>
      </c>
      <c r="X1071">
        <v>2.0690164697989597</v>
      </c>
      <c r="Y1071">
        <v>2.2508501795126619</v>
      </c>
      <c r="Z1071">
        <v>-8.6834107362337285</v>
      </c>
      <c r="AA1071">
        <v>1.6890497507699147</v>
      </c>
      <c r="AB1071">
        <v>1.2300263019342088</v>
      </c>
    </row>
    <row r="1072" spans="1:28">
      <c r="A1072">
        <v>11</v>
      </c>
      <c r="B1072">
        <v>3</v>
      </c>
      <c r="C1072">
        <v>2024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63</v>
      </c>
      <c r="O1072">
        <v>99</v>
      </c>
      <c r="P1072">
        <v>9999</v>
      </c>
      <c r="Q1072">
        <v>60</v>
      </c>
      <c r="R1072">
        <v>321</v>
      </c>
      <c r="S1072">
        <v>321</v>
      </c>
      <c r="T1072">
        <v>1.6573208722741437</v>
      </c>
      <c r="U1072">
        <v>61.965732087227416</v>
      </c>
      <c r="V1072">
        <v>69.480867953949456</v>
      </c>
      <c r="W1072">
        <v>64.130841121495294</v>
      </c>
      <c r="X1072">
        <v>0.56959479749107278</v>
      </c>
      <c r="Y1072">
        <v>2.0633450240683326</v>
      </c>
      <c r="Z1072">
        <v>-2.9848624693411341</v>
      </c>
      <c r="AA1072">
        <v>1.0191446804457565</v>
      </c>
      <c r="AB1072">
        <v>0.79142237469385956</v>
      </c>
    </row>
    <row r="1073" spans="1:28">
      <c r="A1073">
        <v>11</v>
      </c>
      <c r="B1073">
        <v>4</v>
      </c>
      <c r="C1073">
        <v>2024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65</v>
      </c>
      <c r="O1073">
        <v>99</v>
      </c>
      <c r="P1073">
        <v>9999</v>
      </c>
      <c r="Q1073">
        <v>79</v>
      </c>
      <c r="R1073">
        <v>484</v>
      </c>
      <c r="S1073">
        <v>484</v>
      </c>
      <c r="T1073">
        <v>1.9938016528925624</v>
      </c>
      <c r="U1073">
        <v>61.77272727272728</v>
      </c>
      <c r="V1073">
        <v>71.56886007718272</v>
      </c>
      <c r="W1073">
        <v>66.058057851239681</v>
      </c>
      <c r="X1073">
        <v>0.54930191305708309</v>
      </c>
      <c r="Y1073">
        <v>2.2198391721954143</v>
      </c>
      <c r="Z1073">
        <v>0.48907229394855561</v>
      </c>
      <c r="AA1073">
        <v>1.5366542845350348</v>
      </c>
      <c r="AB1073">
        <v>1.2291574519551904</v>
      </c>
    </row>
    <row r="1074" spans="1:28">
      <c r="A1074">
        <v>11</v>
      </c>
      <c r="B1074">
        <v>5</v>
      </c>
      <c r="C1074">
        <v>2024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67</v>
      </c>
      <c r="O1074">
        <v>99</v>
      </c>
      <c r="P1074">
        <v>9999</v>
      </c>
      <c r="Q1074">
        <v>78</v>
      </c>
      <c r="R1074">
        <v>746</v>
      </c>
      <c r="S1074">
        <v>746</v>
      </c>
      <c r="T1074">
        <v>1.7600536193029488</v>
      </c>
      <c r="U1074">
        <v>61.723860589812325</v>
      </c>
      <c r="V1074">
        <v>73.780712735891498</v>
      </c>
      <c r="W1074">
        <v>68.099597855227984</v>
      </c>
      <c r="X1074">
        <v>0.58695593066271179</v>
      </c>
      <c r="Y1074">
        <v>2.0526303276688935</v>
      </c>
      <c r="Z1074">
        <v>-0.67678614547652605</v>
      </c>
      <c r="AA1074">
        <v>2.3684795377337524</v>
      </c>
      <c r="AB1074">
        <v>1.9530786411109449</v>
      </c>
    </row>
    <row r="1075" spans="1:28">
      <c r="A1075">
        <v>11</v>
      </c>
      <c r="B1075">
        <v>6</v>
      </c>
      <c r="C1075">
        <v>2024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69</v>
      </c>
      <c r="O1075">
        <v>99</v>
      </c>
      <c r="P1075">
        <v>9999</v>
      </c>
      <c r="Q1075">
        <v>83</v>
      </c>
      <c r="R1075">
        <v>913</v>
      </c>
      <c r="S1075">
        <v>913</v>
      </c>
      <c r="T1075">
        <v>1.6341730558598029</v>
      </c>
      <c r="U1075">
        <v>61.757940854326399</v>
      </c>
      <c r="V1075">
        <v>75.991546210450068</v>
      </c>
      <c r="W1075">
        <v>70.140197152245349</v>
      </c>
      <c r="X1075">
        <v>0.57178527948430635</v>
      </c>
      <c r="Y1075">
        <v>1.8923680606887388</v>
      </c>
      <c r="Z1075">
        <v>0.36274932539602328</v>
      </c>
      <c r="AA1075">
        <v>2.8986887640092696</v>
      </c>
      <c r="AB1075">
        <v>2.4619210157702032</v>
      </c>
    </row>
    <row r="1076" spans="1:28">
      <c r="A1076">
        <v>11</v>
      </c>
      <c r="B1076">
        <v>7</v>
      </c>
      <c r="C1076">
        <v>2024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71</v>
      </c>
      <c r="O1076">
        <v>99</v>
      </c>
      <c r="P1076">
        <v>9999</v>
      </c>
      <c r="Q1076">
        <v>99</v>
      </c>
      <c r="R1076">
        <v>1506</v>
      </c>
      <c r="S1076">
        <v>1506</v>
      </c>
      <c r="T1076">
        <v>1.8326693227091628</v>
      </c>
      <c r="U1076">
        <v>61.566401062417007</v>
      </c>
      <c r="V1076">
        <v>78.105130938866481</v>
      </c>
      <c r="W1076">
        <v>72.09103585657374</v>
      </c>
      <c r="X1076">
        <v>0.57134366921097357</v>
      </c>
      <c r="Y1076">
        <v>1.9169094298175395</v>
      </c>
      <c r="Z1076">
        <v>3.0766732523651861</v>
      </c>
      <c r="AA1076">
        <v>4.7814077531193444</v>
      </c>
      <c r="AB1076">
        <v>4.1739053211102304</v>
      </c>
    </row>
    <row r="1077" spans="1:28">
      <c r="A1077">
        <v>11</v>
      </c>
      <c r="B1077">
        <v>8</v>
      </c>
      <c r="C1077">
        <v>2024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73</v>
      </c>
      <c r="O1077">
        <v>99</v>
      </c>
      <c r="P1077">
        <v>9999</v>
      </c>
      <c r="Q1077">
        <v>95</v>
      </c>
      <c r="R1077">
        <v>1783</v>
      </c>
      <c r="S1077">
        <v>1783</v>
      </c>
      <c r="T1077">
        <v>2.0594503645541224</v>
      </c>
      <c r="U1077">
        <v>61.424004486819982</v>
      </c>
      <c r="V1077">
        <v>80.256047697375394</v>
      </c>
      <c r="W1077">
        <v>74.076332024677427</v>
      </c>
      <c r="X1077">
        <v>0.55088834162472333</v>
      </c>
      <c r="Y1077">
        <v>2.0074807666783205</v>
      </c>
      <c r="Z1077">
        <v>-2.5868041787675216</v>
      </c>
      <c r="AA1077">
        <v>5.6608565895164622</v>
      </c>
      <c r="AB1077">
        <v>5.0777015227364686</v>
      </c>
    </row>
    <row r="1078" spans="1:28">
      <c r="A1078">
        <v>11</v>
      </c>
      <c r="B1078">
        <v>9</v>
      </c>
      <c r="C1078">
        <v>2024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75</v>
      </c>
      <c r="O1078">
        <v>99</v>
      </c>
      <c r="P1078">
        <v>9999</v>
      </c>
      <c r="Q1078">
        <v>101</v>
      </c>
      <c r="R1078">
        <v>2274</v>
      </c>
      <c r="S1078">
        <v>2274</v>
      </c>
      <c r="T1078">
        <v>2.3007915567282322</v>
      </c>
      <c r="U1078">
        <v>61.361037818821458</v>
      </c>
      <c r="V1078">
        <v>82.41623477418193</v>
      </c>
      <c r="W1078">
        <v>76.070184696569925</v>
      </c>
      <c r="X1078">
        <v>0.59101247387233236</v>
      </c>
      <c r="Y1078">
        <v>2.0214970408508206</v>
      </c>
      <c r="Z1078">
        <v>0.547639752929168</v>
      </c>
      <c r="AA1078">
        <v>7.2197352128774179</v>
      </c>
      <c r="AB1078">
        <v>6.650300762415851</v>
      </c>
    </row>
    <row r="1079" spans="1:28">
      <c r="A1079">
        <v>11</v>
      </c>
      <c r="B1079">
        <v>10</v>
      </c>
      <c r="C1079">
        <v>2024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77</v>
      </c>
      <c r="O1079">
        <v>99</v>
      </c>
      <c r="P1079">
        <v>9999</v>
      </c>
      <c r="Q1079">
        <v>104</v>
      </c>
      <c r="R1079">
        <v>2636</v>
      </c>
      <c r="S1079">
        <v>2636</v>
      </c>
      <c r="T1079">
        <v>2.4992412746585724</v>
      </c>
      <c r="U1079">
        <v>61.241654021244315</v>
      </c>
      <c r="V1079">
        <v>84.620275640067106</v>
      </c>
      <c r="W1079">
        <v>78.104514415781495</v>
      </c>
      <c r="X1079">
        <v>0.58938391436838755</v>
      </c>
      <c r="Y1079">
        <v>2.0942390077117734</v>
      </c>
      <c r="Z1079">
        <v>-3.9210102014020753</v>
      </c>
      <c r="AA1079">
        <v>8.3690510207321349</v>
      </c>
      <c r="AB1079">
        <v>7.9151271971380179</v>
      </c>
    </row>
    <row r="1080" spans="1:28">
      <c r="A1080">
        <v>11</v>
      </c>
      <c r="B1080">
        <v>11</v>
      </c>
      <c r="C1080">
        <v>2024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79</v>
      </c>
      <c r="O1080">
        <v>99</v>
      </c>
      <c r="P1080">
        <v>9999</v>
      </c>
      <c r="Q1080">
        <v>109</v>
      </c>
      <c r="R1080">
        <v>2731</v>
      </c>
      <c r="S1080">
        <v>2731</v>
      </c>
      <c r="T1080">
        <v>2.901135115342365</v>
      </c>
      <c r="U1080">
        <v>61.098864884657615</v>
      </c>
      <c r="V1080">
        <v>86.746964053424605</v>
      </c>
      <c r="W1080">
        <v>80.067447821311049</v>
      </c>
      <c r="X1080">
        <v>0.56212578135023739</v>
      </c>
      <c r="Y1080">
        <v>2.1788661082799266</v>
      </c>
      <c r="Z1080">
        <v>-5.1155455671726955</v>
      </c>
      <c r="AA1080">
        <v>8.670667047655332</v>
      </c>
      <c r="AB1080">
        <v>8.4064772381489092</v>
      </c>
    </row>
    <row r="1081" spans="1:28">
      <c r="A1081">
        <v>11</v>
      </c>
      <c r="B1081">
        <v>12</v>
      </c>
      <c r="C1081">
        <v>2024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81</v>
      </c>
      <c r="O1081">
        <v>99</v>
      </c>
      <c r="P1081">
        <v>9999</v>
      </c>
      <c r="Q1081">
        <v>113</v>
      </c>
      <c r="R1081">
        <v>2965</v>
      </c>
      <c r="S1081">
        <v>2965</v>
      </c>
      <c r="T1081">
        <v>3.120067453625631</v>
      </c>
      <c r="U1081">
        <v>60.912647554806043</v>
      </c>
      <c r="V1081">
        <v>88.900041838787359</v>
      </c>
      <c r="W1081">
        <v>82.054738617200883</v>
      </c>
      <c r="X1081">
        <v>0.59037414105988006</v>
      </c>
      <c r="Y1081">
        <v>2.2091619523631945</v>
      </c>
      <c r="Z1081">
        <v>2.3474572430077956</v>
      </c>
      <c r="AA1081">
        <v>9.4135949455503685</v>
      </c>
      <c r="AB1081">
        <v>9.3532968916123274</v>
      </c>
    </row>
    <row r="1082" spans="1:28">
      <c r="A1082">
        <v>11</v>
      </c>
      <c r="B1082">
        <v>13</v>
      </c>
      <c r="C1082">
        <v>2024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83</v>
      </c>
      <c r="O1082">
        <v>99</v>
      </c>
      <c r="P1082">
        <v>9999</v>
      </c>
      <c r="Q1082">
        <v>111</v>
      </c>
      <c r="R1082">
        <v>2803</v>
      </c>
      <c r="S1082">
        <v>2803</v>
      </c>
      <c r="T1082">
        <v>3.3032465215840179</v>
      </c>
      <c r="U1082">
        <v>60.835176596503757</v>
      </c>
      <c r="V1082">
        <v>91.065523744293685</v>
      </c>
      <c r="W1082">
        <v>84.053478415983008</v>
      </c>
      <c r="X1082">
        <v>0.59295831782316955</v>
      </c>
      <c r="Y1082">
        <v>2.2556743833856721</v>
      </c>
      <c r="Z1082">
        <v>-0.60262853310788078</v>
      </c>
      <c r="AA1082">
        <v>8.8992602470076552</v>
      </c>
      <c r="AB1082">
        <v>9.0576418527341751</v>
      </c>
    </row>
    <row r="1083" spans="1:28">
      <c r="A1083">
        <v>11</v>
      </c>
      <c r="B1083">
        <v>14</v>
      </c>
      <c r="C1083">
        <v>2024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85</v>
      </c>
      <c r="O1083">
        <v>99</v>
      </c>
      <c r="P1083">
        <v>9999</v>
      </c>
      <c r="Q1083">
        <v>111</v>
      </c>
      <c r="R1083">
        <v>2403</v>
      </c>
      <c r="S1083">
        <v>2403</v>
      </c>
      <c r="T1083">
        <v>3.9941739492301296</v>
      </c>
      <c r="U1083">
        <v>60.653766125676242</v>
      </c>
      <c r="V1083">
        <v>93.195621760268352</v>
      </c>
      <c r="W1083">
        <v>86.019558884727331</v>
      </c>
      <c r="X1083">
        <v>0.54501132269135089</v>
      </c>
      <c r="Y1083">
        <v>2.2155893598853398</v>
      </c>
      <c r="Z1083">
        <v>-5.2013777532089236</v>
      </c>
      <c r="AA1083">
        <v>7.629298028383654</v>
      </c>
      <c r="AB1083">
        <v>7.9467095094284508</v>
      </c>
    </row>
    <row r="1084" spans="1:28">
      <c r="A1084">
        <v>11</v>
      </c>
      <c r="B1084">
        <v>15</v>
      </c>
      <c r="C1084">
        <v>2024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87</v>
      </c>
      <c r="O1084">
        <v>99</v>
      </c>
      <c r="P1084">
        <v>9999</v>
      </c>
      <c r="Q1084">
        <v>123</v>
      </c>
      <c r="R1084">
        <v>3117</v>
      </c>
      <c r="S1084">
        <v>3117</v>
      </c>
      <c r="T1084">
        <v>3.9939043952518438</v>
      </c>
      <c r="U1084">
        <v>60.537054860442737</v>
      </c>
      <c r="V1084">
        <v>95.866792770641425</v>
      </c>
      <c r="W1084">
        <v>88.485049727301899</v>
      </c>
      <c r="X1084">
        <v>0.86883135497811892</v>
      </c>
      <c r="Y1084">
        <v>2.3013972519745254</v>
      </c>
      <c r="Z1084">
        <v>-4.7183660848780509</v>
      </c>
      <c r="AA1084">
        <v>9.8961805886274874</v>
      </c>
      <c r="AB1084">
        <v>10.603349032222223</v>
      </c>
    </row>
    <row r="1085" spans="1:28">
      <c r="A1085">
        <v>11</v>
      </c>
      <c r="B1085">
        <v>16</v>
      </c>
      <c r="C1085">
        <v>2024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90</v>
      </c>
      <c r="O1085">
        <v>99</v>
      </c>
      <c r="P1085">
        <v>9999</v>
      </c>
      <c r="Q1085">
        <v>134</v>
      </c>
      <c r="R1085">
        <v>3146</v>
      </c>
      <c r="S1085">
        <v>3146</v>
      </c>
      <c r="T1085">
        <v>4.5845518118245394</v>
      </c>
      <c r="U1085">
        <v>60.277177368086441</v>
      </c>
      <c r="V1085">
        <v>99.993284564347263</v>
      </c>
      <c r="W1085">
        <v>92.293801652892583</v>
      </c>
      <c r="X1085">
        <v>1.4367385909901824</v>
      </c>
      <c r="Y1085">
        <v>2.3658073230048502</v>
      </c>
      <c r="Z1085">
        <v>-4.4279181877141687</v>
      </c>
      <c r="AA1085">
        <v>9.9882528494777318</v>
      </c>
      <c r="AB1085">
        <v>11.162657750574311</v>
      </c>
    </row>
    <row r="1086" spans="1:28">
      <c r="A1086">
        <v>11</v>
      </c>
      <c r="B1086">
        <v>17</v>
      </c>
      <c r="C1086">
        <v>2024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95</v>
      </c>
      <c r="O1086">
        <v>99</v>
      </c>
      <c r="P1086">
        <v>9999</v>
      </c>
      <c r="Q1086">
        <v>113</v>
      </c>
      <c r="R1086">
        <v>1610</v>
      </c>
      <c r="S1086">
        <v>1610</v>
      </c>
      <c r="T1086">
        <v>5.4018633540372676</v>
      </c>
      <c r="U1086">
        <v>59.909937888198762</v>
      </c>
      <c r="V1086">
        <v>105.33293405920448</v>
      </c>
      <c r="W1086">
        <v>97.222298136646017</v>
      </c>
      <c r="X1086">
        <v>1.4234394302961138</v>
      </c>
      <c r="Y1086">
        <v>2.4560662627107246</v>
      </c>
      <c r="Z1086">
        <v>-4.6381698532250653</v>
      </c>
      <c r="AA1086">
        <v>5.1115979299615839</v>
      </c>
      <c r="AB1086">
        <v>6.0176664880910868</v>
      </c>
    </row>
    <row r="1087" spans="1:28">
      <c r="A1087">
        <v>11</v>
      </c>
      <c r="B1087">
        <v>18</v>
      </c>
      <c r="C1087">
        <v>2024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100</v>
      </c>
      <c r="O1087">
        <v>99</v>
      </c>
      <c r="P1087">
        <v>9999</v>
      </c>
      <c r="Q1087">
        <v>100</v>
      </c>
      <c r="R1087">
        <v>775</v>
      </c>
      <c r="S1087">
        <v>775</v>
      </c>
      <c r="T1087">
        <v>6.4787096774193556</v>
      </c>
      <c r="U1087">
        <v>59.451612903225808</v>
      </c>
      <c r="V1087">
        <v>110.73022751896002</v>
      </c>
      <c r="W1087">
        <v>102.20399999999994</v>
      </c>
      <c r="X1087">
        <v>1.4029175130405103</v>
      </c>
      <c r="Y1087">
        <v>2.6683172137850057</v>
      </c>
      <c r="Z1087">
        <v>-4.5636957982090118</v>
      </c>
      <c r="AA1087">
        <v>2.460551798583992</v>
      </c>
      <c r="AB1087">
        <v>3.0451307974831754</v>
      </c>
    </row>
    <row r="1088" spans="1:28">
      <c r="A1088">
        <v>11</v>
      </c>
      <c r="B1088">
        <v>19</v>
      </c>
      <c r="C1088">
        <v>2024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105</v>
      </c>
      <c r="O1088">
        <v>99</v>
      </c>
      <c r="P1088">
        <v>9999</v>
      </c>
      <c r="Q1088">
        <v>72</v>
      </c>
      <c r="R1088">
        <v>337</v>
      </c>
      <c r="S1088">
        <v>337</v>
      </c>
      <c r="T1088">
        <v>7.5578635014836797</v>
      </c>
      <c r="U1088">
        <v>59.044510385756688</v>
      </c>
      <c r="V1088">
        <v>116.0825716683117</v>
      </c>
      <c r="W1088">
        <v>107.14421364985169</v>
      </c>
      <c r="X1088">
        <v>1.4501726251609945</v>
      </c>
      <c r="Y1088">
        <v>2.6442549248246001</v>
      </c>
      <c r="Z1088">
        <v>-21.679944752116334</v>
      </c>
      <c r="AA1088">
        <v>1.0699431691907164</v>
      </c>
      <c r="AB1088">
        <v>1.3881454647088325</v>
      </c>
    </row>
    <row r="1089" spans="1:28">
      <c r="A1089">
        <v>11</v>
      </c>
      <c r="B1089">
        <v>20</v>
      </c>
      <c r="C1089">
        <v>2024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110</v>
      </c>
      <c r="O1089">
        <v>99</v>
      </c>
      <c r="P1089">
        <v>9999</v>
      </c>
      <c r="Q1089">
        <v>49</v>
      </c>
      <c r="R1089">
        <v>172</v>
      </c>
      <c r="S1089">
        <v>172</v>
      </c>
      <c r="T1089">
        <v>8.7674418604651105</v>
      </c>
      <c r="U1089">
        <v>58.203488372093005</v>
      </c>
      <c r="V1089">
        <v>121.65839401345453</v>
      </c>
      <c r="W1089">
        <v>112.2906976744186</v>
      </c>
      <c r="X1089">
        <v>1.454554027954414</v>
      </c>
      <c r="Y1089">
        <v>3.0056902498046987</v>
      </c>
      <c r="Z1089">
        <v>-5.8611665903491108</v>
      </c>
      <c r="AA1089">
        <v>0.54608375400831843</v>
      </c>
      <c r="AB1089">
        <v>0.74252072985704876</v>
      </c>
    </row>
    <row r="1090" spans="1:28">
      <c r="A1090">
        <v>11</v>
      </c>
      <c r="B1090">
        <v>21</v>
      </c>
      <c r="C1090">
        <v>2024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115</v>
      </c>
      <c r="O1090">
        <v>99</v>
      </c>
      <c r="P1090">
        <v>9999</v>
      </c>
      <c r="Q1090">
        <v>34</v>
      </c>
      <c r="R1090">
        <v>87</v>
      </c>
      <c r="S1090">
        <v>87</v>
      </c>
      <c r="T1090">
        <v>9.8505747126436773</v>
      </c>
      <c r="U1090">
        <v>57.66666666666665</v>
      </c>
      <c r="V1090">
        <v>127.16404527963532</v>
      </c>
      <c r="W1090">
        <v>117.37241379310342</v>
      </c>
      <c r="X1090">
        <v>1.265246298786743</v>
      </c>
      <c r="Y1090">
        <v>2.8794422618735354</v>
      </c>
      <c r="Z1090">
        <v>-9.5280546672847422</v>
      </c>
      <c r="AA1090">
        <v>0.27621678255071902</v>
      </c>
      <c r="AB1090">
        <v>0.39257410069702142</v>
      </c>
    </row>
    <row r="1091" spans="1:28">
      <c r="A1091">
        <v>11</v>
      </c>
      <c r="B1091">
        <v>22</v>
      </c>
      <c r="C1091">
        <v>2024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120</v>
      </c>
      <c r="O1091">
        <v>99</v>
      </c>
      <c r="P1091">
        <v>9999</v>
      </c>
      <c r="Q1091">
        <v>16</v>
      </c>
      <c r="R1091">
        <v>36</v>
      </c>
      <c r="S1091">
        <v>36</v>
      </c>
      <c r="T1091">
        <v>10.444444444444445</v>
      </c>
      <c r="U1091">
        <v>56.94444444444445</v>
      </c>
      <c r="V1091">
        <v>132.11749127242084</v>
      </c>
      <c r="W1091">
        <v>121.94444444444439</v>
      </c>
      <c r="X1091">
        <v>1.3204469875474183</v>
      </c>
      <c r="Y1091">
        <v>3.1793119839610702</v>
      </c>
      <c r="Z1091">
        <v>6.4108757160234395</v>
      </c>
      <c r="AA1091">
        <v>0.11429659967615964</v>
      </c>
      <c r="AB1091">
        <v>0.168772186189937</v>
      </c>
    </row>
    <row r="1092" spans="1:28">
      <c r="A1092">
        <v>11</v>
      </c>
      <c r="B1092">
        <v>23</v>
      </c>
      <c r="C1092">
        <v>2024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125</v>
      </c>
      <c r="O1092">
        <v>99</v>
      </c>
      <c r="P1092">
        <v>9999</v>
      </c>
      <c r="Q1092">
        <v>1</v>
      </c>
      <c r="R1092">
        <v>3</v>
      </c>
      <c r="S1092">
        <v>3</v>
      </c>
      <c r="T1092">
        <v>0</v>
      </c>
      <c r="U1092">
        <v>60.66666666666665</v>
      </c>
      <c r="V1092">
        <v>137.99205489346329</v>
      </c>
      <c r="W1092">
        <v>127.3666666666667</v>
      </c>
      <c r="X1092">
        <v>1.7172329163186277</v>
      </c>
      <c r="Y1092">
        <v>0.94280904158227774</v>
      </c>
      <c r="Z1092">
        <v>5.4902805124547003</v>
      </c>
      <c r="AA1092">
        <v>9.5247166396799678E-3</v>
      </c>
      <c r="AB1092">
        <v>1.4689715795711836E-2</v>
      </c>
    </row>
    <row r="1093" spans="1:28">
      <c r="A1093">
        <v>11</v>
      </c>
      <c r="B1093">
        <v>24</v>
      </c>
      <c r="C1093">
        <v>2023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40</v>
      </c>
      <c r="O1093">
        <v>99</v>
      </c>
      <c r="P1093">
        <v>9999</v>
      </c>
      <c r="Q1093">
        <v>38</v>
      </c>
      <c r="R1093">
        <v>147</v>
      </c>
      <c r="S1093">
        <v>147</v>
      </c>
      <c r="T1093">
        <v>1.3129251700680271</v>
      </c>
      <c r="U1093">
        <v>62.442176870748291</v>
      </c>
      <c r="V1093">
        <v>55.095407610498143</v>
      </c>
      <c r="W1093">
        <v>50.853061224489778</v>
      </c>
      <c r="X1093">
        <v>3.5039201782149556</v>
      </c>
      <c r="Y1093">
        <v>2.4106601452847047</v>
      </c>
      <c r="Z1093">
        <v>-6.0119636885421892</v>
      </c>
      <c r="AA1093">
        <v>0.51893952765912388</v>
      </c>
      <c r="AB1093">
        <v>0.31064520194784678</v>
      </c>
    </row>
    <row r="1094" spans="1:28">
      <c r="A1094">
        <v>11</v>
      </c>
      <c r="B1094">
        <v>25</v>
      </c>
      <c r="C1094">
        <v>2023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55</v>
      </c>
      <c r="O1094">
        <v>99</v>
      </c>
      <c r="P1094">
        <v>9999</v>
      </c>
      <c r="Q1094">
        <v>71</v>
      </c>
      <c r="R1094">
        <v>415</v>
      </c>
      <c r="S1094">
        <v>415</v>
      </c>
      <c r="T1094">
        <v>1.2602409638554219</v>
      </c>
      <c r="U1094">
        <v>62.313253012048207</v>
      </c>
      <c r="V1094">
        <v>64.849299690636812</v>
      </c>
      <c r="W1094">
        <v>59.85590361445783</v>
      </c>
      <c r="X1094">
        <v>2.1761373074943311</v>
      </c>
      <c r="Y1094">
        <v>2.1449167189346623</v>
      </c>
      <c r="Z1094">
        <v>5.5874414504003589</v>
      </c>
      <c r="AA1094">
        <v>1.4650333603982064</v>
      </c>
      <c r="AB1094">
        <v>1.0322509759243532</v>
      </c>
    </row>
    <row r="1095" spans="1:28">
      <c r="A1095">
        <v>11</v>
      </c>
      <c r="B1095">
        <v>26</v>
      </c>
      <c r="C1095">
        <v>2023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63</v>
      </c>
      <c r="O1095">
        <v>99</v>
      </c>
      <c r="P1095">
        <v>9999</v>
      </c>
      <c r="Q1095">
        <v>57</v>
      </c>
      <c r="R1095">
        <v>231</v>
      </c>
      <c r="S1095">
        <v>231</v>
      </c>
      <c r="T1095">
        <v>1.2727272727272727</v>
      </c>
      <c r="U1095">
        <v>61.874458874458895</v>
      </c>
      <c r="V1095">
        <v>69.413215892089113</v>
      </c>
      <c r="W1095">
        <v>64.068398268398255</v>
      </c>
      <c r="X1095">
        <v>0.59127607017915151</v>
      </c>
      <c r="Y1095">
        <v>1.9577344749180827</v>
      </c>
      <c r="Z1095">
        <v>-0.41752577496059751</v>
      </c>
      <c r="AA1095">
        <v>0.81547640060719484</v>
      </c>
      <c r="AB1095">
        <v>0.61501549880778894</v>
      </c>
    </row>
    <row r="1096" spans="1:28">
      <c r="A1096">
        <v>11</v>
      </c>
      <c r="B1096">
        <v>27</v>
      </c>
      <c r="C1096">
        <v>2023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65</v>
      </c>
      <c r="O1096">
        <v>99</v>
      </c>
      <c r="P1096">
        <v>9999</v>
      </c>
      <c r="Q1096">
        <v>63</v>
      </c>
      <c r="R1096">
        <v>346</v>
      </c>
      <c r="S1096">
        <v>346</v>
      </c>
      <c r="T1096">
        <v>1.6907514450867052</v>
      </c>
      <c r="U1096">
        <v>61.838150289017364</v>
      </c>
      <c r="V1096">
        <v>71.616493089260246</v>
      </c>
      <c r="W1096">
        <v>66.10202312138729</v>
      </c>
      <c r="X1096">
        <v>0.51735371508517136</v>
      </c>
      <c r="Y1096">
        <v>1.9405443013509809</v>
      </c>
      <c r="Z1096">
        <v>-4.6022661866090155</v>
      </c>
      <c r="AA1096">
        <v>1.2214495004765773</v>
      </c>
      <c r="AB1096">
        <v>0.95043203137086885</v>
      </c>
    </row>
    <row r="1097" spans="1:28">
      <c r="A1097">
        <v>11</v>
      </c>
      <c r="B1097">
        <v>28</v>
      </c>
      <c r="C1097">
        <v>2023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67</v>
      </c>
      <c r="O1097">
        <v>99</v>
      </c>
      <c r="P1097">
        <v>9999</v>
      </c>
      <c r="Q1097">
        <v>66</v>
      </c>
      <c r="R1097">
        <v>474</v>
      </c>
      <c r="S1097">
        <v>474</v>
      </c>
      <c r="T1097">
        <v>1.7067510548523204</v>
      </c>
      <c r="U1097">
        <v>61.894514767932499</v>
      </c>
      <c r="V1097">
        <v>73.778862725199019</v>
      </c>
      <c r="W1097">
        <v>68.097890295358638</v>
      </c>
      <c r="X1097">
        <v>0.58992578073494517</v>
      </c>
      <c r="Y1097">
        <v>2.021365696581721</v>
      </c>
      <c r="Z1097">
        <v>-2.707861788043338</v>
      </c>
      <c r="AA1097">
        <v>1.6733152116355421</v>
      </c>
      <c r="AB1097">
        <v>1.3413503072147821</v>
      </c>
    </row>
    <row r="1098" spans="1:28">
      <c r="A1098">
        <v>11</v>
      </c>
      <c r="B1098">
        <v>29</v>
      </c>
      <c r="C1098">
        <v>2023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69</v>
      </c>
      <c r="O1098">
        <v>99</v>
      </c>
      <c r="P1098">
        <v>9999</v>
      </c>
      <c r="Q1098">
        <v>74</v>
      </c>
      <c r="R1098">
        <v>665</v>
      </c>
      <c r="S1098">
        <v>665</v>
      </c>
      <c r="T1098">
        <v>1.6195488721804512</v>
      </c>
      <c r="U1098">
        <v>61.809022556391</v>
      </c>
      <c r="V1098">
        <v>75.959074283759122</v>
      </c>
      <c r="W1098">
        <v>70.110225563909765</v>
      </c>
      <c r="X1098">
        <v>0.58478254576137878</v>
      </c>
      <c r="Y1098">
        <v>2.0375224025381722</v>
      </c>
      <c r="Z1098">
        <v>-2.751471477445921</v>
      </c>
      <c r="AA1098">
        <v>2.3475835775055605</v>
      </c>
      <c r="AB1098">
        <v>1.9374621349994725</v>
      </c>
    </row>
    <row r="1099" spans="1:28">
      <c r="A1099">
        <v>11</v>
      </c>
      <c r="B1099">
        <v>30</v>
      </c>
      <c r="C1099">
        <v>2023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71</v>
      </c>
      <c r="O1099">
        <v>99</v>
      </c>
      <c r="P1099">
        <v>9999</v>
      </c>
      <c r="Q1099">
        <v>87</v>
      </c>
      <c r="R1099">
        <v>924</v>
      </c>
      <c r="S1099">
        <v>924</v>
      </c>
      <c r="T1099">
        <v>1.811688311688312</v>
      </c>
      <c r="U1099">
        <v>61.679653679653697</v>
      </c>
      <c r="V1099">
        <v>78.116601708150881</v>
      </c>
      <c r="W1099">
        <v>72.101623376623394</v>
      </c>
      <c r="X1099">
        <v>0.58781601515712356</v>
      </c>
      <c r="Y1099">
        <v>1.9747259904109211</v>
      </c>
      <c r="Z1099">
        <v>-0.43069805665485617</v>
      </c>
      <c r="AA1099">
        <v>3.2619056024287798</v>
      </c>
      <c r="AB1099">
        <v>2.7685172137476619</v>
      </c>
    </row>
    <row r="1100" spans="1:28">
      <c r="A1100">
        <v>11</v>
      </c>
      <c r="B1100">
        <v>31</v>
      </c>
      <c r="C1100">
        <v>2023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73</v>
      </c>
      <c r="O1100">
        <v>99</v>
      </c>
      <c r="P1100">
        <v>9999</v>
      </c>
      <c r="Q1100">
        <v>78</v>
      </c>
      <c r="R1100">
        <v>1090</v>
      </c>
      <c r="S1100">
        <v>1090</v>
      </c>
      <c r="T1100">
        <v>2.1311926605504596</v>
      </c>
      <c r="U1100">
        <v>61.551376146788975</v>
      </c>
      <c r="V1100">
        <v>80.266979434830716</v>
      </c>
      <c r="W1100">
        <v>74.086422018348571</v>
      </c>
      <c r="X1100">
        <v>0.56780524335802629</v>
      </c>
      <c r="Y1100">
        <v>2.1062647785188902</v>
      </c>
      <c r="Z1100">
        <v>-4.8972414847129615</v>
      </c>
      <c r="AA1100">
        <v>3.8479189465880625</v>
      </c>
      <c r="AB1100">
        <v>3.3557943076138823</v>
      </c>
    </row>
    <row r="1101" spans="1:28">
      <c r="A1101">
        <v>11</v>
      </c>
      <c r="B1101">
        <v>32</v>
      </c>
      <c r="C1101">
        <v>2023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75</v>
      </c>
      <c r="O1101">
        <v>99</v>
      </c>
      <c r="P1101">
        <v>9999</v>
      </c>
      <c r="Q1101">
        <v>94</v>
      </c>
      <c r="R1101">
        <v>1548</v>
      </c>
      <c r="S1101">
        <v>1548</v>
      </c>
      <c r="T1101">
        <v>1.9851421188630496</v>
      </c>
      <c r="U1101">
        <v>61.490310077519382</v>
      </c>
      <c r="V1101">
        <v>82.42096186740801</v>
      </c>
      <c r="W1101">
        <v>76.07454780361752</v>
      </c>
      <c r="X1101">
        <v>0.56550107178233899</v>
      </c>
      <c r="Y1101">
        <v>2.0593353728214079</v>
      </c>
      <c r="Z1101">
        <v>-2.0569755965909642</v>
      </c>
      <c r="AA1101">
        <v>5.4647509443287321</v>
      </c>
      <c r="AB1101">
        <v>4.8937361445628405</v>
      </c>
    </row>
    <row r="1102" spans="1:28">
      <c r="A1102">
        <v>11</v>
      </c>
      <c r="B1102">
        <v>33</v>
      </c>
      <c r="C1102">
        <v>2023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77</v>
      </c>
      <c r="O1102">
        <v>99</v>
      </c>
      <c r="P1102">
        <v>9999</v>
      </c>
      <c r="Q1102">
        <v>90</v>
      </c>
      <c r="R1102">
        <v>1738</v>
      </c>
      <c r="S1102">
        <v>1738</v>
      </c>
      <c r="T1102">
        <v>2.5569620253164556</v>
      </c>
      <c r="U1102">
        <v>61.317031070195611</v>
      </c>
      <c r="V1102">
        <v>84.618750833762519</v>
      </c>
      <c r="W1102">
        <v>78.103107019562813</v>
      </c>
      <c r="X1102">
        <v>0.58465377422907494</v>
      </c>
      <c r="Y1102">
        <v>2.1449643815491206</v>
      </c>
      <c r="Z1102">
        <v>-2.2716508024878279</v>
      </c>
      <c r="AA1102">
        <v>6.1354891093303205</v>
      </c>
      <c r="AB1102">
        <v>5.6408986511821491</v>
      </c>
    </row>
    <row r="1103" spans="1:28">
      <c r="A1103">
        <v>11</v>
      </c>
      <c r="B1103">
        <v>34</v>
      </c>
      <c r="C1103">
        <v>2023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79</v>
      </c>
      <c r="O1103">
        <v>99</v>
      </c>
      <c r="P1103">
        <v>9999</v>
      </c>
      <c r="Q1103">
        <v>102</v>
      </c>
      <c r="R1103">
        <v>1971</v>
      </c>
      <c r="S1103">
        <v>1971</v>
      </c>
      <c r="T1103">
        <v>2.5646879756468803</v>
      </c>
      <c r="U1103">
        <v>61.231861998985295</v>
      </c>
      <c r="V1103">
        <v>86.764422149334237</v>
      </c>
      <c r="W1103">
        <v>80.083561643835594</v>
      </c>
      <c r="X1103">
        <v>0.58481000190379762</v>
      </c>
      <c r="Y1103">
        <v>2.217617649598012</v>
      </c>
      <c r="Z1103">
        <v>-7.1743415810485356</v>
      </c>
      <c r="AA1103">
        <v>6.9580259116743761</v>
      </c>
      <c r="AB1103">
        <v>6.5593411333035441</v>
      </c>
    </row>
    <row r="1104" spans="1:28">
      <c r="A1104">
        <v>11</v>
      </c>
      <c r="B1104">
        <v>35</v>
      </c>
      <c r="C1104">
        <v>2023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81</v>
      </c>
      <c r="O1104">
        <v>99</v>
      </c>
      <c r="P1104">
        <v>9999</v>
      </c>
      <c r="Q1104">
        <v>101</v>
      </c>
      <c r="R1104">
        <v>2319</v>
      </c>
      <c r="S1104">
        <v>2319</v>
      </c>
      <c r="T1104">
        <v>2.8650280293229846</v>
      </c>
      <c r="U1104">
        <v>61.147046140577814</v>
      </c>
      <c r="V1104">
        <v>88.926280007306943</v>
      </c>
      <c r="W1104">
        <v>82.078956446744257</v>
      </c>
      <c r="X1104">
        <v>0.59295601956131561</v>
      </c>
      <c r="Y1104">
        <v>2.2137655180467966</v>
      </c>
      <c r="Z1104">
        <v>-1.7944436681289062</v>
      </c>
      <c r="AA1104">
        <v>8.1865358138878079</v>
      </c>
      <c r="AB1104">
        <v>7.9097505750160941</v>
      </c>
    </row>
    <row r="1105" spans="1:28">
      <c r="A1105">
        <v>11</v>
      </c>
      <c r="B1105">
        <v>36</v>
      </c>
      <c r="C1105">
        <v>2023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83</v>
      </c>
      <c r="O1105">
        <v>99</v>
      </c>
      <c r="P1105">
        <v>9999</v>
      </c>
      <c r="Q1105">
        <v>105</v>
      </c>
      <c r="R1105">
        <v>2348</v>
      </c>
      <c r="S1105">
        <v>2348</v>
      </c>
      <c r="T1105">
        <v>2.9186541737649065</v>
      </c>
      <c r="U1105">
        <v>61.013628620102224</v>
      </c>
      <c r="V1105">
        <v>91.069968493967494</v>
      </c>
      <c r="W1105">
        <v>84.05758091993178</v>
      </c>
      <c r="X1105">
        <v>0.59021516723984924</v>
      </c>
      <c r="Y1105">
        <v>2.2706148073006154</v>
      </c>
      <c r="Z1105">
        <v>0.78677997001924516</v>
      </c>
      <c r="AA1105">
        <v>8.2889116390722641</v>
      </c>
      <c r="AB1105">
        <v>8.2017248176527104</v>
      </c>
    </row>
    <row r="1106" spans="1:28">
      <c r="A1106">
        <v>11</v>
      </c>
      <c r="B1106">
        <v>37</v>
      </c>
      <c r="C1106">
        <v>2023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85</v>
      </c>
      <c r="O1106">
        <v>99</v>
      </c>
      <c r="P1106">
        <v>9999</v>
      </c>
      <c r="Q1106">
        <v>106</v>
      </c>
      <c r="R1106">
        <v>2376</v>
      </c>
      <c r="S1106">
        <v>2376</v>
      </c>
      <c r="T1106">
        <v>3.4061447811447798</v>
      </c>
      <c r="U1106">
        <v>60.821548821548838</v>
      </c>
      <c r="V1106">
        <v>93.209359758655694</v>
      </c>
      <c r="W1106">
        <v>86.032239057238897</v>
      </c>
      <c r="X1106">
        <v>0.56292230251596687</v>
      </c>
      <c r="Y1106">
        <v>2.3414664083046937</v>
      </c>
      <c r="Z1106">
        <v>-5.8252552206884145</v>
      </c>
      <c r="AA1106">
        <v>8.3877572633882895</v>
      </c>
      <c r="AB1106">
        <v>8.4945010845820068</v>
      </c>
    </row>
    <row r="1107" spans="1:28">
      <c r="A1107">
        <v>11</v>
      </c>
      <c r="B1107">
        <v>38</v>
      </c>
      <c r="C1107">
        <v>2023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87</v>
      </c>
      <c r="O1107">
        <v>99</v>
      </c>
      <c r="P1107">
        <v>9999</v>
      </c>
      <c r="Q1107">
        <v>120</v>
      </c>
      <c r="R1107">
        <v>3356</v>
      </c>
      <c r="S1107">
        <v>3356</v>
      </c>
      <c r="T1107">
        <v>3.8423718712753274</v>
      </c>
      <c r="U1107">
        <v>60.669249106078681</v>
      </c>
      <c r="V1107">
        <v>95.910527804214226</v>
      </c>
      <c r="W1107">
        <v>88.525417163289674</v>
      </c>
      <c r="X1107">
        <v>0.85948780309538686</v>
      </c>
      <c r="Y1107">
        <v>2.3464061295089524</v>
      </c>
      <c r="Z1107">
        <v>0.99900044224390083</v>
      </c>
      <c r="AA1107">
        <v>11.847354114449118</v>
      </c>
      <c r="AB1107">
        <v>12.345825893657656</v>
      </c>
    </row>
    <row r="1108" spans="1:28">
      <c r="A1108">
        <v>11</v>
      </c>
      <c r="B1108">
        <v>39</v>
      </c>
      <c r="C1108">
        <v>2023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90</v>
      </c>
      <c r="O1108">
        <v>99</v>
      </c>
      <c r="P1108">
        <v>9999</v>
      </c>
      <c r="Q1108">
        <v>127</v>
      </c>
      <c r="R1108">
        <v>4167</v>
      </c>
      <c r="S1108">
        <v>4167</v>
      </c>
      <c r="T1108">
        <v>4.1660667146628256</v>
      </c>
      <c r="U1108">
        <v>60.470362371010317</v>
      </c>
      <c r="V1108">
        <v>100.03842812834998</v>
      </c>
      <c r="W1108">
        <v>92.335469162466822</v>
      </c>
      <c r="X1108">
        <v>1.410861366514613</v>
      </c>
      <c r="Y1108">
        <v>2.4349511743974181</v>
      </c>
      <c r="Z1108">
        <v>-0.8432950266572582</v>
      </c>
      <c r="AA1108">
        <v>14.710347018745365</v>
      </c>
      <c r="AB1108">
        <v>15.989035787695252</v>
      </c>
    </row>
    <row r="1109" spans="1:28">
      <c r="A1109">
        <v>11</v>
      </c>
      <c r="B1109">
        <v>40</v>
      </c>
      <c r="C1109">
        <v>2023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95</v>
      </c>
      <c r="O1109">
        <v>99</v>
      </c>
      <c r="P1109">
        <v>9999</v>
      </c>
      <c r="Q1109">
        <v>114</v>
      </c>
      <c r="R1109">
        <v>2222</v>
      </c>
      <c r="S1109">
        <v>2222</v>
      </c>
      <c r="T1109">
        <v>5.142214221422142</v>
      </c>
      <c r="U1109">
        <v>60.092709270927102</v>
      </c>
      <c r="V1109">
        <v>105.30589895392544</v>
      </c>
      <c r="W1109">
        <v>97.197344734473504</v>
      </c>
      <c r="X1109">
        <v>1.4144385861279181</v>
      </c>
      <c r="Y1109">
        <v>2.507495683754053</v>
      </c>
      <c r="Z1109">
        <v>-6.7931610205178279</v>
      </c>
      <c r="AA1109">
        <v>7.8441063296501587</v>
      </c>
      <c r="AB1109">
        <v>8.9748803913745618</v>
      </c>
    </row>
    <row r="1110" spans="1:28">
      <c r="A1110">
        <v>11</v>
      </c>
      <c r="B1110">
        <v>41</v>
      </c>
      <c r="C1110">
        <v>2023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100</v>
      </c>
      <c r="O1110">
        <v>99</v>
      </c>
      <c r="P1110">
        <v>9999</v>
      </c>
      <c r="Q1110">
        <v>105</v>
      </c>
      <c r="R1110">
        <v>1082</v>
      </c>
      <c r="S1110">
        <v>1082</v>
      </c>
      <c r="T1110">
        <v>5.8789279112754151</v>
      </c>
      <c r="U1110">
        <v>59.702402957486143</v>
      </c>
      <c r="V1110">
        <v>110.74592013906305</v>
      </c>
      <c r="W1110">
        <v>102.21848428835489</v>
      </c>
      <c r="X1110">
        <v>1.438116680943927</v>
      </c>
      <c r="Y1110">
        <v>2.6659650141832425</v>
      </c>
      <c r="Z1110">
        <v>1.1535162764649003</v>
      </c>
      <c r="AA1110">
        <v>3.8196773396406254</v>
      </c>
      <c r="AB1110">
        <v>4.5960729316842759</v>
      </c>
    </row>
    <row r="1111" spans="1:28">
      <c r="A1111">
        <v>11</v>
      </c>
      <c r="B1111">
        <v>42</v>
      </c>
      <c r="C1111">
        <v>2023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105</v>
      </c>
      <c r="O1111">
        <v>99</v>
      </c>
      <c r="P1111">
        <v>9999</v>
      </c>
      <c r="Q1111">
        <v>80</v>
      </c>
      <c r="R1111">
        <v>513</v>
      </c>
      <c r="S1111">
        <v>513</v>
      </c>
      <c r="T1111">
        <v>7.2066276803118896</v>
      </c>
      <c r="U1111">
        <v>59.146198830409361</v>
      </c>
      <c r="V1111">
        <v>116.1901081100489</v>
      </c>
      <c r="W1111">
        <v>107.24346978557502</v>
      </c>
      <c r="X1111">
        <v>1.4380790629772644</v>
      </c>
      <c r="Y1111">
        <v>2.786781345649346</v>
      </c>
      <c r="Z1111">
        <v>-4.0303534272308212</v>
      </c>
      <c r="AA1111">
        <v>1.8109930455042895</v>
      </c>
      <c r="AB1111">
        <v>2.286222190898489</v>
      </c>
    </row>
    <row r="1112" spans="1:28">
      <c r="A1112">
        <v>11</v>
      </c>
      <c r="B1112">
        <v>43</v>
      </c>
      <c r="C1112">
        <v>2023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110</v>
      </c>
      <c r="O1112">
        <v>99</v>
      </c>
      <c r="P1112">
        <v>9999</v>
      </c>
      <c r="Q1112">
        <v>58</v>
      </c>
      <c r="R1112">
        <v>230</v>
      </c>
      <c r="S1112">
        <v>230</v>
      </c>
      <c r="T1112">
        <v>8.4478260869565212</v>
      </c>
      <c r="U1112">
        <v>58.37826086956521</v>
      </c>
      <c r="V1112">
        <v>121.52385887229738</v>
      </c>
      <c r="W1112">
        <v>112.16652173913045</v>
      </c>
      <c r="X1112">
        <v>1.389200923565896</v>
      </c>
      <c r="Y1112">
        <v>3.2087457283708982</v>
      </c>
      <c r="Z1112">
        <v>-13.068800510549345</v>
      </c>
      <c r="AA1112">
        <v>0.81194619973876492</v>
      </c>
      <c r="AB1112">
        <v>1.0720654564854242</v>
      </c>
    </row>
    <row r="1113" spans="1:28">
      <c r="A1113">
        <v>11</v>
      </c>
      <c r="B1113">
        <v>44</v>
      </c>
      <c r="C1113">
        <v>2023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115</v>
      </c>
      <c r="O1113">
        <v>99</v>
      </c>
      <c r="P1113">
        <v>9999</v>
      </c>
      <c r="Q1113">
        <v>36</v>
      </c>
      <c r="R1113">
        <v>89</v>
      </c>
      <c r="S1113">
        <v>89</v>
      </c>
      <c r="T1113">
        <v>7.842696629213485</v>
      </c>
      <c r="U1113">
        <v>58.696629213483163</v>
      </c>
      <c r="V1113">
        <v>126.82995118507064</v>
      </c>
      <c r="W1113">
        <v>117.06404494382022</v>
      </c>
      <c r="X1113">
        <v>1.4394324092876769</v>
      </c>
      <c r="Y1113">
        <v>3.0955005199900274</v>
      </c>
      <c r="Z1113">
        <v>-15.324372230182288</v>
      </c>
      <c r="AA1113">
        <v>0.31418787729021774</v>
      </c>
      <c r="AB1113">
        <v>0.43295598436659349</v>
      </c>
    </row>
    <row r="1114" spans="1:28">
      <c r="A1114">
        <v>11</v>
      </c>
      <c r="B1114">
        <v>45</v>
      </c>
      <c r="C1114">
        <v>2023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120</v>
      </c>
      <c r="O1114">
        <v>99</v>
      </c>
      <c r="P1114">
        <v>9999</v>
      </c>
      <c r="Q1114">
        <v>23</v>
      </c>
      <c r="R1114">
        <v>55</v>
      </c>
      <c r="S1114">
        <v>55</v>
      </c>
      <c r="T1114">
        <v>10.81818181818182</v>
      </c>
      <c r="U1114">
        <v>57.581818181818178</v>
      </c>
      <c r="V1114">
        <v>131.87629272136317</v>
      </c>
      <c r="W1114">
        <v>121.72181818181812</v>
      </c>
      <c r="X1114">
        <v>1.3497058142950391</v>
      </c>
      <c r="Y1114">
        <v>2.7014535420158041</v>
      </c>
      <c r="Z1114">
        <v>20.445785678545388</v>
      </c>
      <c r="AA1114">
        <v>0.19416104776361776</v>
      </c>
      <c r="AB1114">
        <v>0.27820269597349312</v>
      </c>
    </row>
    <row r="1115" spans="1:28">
      <c r="A1115">
        <v>11</v>
      </c>
      <c r="B1115">
        <v>46</v>
      </c>
      <c r="C1115">
        <v>2023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125</v>
      </c>
      <c r="O1115">
        <v>99</v>
      </c>
      <c r="P1115">
        <v>9999</v>
      </c>
      <c r="Q1115">
        <v>1</v>
      </c>
      <c r="R1115">
        <v>1</v>
      </c>
      <c r="S1115">
        <v>1</v>
      </c>
      <c r="T1115">
        <v>0</v>
      </c>
      <c r="U1115">
        <v>62</v>
      </c>
      <c r="V1115">
        <v>144.31202600216679</v>
      </c>
      <c r="W1115">
        <v>133.19999999999999</v>
      </c>
      <c r="X1115">
        <v>0</v>
      </c>
      <c r="Y1115">
        <v>0</v>
      </c>
      <c r="AA1115">
        <v>3.5302008684294133E-3</v>
      </c>
      <c r="AB1115">
        <v>5.5352142894632009E-3</v>
      </c>
    </row>
    <row r="1116" spans="1:28">
      <c r="A1116">
        <v>11</v>
      </c>
      <c r="B1116">
        <v>47</v>
      </c>
      <c r="C1116">
        <v>2022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40</v>
      </c>
      <c r="O1116">
        <v>99</v>
      </c>
      <c r="P1116">
        <v>9999</v>
      </c>
      <c r="Q1116">
        <v>38</v>
      </c>
      <c r="R1116">
        <v>138</v>
      </c>
      <c r="S1116">
        <v>138</v>
      </c>
      <c r="T1116">
        <v>0.68840579710144922</v>
      </c>
      <c r="U1116">
        <v>63.565217391304344</v>
      </c>
      <c r="V1116">
        <v>54.320190933785533</v>
      </c>
      <c r="W1116">
        <v>50.13753623188407</v>
      </c>
      <c r="X1116">
        <v>4.0466426971318352</v>
      </c>
      <c r="Y1116">
        <v>2.2229257445501247</v>
      </c>
      <c r="Z1116">
        <v>-7.8967878382441778</v>
      </c>
      <c r="AA1116">
        <v>0.4791333935143392</v>
      </c>
      <c r="AB1116">
        <v>0.28014299229591622</v>
      </c>
    </row>
    <row r="1117" spans="1:28">
      <c r="A1117">
        <v>11</v>
      </c>
      <c r="B1117">
        <v>48</v>
      </c>
      <c r="C1117">
        <v>2022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55</v>
      </c>
      <c r="O1117">
        <v>99</v>
      </c>
      <c r="P1117">
        <v>9999</v>
      </c>
      <c r="Q1117">
        <v>61</v>
      </c>
      <c r="R1117">
        <v>430</v>
      </c>
      <c r="S1117">
        <v>430</v>
      </c>
      <c r="T1117">
        <v>0.90465116279069824</v>
      </c>
      <c r="U1117">
        <v>62.83720930232559</v>
      </c>
      <c r="V1117">
        <v>65.094761772783372</v>
      </c>
      <c r="W1117">
        <v>60.082465116279025</v>
      </c>
      <c r="X1117">
        <v>2.1971418997999645</v>
      </c>
      <c r="Y1117">
        <v>1.8805025621958804</v>
      </c>
      <c r="Z1117">
        <v>-12.662491843875785</v>
      </c>
      <c r="AA1117">
        <v>1.4929518783417819</v>
      </c>
      <c r="AB1117">
        <v>1.0460534748967976</v>
      </c>
    </row>
    <row r="1118" spans="1:28">
      <c r="A1118">
        <v>11</v>
      </c>
      <c r="B1118">
        <v>49</v>
      </c>
      <c r="C1118">
        <v>2022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63</v>
      </c>
      <c r="O1118">
        <v>99</v>
      </c>
      <c r="P1118">
        <v>9999</v>
      </c>
      <c r="Q1118">
        <v>51</v>
      </c>
      <c r="R1118">
        <v>220</v>
      </c>
      <c r="S1118">
        <v>220</v>
      </c>
      <c r="T1118">
        <v>0.63636363636363635</v>
      </c>
      <c r="U1118">
        <v>62.590909090909101</v>
      </c>
      <c r="V1118">
        <v>69.390968186742853</v>
      </c>
      <c r="W1118">
        <v>64.047863636363658</v>
      </c>
      <c r="X1118">
        <v>0.60419403832396201</v>
      </c>
      <c r="Y1118">
        <v>1.7151488382032156</v>
      </c>
      <c r="Z1118">
        <v>-10.743063846128436</v>
      </c>
      <c r="AA1118">
        <v>0.76383584473300481</v>
      </c>
      <c r="AB1118">
        <v>0.57051230632772154</v>
      </c>
    </row>
    <row r="1119" spans="1:28">
      <c r="A1119">
        <v>11</v>
      </c>
      <c r="B1119">
        <v>50</v>
      </c>
      <c r="C1119">
        <v>2022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65</v>
      </c>
      <c r="O1119">
        <v>99</v>
      </c>
      <c r="P1119">
        <v>9999</v>
      </c>
      <c r="Q1119">
        <v>65</v>
      </c>
      <c r="R1119">
        <v>368</v>
      </c>
      <c r="S1119">
        <v>368</v>
      </c>
      <c r="T1119">
        <v>1.0951086956521738</v>
      </c>
      <c r="U1119">
        <v>62.296195652173914</v>
      </c>
      <c r="V1119">
        <v>71.55650878515236</v>
      </c>
      <c r="W1119">
        <v>66.046657608695597</v>
      </c>
      <c r="X1119">
        <v>0.58741000434398638</v>
      </c>
      <c r="Y1119">
        <v>1.8391239303770563</v>
      </c>
      <c r="Z1119">
        <v>-5.1704897497791515</v>
      </c>
      <c r="AA1119">
        <v>1.2776890493715711</v>
      </c>
      <c r="AB1119">
        <v>0.98409347216799692</v>
      </c>
    </row>
    <row r="1120" spans="1:28">
      <c r="A1120">
        <v>11</v>
      </c>
      <c r="B1120">
        <v>51</v>
      </c>
      <c r="C1120">
        <v>2022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67</v>
      </c>
      <c r="O1120">
        <v>99</v>
      </c>
      <c r="P1120">
        <v>9999</v>
      </c>
      <c r="Q1120">
        <v>59</v>
      </c>
      <c r="R1120">
        <v>464</v>
      </c>
      <c r="S1120">
        <v>464</v>
      </c>
      <c r="T1120">
        <v>1.5625</v>
      </c>
      <c r="U1120">
        <v>62.09698275862069</v>
      </c>
      <c r="V1120">
        <v>73.767955878507152</v>
      </c>
      <c r="W1120">
        <v>68.087823275862121</v>
      </c>
      <c r="X1120">
        <v>0.55948849312078441</v>
      </c>
      <c r="Y1120">
        <v>2.0014196340165111</v>
      </c>
      <c r="Z1120">
        <v>-2.2079723876899777</v>
      </c>
      <c r="AA1120">
        <v>1.6109992361641552</v>
      </c>
      <c r="AB1120">
        <v>1.2791607317634697</v>
      </c>
    </row>
    <row r="1121" spans="1:28">
      <c r="A1121">
        <v>11</v>
      </c>
      <c r="B1121">
        <v>52</v>
      </c>
      <c r="C1121">
        <v>2022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69</v>
      </c>
      <c r="O1121">
        <v>99</v>
      </c>
      <c r="P1121">
        <v>9999</v>
      </c>
      <c r="Q1121">
        <v>71</v>
      </c>
      <c r="R1121">
        <v>665</v>
      </c>
      <c r="S1121">
        <v>665</v>
      </c>
      <c r="T1121">
        <v>1.0526315789473681</v>
      </c>
      <c r="U1121">
        <v>62.233082706766893</v>
      </c>
      <c r="V1121">
        <v>75.90653231127655</v>
      </c>
      <c r="W1121">
        <v>70.061729323308271</v>
      </c>
      <c r="X1121">
        <v>0.584053390392407</v>
      </c>
      <c r="Y1121">
        <v>1.7655313713541163</v>
      </c>
      <c r="Z1121">
        <v>-3.9050737061394361</v>
      </c>
      <c r="AA1121">
        <v>2.3088674397611282</v>
      </c>
      <c r="AB1121">
        <v>1.8864277915543397</v>
      </c>
    </row>
    <row r="1122" spans="1:28">
      <c r="A1122">
        <v>11</v>
      </c>
      <c r="B1122">
        <v>53</v>
      </c>
      <c r="C1122">
        <v>2022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71</v>
      </c>
      <c r="O1122">
        <v>99</v>
      </c>
      <c r="P1122">
        <v>9999</v>
      </c>
      <c r="Q1122">
        <v>83</v>
      </c>
      <c r="R1122">
        <v>821</v>
      </c>
      <c r="S1122">
        <v>821</v>
      </c>
      <c r="T1122">
        <v>1.2618757612667479</v>
      </c>
      <c r="U1122">
        <v>62.071863580998787</v>
      </c>
      <c r="V1122">
        <v>78.078790366107356</v>
      </c>
      <c r="W1122">
        <v>72.066723507917132</v>
      </c>
      <c r="X1122">
        <v>0.57255702101221684</v>
      </c>
      <c r="Y1122">
        <v>1.7975352080736262</v>
      </c>
      <c r="Z1122">
        <v>-9.373948016750921</v>
      </c>
      <c r="AA1122">
        <v>2.850496493299076</v>
      </c>
      <c r="AB1122">
        <v>2.3956072706835623</v>
      </c>
    </row>
    <row r="1123" spans="1:28">
      <c r="A1123">
        <v>11</v>
      </c>
      <c r="B1123">
        <v>54</v>
      </c>
      <c r="C1123">
        <v>2022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73</v>
      </c>
      <c r="O1123">
        <v>99</v>
      </c>
      <c r="P1123">
        <v>9999</v>
      </c>
      <c r="Q1123">
        <v>83</v>
      </c>
      <c r="R1123">
        <v>970</v>
      </c>
      <c r="S1123">
        <v>970</v>
      </c>
      <c r="T1123">
        <v>1.8731958762886596</v>
      </c>
      <c r="U1123">
        <v>61.727835051546393</v>
      </c>
      <c r="V1123">
        <v>80.303548491584124</v>
      </c>
      <c r="W1123">
        <v>74.120175257732001</v>
      </c>
      <c r="X1123">
        <v>0.56317131322579372</v>
      </c>
      <c r="Y1123">
        <v>2.001584025707432</v>
      </c>
      <c r="Z1123">
        <v>2.9207748435846721</v>
      </c>
      <c r="AA1123">
        <v>3.3678216790500661</v>
      </c>
      <c r="AB1123">
        <v>2.911024494305924</v>
      </c>
    </row>
    <row r="1124" spans="1:28">
      <c r="A1124">
        <v>11</v>
      </c>
      <c r="B1124">
        <v>55</v>
      </c>
      <c r="C1124">
        <v>2022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75</v>
      </c>
      <c r="O1124">
        <v>99</v>
      </c>
      <c r="P1124">
        <v>9999</v>
      </c>
      <c r="Q1124">
        <v>94</v>
      </c>
      <c r="R1124">
        <v>1365</v>
      </c>
      <c r="S1124">
        <v>1365</v>
      </c>
      <c r="T1124">
        <v>1.8395604395604399</v>
      </c>
      <c r="U1124">
        <v>61.67106227106229</v>
      </c>
      <c r="V1124">
        <v>82.433734557244875</v>
      </c>
      <c r="W1124">
        <v>76.086336996336925</v>
      </c>
      <c r="X1124">
        <v>0.56357368672654595</v>
      </c>
      <c r="Y1124">
        <v>2.001337823565688</v>
      </c>
      <c r="Z1124">
        <v>-5.2159946858218689</v>
      </c>
      <c r="AA1124">
        <v>4.7392542184570514</v>
      </c>
      <c r="AB1124">
        <v>4.2051066591347812</v>
      </c>
    </row>
    <row r="1125" spans="1:28">
      <c r="A1125">
        <v>11</v>
      </c>
      <c r="B1125">
        <v>56</v>
      </c>
      <c r="C1125">
        <v>2022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77</v>
      </c>
      <c r="O1125">
        <v>99</v>
      </c>
      <c r="P1125">
        <v>9999</v>
      </c>
      <c r="Q1125">
        <v>87</v>
      </c>
      <c r="R1125">
        <v>1568</v>
      </c>
      <c r="S1125">
        <v>1568</v>
      </c>
      <c r="T1125">
        <v>2.2538265306122458</v>
      </c>
      <c r="U1125">
        <v>61.371173469387749</v>
      </c>
      <c r="V1125">
        <v>84.614880215357985</v>
      </c>
      <c r="W1125">
        <v>78.099534438775521</v>
      </c>
      <c r="X1125">
        <v>0.57676313541160529</v>
      </c>
      <c r="Y1125">
        <v>2.1001665751500798</v>
      </c>
      <c r="Z1125">
        <v>-4.1361748698236598</v>
      </c>
      <c r="AA1125">
        <v>5.4440663842788686</v>
      </c>
      <c r="AB1125">
        <v>4.9582930499246061</v>
      </c>
    </row>
    <row r="1126" spans="1:28">
      <c r="A1126">
        <v>11</v>
      </c>
      <c r="B1126">
        <v>57</v>
      </c>
      <c r="C1126">
        <v>2022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79</v>
      </c>
      <c r="O1126">
        <v>99</v>
      </c>
      <c r="P1126">
        <v>9999</v>
      </c>
      <c r="Q1126">
        <v>93</v>
      </c>
      <c r="R1126">
        <v>1899</v>
      </c>
      <c r="S1126">
        <v>1899</v>
      </c>
      <c r="T1126">
        <v>2.5192206424433912</v>
      </c>
      <c r="U1126">
        <v>61.243285939968402</v>
      </c>
      <c r="V1126">
        <v>86.773428679175851</v>
      </c>
      <c r="W1126">
        <v>80.091874670879392</v>
      </c>
      <c r="X1126">
        <v>0.59901820945241602</v>
      </c>
      <c r="Y1126">
        <v>2.0279253563791753</v>
      </c>
      <c r="Z1126">
        <v>-1.1728654890785648</v>
      </c>
      <c r="AA1126">
        <v>6.5932921324907996</v>
      </c>
      <c r="AB1126">
        <v>6.1581620321870316</v>
      </c>
    </row>
    <row r="1127" spans="1:28">
      <c r="A1127">
        <v>11</v>
      </c>
      <c r="B1127">
        <v>58</v>
      </c>
      <c r="C1127">
        <v>2022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81</v>
      </c>
      <c r="O1127">
        <v>99</v>
      </c>
      <c r="P1127">
        <v>9999</v>
      </c>
      <c r="Q1127">
        <v>87</v>
      </c>
      <c r="R1127">
        <v>2101</v>
      </c>
      <c r="S1127">
        <v>2101</v>
      </c>
      <c r="T1127">
        <v>2.5773441218467403</v>
      </c>
      <c r="U1127">
        <v>61.165159447881983</v>
      </c>
      <c r="V1127">
        <v>88.913595806155371</v>
      </c>
      <c r="W1127">
        <v>82.067248929081387</v>
      </c>
      <c r="X1127">
        <v>0.5780293207574968</v>
      </c>
      <c r="Y1127">
        <v>2.092766453440527</v>
      </c>
      <c r="Z1127">
        <v>-3.4256958823919033</v>
      </c>
      <c r="AA1127">
        <v>7.2946323172001932</v>
      </c>
      <c r="AB1127">
        <v>6.9812568329589801</v>
      </c>
    </row>
    <row r="1128" spans="1:28">
      <c r="A1128">
        <v>11</v>
      </c>
      <c r="B1128">
        <v>59</v>
      </c>
      <c r="C1128">
        <v>2022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83</v>
      </c>
      <c r="O1128">
        <v>99</v>
      </c>
      <c r="P1128">
        <v>9999</v>
      </c>
      <c r="Q1128">
        <v>103</v>
      </c>
      <c r="R1128">
        <v>2249</v>
      </c>
      <c r="S1128">
        <v>2249</v>
      </c>
      <c r="T1128">
        <v>3.1591818586038238</v>
      </c>
      <c r="U1128">
        <v>60.942196531791915</v>
      </c>
      <c r="V1128">
        <v>91.036454386613244</v>
      </c>
      <c r="W1128">
        <v>84.026647398843934</v>
      </c>
      <c r="X1128">
        <v>0.58280585068083735</v>
      </c>
      <c r="Y1128">
        <v>2.2065915994904679</v>
      </c>
      <c r="Z1128">
        <v>1.6881050837520859</v>
      </c>
      <c r="AA1128">
        <v>7.8084855218387599</v>
      </c>
      <c r="AB1128">
        <v>7.6514576573575281</v>
      </c>
    </row>
    <row r="1129" spans="1:28">
      <c r="A1129">
        <v>11</v>
      </c>
      <c r="B1129">
        <v>60</v>
      </c>
      <c r="C1129">
        <v>2022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85</v>
      </c>
      <c r="O1129">
        <v>99</v>
      </c>
      <c r="P1129">
        <v>9999</v>
      </c>
      <c r="Q1129">
        <v>113</v>
      </c>
      <c r="R1129">
        <v>2542</v>
      </c>
      <c r="S1129">
        <v>2541</v>
      </c>
      <c r="T1129">
        <v>3.115263571990559</v>
      </c>
      <c r="U1129">
        <v>60.918142463596993</v>
      </c>
      <c r="V1129">
        <v>93.247128458396475</v>
      </c>
      <c r="W1129">
        <v>86.033451397087546</v>
      </c>
      <c r="X1129">
        <v>0.57095218333874442</v>
      </c>
      <c r="Y1129">
        <v>2.1979001133974605</v>
      </c>
      <c r="Z1129">
        <v>-0.98511004209350561</v>
      </c>
      <c r="AA1129">
        <v>8.8257759877786253</v>
      </c>
      <c r="AB1129">
        <v>8.8513537672897407</v>
      </c>
    </row>
    <row r="1130" spans="1:28">
      <c r="A1130">
        <v>11</v>
      </c>
      <c r="B1130">
        <v>61</v>
      </c>
      <c r="C1130">
        <v>2022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87</v>
      </c>
      <c r="O1130">
        <v>99</v>
      </c>
      <c r="P1130">
        <v>9999</v>
      </c>
      <c r="Q1130">
        <v>127</v>
      </c>
      <c r="R1130">
        <v>3436</v>
      </c>
      <c r="S1130">
        <v>3436</v>
      </c>
      <c r="T1130">
        <v>3.8026775320139694</v>
      </c>
      <c r="U1130">
        <v>60.586146682188591</v>
      </c>
      <c r="V1130">
        <v>95.915912327191649</v>
      </c>
      <c r="W1130">
        <v>88.530387077997503</v>
      </c>
      <c r="X1130">
        <v>0.85469990534278117</v>
      </c>
      <c r="Y1130">
        <v>2.3042389306443032</v>
      </c>
      <c r="Z1130">
        <v>-1.9914312228333408</v>
      </c>
      <c r="AA1130">
        <v>11.929727102284563</v>
      </c>
      <c r="AB1130">
        <v>12.316383583291381</v>
      </c>
    </row>
    <row r="1131" spans="1:28">
      <c r="A1131">
        <v>11</v>
      </c>
      <c r="B1131">
        <v>62</v>
      </c>
      <c r="C1131">
        <v>2022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90</v>
      </c>
      <c r="O1131">
        <v>99</v>
      </c>
      <c r="P1131">
        <v>9999</v>
      </c>
      <c r="Q1131">
        <v>135</v>
      </c>
      <c r="R1131">
        <v>4554</v>
      </c>
      <c r="S1131">
        <v>4554</v>
      </c>
      <c r="T1131">
        <v>4.3001756697408862</v>
      </c>
      <c r="U1131">
        <v>60.325208607817295</v>
      </c>
      <c r="V1131">
        <v>100.09341614363082</v>
      </c>
      <c r="W1131">
        <v>92.386223100570817</v>
      </c>
      <c r="X1131">
        <v>1.4400825286651431</v>
      </c>
      <c r="Y1131">
        <v>2.4667025445091744</v>
      </c>
      <c r="Z1131">
        <v>-3.8336375624280281</v>
      </c>
      <c r="AA1131">
        <v>15.811401985973196</v>
      </c>
      <c r="AB1131">
        <v>17.034834831097189</v>
      </c>
    </row>
    <row r="1132" spans="1:28">
      <c r="A1132">
        <v>11</v>
      </c>
      <c r="B1132">
        <v>63</v>
      </c>
      <c r="C1132">
        <v>2022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95</v>
      </c>
      <c r="O1132">
        <v>99</v>
      </c>
      <c r="P1132">
        <v>9999</v>
      </c>
      <c r="Q1132">
        <v>129</v>
      </c>
      <c r="R1132">
        <v>2682</v>
      </c>
      <c r="S1132">
        <v>2682</v>
      </c>
      <c r="T1132">
        <v>5.0357941834451916</v>
      </c>
      <c r="U1132">
        <v>60.033557046979887</v>
      </c>
      <c r="V1132">
        <v>105.41380561231172</v>
      </c>
      <c r="W1132">
        <v>97.296942580164242</v>
      </c>
      <c r="X1132">
        <v>1.4277754907523803</v>
      </c>
      <c r="Y1132">
        <v>2.5064406124100969</v>
      </c>
      <c r="Z1132">
        <v>-3.9200754732857641</v>
      </c>
      <c r="AA1132">
        <v>9.3118533435178108</v>
      </c>
      <c r="AB1132">
        <v>10.565636249391726</v>
      </c>
    </row>
    <row r="1133" spans="1:28">
      <c r="A1133">
        <v>11</v>
      </c>
      <c r="B1133">
        <v>64</v>
      </c>
      <c r="C1133">
        <v>2022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100</v>
      </c>
      <c r="O1133">
        <v>99</v>
      </c>
      <c r="P1133">
        <v>9999</v>
      </c>
      <c r="Q1133">
        <v>115</v>
      </c>
      <c r="R1133">
        <v>1327</v>
      </c>
      <c r="S1133">
        <v>1327</v>
      </c>
      <c r="T1133">
        <v>5.8003014318010546</v>
      </c>
      <c r="U1133">
        <v>59.706103993971354</v>
      </c>
      <c r="V1133">
        <v>110.72647350102598</v>
      </c>
      <c r="W1133">
        <v>102.2005350414469</v>
      </c>
      <c r="X1133">
        <v>1.4334433015169401</v>
      </c>
      <c r="Y1133">
        <v>2.5733227294920473</v>
      </c>
      <c r="Z1133">
        <v>-3.4826165605687169</v>
      </c>
      <c r="AA1133">
        <v>4.6073189361849858</v>
      </c>
      <c r="AB1133">
        <v>5.491130691359321</v>
      </c>
    </row>
    <row r="1134" spans="1:28">
      <c r="A1134">
        <v>11</v>
      </c>
      <c r="B1134">
        <v>65</v>
      </c>
      <c r="C1134">
        <v>2022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105</v>
      </c>
      <c r="O1134">
        <v>99</v>
      </c>
      <c r="P1134">
        <v>9999</v>
      </c>
      <c r="Q1134">
        <v>87</v>
      </c>
      <c r="R1134">
        <v>576</v>
      </c>
      <c r="S1134">
        <v>576</v>
      </c>
      <c r="T1134">
        <v>6.7951388888888884</v>
      </c>
      <c r="U1134">
        <v>59.336805555555557</v>
      </c>
      <c r="V1134">
        <v>116.06373013723368</v>
      </c>
      <c r="W1134">
        <v>107.1268229166666</v>
      </c>
      <c r="X1134">
        <v>1.415046552744641</v>
      </c>
      <c r="Y1134">
        <v>2.7859580071757275</v>
      </c>
      <c r="Z1134">
        <v>2.192514868147609</v>
      </c>
      <c r="AA1134">
        <v>1.9998611207555033</v>
      </c>
      <c r="AB1134">
        <v>2.498379435519269</v>
      </c>
    </row>
    <row r="1135" spans="1:28">
      <c r="A1135">
        <v>11</v>
      </c>
      <c r="B1135">
        <v>66</v>
      </c>
      <c r="C1135">
        <v>2022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110</v>
      </c>
      <c r="O1135">
        <v>99</v>
      </c>
      <c r="P1135">
        <v>9999</v>
      </c>
      <c r="Q1135">
        <v>65</v>
      </c>
      <c r="R1135">
        <v>253</v>
      </c>
      <c r="S1135">
        <v>253</v>
      </c>
      <c r="T1135">
        <v>6.9683794466403137</v>
      </c>
      <c r="U1135">
        <v>58.992094861660078</v>
      </c>
      <c r="V1135">
        <v>121.50771457568761</v>
      </c>
      <c r="W1135">
        <v>112.15162055335961</v>
      </c>
      <c r="X1135">
        <v>1.5206715746179973</v>
      </c>
      <c r="Y1135">
        <v>2.9001732193894858</v>
      </c>
      <c r="Z1135">
        <v>0.19118774755696843</v>
      </c>
      <c r="AA1135">
        <v>0.87841122144295525</v>
      </c>
      <c r="AB1135">
        <v>1.1488511478399337</v>
      </c>
    </row>
    <row r="1136" spans="1:28">
      <c r="A1136">
        <v>11</v>
      </c>
      <c r="B1136">
        <v>67</v>
      </c>
      <c r="C1136">
        <v>2022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115</v>
      </c>
      <c r="O1136">
        <v>99</v>
      </c>
      <c r="P1136">
        <v>9999</v>
      </c>
      <c r="Q1136">
        <v>41</v>
      </c>
      <c r="R1136">
        <v>110</v>
      </c>
      <c r="S1136">
        <v>110</v>
      </c>
      <c r="T1136">
        <v>6.7</v>
      </c>
      <c r="U1136">
        <v>59.045454545454554</v>
      </c>
      <c r="V1136">
        <v>127.14586821629064</v>
      </c>
      <c r="W1136">
        <v>117.35563636363629</v>
      </c>
      <c r="X1136">
        <v>1.4387801192035576</v>
      </c>
      <c r="Y1136">
        <v>3.1891474028374098</v>
      </c>
      <c r="Z1136">
        <v>3.2694153063852203</v>
      </c>
      <c r="AA1136">
        <v>0.3819179223665024</v>
      </c>
      <c r="AB1136">
        <v>0.52267812664685476</v>
      </c>
    </row>
    <row r="1137" spans="1:28">
      <c r="A1137">
        <v>11</v>
      </c>
      <c r="B1137">
        <v>68</v>
      </c>
      <c r="C1137">
        <v>2022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120</v>
      </c>
      <c r="O1137">
        <v>99</v>
      </c>
      <c r="P1137">
        <v>9999</v>
      </c>
      <c r="Q1137">
        <v>22</v>
      </c>
      <c r="R1137">
        <v>52</v>
      </c>
      <c r="S1137">
        <v>52</v>
      </c>
      <c r="T1137">
        <v>9.3653846153846114</v>
      </c>
      <c r="U1137">
        <v>56.846153846153825</v>
      </c>
      <c r="V1137">
        <v>132.76689724143671</v>
      </c>
      <c r="W1137">
        <v>122.54384615384618</v>
      </c>
      <c r="X1137">
        <v>1.5115913085300186</v>
      </c>
      <c r="Y1137">
        <v>3.3534403424211776</v>
      </c>
      <c r="Z1137">
        <v>-5.3223759088545712</v>
      </c>
      <c r="AA1137">
        <v>0.18054301784598287</v>
      </c>
      <c r="AB1137">
        <v>0.25800762351494311</v>
      </c>
    </row>
    <row r="1138" spans="1:28">
      <c r="A1138">
        <v>11</v>
      </c>
      <c r="B1138">
        <v>69</v>
      </c>
      <c r="C1138">
        <v>2022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125</v>
      </c>
      <c r="O1138">
        <v>99</v>
      </c>
      <c r="P1138">
        <v>9999</v>
      </c>
      <c r="Q1138">
        <v>1</v>
      </c>
      <c r="R1138">
        <v>1</v>
      </c>
      <c r="S1138">
        <v>1</v>
      </c>
      <c r="T1138">
        <v>14</v>
      </c>
      <c r="U1138">
        <v>56</v>
      </c>
      <c r="V1138">
        <v>136.94474539544964</v>
      </c>
      <c r="W1138">
        <v>126.4</v>
      </c>
      <c r="X1138">
        <v>0</v>
      </c>
      <c r="Y1138">
        <v>0</v>
      </c>
      <c r="AA1138">
        <v>3.471981112422748E-3</v>
      </c>
      <c r="AB1138">
        <v>5.1178171097768441E-3</v>
      </c>
    </row>
    <row r="1139" spans="1:28">
      <c r="A1139">
        <v>11</v>
      </c>
      <c r="B1139">
        <v>70</v>
      </c>
      <c r="C1139">
        <v>2021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40</v>
      </c>
      <c r="O1139">
        <v>99</v>
      </c>
      <c r="P1139">
        <v>9999</v>
      </c>
      <c r="Q1139">
        <v>39</v>
      </c>
      <c r="R1139">
        <v>137</v>
      </c>
      <c r="S1139">
        <v>137</v>
      </c>
      <c r="T1139">
        <v>16.912408759124091</v>
      </c>
      <c r="U1139">
        <v>63.61313868613135</v>
      </c>
      <c r="V1139">
        <v>54.71645143177988</v>
      </c>
      <c r="W1139">
        <v>50.503284671532867</v>
      </c>
      <c r="X1139">
        <v>3.6066348246498352</v>
      </c>
      <c r="Y1139">
        <v>2.1957097357210245</v>
      </c>
      <c r="Z1139">
        <v>-6.0092836093978867</v>
      </c>
      <c r="AA1139">
        <v>0.52107104822759776</v>
      </c>
      <c r="AB1139">
        <v>0.31013529652591099</v>
      </c>
    </row>
    <row r="1140" spans="1:28">
      <c r="A1140">
        <v>11</v>
      </c>
      <c r="B1140">
        <v>71</v>
      </c>
      <c r="C1140">
        <v>2021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55</v>
      </c>
      <c r="O1140">
        <v>99</v>
      </c>
      <c r="P1140">
        <v>9999</v>
      </c>
      <c r="Q1140">
        <v>66</v>
      </c>
      <c r="R1140">
        <v>471</v>
      </c>
      <c r="S1140">
        <v>471</v>
      </c>
      <c r="T1140">
        <v>16.764331210191084</v>
      </c>
      <c r="U1140">
        <v>63.050955414012734</v>
      </c>
      <c r="V1140">
        <v>64.77368867787817</v>
      </c>
      <c r="W1140">
        <v>59.786114649681487</v>
      </c>
      <c r="X1140">
        <v>2.1270126923061685</v>
      </c>
      <c r="Y1140">
        <v>2.3588731476436751</v>
      </c>
      <c r="Z1140">
        <v>-5.5931890555225685</v>
      </c>
      <c r="AA1140">
        <v>1.791419443176631</v>
      </c>
      <c r="AB1140">
        <v>1.2622118168291747</v>
      </c>
    </row>
    <row r="1141" spans="1:28">
      <c r="A1141">
        <v>11</v>
      </c>
      <c r="B1141">
        <v>72</v>
      </c>
      <c r="C1141">
        <v>2021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63</v>
      </c>
      <c r="O1141">
        <v>99</v>
      </c>
      <c r="P1141">
        <v>9999</v>
      </c>
      <c r="Q1141">
        <v>53</v>
      </c>
      <c r="R1141">
        <v>271</v>
      </c>
      <c r="S1141">
        <v>271</v>
      </c>
      <c r="T1141">
        <v>16.856088560885603</v>
      </c>
      <c r="U1141">
        <v>63.040590405904048</v>
      </c>
      <c r="V1141">
        <v>69.442016847037365</v>
      </c>
      <c r="W1141">
        <v>64.094981549815472</v>
      </c>
      <c r="X1141">
        <v>0.55881389580172469</v>
      </c>
      <c r="Y1141">
        <v>1.8669325884447632</v>
      </c>
      <c r="Z1141">
        <v>1.6147115987163716</v>
      </c>
      <c r="AA1141">
        <v>1.0307317815305033</v>
      </c>
      <c r="AB1141">
        <v>0.77858193302133649</v>
      </c>
    </row>
    <row r="1142" spans="1:28">
      <c r="A1142">
        <v>11</v>
      </c>
      <c r="B1142">
        <v>73</v>
      </c>
      <c r="C1142">
        <v>2021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65</v>
      </c>
      <c r="O1142">
        <v>99</v>
      </c>
      <c r="P1142">
        <v>9999</v>
      </c>
      <c r="Q1142">
        <v>60</v>
      </c>
      <c r="R1142">
        <v>326</v>
      </c>
      <c r="S1142">
        <v>326</v>
      </c>
      <c r="T1142">
        <v>16.779141104294482</v>
      </c>
      <c r="U1142">
        <v>62.638036809815986</v>
      </c>
      <c r="V1142">
        <v>71.547501146567939</v>
      </c>
      <c r="W1142">
        <v>66.038343558282179</v>
      </c>
      <c r="X1142">
        <v>0.56553657002630475</v>
      </c>
      <c r="Y1142">
        <v>2.2245757461095579</v>
      </c>
      <c r="Z1142">
        <v>-5.1216123924203965</v>
      </c>
      <c r="AA1142">
        <v>1.2399208884831887</v>
      </c>
      <c r="AB1142">
        <v>0.96499436059778898</v>
      </c>
    </row>
    <row r="1143" spans="1:28">
      <c r="A1143">
        <v>11</v>
      </c>
      <c r="B1143">
        <v>74</v>
      </c>
      <c r="C1143">
        <v>2021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67</v>
      </c>
      <c r="O1143">
        <v>99</v>
      </c>
      <c r="P1143">
        <v>9999</v>
      </c>
      <c r="Q1143">
        <v>68</v>
      </c>
      <c r="R1143">
        <v>492</v>
      </c>
      <c r="S1143">
        <v>492</v>
      </c>
      <c r="T1143">
        <v>16.658536585365855</v>
      </c>
      <c r="U1143">
        <v>62.308943089430898</v>
      </c>
      <c r="V1143">
        <v>73.774101771353585</v>
      </c>
      <c r="W1143">
        <v>68.093495934959364</v>
      </c>
      <c r="X1143">
        <v>0.60536085285582353</v>
      </c>
      <c r="Y1143">
        <v>2.3843326052316405</v>
      </c>
      <c r="Z1143">
        <v>0.47435717814846473</v>
      </c>
      <c r="AA1143">
        <v>1.8712916476494752</v>
      </c>
      <c r="AB1143">
        <v>1.5016950121349439</v>
      </c>
    </row>
    <row r="1144" spans="1:28">
      <c r="A1144">
        <v>11</v>
      </c>
      <c r="B1144">
        <v>75</v>
      </c>
      <c r="C1144">
        <v>2021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69</v>
      </c>
      <c r="O1144">
        <v>99</v>
      </c>
      <c r="P1144">
        <v>9999</v>
      </c>
      <c r="Q1144">
        <v>76</v>
      </c>
      <c r="R1144">
        <v>599</v>
      </c>
      <c r="S1144">
        <v>598</v>
      </c>
      <c r="T1144">
        <v>16.621035058430721</v>
      </c>
      <c r="U1144">
        <v>62.142140468227431</v>
      </c>
      <c r="V1144">
        <v>76.023617910188193</v>
      </c>
      <c r="W1144">
        <v>70.05295986622076</v>
      </c>
      <c r="X1144">
        <v>0.57062698168354997</v>
      </c>
      <c r="Y1144">
        <v>2.3458916126986114</v>
      </c>
      <c r="Z1144">
        <v>-11.121994939233664</v>
      </c>
      <c r="AA1144">
        <v>2.2782595466301538</v>
      </c>
      <c r="AB1144">
        <v>1.8777539218256547</v>
      </c>
    </row>
    <row r="1145" spans="1:28">
      <c r="A1145">
        <v>11</v>
      </c>
      <c r="B1145">
        <v>76</v>
      </c>
      <c r="C1145">
        <v>2021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71</v>
      </c>
      <c r="O1145">
        <v>99</v>
      </c>
      <c r="P1145">
        <v>9999</v>
      </c>
      <c r="Q1145">
        <v>75</v>
      </c>
      <c r="R1145">
        <v>786</v>
      </c>
      <c r="S1145">
        <v>786</v>
      </c>
      <c r="T1145">
        <v>16.683206106870237</v>
      </c>
      <c r="U1145">
        <v>62.010178117048341</v>
      </c>
      <c r="V1145">
        <v>78.018492635200559</v>
      </c>
      <c r="W1145">
        <v>72.01106870228999</v>
      </c>
      <c r="X1145">
        <v>0.55492692856579995</v>
      </c>
      <c r="Y1145">
        <v>2.1525529475932887</v>
      </c>
      <c r="Z1145">
        <v>3.5948456775386872</v>
      </c>
      <c r="AA1145">
        <v>2.9895025102692832</v>
      </c>
      <c r="AB1145">
        <v>2.5370720814681555</v>
      </c>
    </row>
    <row r="1146" spans="1:28">
      <c r="A1146">
        <v>11</v>
      </c>
      <c r="B1146">
        <v>77</v>
      </c>
      <c r="C1146">
        <v>2021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73</v>
      </c>
      <c r="O1146">
        <v>99</v>
      </c>
      <c r="P1146">
        <v>9999</v>
      </c>
      <c r="Q1146">
        <v>87</v>
      </c>
      <c r="R1146">
        <v>1077</v>
      </c>
      <c r="S1146">
        <v>1077</v>
      </c>
      <c r="T1146">
        <v>16.52367688022284</v>
      </c>
      <c r="U1146">
        <v>61.646239554317518</v>
      </c>
      <c r="V1146">
        <v>80.204733867098099</v>
      </c>
      <c r="W1146">
        <v>74.028969359331526</v>
      </c>
      <c r="X1146">
        <v>0.60619990511018795</v>
      </c>
      <c r="Y1146">
        <v>2.2528672065026565</v>
      </c>
      <c r="Z1146">
        <v>-1.4442488341102029</v>
      </c>
      <c r="AA1146">
        <v>4.0963030579644002</v>
      </c>
      <c r="AB1146">
        <v>3.5737849072147756</v>
      </c>
    </row>
    <row r="1147" spans="1:28">
      <c r="A1147">
        <v>11</v>
      </c>
      <c r="B1147">
        <v>78</v>
      </c>
      <c r="C1147">
        <v>2021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75</v>
      </c>
      <c r="O1147">
        <v>99</v>
      </c>
      <c r="P1147">
        <v>9999</v>
      </c>
      <c r="Q1147">
        <v>94</v>
      </c>
      <c r="R1147">
        <v>1274</v>
      </c>
      <c r="S1147">
        <v>1274</v>
      </c>
      <c r="T1147">
        <v>16.510204081632651</v>
      </c>
      <c r="U1147">
        <v>61.664050235478811</v>
      </c>
      <c r="V1147">
        <v>82.399876860486557</v>
      </c>
      <c r="W1147">
        <v>76.05508634222906</v>
      </c>
      <c r="X1147">
        <v>0.56603792531852981</v>
      </c>
      <c r="Y1147">
        <v>2.2570686976246881</v>
      </c>
      <c r="Z1147">
        <v>-0.88182889646172491</v>
      </c>
      <c r="AA1147">
        <v>4.8455804046858368</v>
      </c>
      <c r="AB1147">
        <v>4.3431886696586846</v>
      </c>
    </row>
    <row r="1148" spans="1:28">
      <c r="A1148">
        <v>11</v>
      </c>
      <c r="B1148">
        <v>79</v>
      </c>
      <c r="C1148">
        <v>2021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77</v>
      </c>
      <c r="O1148">
        <v>99</v>
      </c>
      <c r="P1148">
        <v>9999</v>
      </c>
      <c r="Q1148">
        <v>100</v>
      </c>
      <c r="R1148">
        <v>1556</v>
      </c>
      <c r="S1148">
        <v>1556</v>
      </c>
      <c r="T1148">
        <v>16.464010282776346</v>
      </c>
      <c r="U1148">
        <v>61.469794344473023</v>
      </c>
      <c r="V1148">
        <v>84.563392814868251</v>
      </c>
      <c r="W1148">
        <v>78.052011568123589</v>
      </c>
      <c r="X1148">
        <v>0.58759914317270512</v>
      </c>
      <c r="Y1148">
        <v>2.2096976514716218</v>
      </c>
      <c r="Z1148">
        <v>-0.96718844811368443</v>
      </c>
      <c r="AA1148">
        <v>5.9181500076068758</v>
      </c>
      <c r="AB1148">
        <v>5.4438317834793839</v>
      </c>
    </row>
    <row r="1149" spans="1:28">
      <c r="A1149">
        <v>11</v>
      </c>
      <c r="B1149">
        <v>80</v>
      </c>
      <c r="C1149">
        <v>2021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79</v>
      </c>
      <c r="O1149">
        <v>99</v>
      </c>
      <c r="P1149">
        <v>9999</v>
      </c>
      <c r="Q1149">
        <v>100</v>
      </c>
      <c r="R1149">
        <v>1831</v>
      </c>
      <c r="S1149">
        <v>1830</v>
      </c>
      <c r="T1149">
        <v>16.392135445111961</v>
      </c>
      <c r="U1149">
        <v>61.242076502732246</v>
      </c>
      <c r="V1149">
        <v>86.744525158517362</v>
      </c>
      <c r="W1149">
        <v>80.021819672131002</v>
      </c>
      <c r="X1149">
        <v>0.56905887241302888</v>
      </c>
      <c r="Y1149">
        <v>2.2728812399153902</v>
      </c>
      <c r="Z1149">
        <v>-1.8676578339786287</v>
      </c>
      <c r="AA1149">
        <v>6.9640955423703055</v>
      </c>
      <c r="AB1149">
        <v>6.5640293850632752</v>
      </c>
    </row>
    <row r="1150" spans="1:28">
      <c r="A1150">
        <v>11</v>
      </c>
      <c r="B1150">
        <v>81</v>
      </c>
      <c r="C1150">
        <v>2021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81</v>
      </c>
      <c r="O1150">
        <v>99</v>
      </c>
      <c r="P1150">
        <v>9999</v>
      </c>
      <c r="Q1150">
        <v>104</v>
      </c>
      <c r="R1150">
        <v>1957</v>
      </c>
      <c r="S1150">
        <v>1956</v>
      </c>
      <c r="T1150">
        <v>16.346959632089931</v>
      </c>
      <c r="U1150">
        <v>61.126789366053139</v>
      </c>
      <c r="V1150">
        <v>88.894204459096755</v>
      </c>
      <c r="W1150">
        <v>82.0074284253581</v>
      </c>
      <c r="X1150">
        <v>0.57156548060299806</v>
      </c>
      <c r="Y1150">
        <v>2.3005907747117043</v>
      </c>
      <c r="Z1150">
        <v>-4.0805390206666283</v>
      </c>
      <c r="AA1150">
        <v>7.443328769207362</v>
      </c>
      <c r="AB1150">
        <v>7.1900688321555375</v>
      </c>
    </row>
    <row r="1151" spans="1:28">
      <c r="A1151">
        <v>11</v>
      </c>
      <c r="B1151">
        <v>82</v>
      </c>
      <c r="C1151">
        <v>2021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83</v>
      </c>
      <c r="O1151">
        <v>99</v>
      </c>
      <c r="P1151">
        <v>9999</v>
      </c>
      <c r="Q1151">
        <v>106</v>
      </c>
      <c r="R1151">
        <v>2330</v>
      </c>
      <c r="S1151">
        <v>2330</v>
      </c>
      <c r="T1151">
        <v>16.348497854077252</v>
      </c>
      <c r="U1151">
        <v>61.089699570815441</v>
      </c>
      <c r="V1151">
        <v>91.009295123663762</v>
      </c>
      <c r="W1151">
        <v>84.00157939914159</v>
      </c>
      <c r="X1151">
        <v>0.59412083417068651</v>
      </c>
      <c r="Y1151">
        <v>2.2506320323268745</v>
      </c>
      <c r="Z1151">
        <v>-3.7126660881279681</v>
      </c>
      <c r="AA1151">
        <v>8.8620112581773913</v>
      </c>
      <c r="AB1151">
        <v>8.7731262017997622</v>
      </c>
    </row>
    <row r="1152" spans="1:28">
      <c r="A1152">
        <v>11</v>
      </c>
      <c r="B1152">
        <v>83</v>
      </c>
      <c r="C1152">
        <v>2021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85</v>
      </c>
      <c r="O1152">
        <v>99</v>
      </c>
      <c r="P1152">
        <v>9999</v>
      </c>
      <c r="Q1152">
        <v>104</v>
      </c>
      <c r="R1152">
        <v>2179</v>
      </c>
      <c r="S1152">
        <v>2179</v>
      </c>
      <c r="T1152">
        <v>16.271684258834323</v>
      </c>
      <c r="U1152">
        <v>60.952730610371731</v>
      </c>
      <c r="V1152">
        <v>93.192340756865249</v>
      </c>
      <c r="W1152">
        <v>86.016530518586578</v>
      </c>
      <c r="X1152">
        <v>0.56038076720103636</v>
      </c>
      <c r="Y1152">
        <v>2.2322813373747095</v>
      </c>
      <c r="Z1152">
        <v>4.9671318385251375</v>
      </c>
      <c r="AA1152">
        <v>8.2876920736345649</v>
      </c>
      <c r="AB1152">
        <v>8.4013708482584004</v>
      </c>
    </row>
    <row r="1153" spans="1:28">
      <c r="A1153">
        <v>11</v>
      </c>
      <c r="B1153">
        <v>84</v>
      </c>
      <c r="C1153">
        <v>2021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87</v>
      </c>
      <c r="O1153">
        <v>99</v>
      </c>
      <c r="P1153">
        <v>9999</v>
      </c>
      <c r="Q1153">
        <v>118</v>
      </c>
      <c r="R1153">
        <v>3128</v>
      </c>
      <c r="S1153">
        <v>3127</v>
      </c>
      <c r="T1153">
        <v>16.240728900255757</v>
      </c>
      <c r="U1153">
        <v>60.875279820914606</v>
      </c>
      <c r="V1153">
        <v>95.884140542252226</v>
      </c>
      <c r="W1153">
        <v>88.47273105212669</v>
      </c>
      <c r="X1153">
        <v>0.85985773078617678</v>
      </c>
      <c r="Y1153">
        <v>2.2489281908779004</v>
      </c>
      <c r="Z1153">
        <v>0.49405971965896334</v>
      </c>
      <c r="AA1153">
        <v>11.897155028145445</v>
      </c>
      <c r="AB1153">
        <v>12.400760470331132</v>
      </c>
    </row>
    <row r="1154" spans="1:28">
      <c r="A1154">
        <v>11</v>
      </c>
      <c r="B1154">
        <v>85</v>
      </c>
      <c r="C1154">
        <v>2021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90</v>
      </c>
      <c r="O1154">
        <v>99</v>
      </c>
      <c r="P1154">
        <v>9999</v>
      </c>
      <c r="Q1154">
        <v>128</v>
      </c>
      <c r="R1154">
        <v>3943</v>
      </c>
      <c r="S1154">
        <v>3941</v>
      </c>
      <c r="T1154">
        <v>16.189196043621603</v>
      </c>
      <c r="U1154">
        <v>60.687388987566607</v>
      </c>
      <c r="V1154">
        <v>100.02769726708389</v>
      </c>
      <c r="W1154">
        <v>92.278442019791839</v>
      </c>
      <c r="X1154">
        <v>1.4261645245056644</v>
      </c>
      <c r="Y1154">
        <v>2.1900830228472072</v>
      </c>
      <c r="Z1154">
        <v>-2.4418704316500661</v>
      </c>
      <c r="AA1154">
        <v>14.99695724935342</v>
      </c>
      <c r="AB1154">
        <v>16.301129304053678</v>
      </c>
    </row>
    <row r="1155" spans="1:28">
      <c r="A1155">
        <v>11</v>
      </c>
      <c r="B1155">
        <v>86</v>
      </c>
      <c r="C1155">
        <v>2021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95</v>
      </c>
      <c r="O1155">
        <v>99</v>
      </c>
      <c r="P1155">
        <v>9999</v>
      </c>
      <c r="Q1155">
        <v>125</v>
      </c>
      <c r="R1155">
        <v>2235</v>
      </c>
      <c r="S1155">
        <v>2235</v>
      </c>
      <c r="T1155">
        <v>15.998657718120803</v>
      </c>
      <c r="U1155">
        <v>60.332885906040282</v>
      </c>
      <c r="V1155">
        <v>105.33377930636638</v>
      </c>
      <c r="W1155">
        <v>97.22307829977639</v>
      </c>
      <c r="X1155">
        <v>1.4378606437869861</v>
      </c>
      <c r="Y1155">
        <v>2.269172146583522</v>
      </c>
      <c r="Z1155">
        <v>-3.7587866131633345</v>
      </c>
      <c r="AA1155">
        <v>8.5006846188954821</v>
      </c>
      <c r="AB1155">
        <v>9.7399762776832954</v>
      </c>
    </row>
    <row r="1156" spans="1:28">
      <c r="A1156">
        <v>11</v>
      </c>
      <c r="B1156">
        <v>87</v>
      </c>
      <c r="C1156">
        <v>2021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100</v>
      </c>
      <c r="O1156">
        <v>99</v>
      </c>
      <c r="P1156">
        <v>9999</v>
      </c>
      <c r="Q1156">
        <v>100</v>
      </c>
      <c r="R1156">
        <v>993</v>
      </c>
      <c r="S1156">
        <v>993</v>
      </c>
      <c r="T1156">
        <v>15.870090634441093</v>
      </c>
      <c r="U1156">
        <v>60.152064451158118</v>
      </c>
      <c r="V1156">
        <v>110.70857868568602</v>
      </c>
      <c r="W1156">
        <v>102.18401812688826</v>
      </c>
      <c r="X1156">
        <v>1.398508293073246</v>
      </c>
      <c r="Y1156">
        <v>2.4400234154100526</v>
      </c>
      <c r="Z1156">
        <v>-1.950320662253394</v>
      </c>
      <c r="AA1156">
        <v>3.7768142400730249</v>
      </c>
      <c r="AB1156">
        <v>4.5482384851252844</v>
      </c>
    </row>
    <row r="1157" spans="1:28">
      <c r="A1157">
        <v>11</v>
      </c>
      <c r="B1157">
        <v>88</v>
      </c>
      <c r="C1157">
        <v>2021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105</v>
      </c>
      <c r="O1157">
        <v>99</v>
      </c>
      <c r="P1157">
        <v>9999</v>
      </c>
      <c r="Q1157">
        <v>81</v>
      </c>
      <c r="R1157">
        <v>387</v>
      </c>
      <c r="S1157">
        <v>387</v>
      </c>
      <c r="T1157">
        <v>15.674418604651173</v>
      </c>
      <c r="U1157">
        <v>59.78552971576228</v>
      </c>
      <c r="V1157">
        <v>115.99164056091662</v>
      </c>
      <c r="W1157">
        <v>107.06028423772607</v>
      </c>
      <c r="X1157">
        <v>1.3941055950579997</v>
      </c>
      <c r="Y1157">
        <v>2.4522304177475824</v>
      </c>
      <c r="Z1157">
        <v>2.914049560183535</v>
      </c>
      <c r="AA1157">
        <v>1.471930625285258</v>
      </c>
      <c r="AB1157">
        <v>1.8571644469622393</v>
      </c>
    </row>
    <row r="1158" spans="1:28">
      <c r="A1158">
        <v>11</v>
      </c>
      <c r="B1158">
        <v>89</v>
      </c>
      <c r="C1158">
        <v>2021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110</v>
      </c>
      <c r="O1158">
        <v>99</v>
      </c>
      <c r="P1158">
        <v>9999</v>
      </c>
      <c r="Q1158">
        <v>53</v>
      </c>
      <c r="R1158">
        <v>158</v>
      </c>
      <c r="S1158">
        <v>158</v>
      </c>
      <c r="T1158">
        <v>15.36708860759494</v>
      </c>
      <c r="U1158">
        <v>59.405063291139243</v>
      </c>
      <c r="V1158">
        <v>121.54977577245361</v>
      </c>
      <c r="W1158">
        <v>112.19044303797472</v>
      </c>
      <c r="X1158">
        <v>1.4381793804288701</v>
      </c>
      <c r="Y1158">
        <v>3.0502914878009224</v>
      </c>
      <c r="Z1158">
        <v>7.7492017969217599</v>
      </c>
      <c r="AA1158">
        <v>0.60094325270044147</v>
      </c>
      <c r="AB1158">
        <v>0.79455497993120172</v>
      </c>
    </row>
    <row r="1159" spans="1:28">
      <c r="A1159">
        <v>11</v>
      </c>
      <c r="B1159">
        <v>90</v>
      </c>
      <c r="C1159">
        <v>2021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115</v>
      </c>
      <c r="O1159">
        <v>99</v>
      </c>
      <c r="P1159">
        <v>9999</v>
      </c>
      <c r="Q1159">
        <v>36</v>
      </c>
      <c r="R1159">
        <v>98</v>
      </c>
      <c r="S1159">
        <v>98</v>
      </c>
      <c r="T1159">
        <v>15.469387755102048</v>
      </c>
      <c r="U1159">
        <v>59.469387755102019</v>
      </c>
      <c r="V1159">
        <v>127.23914918079902</v>
      </c>
      <c r="W1159">
        <v>117.44173469387751</v>
      </c>
      <c r="X1159">
        <v>1.3553695373185419</v>
      </c>
      <c r="Y1159">
        <v>2.924924843383518</v>
      </c>
      <c r="Z1159">
        <v>-0.65888077356754049</v>
      </c>
      <c r="AA1159">
        <v>0.37273695420660258</v>
      </c>
      <c r="AB1159">
        <v>0.51589288359544438</v>
      </c>
    </row>
    <row r="1160" spans="1:28">
      <c r="A1160">
        <v>11</v>
      </c>
      <c r="B1160">
        <v>91</v>
      </c>
      <c r="C1160">
        <v>2021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120</v>
      </c>
      <c r="O1160">
        <v>99</v>
      </c>
      <c r="P1160">
        <v>9999</v>
      </c>
      <c r="Q1160">
        <v>32</v>
      </c>
      <c r="R1160">
        <v>57</v>
      </c>
      <c r="S1160">
        <v>57</v>
      </c>
      <c r="T1160">
        <v>14.57894736842105</v>
      </c>
      <c r="U1160">
        <v>58.245614035087719</v>
      </c>
      <c r="V1160">
        <v>132.46412347227763</v>
      </c>
      <c r="W1160">
        <v>122.26438596491229</v>
      </c>
      <c r="X1160">
        <v>1.44033136726301</v>
      </c>
      <c r="Y1160">
        <v>2.9574805645393418</v>
      </c>
      <c r="Z1160">
        <v>2.8251579120534609E-2</v>
      </c>
      <c r="AA1160">
        <v>0.21679598356914653</v>
      </c>
      <c r="AB1160">
        <v>0.31238187744669799</v>
      </c>
    </row>
    <row r="1161" spans="1:28">
      <c r="A1161">
        <v>11</v>
      </c>
      <c r="B1161">
        <v>92</v>
      </c>
      <c r="C1161">
        <v>2021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125</v>
      </c>
      <c r="O1161">
        <v>99</v>
      </c>
      <c r="P1161">
        <v>9999</v>
      </c>
      <c r="Q1161">
        <v>1</v>
      </c>
      <c r="R1161">
        <v>1</v>
      </c>
      <c r="S1161">
        <v>1</v>
      </c>
      <c r="T1161">
        <v>17</v>
      </c>
      <c r="U1161">
        <v>64</v>
      </c>
      <c r="V1161">
        <v>155.65547128927412</v>
      </c>
      <c r="W1161">
        <v>143.67000000000002</v>
      </c>
      <c r="X1161">
        <v>0</v>
      </c>
      <c r="Y1161">
        <v>0</v>
      </c>
      <c r="AA1161">
        <v>3.8034383082306391E-3</v>
      </c>
      <c r="AB1161">
        <v>6.4398699299572388E-3</v>
      </c>
    </row>
    <row r="1162" spans="1:28">
      <c r="A1162">
        <v>11</v>
      </c>
      <c r="B1162">
        <v>93</v>
      </c>
      <c r="C1162">
        <v>2020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40</v>
      </c>
      <c r="O1162">
        <v>99</v>
      </c>
      <c r="P1162">
        <v>9999</v>
      </c>
      <c r="Q1162">
        <v>43</v>
      </c>
      <c r="R1162">
        <v>202</v>
      </c>
      <c r="S1162">
        <v>202</v>
      </c>
      <c r="T1162">
        <v>16.85148514851485</v>
      </c>
      <c r="U1162">
        <v>64.405940594059402</v>
      </c>
      <c r="V1162">
        <v>54.569634103171992</v>
      </c>
      <c r="W1162">
        <v>50.367772277227743</v>
      </c>
      <c r="X1162">
        <v>3.6738291039151192</v>
      </c>
      <c r="Y1162">
        <v>2.6219870698558649</v>
      </c>
      <c r="Z1162">
        <v>-3.3763451220841976</v>
      </c>
      <c r="AA1162">
        <v>0.96752562505987172</v>
      </c>
      <c r="AB1162">
        <v>0.59004088210279404</v>
      </c>
    </row>
    <row r="1163" spans="1:28">
      <c r="A1163">
        <v>11</v>
      </c>
      <c r="B1163">
        <v>94</v>
      </c>
      <c r="C1163">
        <v>2020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55</v>
      </c>
      <c r="O1163">
        <v>99</v>
      </c>
      <c r="P1163">
        <v>9999</v>
      </c>
      <c r="Q1163">
        <v>72</v>
      </c>
      <c r="R1163">
        <v>578</v>
      </c>
      <c r="S1163">
        <v>578</v>
      </c>
      <c r="T1163">
        <v>16.797577854671289</v>
      </c>
      <c r="U1163">
        <v>63.477508650519027</v>
      </c>
      <c r="V1163">
        <v>64.757673001008399</v>
      </c>
      <c r="W1163">
        <v>59.771332179930802</v>
      </c>
      <c r="X1163">
        <v>2.2453134868787088</v>
      </c>
      <c r="Y1163">
        <v>2.532217189931226</v>
      </c>
      <c r="Z1163">
        <v>-5.8700762912273037</v>
      </c>
      <c r="AA1163">
        <v>2.7684644123000295</v>
      </c>
      <c r="AB1163">
        <v>2.0035434500036251</v>
      </c>
    </row>
    <row r="1164" spans="1:28">
      <c r="A1164">
        <v>11</v>
      </c>
      <c r="B1164">
        <v>95</v>
      </c>
      <c r="C1164">
        <v>2020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63</v>
      </c>
      <c r="O1164">
        <v>99</v>
      </c>
      <c r="P1164">
        <v>9999</v>
      </c>
      <c r="Q1164">
        <v>54</v>
      </c>
      <c r="R1164">
        <v>286</v>
      </c>
      <c r="S1164">
        <v>286</v>
      </c>
      <c r="T1164">
        <v>16.811188811188813</v>
      </c>
      <c r="U1164">
        <v>63.251748251748246</v>
      </c>
      <c r="V1164">
        <v>69.397866488874087</v>
      </c>
      <c r="W1164">
        <v>64.054230769230799</v>
      </c>
      <c r="X1164">
        <v>0.55561274927664073</v>
      </c>
      <c r="Y1164">
        <v>2.1949354657621738</v>
      </c>
      <c r="Z1164">
        <v>2.3984237808259126</v>
      </c>
      <c r="AA1164">
        <v>1.3698630136986301</v>
      </c>
      <c r="AB1164">
        <v>1.0624092531361853</v>
      </c>
    </row>
    <row r="1165" spans="1:28">
      <c r="A1165">
        <v>11</v>
      </c>
      <c r="B1165">
        <v>96</v>
      </c>
      <c r="C1165">
        <v>2020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65</v>
      </c>
      <c r="O1165">
        <v>99</v>
      </c>
      <c r="P1165">
        <v>9999</v>
      </c>
      <c r="Q1165">
        <v>59</v>
      </c>
      <c r="R1165">
        <v>364</v>
      </c>
      <c r="S1165">
        <v>364</v>
      </c>
      <c r="T1165">
        <v>16.711538461538456</v>
      </c>
      <c r="U1165">
        <v>62.75</v>
      </c>
      <c r="V1165">
        <v>71.627992808924489</v>
      </c>
      <c r="W1165">
        <v>66.112637362637358</v>
      </c>
      <c r="X1165">
        <v>0.56624284225359078</v>
      </c>
      <c r="Y1165">
        <v>2.3940459569431911</v>
      </c>
      <c r="Z1165">
        <v>-6.5235558489534515</v>
      </c>
      <c r="AA1165">
        <v>1.7434620174346203</v>
      </c>
      <c r="AB1165">
        <v>1.3956093081486507</v>
      </c>
    </row>
    <row r="1166" spans="1:28">
      <c r="A1166">
        <v>11</v>
      </c>
      <c r="B1166">
        <v>97</v>
      </c>
      <c r="C1166">
        <v>2020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67</v>
      </c>
      <c r="O1166">
        <v>99</v>
      </c>
      <c r="P1166">
        <v>9999</v>
      </c>
      <c r="Q1166">
        <v>66</v>
      </c>
      <c r="R1166">
        <v>470</v>
      </c>
      <c r="S1166">
        <v>470</v>
      </c>
      <c r="T1166">
        <v>16.744680851063826</v>
      </c>
      <c r="U1166">
        <v>62.806382978723391</v>
      </c>
      <c r="V1166">
        <v>73.722989327124779</v>
      </c>
      <c r="W1166">
        <v>68.046319148936149</v>
      </c>
      <c r="X1166">
        <v>0.58872804133856749</v>
      </c>
      <c r="Y1166">
        <v>2.2128160796287557</v>
      </c>
      <c r="Z1166">
        <v>-12.378910272202658</v>
      </c>
      <c r="AA1166">
        <v>2.2511734840501956</v>
      </c>
      <c r="AB1166">
        <v>1.8547291046361625</v>
      </c>
    </row>
    <row r="1167" spans="1:28">
      <c r="A1167">
        <v>11</v>
      </c>
      <c r="B1167">
        <v>98</v>
      </c>
      <c r="C1167">
        <v>2020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69</v>
      </c>
      <c r="O1167">
        <v>99</v>
      </c>
      <c r="P1167">
        <v>9999</v>
      </c>
      <c r="Q1167">
        <v>79</v>
      </c>
      <c r="R1167">
        <v>624</v>
      </c>
      <c r="S1167">
        <v>624</v>
      </c>
      <c r="T1167">
        <v>16.668269230769223</v>
      </c>
      <c r="U1167">
        <v>62.485576923076913</v>
      </c>
      <c r="V1167">
        <v>75.956225518793204</v>
      </c>
      <c r="W1167">
        <v>70.107596153846103</v>
      </c>
      <c r="X1167">
        <v>0.58200690893591245</v>
      </c>
      <c r="Y1167">
        <v>2.2793211259858381</v>
      </c>
      <c r="Z1167">
        <v>-5.889398430558181</v>
      </c>
      <c r="AA1167">
        <v>2.9887920298879198</v>
      </c>
      <c r="AB1167">
        <v>2.5370420024467952</v>
      </c>
    </row>
    <row r="1168" spans="1:28">
      <c r="A1168">
        <v>11</v>
      </c>
      <c r="B1168">
        <v>99</v>
      </c>
      <c r="C1168">
        <v>2020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71</v>
      </c>
      <c r="O1168">
        <v>99</v>
      </c>
      <c r="P1168">
        <v>9999</v>
      </c>
      <c r="Q1168">
        <v>87</v>
      </c>
      <c r="R1168">
        <v>831</v>
      </c>
      <c r="S1168">
        <v>831</v>
      </c>
      <c r="T1168">
        <v>16.678700361010829</v>
      </c>
      <c r="U1168">
        <v>62.348977135980739</v>
      </c>
      <c r="V1168">
        <v>78.043449068008101</v>
      </c>
      <c r="W1168">
        <v>72.034103489771383</v>
      </c>
      <c r="X1168">
        <v>0.57100003803376875</v>
      </c>
      <c r="Y1168">
        <v>2.3509213265681721</v>
      </c>
      <c r="Z1168">
        <v>-1.6109168021078828</v>
      </c>
      <c r="AA1168">
        <v>3.9802663090334329</v>
      </c>
      <c r="AB1168">
        <v>3.4715000080175784</v>
      </c>
    </row>
    <row r="1169" spans="1:28">
      <c r="A1169">
        <v>11</v>
      </c>
      <c r="B1169">
        <v>100</v>
      </c>
      <c r="C1169">
        <v>2020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73</v>
      </c>
      <c r="O1169">
        <v>99</v>
      </c>
      <c r="P1169">
        <v>9999</v>
      </c>
      <c r="Q1169">
        <v>86</v>
      </c>
      <c r="R1169">
        <v>1016</v>
      </c>
      <c r="S1169">
        <v>1016</v>
      </c>
      <c r="T1169">
        <v>16.672244094488189</v>
      </c>
      <c r="U1169">
        <v>62.289370078740141</v>
      </c>
      <c r="V1169">
        <v>80.257963590141642</v>
      </c>
      <c r="W1169">
        <v>74.078100393700694</v>
      </c>
      <c r="X1169">
        <v>0.60110547256932911</v>
      </c>
      <c r="Y1169">
        <v>2.221699799005318</v>
      </c>
      <c r="Z1169">
        <v>-2.0703578035021271</v>
      </c>
      <c r="AA1169">
        <v>4.8663665102021261</v>
      </c>
      <c r="AB1169">
        <v>4.3647717358175591</v>
      </c>
    </row>
    <row r="1170" spans="1:28">
      <c r="A1170">
        <v>11</v>
      </c>
      <c r="B1170">
        <v>101</v>
      </c>
      <c r="C1170">
        <v>2020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75</v>
      </c>
      <c r="O1170">
        <v>99</v>
      </c>
      <c r="P1170">
        <v>9999</v>
      </c>
      <c r="Q1170">
        <v>95</v>
      </c>
      <c r="R1170">
        <v>1289</v>
      </c>
      <c r="S1170">
        <v>1289</v>
      </c>
      <c r="T1170">
        <v>16.501939487975175</v>
      </c>
      <c r="U1170">
        <v>61.784328937160602</v>
      </c>
      <c r="V1170">
        <v>82.41347950446611</v>
      </c>
      <c r="W1170">
        <v>76.067641582622187</v>
      </c>
      <c r="X1170">
        <v>0.56431565371852388</v>
      </c>
      <c r="Y1170">
        <v>2.4501299730460202</v>
      </c>
      <c r="Z1170">
        <v>-7.3944172326784878</v>
      </c>
      <c r="AA1170">
        <v>6.1739630232780902</v>
      </c>
      <c r="AB1170">
        <v>5.6863142920860978</v>
      </c>
    </row>
    <row r="1171" spans="1:28">
      <c r="A1171">
        <v>11</v>
      </c>
      <c r="B1171">
        <v>102</v>
      </c>
      <c r="C1171">
        <v>2020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77</v>
      </c>
      <c r="O1171">
        <v>99</v>
      </c>
      <c r="P1171">
        <v>9999</v>
      </c>
      <c r="Q1171">
        <v>92</v>
      </c>
      <c r="R1171">
        <v>1491</v>
      </c>
      <c r="S1171">
        <v>1491</v>
      </c>
      <c r="T1171">
        <v>16.523138832997986</v>
      </c>
      <c r="U1171">
        <v>61.793427230046952</v>
      </c>
      <c r="V1171">
        <v>84.602217857524309</v>
      </c>
      <c r="W1171">
        <v>78.087847082495102</v>
      </c>
      <c r="X1171">
        <v>0.58663621181163406</v>
      </c>
      <c r="Y1171">
        <v>2.3374557222380496</v>
      </c>
      <c r="Z1171">
        <v>-2.6071291906855834</v>
      </c>
      <c r="AA1171">
        <v>7.1414886483379636</v>
      </c>
      <c r="AB1171">
        <v>6.7521033960628891</v>
      </c>
    </row>
    <row r="1172" spans="1:28">
      <c r="A1172">
        <v>11</v>
      </c>
      <c r="B1172">
        <v>103</v>
      </c>
      <c r="C1172">
        <v>2020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79</v>
      </c>
      <c r="O1172">
        <v>99</v>
      </c>
      <c r="P1172">
        <v>9999</v>
      </c>
      <c r="Q1172">
        <v>98</v>
      </c>
      <c r="R1172">
        <v>1686</v>
      </c>
      <c r="S1172">
        <v>1686</v>
      </c>
      <c r="T1172">
        <v>16.469750889679716</v>
      </c>
      <c r="U1172">
        <v>61.620403321470953</v>
      </c>
      <c r="V1172">
        <v>86.743566609989372</v>
      </c>
      <c r="W1172">
        <v>80.064311981020182</v>
      </c>
      <c r="X1172">
        <v>0.57184243234669774</v>
      </c>
      <c r="Y1172">
        <v>2.3393911524708946</v>
      </c>
      <c r="Z1172">
        <v>-7.5603060819020991</v>
      </c>
      <c r="AA1172">
        <v>8.075486157677938</v>
      </c>
      <c r="AB1172">
        <v>7.8284275670215075</v>
      </c>
    </row>
    <row r="1173" spans="1:28">
      <c r="A1173">
        <v>11</v>
      </c>
      <c r="B1173">
        <v>104</v>
      </c>
      <c r="C1173">
        <v>2020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81</v>
      </c>
      <c r="O1173">
        <v>99</v>
      </c>
      <c r="P1173">
        <v>9999</v>
      </c>
      <c r="Q1173">
        <v>98</v>
      </c>
      <c r="R1173">
        <v>1754</v>
      </c>
      <c r="S1173">
        <v>1754</v>
      </c>
      <c r="T1173">
        <v>16.462941847206384</v>
      </c>
      <c r="U1173">
        <v>61.446978335233773</v>
      </c>
      <c r="V1173">
        <v>88.871126945869406</v>
      </c>
      <c r="W1173">
        <v>82.02805017103762</v>
      </c>
      <c r="X1173">
        <v>0.5679583610258282</v>
      </c>
      <c r="Y1173">
        <v>2.2522722575704219</v>
      </c>
      <c r="Z1173">
        <v>4.2656408706505138</v>
      </c>
      <c r="AA1173">
        <v>8.4011878532426483</v>
      </c>
      <c r="AB1173">
        <v>8.3439168730673181</v>
      </c>
    </row>
    <row r="1174" spans="1:28">
      <c r="A1174">
        <v>11</v>
      </c>
      <c r="B1174">
        <v>105</v>
      </c>
      <c r="C1174">
        <v>2020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83</v>
      </c>
      <c r="O1174">
        <v>99</v>
      </c>
      <c r="P1174">
        <v>9999</v>
      </c>
      <c r="Q1174">
        <v>97</v>
      </c>
      <c r="R1174">
        <v>1832</v>
      </c>
      <c r="S1174">
        <v>1832</v>
      </c>
      <c r="T1174">
        <v>16.381004366812228</v>
      </c>
      <c r="U1174">
        <v>61.315502183406146</v>
      </c>
      <c r="V1174">
        <v>91.014704282125479</v>
      </c>
      <c r="W1174">
        <v>84.006572052401722</v>
      </c>
      <c r="X1174">
        <v>0.57813304049230896</v>
      </c>
      <c r="Y1174">
        <v>2.3474923601579181</v>
      </c>
      <c r="Z1174">
        <v>-3.5015026777126854</v>
      </c>
      <c r="AA1174">
        <v>8.774786856978638</v>
      </c>
      <c r="AB1174">
        <v>8.9251746664637306</v>
      </c>
    </row>
    <row r="1175" spans="1:28">
      <c r="A1175">
        <v>11</v>
      </c>
      <c r="B1175">
        <v>106</v>
      </c>
      <c r="C1175">
        <v>2020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85</v>
      </c>
      <c r="O1175">
        <v>99</v>
      </c>
      <c r="P1175">
        <v>9999</v>
      </c>
      <c r="Q1175">
        <v>107</v>
      </c>
      <c r="R1175">
        <v>1604</v>
      </c>
      <c r="S1175">
        <v>1604</v>
      </c>
      <c r="T1175">
        <v>16.349127182044889</v>
      </c>
      <c r="U1175">
        <v>61.107855361596009</v>
      </c>
      <c r="V1175">
        <v>93.163380822051181</v>
      </c>
      <c r="W1175">
        <v>85.989800498752942</v>
      </c>
      <c r="X1175">
        <v>0.57458731597049606</v>
      </c>
      <c r="Y1175">
        <v>2.326570611865773</v>
      </c>
      <c r="Z1175">
        <v>-0.32297851745127482</v>
      </c>
      <c r="AA1175">
        <v>7.6827282306734368</v>
      </c>
      <c r="AB1175">
        <v>7.998882120713728</v>
      </c>
    </row>
    <row r="1176" spans="1:28">
      <c r="A1176">
        <v>11</v>
      </c>
      <c r="B1176">
        <v>107</v>
      </c>
      <c r="C1176">
        <v>2020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87</v>
      </c>
      <c r="O1176">
        <v>99</v>
      </c>
      <c r="P1176">
        <v>9999</v>
      </c>
      <c r="Q1176">
        <v>107</v>
      </c>
      <c r="R1176">
        <v>2244</v>
      </c>
      <c r="S1176">
        <v>2244</v>
      </c>
      <c r="T1176">
        <v>16.27807486631016</v>
      </c>
      <c r="U1176">
        <v>60.989750445632794</v>
      </c>
      <c r="V1176">
        <v>95.848218337862278</v>
      </c>
      <c r="W1176">
        <v>88.46790552584666</v>
      </c>
      <c r="X1176">
        <v>0.87341089619319612</v>
      </c>
      <c r="Y1176">
        <v>2.3874639417580399</v>
      </c>
      <c r="Z1176">
        <v>-5.8933992349140816</v>
      </c>
      <c r="AA1176">
        <v>10.748155953635406</v>
      </c>
      <c r="AB1176">
        <v>11.512949227512998</v>
      </c>
    </row>
    <row r="1177" spans="1:28">
      <c r="A1177">
        <v>11</v>
      </c>
      <c r="B1177">
        <v>108</v>
      </c>
      <c r="C1177">
        <v>2020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90</v>
      </c>
      <c r="O1177">
        <v>99</v>
      </c>
      <c r="P1177">
        <v>9999</v>
      </c>
      <c r="Q1177">
        <v>110</v>
      </c>
      <c r="R1177">
        <v>2431</v>
      </c>
      <c r="S1177">
        <v>2431</v>
      </c>
      <c r="T1177">
        <v>16.142328259975315</v>
      </c>
      <c r="U1177">
        <v>60.68983957219249</v>
      </c>
      <c r="V1177">
        <v>99.972270416474245</v>
      </c>
      <c r="W1177">
        <v>92.27440559440538</v>
      </c>
      <c r="X1177">
        <v>1.4121967268375124</v>
      </c>
      <c r="Y1177">
        <v>2.4165325129259032</v>
      </c>
      <c r="Z1177">
        <v>-2.7427200497992992</v>
      </c>
      <c r="AA1177">
        <v>11.643835616438356</v>
      </c>
      <c r="AB1177">
        <v>13.009008769721222</v>
      </c>
    </row>
    <row r="1178" spans="1:28">
      <c r="A1178">
        <v>11</v>
      </c>
      <c r="B1178">
        <v>109</v>
      </c>
      <c r="C1178">
        <v>2020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95</v>
      </c>
      <c r="O1178">
        <v>99</v>
      </c>
      <c r="P1178">
        <v>9999</v>
      </c>
      <c r="Q1178">
        <v>108</v>
      </c>
      <c r="R1178">
        <v>1234</v>
      </c>
      <c r="S1178">
        <v>1233</v>
      </c>
      <c r="T1178">
        <v>15.925445705024314</v>
      </c>
      <c r="U1178">
        <v>60.269261962692624</v>
      </c>
      <c r="V1178">
        <v>105.396064703148</v>
      </c>
      <c r="W1178">
        <v>97.201248986212505</v>
      </c>
      <c r="X1178">
        <v>1.4304800652184513</v>
      </c>
      <c r="Y1178">
        <v>2.5204122122575225</v>
      </c>
      <c r="Z1178">
        <v>1.8340892200430087E-2</v>
      </c>
      <c r="AA1178">
        <v>5.9105278283360487</v>
      </c>
      <c r="AB1178">
        <v>6.9504498382551789</v>
      </c>
    </row>
    <row r="1179" spans="1:28">
      <c r="A1179">
        <v>11</v>
      </c>
      <c r="B1179">
        <v>110</v>
      </c>
      <c r="C1179">
        <v>2020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100</v>
      </c>
      <c r="O1179">
        <v>99</v>
      </c>
      <c r="P1179">
        <v>9999</v>
      </c>
      <c r="Q1179">
        <v>73</v>
      </c>
      <c r="R1179">
        <v>532</v>
      </c>
      <c r="S1179">
        <v>532</v>
      </c>
      <c r="T1179">
        <v>15.962406015037596</v>
      </c>
      <c r="U1179">
        <v>60.238721804511279</v>
      </c>
      <c r="V1179">
        <v>110.63993271369102</v>
      </c>
      <c r="W1179">
        <v>102.12065789473688</v>
      </c>
      <c r="X1179">
        <v>1.4117647928473911</v>
      </c>
      <c r="Y1179">
        <v>2.3985750511482005</v>
      </c>
      <c r="Z1179">
        <v>-9.1582682429457378</v>
      </c>
      <c r="AA1179">
        <v>2.5481367947121369</v>
      </c>
      <c r="AB1179">
        <v>3.1506722484466434</v>
      </c>
    </row>
    <row r="1180" spans="1:28">
      <c r="A1180">
        <v>11</v>
      </c>
      <c r="B1180">
        <v>111</v>
      </c>
      <c r="C1180">
        <v>2020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105</v>
      </c>
      <c r="O1180">
        <v>99</v>
      </c>
      <c r="P1180">
        <v>9999</v>
      </c>
      <c r="Q1180">
        <v>55</v>
      </c>
      <c r="R1180">
        <v>239</v>
      </c>
      <c r="S1180">
        <v>239</v>
      </c>
      <c r="T1180">
        <v>15.90794979079498</v>
      </c>
      <c r="U1180">
        <v>59.937238493723854</v>
      </c>
      <c r="V1180">
        <v>116.10139757113645</v>
      </c>
      <c r="W1180">
        <v>107.161589958159</v>
      </c>
      <c r="X1180">
        <v>1.4408278591588204</v>
      </c>
      <c r="Y1180">
        <v>2.4716455459121889</v>
      </c>
      <c r="Z1180">
        <v>8.3870724298026569E-2</v>
      </c>
      <c r="AA1180">
        <v>1.1447456652936101</v>
      </c>
      <c r="AB1180">
        <v>1.4853029407341019</v>
      </c>
    </row>
    <row r="1181" spans="1:28">
      <c r="A1181">
        <v>11</v>
      </c>
      <c r="B1181">
        <v>112</v>
      </c>
      <c r="C1181">
        <v>2020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110</v>
      </c>
      <c r="O1181">
        <v>99</v>
      </c>
      <c r="P1181">
        <v>9999</v>
      </c>
      <c r="Q1181">
        <v>33</v>
      </c>
      <c r="R1181">
        <v>89</v>
      </c>
      <c r="S1181">
        <v>89</v>
      </c>
      <c r="T1181">
        <v>15.55056179775281</v>
      </c>
      <c r="U1181">
        <v>59.314606741573037</v>
      </c>
      <c r="V1181">
        <v>121.68868004918008</v>
      </c>
      <c r="W1181">
        <v>112.31865168539323</v>
      </c>
      <c r="X1181">
        <v>1.4755545070929863</v>
      </c>
      <c r="Y1181">
        <v>2.7988581364226857</v>
      </c>
      <c r="Z1181">
        <v>4.463987343800806</v>
      </c>
      <c r="AA1181">
        <v>0.42628604272439891</v>
      </c>
      <c r="AB1181">
        <v>0.57972213021420516</v>
      </c>
    </row>
    <row r="1182" spans="1:28">
      <c r="A1182">
        <v>11</v>
      </c>
      <c r="B1182">
        <v>113</v>
      </c>
      <c r="C1182">
        <v>2020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115</v>
      </c>
      <c r="O1182">
        <v>99</v>
      </c>
      <c r="P1182">
        <v>9999</v>
      </c>
      <c r="Q1182">
        <v>21</v>
      </c>
      <c r="R1182">
        <v>46</v>
      </c>
      <c r="S1182">
        <v>46</v>
      </c>
      <c r="T1182">
        <v>14.847826086956522</v>
      </c>
      <c r="U1182">
        <v>58.217391304347821</v>
      </c>
      <c r="V1182">
        <v>126.92331244995056</v>
      </c>
      <c r="W1182">
        <v>117.15021739130437</v>
      </c>
      <c r="X1182">
        <v>1.3572101966733428</v>
      </c>
      <c r="Y1182">
        <v>4.0695745076073573</v>
      </c>
      <c r="Z1182">
        <v>17.250273296464638</v>
      </c>
      <c r="AA1182">
        <v>0.22032761758789157</v>
      </c>
      <c r="AB1182">
        <v>0.31252079604302296</v>
      </c>
    </row>
    <row r="1183" spans="1:28">
      <c r="A1183">
        <v>11</v>
      </c>
      <c r="B1183">
        <v>114</v>
      </c>
      <c r="C1183">
        <v>2020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120</v>
      </c>
      <c r="O1183">
        <v>99</v>
      </c>
      <c r="P1183">
        <v>9999</v>
      </c>
      <c r="Q1183">
        <v>14</v>
      </c>
      <c r="R1183">
        <v>25</v>
      </c>
      <c r="S1183">
        <v>25</v>
      </c>
      <c r="T1183">
        <v>14.12</v>
      </c>
      <c r="U1183">
        <v>57.159999999999989</v>
      </c>
      <c r="V1183">
        <v>132.52697724810395</v>
      </c>
      <c r="W1183">
        <v>122.3224</v>
      </c>
      <c r="X1183">
        <v>1.3342721761311516</v>
      </c>
      <c r="Y1183">
        <v>4.4061774816727493</v>
      </c>
      <c r="Z1183">
        <v>-13.974798566395839</v>
      </c>
      <c r="AA1183">
        <v>0.11974327042820196</v>
      </c>
      <c r="AB1183">
        <v>0.17734706008215517</v>
      </c>
    </row>
    <row r="1184" spans="1:28">
      <c r="A1184">
        <v>11</v>
      </c>
      <c r="B1184">
        <v>115</v>
      </c>
      <c r="C1184">
        <v>2020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125</v>
      </c>
      <c r="O1184">
        <v>99</v>
      </c>
      <c r="P1184">
        <v>9999</v>
      </c>
      <c r="Q1184">
        <v>1</v>
      </c>
      <c r="R1184">
        <v>1</v>
      </c>
      <c r="S1184">
        <v>1</v>
      </c>
      <c r="T1184">
        <v>14</v>
      </c>
      <c r="U1184">
        <v>58</v>
      </c>
      <c r="V1184">
        <v>135.4821235102925</v>
      </c>
      <c r="W1184">
        <v>125.05</v>
      </c>
      <c r="X1184">
        <v>0</v>
      </c>
      <c r="Y1184">
        <v>0</v>
      </c>
      <c r="AA1184">
        <v>4.7897308171280786E-3</v>
      </c>
      <c r="AB1184">
        <v>7.2520649899849906E-3</v>
      </c>
    </row>
    <row r="1185" spans="1:28">
      <c r="A1185">
        <v>11</v>
      </c>
      <c r="B1185">
        <v>116</v>
      </c>
      <c r="C1185">
        <v>2019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40</v>
      </c>
      <c r="O1185">
        <v>99</v>
      </c>
      <c r="P1185">
        <v>9999</v>
      </c>
      <c r="Q1185">
        <v>51</v>
      </c>
      <c r="R1185">
        <v>219</v>
      </c>
      <c r="S1185">
        <v>219</v>
      </c>
      <c r="T1185">
        <v>16.931506849315067</v>
      </c>
      <c r="U1185">
        <v>64.684931506849296</v>
      </c>
      <c r="V1185">
        <v>54.576895867654095</v>
      </c>
      <c r="W1185">
        <v>50.374474885844762</v>
      </c>
      <c r="X1185">
        <v>3.7302052379121422</v>
      </c>
      <c r="Y1185">
        <v>2.437586456935513</v>
      </c>
      <c r="Z1185">
        <v>-14.309301298306101</v>
      </c>
      <c r="AA1185">
        <v>1.0873882820258194</v>
      </c>
      <c r="AB1185">
        <v>0.68184549449489429</v>
      </c>
    </row>
    <row r="1186" spans="1:28">
      <c r="A1186">
        <v>11</v>
      </c>
      <c r="B1186">
        <v>117</v>
      </c>
      <c r="C1186">
        <v>2019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55</v>
      </c>
      <c r="O1186">
        <v>99</v>
      </c>
      <c r="P1186">
        <v>9999</v>
      </c>
      <c r="Q1186">
        <v>70</v>
      </c>
      <c r="R1186">
        <v>640</v>
      </c>
      <c r="S1186">
        <v>640</v>
      </c>
      <c r="T1186">
        <v>16.774999999999999</v>
      </c>
      <c r="U1186">
        <v>63.417187499999997</v>
      </c>
      <c r="V1186">
        <v>64.919318797399796</v>
      </c>
      <c r="W1186">
        <v>59.920531250000067</v>
      </c>
      <c r="X1186">
        <v>2.2001652705567194</v>
      </c>
      <c r="Y1186">
        <v>2.6509464517119796</v>
      </c>
      <c r="Z1186">
        <v>-6.5441757611610685</v>
      </c>
      <c r="AA1186">
        <v>3.1777557100297926</v>
      </c>
      <c r="AB1186">
        <v>2.3702107165198312</v>
      </c>
    </row>
    <row r="1187" spans="1:28">
      <c r="A1187">
        <v>11</v>
      </c>
      <c r="B1187">
        <v>118</v>
      </c>
      <c r="C1187">
        <v>2019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63</v>
      </c>
      <c r="O1187">
        <v>99</v>
      </c>
      <c r="P1187">
        <v>9999</v>
      </c>
      <c r="Q1187">
        <v>69</v>
      </c>
      <c r="R1187">
        <v>407</v>
      </c>
      <c r="S1187">
        <v>407</v>
      </c>
      <c r="T1187">
        <v>16.690417690417689</v>
      </c>
      <c r="U1187">
        <v>62.859950859950864</v>
      </c>
      <c r="V1187">
        <v>69.406672505264154</v>
      </c>
      <c r="W1187">
        <v>64.062358722358709</v>
      </c>
      <c r="X1187">
        <v>0.55364092095261552</v>
      </c>
      <c r="Y1187">
        <v>2.6149340519152102</v>
      </c>
      <c r="Z1187">
        <v>-8.8226557636678535</v>
      </c>
      <c r="AA1187">
        <v>2.0208540218470699</v>
      </c>
      <c r="AB1187">
        <v>1.6114938872656277</v>
      </c>
    </row>
    <row r="1188" spans="1:28">
      <c r="A1188">
        <v>11</v>
      </c>
      <c r="B1188">
        <v>119</v>
      </c>
      <c r="C1188">
        <v>2019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65</v>
      </c>
      <c r="O1188">
        <v>99</v>
      </c>
      <c r="P1188">
        <v>9999</v>
      </c>
      <c r="Q1188">
        <v>70</v>
      </c>
      <c r="R1188">
        <v>513</v>
      </c>
      <c r="S1188">
        <v>513</v>
      </c>
      <c r="T1188">
        <v>16.637426900584796</v>
      </c>
      <c r="U1188">
        <v>62.629629629629619</v>
      </c>
      <c r="V1188">
        <v>71.609739408108496</v>
      </c>
      <c r="W1188">
        <v>66.095789473684178</v>
      </c>
      <c r="X1188">
        <v>0.56980709649987604</v>
      </c>
      <c r="Y1188">
        <v>2.5036541051872261</v>
      </c>
      <c r="Z1188">
        <v>-4.0227056779541348</v>
      </c>
      <c r="AA1188">
        <v>2.5471698113207544</v>
      </c>
      <c r="AB1188">
        <v>2.0956680278759343</v>
      </c>
    </row>
    <row r="1189" spans="1:28">
      <c r="A1189">
        <v>11</v>
      </c>
      <c r="B1189">
        <v>120</v>
      </c>
      <c r="C1189">
        <v>2019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67</v>
      </c>
      <c r="O1189">
        <v>99</v>
      </c>
      <c r="P1189">
        <v>9999</v>
      </c>
      <c r="Q1189">
        <v>76</v>
      </c>
      <c r="R1189">
        <v>670</v>
      </c>
      <c r="S1189">
        <v>670</v>
      </c>
      <c r="T1189">
        <v>16.619402985074629</v>
      </c>
      <c r="U1189">
        <v>62.5462686567164</v>
      </c>
      <c r="V1189">
        <v>73.770524409372484</v>
      </c>
      <c r="W1189">
        <v>68.09019402985065</v>
      </c>
      <c r="X1189">
        <v>0.55330657986132181</v>
      </c>
      <c r="Y1189">
        <v>2.5339679437127742</v>
      </c>
      <c r="Z1189">
        <v>-2.9903751595883001</v>
      </c>
      <c r="AA1189">
        <v>3.3267130089374377</v>
      </c>
      <c r="AB1189">
        <v>2.8196207810199287</v>
      </c>
    </row>
    <row r="1190" spans="1:28">
      <c r="A1190">
        <v>11</v>
      </c>
      <c r="B1190">
        <v>121</v>
      </c>
      <c r="C1190">
        <v>2019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69</v>
      </c>
      <c r="O1190">
        <v>99</v>
      </c>
      <c r="P1190">
        <v>9999</v>
      </c>
      <c r="Q1190">
        <v>77</v>
      </c>
      <c r="R1190">
        <v>897</v>
      </c>
      <c r="S1190">
        <v>897</v>
      </c>
      <c r="T1190">
        <v>16.662207357859526</v>
      </c>
      <c r="U1190">
        <v>62.425863991081393</v>
      </c>
      <c r="V1190">
        <v>75.979580423972394</v>
      </c>
      <c r="W1190">
        <v>70.129152731326613</v>
      </c>
      <c r="X1190">
        <v>0.58320067555161936</v>
      </c>
      <c r="Y1190">
        <v>2.3847620953230391</v>
      </c>
      <c r="Z1190">
        <v>-7.9064484227251439</v>
      </c>
      <c r="AA1190">
        <v>4.4538232373386286</v>
      </c>
      <c r="AB1190">
        <v>3.8879651486784006</v>
      </c>
    </row>
    <row r="1191" spans="1:28">
      <c r="A1191">
        <v>11</v>
      </c>
      <c r="B1191">
        <v>122</v>
      </c>
      <c r="C1191">
        <v>2019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71</v>
      </c>
      <c r="O1191">
        <v>99</v>
      </c>
      <c r="P1191">
        <v>9999</v>
      </c>
      <c r="Q1191">
        <v>77</v>
      </c>
      <c r="R1191">
        <v>1101</v>
      </c>
      <c r="S1191">
        <v>1101</v>
      </c>
      <c r="T1191">
        <v>16.564032697547685</v>
      </c>
      <c r="U1191">
        <v>62.106267029972749</v>
      </c>
      <c r="V1191">
        <v>78.05884141571282</v>
      </c>
      <c r="W1191">
        <v>72.048310626703</v>
      </c>
      <c r="X1191">
        <v>0.58645942516739857</v>
      </c>
      <c r="Y1191">
        <v>2.4754134798045087</v>
      </c>
      <c r="Z1191">
        <v>-2.679777856111508</v>
      </c>
      <c r="AA1191">
        <v>5.4667328699106257</v>
      </c>
      <c r="AB1191">
        <v>4.9027804907221277</v>
      </c>
    </row>
    <row r="1192" spans="1:28">
      <c r="A1192">
        <v>11</v>
      </c>
      <c r="B1192">
        <v>123</v>
      </c>
      <c r="C1192">
        <v>2019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73</v>
      </c>
      <c r="O1192">
        <v>99</v>
      </c>
      <c r="P1192">
        <v>9999</v>
      </c>
      <c r="Q1192">
        <v>78</v>
      </c>
      <c r="R1192">
        <v>1321</v>
      </c>
      <c r="S1192">
        <v>1321</v>
      </c>
      <c r="T1192">
        <v>16.495836487509461</v>
      </c>
      <c r="U1192">
        <v>61.864496593489811</v>
      </c>
      <c r="V1192">
        <v>80.252755102794254</v>
      </c>
      <c r="W1192">
        <v>74.073292959878913</v>
      </c>
      <c r="X1192">
        <v>0.58567376498025803</v>
      </c>
      <c r="Y1192">
        <v>2.4094101555524654</v>
      </c>
      <c r="Z1192">
        <v>-5.7202151805946819</v>
      </c>
      <c r="AA1192">
        <v>6.5590863952333676</v>
      </c>
      <c r="AB1192">
        <v>6.0477773995519311</v>
      </c>
    </row>
    <row r="1193" spans="1:28">
      <c r="A1193">
        <v>11</v>
      </c>
      <c r="B1193">
        <v>124</v>
      </c>
      <c r="C1193">
        <v>2019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75</v>
      </c>
      <c r="O1193">
        <v>99</v>
      </c>
      <c r="P1193">
        <v>9999</v>
      </c>
      <c r="Q1193">
        <v>81</v>
      </c>
      <c r="R1193">
        <v>1552</v>
      </c>
      <c r="S1193">
        <v>1552</v>
      </c>
      <c r="T1193">
        <v>16.394974226804123</v>
      </c>
      <c r="U1193">
        <v>61.655927835051543</v>
      </c>
      <c r="V1193">
        <v>82.388739654421499</v>
      </c>
      <c r="W1193">
        <v>76.044806701030879</v>
      </c>
      <c r="X1193">
        <v>0.56995350576341652</v>
      </c>
      <c r="Y1193">
        <v>2.5213349260311695</v>
      </c>
      <c r="Z1193">
        <v>-3.9444713905926503</v>
      </c>
      <c r="AA1193">
        <v>7.7060575968222436</v>
      </c>
      <c r="AB1193">
        <v>7.2944509026323292</v>
      </c>
    </row>
    <row r="1194" spans="1:28">
      <c r="A1194">
        <v>11</v>
      </c>
      <c r="B1194">
        <v>125</v>
      </c>
      <c r="C1194">
        <v>2019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77</v>
      </c>
      <c r="O1194">
        <v>99</v>
      </c>
      <c r="P1194">
        <v>9999</v>
      </c>
      <c r="Q1194">
        <v>87</v>
      </c>
      <c r="R1194">
        <v>1719</v>
      </c>
      <c r="S1194">
        <v>1719</v>
      </c>
      <c r="T1194">
        <v>16.43280977312391</v>
      </c>
      <c r="U1194">
        <v>61.605002908667821</v>
      </c>
      <c r="V1194">
        <v>84.594075393426436</v>
      </c>
      <c r="W1194">
        <v>78.080331588132609</v>
      </c>
      <c r="X1194">
        <v>0.58572017842174517</v>
      </c>
      <c r="Y1194">
        <v>2.4720422740409687</v>
      </c>
      <c r="Z1194">
        <v>-3.2794457347323238</v>
      </c>
      <c r="AA1194">
        <v>8.535253227408143</v>
      </c>
      <c r="AB1194">
        <v>8.2956200762326269</v>
      </c>
    </row>
    <row r="1195" spans="1:28">
      <c r="A1195">
        <v>11</v>
      </c>
      <c r="B1195">
        <v>126</v>
      </c>
      <c r="C1195">
        <v>2019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79</v>
      </c>
      <c r="O1195">
        <v>99</v>
      </c>
      <c r="P1195">
        <v>9999</v>
      </c>
      <c r="Q1195">
        <v>93</v>
      </c>
      <c r="R1195">
        <v>1772</v>
      </c>
      <c r="S1195">
        <v>1772</v>
      </c>
      <c r="T1195">
        <v>16.37189616252822</v>
      </c>
      <c r="U1195">
        <v>61.427200902934509</v>
      </c>
      <c r="V1195">
        <v>86.751227105644631</v>
      </c>
      <c r="W1195">
        <v>80.07138261851</v>
      </c>
      <c r="X1195">
        <v>0.58178575826352408</v>
      </c>
      <c r="Y1195">
        <v>2.3883191238379764</v>
      </c>
      <c r="Z1195">
        <v>-4.7911532048816445</v>
      </c>
      <c r="AA1195">
        <v>8.7984111221449854</v>
      </c>
      <c r="AB1195">
        <v>8.7694503482316133</v>
      </c>
    </row>
    <row r="1196" spans="1:28">
      <c r="A1196">
        <v>11</v>
      </c>
      <c r="B1196">
        <v>127</v>
      </c>
      <c r="C1196">
        <v>2019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81</v>
      </c>
      <c r="O1196">
        <v>99</v>
      </c>
      <c r="P1196">
        <v>9999</v>
      </c>
      <c r="Q1196">
        <v>89</v>
      </c>
      <c r="R1196">
        <v>1758</v>
      </c>
      <c r="S1196">
        <v>1758</v>
      </c>
      <c r="T1196">
        <v>16.303754266211602</v>
      </c>
      <c r="U1196">
        <v>61.270762229806607</v>
      </c>
      <c r="V1196">
        <v>88.870207329564451</v>
      </c>
      <c r="W1196">
        <v>82.027201365187807</v>
      </c>
      <c r="X1196">
        <v>0.57150582021526719</v>
      </c>
      <c r="Y1196">
        <v>2.4648977274820592</v>
      </c>
      <c r="Z1196">
        <v>-0.26238030833516646</v>
      </c>
      <c r="AA1196">
        <v>8.7288977159880812</v>
      </c>
      <c r="AB1196">
        <v>8.9126754740027252</v>
      </c>
    </row>
    <row r="1197" spans="1:28">
      <c r="A1197">
        <v>11</v>
      </c>
      <c r="B1197">
        <v>128</v>
      </c>
      <c r="C1197">
        <v>2019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83</v>
      </c>
      <c r="O1197">
        <v>99</v>
      </c>
      <c r="P1197">
        <v>9999</v>
      </c>
      <c r="Q1197">
        <v>90</v>
      </c>
      <c r="R1197">
        <v>1514</v>
      </c>
      <c r="S1197">
        <v>1514</v>
      </c>
      <c r="T1197">
        <v>16.249009247027743</v>
      </c>
      <c r="U1197">
        <v>61.202113606340816</v>
      </c>
      <c r="V1197">
        <v>91.019241145480606</v>
      </c>
      <c r="W1197">
        <v>84.010759577278733</v>
      </c>
      <c r="X1197">
        <v>0.56471174682745051</v>
      </c>
      <c r="Y1197">
        <v>2.4147489943511542</v>
      </c>
      <c r="Z1197">
        <v>3.209303642340434</v>
      </c>
      <c r="AA1197">
        <v>7.5173783515392243</v>
      </c>
      <c r="AB1197">
        <v>7.8612591786073391</v>
      </c>
    </row>
    <row r="1198" spans="1:28">
      <c r="A1198">
        <v>11</v>
      </c>
      <c r="B1198">
        <v>129</v>
      </c>
      <c r="C1198">
        <v>2019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85</v>
      </c>
      <c r="O1198">
        <v>99</v>
      </c>
      <c r="P1198">
        <v>9999</v>
      </c>
      <c r="Q1198">
        <v>87</v>
      </c>
      <c r="R1198">
        <v>1442</v>
      </c>
      <c r="S1198">
        <v>1442</v>
      </c>
      <c r="T1198">
        <v>16.253120665742028</v>
      </c>
      <c r="U1198">
        <v>61.092926490984752</v>
      </c>
      <c r="V1198">
        <v>93.171839100322842</v>
      </c>
      <c r="W1198">
        <v>85.997607489597726</v>
      </c>
      <c r="X1198">
        <v>0.56548117904525697</v>
      </c>
      <c r="Y1198">
        <v>2.3749659243058678</v>
      </c>
      <c r="Z1198">
        <v>1.0720104709916141</v>
      </c>
      <c r="AA1198">
        <v>7.1598808341608748</v>
      </c>
      <c r="AB1198">
        <v>7.6644846312090644</v>
      </c>
    </row>
    <row r="1199" spans="1:28">
      <c r="A1199">
        <v>11</v>
      </c>
      <c r="B1199">
        <v>130</v>
      </c>
      <c r="C1199">
        <v>2019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87</v>
      </c>
      <c r="O1199">
        <v>99</v>
      </c>
      <c r="P1199">
        <v>9999</v>
      </c>
      <c r="Q1199">
        <v>87</v>
      </c>
      <c r="R1199">
        <v>1514</v>
      </c>
      <c r="S1199">
        <v>1514</v>
      </c>
      <c r="T1199">
        <v>16.217305151915451</v>
      </c>
      <c r="U1199">
        <v>60.946499339498011</v>
      </c>
      <c r="V1199">
        <v>95.873880617308245</v>
      </c>
      <c r="W1199">
        <v>88.491591809775372</v>
      </c>
      <c r="X1199">
        <v>0.86563141323360449</v>
      </c>
      <c r="Y1199">
        <v>2.3737148294349102</v>
      </c>
      <c r="Z1199">
        <v>-2.6561702938645513</v>
      </c>
      <c r="AA1199">
        <v>7.5173783515392243</v>
      </c>
      <c r="AB1199">
        <v>8.2805505133453767</v>
      </c>
    </row>
    <row r="1200" spans="1:28">
      <c r="A1200">
        <v>11</v>
      </c>
      <c r="B1200">
        <v>131</v>
      </c>
      <c r="C1200">
        <v>2019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90</v>
      </c>
      <c r="O1200">
        <v>99</v>
      </c>
      <c r="P1200">
        <v>9999</v>
      </c>
      <c r="Q1200">
        <v>91</v>
      </c>
      <c r="R1200">
        <v>1551</v>
      </c>
      <c r="S1200">
        <v>1551</v>
      </c>
      <c r="T1200">
        <v>16.087040618955513</v>
      </c>
      <c r="U1200">
        <v>60.703417150225661</v>
      </c>
      <c r="V1200">
        <v>99.987412447706234</v>
      </c>
      <c r="W1200">
        <v>92.288381689232807</v>
      </c>
      <c r="X1200">
        <v>1.418647078914373</v>
      </c>
      <c r="Y1200">
        <v>2.4042692375851757</v>
      </c>
      <c r="Z1200">
        <v>-6.4705805070186608</v>
      </c>
      <c r="AA1200">
        <v>7.7010923535253246</v>
      </c>
      <c r="AB1200">
        <v>8.8468804101195655</v>
      </c>
    </row>
    <row r="1201" spans="1:28">
      <c r="A1201">
        <v>11</v>
      </c>
      <c r="B1201">
        <v>132</v>
      </c>
      <c r="C1201">
        <v>2019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95</v>
      </c>
      <c r="O1201">
        <v>99</v>
      </c>
      <c r="P1201">
        <v>9999</v>
      </c>
      <c r="Q1201">
        <v>93</v>
      </c>
      <c r="R1201">
        <v>808</v>
      </c>
      <c r="S1201">
        <v>808</v>
      </c>
      <c r="T1201">
        <v>16.016089108910887</v>
      </c>
      <c r="U1201">
        <v>60.608910891089103</v>
      </c>
      <c r="V1201">
        <v>105.38386449695868</v>
      </c>
      <c r="W1201">
        <v>97.269306930693119</v>
      </c>
      <c r="X1201">
        <v>1.4398299077330623</v>
      </c>
      <c r="Y1201">
        <v>2.5491252240525779</v>
      </c>
      <c r="Z1201">
        <v>-7.0336005620416708</v>
      </c>
      <c r="AA1201">
        <v>4.011916583912611</v>
      </c>
      <c r="AB1201">
        <v>4.8575637672676084</v>
      </c>
    </row>
    <row r="1202" spans="1:28">
      <c r="A1202">
        <v>11</v>
      </c>
      <c r="B1202">
        <v>133</v>
      </c>
      <c r="C1202">
        <v>2019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100</v>
      </c>
      <c r="O1202">
        <v>99</v>
      </c>
      <c r="P1202">
        <v>9999</v>
      </c>
      <c r="Q1202">
        <v>62</v>
      </c>
      <c r="R1202">
        <v>374</v>
      </c>
      <c r="S1202">
        <v>374</v>
      </c>
      <c r="T1202">
        <v>15.836898395721924</v>
      </c>
      <c r="U1202">
        <v>60.30213903743315</v>
      </c>
      <c r="V1202">
        <v>110.76465373897018</v>
      </c>
      <c r="W1202">
        <v>102.23577540106952</v>
      </c>
      <c r="X1202">
        <v>1.4889777970267557</v>
      </c>
      <c r="Y1202">
        <v>2.2544420137814329</v>
      </c>
      <c r="Z1202">
        <v>-6.9188518747353651</v>
      </c>
      <c r="AA1202">
        <v>1.8570009930486588</v>
      </c>
      <c r="AB1202">
        <v>2.3632290996559808</v>
      </c>
    </row>
    <row r="1203" spans="1:28">
      <c r="A1203">
        <v>11</v>
      </c>
      <c r="B1203">
        <v>134</v>
      </c>
      <c r="C1203">
        <v>2019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105</v>
      </c>
      <c r="O1203">
        <v>99</v>
      </c>
      <c r="P1203">
        <v>9999</v>
      </c>
      <c r="Q1203">
        <v>48</v>
      </c>
      <c r="R1203">
        <v>198</v>
      </c>
      <c r="S1203">
        <v>198</v>
      </c>
      <c r="T1203">
        <v>15.666666666666663</v>
      </c>
      <c r="U1203">
        <v>59.762626262626256</v>
      </c>
      <c r="V1203">
        <v>116.13518719152528</v>
      </c>
      <c r="W1203">
        <v>107.19277777777783</v>
      </c>
      <c r="X1203">
        <v>1.312834031029104</v>
      </c>
      <c r="Y1203">
        <v>2.3930068933526005</v>
      </c>
      <c r="Z1203">
        <v>-12.756305883442298</v>
      </c>
      <c r="AA1203">
        <v>0.98311817279046643</v>
      </c>
      <c r="AB1203">
        <v>1.3117831373334239</v>
      </c>
    </row>
    <row r="1204" spans="1:28">
      <c r="A1204">
        <v>11</v>
      </c>
      <c r="B1204">
        <v>135</v>
      </c>
      <c r="C1204">
        <v>2019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110</v>
      </c>
      <c r="O1204">
        <v>99</v>
      </c>
      <c r="P1204">
        <v>9999</v>
      </c>
      <c r="Q1204">
        <v>28</v>
      </c>
      <c r="R1204">
        <v>94</v>
      </c>
      <c r="S1204">
        <v>94</v>
      </c>
      <c r="T1204">
        <v>15.308510638297872</v>
      </c>
      <c r="U1204">
        <v>59.085106382978715</v>
      </c>
      <c r="V1204">
        <v>121.32246836172511</v>
      </c>
      <c r="W1204">
        <v>111.98063829787236</v>
      </c>
      <c r="X1204">
        <v>1.3501156833876229</v>
      </c>
      <c r="Y1204">
        <v>2.8904081080767976</v>
      </c>
      <c r="Z1204">
        <v>-4.7666172063405998</v>
      </c>
      <c r="AA1204">
        <v>0.46673286991062563</v>
      </c>
      <c r="AB1204">
        <v>0.65058211579234126</v>
      </c>
    </row>
    <row r="1205" spans="1:28">
      <c r="A1205">
        <v>11</v>
      </c>
      <c r="B1205">
        <v>136</v>
      </c>
      <c r="C1205">
        <v>2019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115</v>
      </c>
      <c r="O1205">
        <v>99</v>
      </c>
      <c r="P1205">
        <v>9999</v>
      </c>
      <c r="Q1205">
        <v>16</v>
      </c>
      <c r="R1205">
        <v>33</v>
      </c>
      <c r="S1205">
        <v>33</v>
      </c>
      <c r="T1205">
        <v>14.81818181818182</v>
      </c>
      <c r="U1205">
        <v>58.242424242424242</v>
      </c>
      <c r="V1205">
        <v>126.9345677796382</v>
      </c>
      <c r="W1205">
        <v>117.16060606060604</v>
      </c>
      <c r="X1205">
        <v>1.5316735537032828</v>
      </c>
      <c r="Y1205">
        <v>2.0004590841332264</v>
      </c>
      <c r="Z1205">
        <v>1.795159558189737</v>
      </c>
      <c r="AA1205">
        <v>0.16385302879841113</v>
      </c>
      <c r="AB1205">
        <v>0.2389609178531934</v>
      </c>
    </row>
    <row r="1206" spans="1:28">
      <c r="A1206">
        <v>11</v>
      </c>
      <c r="B1206">
        <v>137</v>
      </c>
      <c r="C1206">
        <v>2019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120</v>
      </c>
      <c r="O1206">
        <v>99</v>
      </c>
      <c r="P1206">
        <v>9999</v>
      </c>
      <c r="Q1206">
        <v>12</v>
      </c>
      <c r="R1206">
        <v>31</v>
      </c>
      <c r="S1206">
        <v>31</v>
      </c>
      <c r="T1206">
        <v>15.258064516129028</v>
      </c>
      <c r="U1206">
        <v>59.032258064516114</v>
      </c>
      <c r="V1206">
        <v>132.96753224058989</v>
      </c>
      <c r="W1206">
        <v>122.72903225806451</v>
      </c>
      <c r="X1206">
        <v>1.3942725119813295</v>
      </c>
      <c r="Y1206">
        <v>2.6938863994984525</v>
      </c>
      <c r="Z1206">
        <v>-27.593640872604485</v>
      </c>
      <c r="AA1206">
        <v>0.153922542204568</v>
      </c>
      <c r="AB1206">
        <v>0.23514748158814888</v>
      </c>
    </row>
    <row r="1207" spans="1:28">
      <c r="A1207">
        <v>11</v>
      </c>
      <c r="B1207">
        <v>138</v>
      </c>
      <c r="C1207">
        <v>2019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125</v>
      </c>
      <c r="O1207">
        <v>99</v>
      </c>
      <c r="P1207">
        <v>9999</v>
      </c>
    </row>
    <row r="1208" spans="1:28">
      <c r="A1208">
        <v>11</v>
      </c>
      <c r="B1208">
        <v>139</v>
      </c>
      <c r="C1208">
        <v>2018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40</v>
      </c>
      <c r="O1208">
        <v>99</v>
      </c>
      <c r="P1208">
        <v>9999</v>
      </c>
      <c r="Q1208">
        <v>47</v>
      </c>
      <c r="R1208">
        <v>346</v>
      </c>
      <c r="S1208">
        <v>346</v>
      </c>
      <c r="T1208">
        <v>16.800578034682079</v>
      </c>
      <c r="U1208">
        <v>64.352601156069355</v>
      </c>
      <c r="V1208">
        <v>54.704125151084369</v>
      </c>
      <c r="W1208">
        <v>50.491907514450837</v>
      </c>
      <c r="X1208">
        <v>3.6459088406988887</v>
      </c>
      <c r="Y1208">
        <v>3.0615000002168755</v>
      </c>
      <c r="Z1208">
        <v>-14.264830942066778</v>
      </c>
      <c r="AA1208">
        <v>1.38195470703359</v>
      </c>
      <c r="AB1208">
        <v>0.8687039820894874</v>
      </c>
    </row>
    <row r="1209" spans="1:28">
      <c r="A1209">
        <v>11</v>
      </c>
      <c r="B1209">
        <v>140</v>
      </c>
      <c r="C1209">
        <v>2018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55</v>
      </c>
      <c r="O1209">
        <v>99</v>
      </c>
      <c r="P1209">
        <v>9999</v>
      </c>
      <c r="Q1209">
        <v>72</v>
      </c>
      <c r="R1209">
        <v>1037</v>
      </c>
      <c r="S1209">
        <v>1037</v>
      </c>
      <c r="T1209">
        <v>16.557377049180324</v>
      </c>
      <c r="U1209">
        <v>62.947926711668245</v>
      </c>
      <c r="V1209">
        <v>64.870328715113899</v>
      </c>
      <c r="W1209">
        <v>59.875313404050189</v>
      </c>
      <c r="X1209">
        <v>2.2396893345881672</v>
      </c>
      <c r="Y1209">
        <v>3.050078336953455</v>
      </c>
      <c r="Z1209">
        <v>-14.368089609003029</v>
      </c>
      <c r="AA1209">
        <v>4.1418700323521191</v>
      </c>
      <c r="AB1209">
        <v>3.0874539696582644</v>
      </c>
    </row>
    <row r="1210" spans="1:28">
      <c r="A1210">
        <v>11</v>
      </c>
      <c r="B1210">
        <v>141</v>
      </c>
      <c r="C1210">
        <v>2018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63</v>
      </c>
      <c r="O1210">
        <v>99</v>
      </c>
      <c r="P1210">
        <v>9999</v>
      </c>
      <c r="Q1210">
        <v>71</v>
      </c>
      <c r="R1210">
        <v>512</v>
      </c>
      <c r="S1210">
        <v>512</v>
      </c>
      <c r="T1210">
        <v>16.53125</v>
      </c>
      <c r="U1210">
        <v>62.53515625</v>
      </c>
      <c r="V1210">
        <v>69.499509073672812</v>
      </c>
      <c r="W1210">
        <v>64.14804687500002</v>
      </c>
      <c r="X1210">
        <v>0.59535645650313496</v>
      </c>
      <c r="Y1210">
        <v>2.8282086270439706</v>
      </c>
      <c r="Z1210">
        <v>-7.29204548550595</v>
      </c>
      <c r="AA1210">
        <v>2.044973439309822</v>
      </c>
      <c r="AB1210">
        <v>1.633154734745494</v>
      </c>
    </row>
    <row r="1211" spans="1:28">
      <c r="A1211">
        <v>11</v>
      </c>
      <c r="B1211">
        <v>142</v>
      </c>
      <c r="C1211">
        <v>2018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65</v>
      </c>
      <c r="O1211">
        <v>99</v>
      </c>
      <c r="P1211">
        <v>9999</v>
      </c>
      <c r="Q1211">
        <v>72</v>
      </c>
      <c r="R1211">
        <v>623</v>
      </c>
      <c r="S1211">
        <v>623</v>
      </c>
      <c r="T1211">
        <v>16.417335473515251</v>
      </c>
      <c r="U1211">
        <v>62.237560192616357</v>
      </c>
      <c r="V1211">
        <v>71.580911571416493</v>
      </c>
      <c r="W1211">
        <v>66.069181380417419</v>
      </c>
      <c r="X1211">
        <v>0.56926113371576359</v>
      </c>
      <c r="Y1211">
        <v>3.01063953133374</v>
      </c>
      <c r="Z1211">
        <v>2.1411142480852234</v>
      </c>
      <c r="AA1211">
        <v>2.4883172904101944</v>
      </c>
      <c r="AB1211">
        <v>2.0467316617545119</v>
      </c>
    </row>
    <row r="1212" spans="1:28">
      <c r="A1212">
        <v>11</v>
      </c>
      <c r="B1212">
        <v>143</v>
      </c>
      <c r="C1212">
        <v>2018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67</v>
      </c>
      <c r="O1212">
        <v>99</v>
      </c>
      <c r="P1212">
        <v>9999</v>
      </c>
      <c r="Q1212">
        <v>79</v>
      </c>
      <c r="R1212">
        <v>907</v>
      </c>
      <c r="S1212">
        <v>907</v>
      </c>
      <c r="T1212">
        <v>16.404630650496145</v>
      </c>
      <c r="U1212">
        <v>61.909592061742003</v>
      </c>
      <c r="V1212">
        <v>73.798229970101474</v>
      </c>
      <c r="W1212">
        <v>68.115766262403497</v>
      </c>
      <c r="X1212">
        <v>0.57678780351198644</v>
      </c>
      <c r="Y1212">
        <v>2.7674646489722594</v>
      </c>
      <c r="Z1212">
        <v>-3.9789737740256226</v>
      </c>
      <c r="AA1212">
        <v>3.6226384950273594</v>
      </c>
      <c r="AB1212">
        <v>3.0720541675235928</v>
      </c>
    </row>
    <row r="1213" spans="1:28">
      <c r="A1213">
        <v>11</v>
      </c>
      <c r="B1213">
        <v>144</v>
      </c>
      <c r="C1213">
        <v>2018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69</v>
      </c>
      <c r="O1213">
        <v>99</v>
      </c>
      <c r="P1213">
        <v>9999</v>
      </c>
      <c r="Q1213">
        <v>83</v>
      </c>
      <c r="R1213">
        <v>1083</v>
      </c>
      <c r="S1213">
        <v>1083</v>
      </c>
      <c r="T1213">
        <v>16.35457063711911</v>
      </c>
      <c r="U1213">
        <v>61.726685133887344</v>
      </c>
      <c r="V1213">
        <v>75.922785809251309</v>
      </c>
      <c r="W1213">
        <v>70.076731301938992</v>
      </c>
      <c r="X1213">
        <v>0.57835186982966846</v>
      </c>
      <c r="Y1213">
        <v>2.835778988967026</v>
      </c>
      <c r="Z1213">
        <v>-1.5193933856698822</v>
      </c>
      <c r="AA1213">
        <v>4.3255981147901119</v>
      </c>
      <c r="AB1213">
        <v>3.7737769563665928</v>
      </c>
    </row>
    <row r="1214" spans="1:28">
      <c r="A1214">
        <v>11</v>
      </c>
      <c r="B1214">
        <v>145</v>
      </c>
      <c r="C1214">
        <v>2018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71</v>
      </c>
      <c r="O1214">
        <v>99</v>
      </c>
      <c r="P1214">
        <v>9999</v>
      </c>
      <c r="Q1214">
        <v>84</v>
      </c>
      <c r="R1214">
        <v>1359</v>
      </c>
      <c r="S1214">
        <v>1359</v>
      </c>
      <c r="T1214">
        <v>16.320088300220753</v>
      </c>
      <c r="U1214">
        <v>61.543782192788818</v>
      </c>
      <c r="V1214">
        <v>78.039425777510061</v>
      </c>
      <c r="W1214">
        <v>72.030389992641744</v>
      </c>
      <c r="X1214">
        <v>0.5788362721396485</v>
      </c>
      <c r="Y1214">
        <v>2.6978236342808395</v>
      </c>
      <c r="Z1214">
        <v>-3.4661102349541446</v>
      </c>
      <c r="AA1214">
        <v>5.4279666094180605</v>
      </c>
      <c r="AB1214">
        <v>4.8675358446928252</v>
      </c>
    </row>
    <row r="1215" spans="1:28">
      <c r="A1215">
        <v>11</v>
      </c>
      <c r="B1215">
        <v>146</v>
      </c>
      <c r="C1215">
        <v>2018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73</v>
      </c>
      <c r="O1215">
        <v>99</v>
      </c>
      <c r="P1215">
        <v>9999</v>
      </c>
      <c r="Q1215">
        <v>91</v>
      </c>
      <c r="R1215">
        <v>1557</v>
      </c>
      <c r="S1215">
        <v>1557</v>
      </c>
      <c r="T1215">
        <v>16.204238921001931</v>
      </c>
      <c r="U1215">
        <v>61.232498394348099</v>
      </c>
      <c r="V1215">
        <v>80.261023678755748</v>
      </c>
      <c r="W1215">
        <v>74.080924855491318</v>
      </c>
      <c r="X1215">
        <v>0.57438552697433676</v>
      </c>
      <c r="Y1215">
        <v>2.7447428094585464</v>
      </c>
      <c r="Z1215">
        <v>-2.0407925963670581</v>
      </c>
      <c r="AA1215">
        <v>6.2187961816511548</v>
      </c>
      <c r="AB1215">
        <v>5.7354690908020416</v>
      </c>
    </row>
    <row r="1216" spans="1:28">
      <c r="A1216">
        <v>11</v>
      </c>
      <c r="B1216">
        <v>147</v>
      </c>
      <c r="C1216">
        <v>2018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75</v>
      </c>
      <c r="O1216">
        <v>99</v>
      </c>
      <c r="P1216">
        <v>9999</v>
      </c>
      <c r="Q1216">
        <v>93</v>
      </c>
      <c r="R1216">
        <v>1905</v>
      </c>
      <c r="S1216">
        <v>1905</v>
      </c>
      <c r="T1216">
        <v>16.165354330708666</v>
      </c>
      <c r="U1216">
        <v>61.131758530183703</v>
      </c>
      <c r="V1216">
        <v>82.379494004202783</v>
      </c>
      <c r="W1216">
        <v>76.036272965879206</v>
      </c>
      <c r="X1216">
        <v>0.58344777493934896</v>
      </c>
      <c r="Y1216">
        <v>2.6648217314348881</v>
      </c>
      <c r="Z1216">
        <v>-2.2960038645059098</v>
      </c>
      <c r="AA1216">
        <v>7.60873906618205</v>
      </c>
      <c r="AB1216">
        <v>7.2026072953989315</v>
      </c>
    </row>
    <row r="1217" spans="1:28">
      <c r="A1217">
        <v>11</v>
      </c>
      <c r="B1217">
        <v>148</v>
      </c>
      <c r="C1217">
        <v>2018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77</v>
      </c>
      <c r="O1217">
        <v>99</v>
      </c>
      <c r="P1217">
        <v>9999</v>
      </c>
      <c r="Q1217">
        <v>91</v>
      </c>
      <c r="R1217">
        <v>1957</v>
      </c>
      <c r="S1217">
        <v>1957</v>
      </c>
      <c r="T1217">
        <v>16.084823709759835</v>
      </c>
      <c r="U1217">
        <v>60.96627491057739</v>
      </c>
      <c r="V1217">
        <v>84.591855998219827</v>
      </c>
      <c r="W1217">
        <v>78.078283086356549</v>
      </c>
      <c r="X1217">
        <v>0.57489064130536893</v>
      </c>
      <c r="Y1217">
        <v>2.7099406461434512</v>
      </c>
      <c r="Z1217">
        <v>-2.4249586843685735</v>
      </c>
      <c r="AA1217">
        <v>7.8164316811119523</v>
      </c>
      <c r="AB1217">
        <v>7.5979252384110012</v>
      </c>
    </row>
    <row r="1218" spans="1:28">
      <c r="A1218">
        <v>11</v>
      </c>
      <c r="B1218">
        <v>149</v>
      </c>
      <c r="C1218">
        <v>2018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79</v>
      </c>
      <c r="O1218">
        <v>99</v>
      </c>
      <c r="P1218">
        <v>9999</v>
      </c>
      <c r="Q1218">
        <v>91</v>
      </c>
      <c r="R1218">
        <v>2023</v>
      </c>
      <c r="S1218">
        <v>2023</v>
      </c>
      <c r="T1218">
        <v>16.018289668808698</v>
      </c>
      <c r="U1218">
        <v>60.773603559070693</v>
      </c>
      <c r="V1218">
        <v>86.740351611934074</v>
      </c>
      <c r="W1218">
        <v>80.061344537815074</v>
      </c>
      <c r="X1218">
        <v>0.57551676486165004</v>
      </c>
      <c r="Y1218">
        <v>2.6023593263228153</v>
      </c>
      <c r="Z1218">
        <v>0.24409783949176517</v>
      </c>
      <c r="AA1218">
        <v>8.0800415385229858</v>
      </c>
      <c r="AB1218">
        <v>8.0536489923149048</v>
      </c>
    </row>
    <row r="1219" spans="1:28">
      <c r="A1219">
        <v>11</v>
      </c>
      <c r="B1219">
        <v>150</v>
      </c>
      <c r="C1219">
        <v>2018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81</v>
      </c>
      <c r="O1219">
        <v>99</v>
      </c>
      <c r="P1219">
        <v>9999</v>
      </c>
      <c r="Q1219">
        <v>100</v>
      </c>
      <c r="R1219">
        <v>2040</v>
      </c>
      <c r="S1219">
        <v>2040</v>
      </c>
      <c r="T1219">
        <v>16.013235294117649</v>
      </c>
      <c r="U1219">
        <v>60.674509803921588</v>
      </c>
      <c r="V1219">
        <v>88.882161748773058</v>
      </c>
      <c r="W1219">
        <v>82.038235294117598</v>
      </c>
      <c r="X1219">
        <v>0.56800202251111587</v>
      </c>
      <c r="Y1219">
        <v>2.4636449274064902</v>
      </c>
      <c r="Z1219">
        <v>-0.36122252943981503</v>
      </c>
      <c r="AA1219">
        <v>8.14794104725007</v>
      </c>
      <c r="AB1219">
        <v>8.3218601409561703</v>
      </c>
    </row>
    <row r="1220" spans="1:28">
      <c r="A1220">
        <v>11</v>
      </c>
      <c r="B1220">
        <v>151</v>
      </c>
      <c r="C1220">
        <v>2018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83</v>
      </c>
      <c r="O1220">
        <v>99</v>
      </c>
      <c r="P1220">
        <v>9999</v>
      </c>
      <c r="Q1220">
        <v>91</v>
      </c>
      <c r="R1220">
        <v>1822</v>
      </c>
      <c r="S1220">
        <v>1822</v>
      </c>
      <c r="T1220">
        <v>15.961031833150388</v>
      </c>
      <c r="U1220">
        <v>60.559824368825446</v>
      </c>
      <c r="V1220">
        <v>91.058960365248325</v>
      </c>
      <c r="W1220">
        <v>84.047420417124016</v>
      </c>
      <c r="X1220">
        <v>0.57615577346954738</v>
      </c>
      <c r="Y1220">
        <v>2.4920267083534182</v>
      </c>
      <c r="Z1220">
        <v>1.7481205263643731</v>
      </c>
      <c r="AA1220">
        <v>7.2772297000439359</v>
      </c>
      <c r="AB1220">
        <v>7.6145930255454655</v>
      </c>
    </row>
    <row r="1221" spans="1:28">
      <c r="A1221">
        <v>11</v>
      </c>
      <c r="B1221">
        <v>152</v>
      </c>
      <c r="C1221">
        <v>2018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85</v>
      </c>
      <c r="O1221">
        <v>99</v>
      </c>
      <c r="P1221">
        <v>9999</v>
      </c>
      <c r="Q1221">
        <v>90</v>
      </c>
      <c r="R1221">
        <v>1635</v>
      </c>
      <c r="S1221">
        <v>1635</v>
      </c>
      <c r="T1221">
        <v>15.867889908256885</v>
      </c>
      <c r="U1221">
        <v>60.356574923547406</v>
      </c>
      <c r="V1221">
        <v>93.216310329632606</v>
      </c>
      <c r="W1221">
        <v>86.038654434250972</v>
      </c>
      <c r="X1221">
        <v>0.57452388995293668</v>
      </c>
      <c r="Y1221">
        <v>2.4563612505106445</v>
      </c>
      <c r="Z1221">
        <v>1.1166139226689951</v>
      </c>
      <c r="AA1221">
        <v>6.5303351040460109</v>
      </c>
      <c r="AB1221">
        <v>6.9949610773357644</v>
      </c>
    </row>
    <row r="1222" spans="1:28">
      <c r="A1222">
        <v>11</v>
      </c>
      <c r="B1222">
        <v>153</v>
      </c>
      <c r="C1222">
        <v>2018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87</v>
      </c>
      <c r="O1222">
        <v>99</v>
      </c>
      <c r="P1222">
        <v>9999</v>
      </c>
      <c r="Q1222">
        <v>100</v>
      </c>
      <c r="R1222">
        <v>1888</v>
      </c>
      <c r="S1222">
        <v>1888</v>
      </c>
      <c r="T1222">
        <v>15.822563559322036</v>
      </c>
      <c r="U1222">
        <v>60.270127118644069</v>
      </c>
      <c r="V1222">
        <v>95.91042014800685</v>
      </c>
      <c r="W1222">
        <v>88.525317796610238</v>
      </c>
      <c r="X1222">
        <v>0.87096825663925503</v>
      </c>
      <c r="Y1222">
        <v>2.4001495329355298</v>
      </c>
      <c r="Z1222">
        <v>-4.4545730590651695</v>
      </c>
      <c r="AA1222">
        <v>7.5408395574549694</v>
      </c>
      <c r="AB1222">
        <v>8.3108112677423449</v>
      </c>
    </row>
    <row r="1223" spans="1:28">
      <c r="A1223">
        <v>11</v>
      </c>
      <c r="B1223">
        <v>154</v>
      </c>
      <c r="C1223">
        <v>2018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90</v>
      </c>
      <c r="O1223">
        <v>99</v>
      </c>
      <c r="P1223">
        <v>9999</v>
      </c>
      <c r="Q1223">
        <v>104</v>
      </c>
      <c r="R1223">
        <v>2112</v>
      </c>
      <c r="S1223">
        <v>2112</v>
      </c>
      <c r="T1223">
        <v>15.720170454545457</v>
      </c>
      <c r="U1223">
        <v>60.115056818181827</v>
      </c>
      <c r="V1223">
        <v>100.01005449949101</v>
      </c>
      <c r="W1223">
        <v>92.309280303030476</v>
      </c>
      <c r="X1223">
        <v>1.425385066588547</v>
      </c>
      <c r="Y1223">
        <v>2.3827665270708311</v>
      </c>
      <c r="Z1223">
        <v>-3.8638057733442688</v>
      </c>
      <c r="AA1223">
        <v>8.4355154371530148</v>
      </c>
      <c r="AB1223">
        <v>9.6942276549219226</v>
      </c>
    </row>
    <row r="1224" spans="1:28">
      <c r="A1224">
        <v>11</v>
      </c>
      <c r="B1224">
        <v>155</v>
      </c>
      <c r="C1224">
        <v>2018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95</v>
      </c>
      <c r="O1224">
        <v>99</v>
      </c>
      <c r="P1224">
        <v>9999</v>
      </c>
      <c r="Q1224">
        <v>89</v>
      </c>
      <c r="R1224">
        <v>1145</v>
      </c>
      <c r="S1224">
        <v>1145</v>
      </c>
      <c r="T1224">
        <v>15.661135371179045</v>
      </c>
      <c r="U1224">
        <v>59.930131004366807</v>
      </c>
      <c r="V1224">
        <v>105.31199288441398</v>
      </c>
      <c r="W1224">
        <v>97.202969432314433</v>
      </c>
      <c r="X1224">
        <v>1.426202060659808</v>
      </c>
      <c r="Y1224">
        <v>2.287694531847956</v>
      </c>
      <c r="Z1224">
        <v>-0.11142020963181294</v>
      </c>
      <c r="AA1224">
        <v>4.5732316172065346</v>
      </c>
      <c r="AB1224">
        <v>5.5342523025613088</v>
      </c>
    </row>
    <row r="1225" spans="1:28">
      <c r="A1225">
        <v>11</v>
      </c>
      <c r="B1225">
        <v>156</v>
      </c>
      <c r="C1225">
        <v>2018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100</v>
      </c>
      <c r="O1225">
        <v>99</v>
      </c>
      <c r="P1225">
        <v>9999</v>
      </c>
      <c r="Q1225">
        <v>78</v>
      </c>
      <c r="R1225">
        <v>533</v>
      </c>
      <c r="S1225">
        <v>533</v>
      </c>
      <c r="T1225">
        <v>15.45215759849906</v>
      </c>
      <c r="U1225">
        <v>59.600375234521586</v>
      </c>
      <c r="V1225">
        <v>110.77976010195968</v>
      </c>
      <c r="W1225">
        <v>102.24971857410883</v>
      </c>
      <c r="X1225">
        <v>1.5038739579507259</v>
      </c>
      <c r="Y1225">
        <v>2.3301112088675944</v>
      </c>
      <c r="Z1225">
        <v>2.0875580701482757</v>
      </c>
      <c r="AA1225">
        <v>2.1288493030315134</v>
      </c>
      <c r="AB1225">
        <v>2.7099624039961321</v>
      </c>
    </row>
    <row r="1226" spans="1:28">
      <c r="A1226">
        <v>11</v>
      </c>
      <c r="B1226">
        <v>157</v>
      </c>
      <c r="C1226">
        <v>2018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105</v>
      </c>
      <c r="O1226">
        <v>99</v>
      </c>
      <c r="P1226">
        <v>9999</v>
      </c>
      <c r="Q1226">
        <v>57</v>
      </c>
      <c r="R1226">
        <v>282</v>
      </c>
      <c r="S1226">
        <v>282</v>
      </c>
      <c r="T1226">
        <v>14.936170212765957</v>
      </c>
      <c r="U1226">
        <v>58.48581560283688</v>
      </c>
      <c r="V1226">
        <v>116.09575620663422</v>
      </c>
      <c r="W1226">
        <v>107.15638297872341</v>
      </c>
      <c r="X1226">
        <v>1.4068897221190635</v>
      </c>
      <c r="Y1226">
        <v>2.350828481101447</v>
      </c>
      <c r="Z1226">
        <v>-21.296225569632295</v>
      </c>
      <c r="AA1226">
        <v>1.1263330271198628</v>
      </c>
      <c r="AB1226">
        <v>1.502592059688977</v>
      </c>
    </row>
    <row r="1227" spans="1:28">
      <c r="A1227">
        <v>11</v>
      </c>
      <c r="B1227">
        <v>158</v>
      </c>
      <c r="C1227">
        <v>2018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110</v>
      </c>
      <c r="O1227">
        <v>99</v>
      </c>
      <c r="P1227">
        <v>9999</v>
      </c>
      <c r="Q1227">
        <v>41</v>
      </c>
      <c r="R1227">
        <v>132</v>
      </c>
      <c r="S1227">
        <v>132</v>
      </c>
      <c r="T1227">
        <v>14.295454545454543</v>
      </c>
      <c r="U1227">
        <v>57.409090909090899</v>
      </c>
      <c r="V1227">
        <v>121.47230703568736</v>
      </c>
      <c r="W1227">
        <v>112.11893939393944</v>
      </c>
      <c r="X1227">
        <v>1.4764377982443615</v>
      </c>
      <c r="Y1227">
        <v>2.705086525963238</v>
      </c>
      <c r="Z1227">
        <v>-8.5780091000304939</v>
      </c>
      <c r="AA1227">
        <v>0.52721971482206331</v>
      </c>
      <c r="AB1227">
        <v>0.73591363142550181</v>
      </c>
    </row>
    <row r="1228" spans="1:28">
      <c r="A1228">
        <v>11</v>
      </c>
      <c r="B1228">
        <v>159</v>
      </c>
      <c r="C1228">
        <v>2018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115</v>
      </c>
      <c r="O1228">
        <v>99</v>
      </c>
      <c r="P1228">
        <v>9999</v>
      </c>
      <c r="Q1228">
        <v>28</v>
      </c>
      <c r="R1228">
        <v>68</v>
      </c>
      <c r="S1228">
        <v>68</v>
      </c>
      <c r="T1228">
        <v>14.573529411764705</v>
      </c>
      <c r="U1228">
        <v>57.82352941176471</v>
      </c>
      <c r="V1228">
        <v>126.9740615639539</v>
      </c>
      <c r="W1228">
        <v>117.19705882352936</v>
      </c>
      <c r="X1228">
        <v>1.3544013859259698</v>
      </c>
      <c r="Y1228">
        <v>2.3697925974687535</v>
      </c>
      <c r="Z1228">
        <v>-7.4844573450050786</v>
      </c>
      <c r="AA1228">
        <v>0.27159803490833567</v>
      </c>
      <c r="AB1228">
        <v>0.39627763361976193</v>
      </c>
    </row>
    <row r="1229" spans="1:28">
      <c r="A1229">
        <v>11</v>
      </c>
      <c r="B1229">
        <v>160</v>
      </c>
      <c r="C1229">
        <v>2018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120</v>
      </c>
      <c r="O1229">
        <v>99</v>
      </c>
      <c r="P1229">
        <v>9999</v>
      </c>
      <c r="Q1229">
        <v>18</v>
      </c>
      <c r="R1229">
        <v>40</v>
      </c>
      <c r="S1229">
        <v>40</v>
      </c>
      <c r="T1229">
        <v>13.625</v>
      </c>
      <c r="U1229">
        <v>56.274999999999999</v>
      </c>
      <c r="V1229">
        <v>132.71126760563379</v>
      </c>
      <c r="W1229">
        <v>122.49250000000001</v>
      </c>
      <c r="X1229">
        <v>1.521411762148734</v>
      </c>
      <c r="Y1229">
        <v>2.3977854366060671</v>
      </c>
      <c r="Z1229">
        <v>-7.6873915016663439</v>
      </c>
      <c r="AA1229">
        <v>0.15976354994607983</v>
      </c>
      <c r="AB1229">
        <v>0.24363710209636205</v>
      </c>
    </row>
    <row r="1230" spans="1:28">
      <c r="A1230">
        <v>11</v>
      </c>
      <c r="B1230">
        <v>161</v>
      </c>
      <c r="C1230">
        <v>2018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125</v>
      </c>
      <c r="O1230">
        <v>99</v>
      </c>
      <c r="P1230">
        <v>9999</v>
      </c>
    </row>
    <row r="1231" spans="1:28">
      <c r="A1231">
        <v>11</v>
      </c>
      <c r="B1231">
        <v>162</v>
      </c>
      <c r="C1231">
        <v>2017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40</v>
      </c>
      <c r="O1231">
        <v>99</v>
      </c>
      <c r="P1231">
        <v>9999</v>
      </c>
      <c r="Q1231">
        <v>65</v>
      </c>
      <c r="R1231">
        <v>405</v>
      </c>
      <c r="S1231">
        <v>405</v>
      </c>
      <c r="T1231">
        <v>16.696296296296293</v>
      </c>
      <c r="U1231">
        <v>63.886419753086415</v>
      </c>
      <c r="V1231">
        <v>54.63317416369059</v>
      </c>
      <c r="W1231">
        <v>50.426419753086442</v>
      </c>
      <c r="X1231">
        <v>3.9193244910036911</v>
      </c>
      <c r="Y1231">
        <v>3.254920419137481</v>
      </c>
      <c r="Z1231">
        <v>-8.1965500704030223</v>
      </c>
      <c r="AA1231">
        <v>1.1685950890152059</v>
      </c>
      <c r="AB1231">
        <v>0.72196286568355739</v>
      </c>
    </row>
    <row r="1232" spans="1:28">
      <c r="A1232">
        <v>11</v>
      </c>
      <c r="B1232">
        <v>163</v>
      </c>
      <c r="C1232">
        <v>2017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55</v>
      </c>
      <c r="O1232">
        <v>99</v>
      </c>
      <c r="P1232">
        <v>9999</v>
      </c>
      <c r="Q1232">
        <v>91</v>
      </c>
      <c r="R1232">
        <v>1190</v>
      </c>
      <c r="S1232">
        <v>1190</v>
      </c>
      <c r="T1232">
        <v>16.526050420168065</v>
      </c>
      <c r="U1232">
        <v>62.698319327731085</v>
      </c>
      <c r="V1232">
        <v>64.868213807733397</v>
      </c>
      <c r="W1232">
        <v>59.873361344537841</v>
      </c>
      <c r="X1232">
        <v>2.2126727354344795</v>
      </c>
      <c r="Y1232">
        <v>3.10444201114325</v>
      </c>
      <c r="Z1232">
        <v>-12.931630525852873</v>
      </c>
      <c r="AA1232">
        <v>3.4336497677236917</v>
      </c>
      <c r="AB1232">
        <v>2.5187339972651754</v>
      </c>
    </row>
    <row r="1233" spans="1:28">
      <c r="A1233">
        <v>11</v>
      </c>
      <c r="B1233">
        <v>164</v>
      </c>
      <c r="C1233">
        <v>2017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63</v>
      </c>
      <c r="O1233">
        <v>99</v>
      </c>
      <c r="P1233">
        <v>9999</v>
      </c>
      <c r="Q1233">
        <v>78</v>
      </c>
      <c r="R1233">
        <v>604</v>
      </c>
      <c r="S1233">
        <v>604</v>
      </c>
      <c r="T1233">
        <v>16.403973509933781</v>
      </c>
      <c r="U1233">
        <v>62.264900662251648</v>
      </c>
      <c r="V1233">
        <v>69.473104546791703</v>
      </c>
      <c r="W1233">
        <v>64.123675496688719</v>
      </c>
      <c r="X1233">
        <v>0.56693003936563791</v>
      </c>
      <c r="Y1233">
        <v>3.1184178081029197</v>
      </c>
      <c r="Z1233">
        <v>-3.4451362822353047</v>
      </c>
      <c r="AA1233">
        <v>1.7427936636177401</v>
      </c>
      <c r="AB1233">
        <v>1.3691689718759097</v>
      </c>
    </row>
    <row r="1234" spans="1:28">
      <c r="A1234">
        <v>11</v>
      </c>
      <c r="B1234">
        <v>165</v>
      </c>
      <c r="C1234">
        <v>2017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65</v>
      </c>
      <c r="O1234">
        <v>99</v>
      </c>
      <c r="P1234">
        <v>9999</v>
      </c>
      <c r="Q1234">
        <v>73</v>
      </c>
      <c r="R1234">
        <v>776</v>
      </c>
      <c r="S1234">
        <v>776</v>
      </c>
      <c r="T1234">
        <v>16.354381443298969</v>
      </c>
      <c r="U1234">
        <v>61.978092783505154</v>
      </c>
      <c r="V1234">
        <v>71.606343054361076</v>
      </c>
      <c r="W1234">
        <v>66.092654639175251</v>
      </c>
      <c r="X1234">
        <v>0.57565307091541362</v>
      </c>
      <c r="Y1234">
        <v>2.95250801506453</v>
      </c>
      <c r="Z1234">
        <v>-5.2562430465121759</v>
      </c>
      <c r="AA1234">
        <v>2.2390858989525921</v>
      </c>
      <c r="AB1234">
        <v>1.8130785478360705</v>
      </c>
    </row>
    <row r="1235" spans="1:28">
      <c r="A1235">
        <v>11</v>
      </c>
      <c r="B1235">
        <v>166</v>
      </c>
      <c r="C1235">
        <v>2017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67</v>
      </c>
      <c r="O1235">
        <v>99</v>
      </c>
      <c r="P1235">
        <v>9999</v>
      </c>
      <c r="Q1235">
        <v>82</v>
      </c>
      <c r="R1235">
        <v>1069</v>
      </c>
      <c r="S1235">
        <v>1069</v>
      </c>
      <c r="T1235">
        <v>16.245088868101028</v>
      </c>
      <c r="U1235">
        <v>61.625818521983149</v>
      </c>
      <c r="V1235">
        <v>73.780438984196635</v>
      </c>
      <c r="W1235">
        <v>68.099345182413515</v>
      </c>
      <c r="X1235">
        <v>0.56024311642582181</v>
      </c>
      <c r="Y1235">
        <v>2.9288934189043379</v>
      </c>
      <c r="Z1235">
        <v>-5.6017983896245456</v>
      </c>
      <c r="AA1235">
        <v>3.0845139510055688</v>
      </c>
      <c r="AB1235">
        <v>2.5734891610122466</v>
      </c>
    </row>
    <row r="1236" spans="1:28">
      <c r="A1236">
        <v>11</v>
      </c>
      <c r="B1236">
        <v>167</v>
      </c>
      <c r="C1236">
        <v>2017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69</v>
      </c>
      <c r="O1236">
        <v>99</v>
      </c>
      <c r="P1236">
        <v>9999</v>
      </c>
      <c r="Q1236">
        <v>82</v>
      </c>
      <c r="R1236">
        <v>1292</v>
      </c>
      <c r="S1236">
        <v>1292</v>
      </c>
      <c r="T1236">
        <v>16.259287925696587</v>
      </c>
      <c r="U1236">
        <v>61.46749226006191</v>
      </c>
      <c r="V1236">
        <v>75.935668787672483</v>
      </c>
      <c r="W1236">
        <v>70.088622291021593</v>
      </c>
      <c r="X1236">
        <v>0.57741466854714651</v>
      </c>
      <c r="Y1236">
        <v>2.8209788327843697</v>
      </c>
      <c r="Z1236">
        <v>-3.6173746408505978</v>
      </c>
      <c r="AA1236">
        <v>3.7279626049571526</v>
      </c>
      <c r="AB1236">
        <v>3.201192120559067</v>
      </c>
    </row>
    <row r="1237" spans="1:28">
      <c r="A1237">
        <v>11</v>
      </c>
      <c r="B1237">
        <v>168</v>
      </c>
      <c r="C1237">
        <v>2017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71</v>
      </c>
      <c r="O1237">
        <v>99</v>
      </c>
      <c r="P1237">
        <v>9999</v>
      </c>
      <c r="Q1237">
        <v>98</v>
      </c>
      <c r="R1237">
        <v>1781</v>
      </c>
      <c r="S1237">
        <v>1781</v>
      </c>
      <c r="T1237">
        <v>16.20999438517687</v>
      </c>
      <c r="U1237">
        <v>61.379562043795609</v>
      </c>
      <c r="V1237">
        <v>78.077735188394783</v>
      </c>
      <c r="W1237">
        <v>72.065749578888244</v>
      </c>
      <c r="X1237">
        <v>0.5797009453487264</v>
      </c>
      <c r="Y1237">
        <v>2.8644676038988797</v>
      </c>
      <c r="Z1237">
        <v>-0.66093986167696395</v>
      </c>
      <c r="AA1237">
        <v>5.1389329716940315</v>
      </c>
      <c r="AB1237">
        <v>4.537269021427405</v>
      </c>
    </row>
    <row r="1238" spans="1:28">
      <c r="A1238">
        <v>11</v>
      </c>
      <c r="B1238">
        <v>169</v>
      </c>
      <c r="C1238">
        <v>2017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73</v>
      </c>
      <c r="O1238">
        <v>99</v>
      </c>
      <c r="P1238">
        <v>9999</v>
      </c>
      <c r="Q1238">
        <v>99</v>
      </c>
      <c r="R1238">
        <v>1907</v>
      </c>
      <c r="S1238">
        <v>1907</v>
      </c>
      <c r="T1238">
        <v>16.062401678028319</v>
      </c>
      <c r="U1238">
        <v>61.05034084950185</v>
      </c>
      <c r="V1238">
        <v>80.236126127098743</v>
      </c>
      <c r="W1238">
        <v>74.057944415312065</v>
      </c>
      <c r="X1238">
        <v>0.57274541095304521</v>
      </c>
      <c r="Y1238">
        <v>2.8435123149900026</v>
      </c>
      <c r="Z1238">
        <v>-0.69106070577535317</v>
      </c>
      <c r="AA1238">
        <v>5.5024958882765391</v>
      </c>
      <c r="AB1238">
        <v>4.9925686895557568</v>
      </c>
    </row>
    <row r="1239" spans="1:28">
      <c r="A1239">
        <v>11</v>
      </c>
      <c r="B1239">
        <v>170</v>
      </c>
      <c r="C1239">
        <v>2017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75</v>
      </c>
      <c r="O1239">
        <v>99</v>
      </c>
      <c r="P1239">
        <v>9999</v>
      </c>
      <c r="Q1239">
        <v>107</v>
      </c>
      <c r="R1239">
        <v>2492</v>
      </c>
      <c r="S1239">
        <v>2492</v>
      </c>
      <c r="T1239">
        <v>15.976725521669337</v>
      </c>
      <c r="U1239">
        <v>60.794943820224717</v>
      </c>
      <c r="V1239">
        <v>82.407235113359377</v>
      </c>
      <c r="W1239">
        <v>76.061878009630789</v>
      </c>
      <c r="X1239">
        <v>0.58966432590866991</v>
      </c>
      <c r="Y1239">
        <v>2.8274491714385928</v>
      </c>
      <c r="Z1239">
        <v>-2.627826767842488</v>
      </c>
      <c r="AA1239">
        <v>7.1904665724096173</v>
      </c>
      <c r="AB1239">
        <v>6.7006476974850839</v>
      </c>
    </row>
    <row r="1240" spans="1:28">
      <c r="A1240">
        <v>11</v>
      </c>
      <c r="B1240">
        <v>171</v>
      </c>
      <c r="C1240">
        <v>2017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77</v>
      </c>
      <c r="O1240">
        <v>99</v>
      </c>
      <c r="P1240">
        <v>9999</v>
      </c>
      <c r="Q1240">
        <v>105</v>
      </c>
      <c r="R1240">
        <v>2609</v>
      </c>
      <c r="S1240">
        <v>2609</v>
      </c>
      <c r="T1240">
        <v>15.954771943273281</v>
      </c>
      <c r="U1240">
        <v>60.652740513606759</v>
      </c>
      <c r="V1240">
        <v>84.607743758894941</v>
      </c>
      <c r="W1240">
        <v>78.092947489459519</v>
      </c>
      <c r="X1240">
        <v>0.58202611763415291</v>
      </c>
      <c r="Y1240">
        <v>2.7561828404988158</v>
      </c>
      <c r="Z1240">
        <v>-2.3317331525573057</v>
      </c>
      <c r="AA1240">
        <v>7.5280607092362306</v>
      </c>
      <c r="AB1240">
        <v>7.202571799383211</v>
      </c>
    </row>
    <row r="1241" spans="1:28">
      <c r="A1241">
        <v>11</v>
      </c>
      <c r="B1241">
        <v>172</v>
      </c>
      <c r="C1241">
        <v>2017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79</v>
      </c>
      <c r="O1241">
        <v>99</v>
      </c>
      <c r="P1241">
        <v>9999</v>
      </c>
      <c r="Q1241">
        <v>99</v>
      </c>
      <c r="R1241">
        <v>2587</v>
      </c>
      <c r="S1241">
        <v>2587</v>
      </c>
      <c r="T1241">
        <v>15.847313490529563</v>
      </c>
      <c r="U1241">
        <v>60.50715114031695</v>
      </c>
      <c r="V1241">
        <v>86.755387069525781</v>
      </c>
      <c r="W1241">
        <v>80.075222265172002</v>
      </c>
      <c r="X1241">
        <v>0.57828296660440981</v>
      </c>
      <c r="Y1241">
        <v>2.7451061774994141</v>
      </c>
      <c r="Z1241">
        <v>-4.2562253222790991</v>
      </c>
      <c r="AA1241">
        <v>7.4645814698329342</v>
      </c>
      <c r="AB1241">
        <v>7.3231222441465134</v>
      </c>
    </row>
    <row r="1242" spans="1:28">
      <c r="A1242">
        <v>11</v>
      </c>
      <c r="B1242">
        <v>173</v>
      </c>
      <c r="C1242">
        <v>2017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81</v>
      </c>
      <c r="O1242">
        <v>99</v>
      </c>
      <c r="P1242">
        <v>9999</v>
      </c>
      <c r="Q1242">
        <v>103</v>
      </c>
      <c r="R1242">
        <v>2790</v>
      </c>
      <c r="S1242">
        <v>2790</v>
      </c>
      <c r="T1242">
        <v>15.855913978494623</v>
      </c>
      <c r="U1242">
        <v>60.430824372759851</v>
      </c>
      <c r="V1242">
        <v>88.890131525297747</v>
      </c>
      <c r="W1242">
        <v>82.045591397849478</v>
      </c>
      <c r="X1242">
        <v>0.57363857034174803</v>
      </c>
      <c r="Y1242">
        <v>2.6472511680859445</v>
      </c>
      <c r="Z1242">
        <v>-0.28325310553077909</v>
      </c>
      <c r="AA1242">
        <v>8.0503217243269773</v>
      </c>
      <c r="AB1242">
        <v>8.0920984045987687</v>
      </c>
    </row>
    <row r="1243" spans="1:28">
      <c r="A1243">
        <v>11</v>
      </c>
      <c r="B1243">
        <v>174</v>
      </c>
      <c r="C1243">
        <v>2017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83</v>
      </c>
      <c r="O1243">
        <v>99</v>
      </c>
      <c r="P1243">
        <v>9999</v>
      </c>
      <c r="Q1243">
        <v>106</v>
      </c>
      <c r="R1243">
        <v>2575</v>
      </c>
      <c r="S1243">
        <v>2575</v>
      </c>
      <c r="T1243">
        <v>15.794174757281551</v>
      </c>
      <c r="U1243">
        <v>60.302912621359248</v>
      </c>
      <c r="V1243">
        <v>91.034637999768975</v>
      </c>
      <c r="W1243">
        <v>84.024970873786387</v>
      </c>
      <c r="X1243">
        <v>0.5734597345205672</v>
      </c>
      <c r="Y1243">
        <v>2.6691861350293045</v>
      </c>
      <c r="Z1243">
        <v>-4.7083179810481779</v>
      </c>
      <c r="AA1243">
        <v>7.42995643015841</v>
      </c>
      <c r="AB1243">
        <v>7.6486943479371936</v>
      </c>
    </row>
    <row r="1244" spans="1:28">
      <c r="A1244">
        <v>11</v>
      </c>
      <c r="B1244">
        <v>175</v>
      </c>
      <c r="C1244">
        <v>2017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85</v>
      </c>
      <c r="O1244">
        <v>99</v>
      </c>
      <c r="P1244">
        <v>9999</v>
      </c>
      <c r="Q1244">
        <v>104</v>
      </c>
      <c r="R1244">
        <v>2374</v>
      </c>
      <c r="S1244">
        <v>2374</v>
      </c>
      <c r="T1244">
        <v>15.737573715248532</v>
      </c>
      <c r="U1244">
        <v>60.155855096882895</v>
      </c>
      <c r="V1244">
        <v>93.224723234097524</v>
      </c>
      <c r="W1244">
        <v>86.046419545071586</v>
      </c>
      <c r="X1244">
        <v>0.57384900594914245</v>
      </c>
      <c r="Y1244">
        <v>2.545817192703808</v>
      </c>
      <c r="Z1244">
        <v>2.0132788907977419</v>
      </c>
      <c r="AA1244">
        <v>6.8499870156101226</v>
      </c>
      <c r="AB1244">
        <v>7.2212972240309119</v>
      </c>
    </row>
    <row r="1245" spans="1:28">
      <c r="A1245">
        <v>11</v>
      </c>
      <c r="B1245">
        <v>176</v>
      </c>
      <c r="C1245">
        <v>2017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87</v>
      </c>
      <c r="O1245">
        <v>99</v>
      </c>
      <c r="P1245">
        <v>9999</v>
      </c>
      <c r="Q1245">
        <v>104</v>
      </c>
      <c r="R1245">
        <v>2892</v>
      </c>
      <c r="S1245">
        <v>2892</v>
      </c>
      <c r="T1245">
        <v>15.669087136929463</v>
      </c>
      <c r="U1245">
        <v>59.965767634854785</v>
      </c>
      <c r="V1245">
        <v>95.918280188632764</v>
      </c>
      <c r="W1245">
        <v>88.532572614108147</v>
      </c>
      <c r="X1245">
        <v>0.86681394235189246</v>
      </c>
      <c r="Y1245">
        <v>2.4687263135654121</v>
      </c>
      <c r="Z1245">
        <v>-2.7207039591251423</v>
      </c>
      <c r="AA1245">
        <v>8.3446345615604347</v>
      </c>
      <c r="AB1245">
        <v>9.0511356809202024</v>
      </c>
    </row>
    <row r="1246" spans="1:28">
      <c r="A1246">
        <v>11</v>
      </c>
      <c r="B1246">
        <v>177</v>
      </c>
      <c r="C1246">
        <v>2017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90</v>
      </c>
      <c r="O1246">
        <v>99</v>
      </c>
      <c r="P1246">
        <v>9999</v>
      </c>
      <c r="Q1246">
        <v>115</v>
      </c>
      <c r="R1246">
        <v>3417</v>
      </c>
      <c r="S1246">
        <v>3417</v>
      </c>
      <c r="T1246">
        <v>15.5873573309921</v>
      </c>
      <c r="U1246">
        <v>59.788118232367594</v>
      </c>
      <c r="V1246">
        <v>100.01502905458702</v>
      </c>
      <c r="W1246">
        <v>92.313871817383756</v>
      </c>
      <c r="X1246">
        <v>1.4186498170512485</v>
      </c>
      <c r="Y1246">
        <v>2.3863452647578742</v>
      </c>
      <c r="Z1246">
        <v>-1.5980191390456699</v>
      </c>
      <c r="AA1246">
        <v>9.8594800473208881</v>
      </c>
      <c r="AB1246">
        <v>11.150995680355273</v>
      </c>
    </row>
    <row r="1247" spans="1:28">
      <c r="A1247">
        <v>11</v>
      </c>
      <c r="B1247">
        <v>178</v>
      </c>
      <c r="C1247">
        <v>2017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95</v>
      </c>
      <c r="O1247">
        <v>99</v>
      </c>
      <c r="P1247">
        <v>9999</v>
      </c>
      <c r="Q1247">
        <v>113</v>
      </c>
      <c r="R1247">
        <v>2002</v>
      </c>
      <c r="S1247">
        <v>2002</v>
      </c>
      <c r="T1247">
        <v>15.425074925074933</v>
      </c>
      <c r="U1247">
        <v>59.478521478521486</v>
      </c>
      <c r="V1247">
        <v>105.41700985904632</v>
      </c>
      <c r="W1247">
        <v>97.299900099900242</v>
      </c>
      <c r="X1247">
        <v>1.4351829986951048</v>
      </c>
      <c r="Y1247">
        <v>2.2597967895936555</v>
      </c>
      <c r="Z1247">
        <v>-2.6691229913515286</v>
      </c>
      <c r="AA1247">
        <v>5.7766107856998596</v>
      </c>
      <c r="AB1247">
        <v>6.8861768151669187</v>
      </c>
    </row>
    <row r="1248" spans="1:28">
      <c r="A1248">
        <v>11</v>
      </c>
      <c r="B1248">
        <v>179</v>
      </c>
      <c r="C1248">
        <v>2017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100</v>
      </c>
      <c r="O1248">
        <v>99</v>
      </c>
      <c r="P1248">
        <v>9999</v>
      </c>
      <c r="Q1248">
        <v>90</v>
      </c>
      <c r="R1248">
        <v>1024</v>
      </c>
      <c r="S1248">
        <v>1024</v>
      </c>
      <c r="T1248">
        <v>15.34765625</v>
      </c>
      <c r="U1248">
        <v>59.34375</v>
      </c>
      <c r="V1248">
        <v>110.77265878927444</v>
      </c>
      <c r="W1248">
        <v>102.24316406249999</v>
      </c>
      <c r="X1248">
        <v>1.42718176880574</v>
      </c>
      <c r="Y1248">
        <v>2.2270969753246046</v>
      </c>
      <c r="Z1248">
        <v>-3.9724565691759857</v>
      </c>
      <c r="AA1248">
        <v>2.9546700522261005</v>
      </c>
      <c r="AB1248">
        <v>3.701143636662704</v>
      </c>
    </row>
    <row r="1249" spans="1:28">
      <c r="A1249">
        <v>11</v>
      </c>
      <c r="B1249">
        <v>180</v>
      </c>
      <c r="C1249">
        <v>2017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105</v>
      </c>
      <c r="O1249">
        <v>99</v>
      </c>
      <c r="P1249">
        <v>9999</v>
      </c>
      <c r="Q1249">
        <v>65</v>
      </c>
      <c r="R1249">
        <v>470</v>
      </c>
      <c r="S1249">
        <v>470</v>
      </c>
      <c r="T1249">
        <v>14.344680851063828</v>
      </c>
      <c r="U1249">
        <v>57.65319148936171</v>
      </c>
      <c r="V1249">
        <v>116.2218482745903</v>
      </c>
      <c r="W1249">
        <v>107.27276595744684</v>
      </c>
      <c r="X1249">
        <v>1.4947791441896701</v>
      </c>
      <c r="Y1249">
        <v>2.6013377134662967</v>
      </c>
      <c r="Z1249">
        <v>-27.268006020622323</v>
      </c>
      <c r="AA1249">
        <v>1.3561473872522147</v>
      </c>
      <c r="AB1249">
        <v>1.7823337832219404</v>
      </c>
    </row>
    <row r="1250" spans="1:28">
      <c r="A1250">
        <v>11</v>
      </c>
      <c r="B1250">
        <v>181</v>
      </c>
      <c r="C1250">
        <v>2017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110</v>
      </c>
      <c r="O1250">
        <v>99</v>
      </c>
      <c r="P1250">
        <v>9999</v>
      </c>
      <c r="Q1250">
        <v>45</v>
      </c>
      <c r="R1250">
        <v>216</v>
      </c>
      <c r="S1250">
        <v>216</v>
      </c>
      <c r="T1250">
        <v>14.138888888888888</v>
      </c>
      <c r="U1250">
        <v>57.074074074074083</v>
      </c>
      <c r="V1250">
        <v>121.65141848240437</v>
      </c>
      <c r="W1250">
        <v>112.28425925925922</v>
      </c>
      <c r="X1250">
        <v>1.4627575453554933</v>
      </c>
      <c r="Y1250">
        <v>2.7426794944592756</v>
      </c>
      <c r="Z1250">
        <v>0.9407086136308358</v>
      </c>
      <c r="AA1250">
        <v>0.6232507141414434</v>
      </c>
      <c r="AB1250">
        <v>0.85738194100533138</v>
      </c>
    </row>
    <row r="1251" spans="1:28">
      <c r="A1251">
        <v>11</v>
      </c>
      <c r="B1251">
        <v>182</v>
      </c>
      <c r="C1251">
        <v>2017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115</v>
      </c>
      <c r="O1251">
        <v>99</v>
      </c>
      <c r="P1251">
        <v>9999</v>
      </c>
      <c r="Q1251">
        <v>27</v>
      </c>
      <c r="R1251">
        <v>92</v>
      </c>
      <c r="S1251">
        <v>92</v>
      </c>
      <c r="T1251">
        <v>13.804347826086955</v>
      </c>
      <c r="U1251">
        <v>56.663043478260867</v>
      </c>
      <c r="V1251">
        <v>126.84653068915161</v>
      </c>
      <c r="W1251">
        <v>117.07934782608696</v>
      </c>
      <c r="X1251">
        <v>1.4571068746785427</v>
      </c>
      <c r="Y1251">
        <v>2.9165091324816754</v>
      </c>
      <c r="Z1251">
        <v>9.606838607486992</v>
      </c>
      <c r="AA1251">
        <v>0.2654586375046889</v>
      </c>
      <c r="AB1251">
        <v>0.38077622523649174</v>
      </c>
    </row>
    <row r="1252" spans="1:28">
      <c r="A1252">
        <v>11</v>
      </c>
      <c r="B1252">
        <v>183</v>
      </c>
      <c r="C1252">
        <v>2017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120</v>
      </c>
      <c r="O1252">
        <v>99</v>
      </c>
      <c r="P1252">
        <v>9999</v>
      </c>
      <c r="Q1252">
        <v>19</v>
      </c>
      <c r="R1252">
        <v>63</v>
      </c>
      <c r="S1252">
        <v>63</v>
      </c>
      <c r="T1252">
        <v>13.857142857142859</v>
      </c>
      <c r="U1252">
        <v>56.603174603174608</v>
      </c>
      <c r="V1252">
        <v>132.6901580422707</v>
      </c>
      <c r="W1252">
        <v>122.4730158730159</v>
      </c>
      <c r="X1252">
        <v>1.4196138921977137</v>
      </c>
      <c r="Y1252">
        <v>3.1799954204803278</v>
      </c>
      <c r="Z1252">
        <v>5.8808370509776067</v>
      </c>
      <c r="AA1252">
        <v>0.18178145829125425</v>
      </c>
      <c r="AB1252">
        <v>0.27276124503817778</v>
      </c>
    </row>
    <row r="1253" spans="1:28">
      <c r="A1253">
        <v>11</v>
      </c>
      <c r="B1253">
        <v>184</v>
      </c>
      <c r="C1253">
        <v>2017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125</v>
      </c>
      <c r="O1253">
        <v>99</v>
      </c>
      <c r="P1253">
        <v>9999</v>
      </c>
    </row>
    <row r="1254" spans="1:28">
      <c r="A1254">
        <v>11</v>
      </c>
      <c r="B1254">
        <v>185</v>
      </c>
      <c r="C1254">
        <v>2016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40</v>
      </c>
      <c r="O1254">
        <v>99</v>
      </c>
      <c r="P1254">
        <v>9999</v>
      </c>
      <c r="Q1254">
        <v>78</v>
      </c>
      <c r="R1254">
        <v>560</v>
      </c>
      <c r="S1254">
        <v>560</v>
      </c>
      <c r="T1254">
        <v>16.748214285714287</v>
      </c>
      <c r="U1254">
        <v>64.076785714285748</v>
      </c>
      <c r="V1254">
        <v>54.57398235567247</v>
      </c>
      <c r="W1254">
        <v>50.371785714285693</v>
      </c>
      <c r="X1254">
        <v>3.6376489204381777</v>
      </c>
      <c r="Y1254">
        <v>3.0803809522888845</v>
      </c>
      <c r="Z1254">
        <v>-7.7336627189165492</v>
      </c>
      <c r="AA1254">
        <v>1.1941316956670078</v>
      </c>
      <c r="AB1254">
        <v>0.73836549267263596</v>
      </c>
    </row>
    <row r="1255" spans="1:28">
      <c r="A1255">
        <v>11</v>
      </c>
      <c r="B1255">
        <v>186</v>
      </c>
      <c r="C1255">
        <v>2016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55</v>
      </c>
      <c r="O1255">
        <v>99</v>
      </c>
      <c r="P1255">
        <v>9999</v>
      </c>
      <c r="Q1255">
        <v>100</v>
      </c>
      <c r="R1255">
        <v>1735</v>
      </c>
      <c r="S1255">
        <v>1735</v>
      </c>
      <c r="T1255">
        <v>16.512391930835737</v>
      </c>
      <c r="U1255">
        <v>62.645533141210393</v>
      </c>
      <c r="V1255">
        <v>64.82026720286261</v>
      </c>
      <c r="W1255">
        <v>59.829106628242094</v>
      </c>
      <c r="X1255">
        <v>2.1833322119418881</v>
      </c>
      <c r="Y1255">
        <v>3.0610505515997759</v>
      </c>
      <c r="Z1255">
        <v>-6.956136638448382</v>
      </c>
      <c r="AA1255">
        <v>3.6996758785397472</v>
      </c>
      <c r="AB1255">
        <v>2.717114967230946</v>
      </c>
    </row>
    <row r="1256" spans="1:28">
      <c r="A1256">
        <v>11</v>
      </c>
      <c r="B1256">
        <v>187</v>
      </c>
      <c r="C1256">
        <v>2016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63</v>
      </c>
      <c r="O1256">
        <v>99</v>
      </c>
      <c r="P1256">
        <v>9999</v>
      </c>
      <c r="Q1256">
        <v>87</v>
      </c>
      <c r="R1256">
        <v>830</v>
      </c>
      <c r="S1256">
        <v>830</v>
      </c>
      <c r="T1256">
        <v>16.472289156626502</v>
      </c>
      <c r="U1256">
        <v>62.244578313253008</v>
      </c>
      <c r="V1256">
        <v>69.440535707292753</v>
      </c>
      <c r="W1256">
        <v>64.09361445783135</v>
      </c>
      <c r="X1256">
        <v>0.57470385943874924</v>
      </c>
      <c r="Y1256">
        <v>2.9155483896758367</v>
      </c>
      <c r="Z1256">
        <v>0.97044547433333506</v>
      </c>
      <c r="AA1256">
        <v>1.769873763220744</v>
      </c>
      <c r="AB1256">
        <v>1.39247970340366</v>
      </c>
    </row>
    <row r="1257" spans="1:28">
      <c r="A1257">
        <v>11</v>
      </c>
      <c r="B1257">
        <v>188</v>
      </c>
      <c r="C1257">
        <v>2016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65</v>
      </c>
      <c r="O1257">
        <v>99</v>
      </c>
      <c r="P1257">
        <v>9999</v>
      </c>
      <c r="Q1257">
        <v>92</v>
      </c>
      <c r="R1257">
        <v>1093</v>
      </c>
      <c r="S1257">
        <v>1093</v>
      </c>
      <c r="T1257">
        <v>16.387923147301002</v>
      </c>
      <c r="U1257">
        <v>61.858188472095129</v>
      </c>
      <c r="V1257">
        <v>71.62956626379426</v>
      </c>
      <c r="W1257">
        <v>66.114089661482254</v>
      </c>
      <c r="X1257">
        <v>0.57979317636535277</v>
      </c>
      <c r="Y1257">
        <v>2.852747702471516</v>
      </c>
      <c r="Z1257">
        <v>-4.6584186131709684</v>
      </c>
      <c r="AA1257">
        <v>2.3306891845786422</v>
      </c>
      <c r="AB1257">
        <v>1.8915167960860664</v>
      </c>
    </row>
    <row r="1258" spans="1:28">
      <c r="A1258">
        <v>11</v>
      </c>
      <c r="B1258">
        <v>189</v>
      </c>
      <c r="C1258">
        <v>2016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67</v>
      </c>
      <c r="O1258">
        <v>99</v>
      </c>
      <c r="P1258">
        <v>9999</v>
      </c>
      <c r="Q1258">
        <v>105</v>
      </c>
      <c r="R1258">
        <v>1372</v>
      </c>
      <c r="S1258">
        <v>1372</v>
      </c>
      <c r="T1258">
        <v>16.276239067055396</v>
      </c>
      <c r="U1258">
        <v>61.582361516034965</v>
      </c>
      <c r="V1258">
        <v>73.806970551724675</v>
      </c>
      <c r="W1258">
        <v>68.123833819241909</v>
      </c>
      <c r="X1258">
        <v>0.55510527073975835</v>
      </c>
      <c r="Y1258">
        <v>2.8873016886563967</v>
      </c>
      <c r="Z1258">
        <v>-2.4121719654962495</v>
      </c>
      <c r="AA1258">
        <v>2.9256226543841706</v>
      </c>
      <c r="AB1258">
        <v>2.4465224757904167</v>
      </c>
    </row>
    <row r="1259" spans="1:28">
      <c r="A1259">
        <v>11</v>
      </c>
      <c r="B1259">
        <v>190</v>
      </c>
      <c r="C1259">
        <v>2016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69</v>
      </c>
      <c r="O1259">
        <v>99</v>
      </c>
      <c r="P1259">
        <v>9999</v>
      </c>
      <c r="Q1259">
        <v>106</v>
      </c>
      <c r="R1259">
        <v>1766</v>
      </c>
      <c r="S1259">
        <v>1766</v>
      </c>
      <c r="T1259">
        <v>16.157417893544729</v>
      </c>
      <c r="U1259">
        <v>61.355039637599106</v>
      </c>
      <c r="V1259">
        <v>75.965786880881339</v>
      </c>
      <c r="W1259">
        <v>70.1164212910533</v>
      </c>
      <c r="X1259">
        <v>0.57181031319658049</v>
      </c>
      <c r="Y1259">
        <v>2.9639577229576233</v>
      </c>
      <c r="Z1259">
        <v>2.5794331274002</v>
      </c>
      <c r="AA1259">
        <v>3.7657795974070272</v>
      </c>
      <c r="AB1259">
        <v>3.241204690461811</v>
      </c>
    </row>
    <row r="1260" spans="1:28">
      <c r="A1260">
        <v>11</v>
      </c>
      <c r="B1260">
        <v>191</v>
      </c>
      <c r="C1260">
        <v>2016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71</v>
      </c>
      <c r="O1260">
        <v>99</v>
      </c>
      <c r="P1260">
        <v>9999</v>
      </c>
      <c r="Q1260">
        <v>112</v>
      </c>
      <c r="R1260">
        <v>2238</v>
      </c>
      <c r="S1260">
        <v>2238</v>
      </c>
      <c r="T1260">
        <v>16.138069705093837</v>
      </c>
      <c r="U1260">
        <v>61.219392314566605</v>
      </c>
      <c r="V1260">
        <v>78.057670280983302</v>
      </c>
      <c r="W1260">
        <v>72.047229669347757</v>
      </c>
      <c r="X1260">
        <v>0.57541911675319213</v>
      </c>
      <c r="Y1260">
        <v>2.8913354254127244</v>
      </c>
      <c r="Z1260">
        <v>-3.7059882480195121</v>
      </c>
      <c r="AA1260">
        <v>4.7722620266120783</v>
      </c>
      <c r="AB1260">
        <v>4.2205921419967822</v>
      </c>
    </row>
    <row r="1261" spans="1:28">
      <c r="A1261">
        <v>11</v>
      </c>
      <c r="B1261">
        <v>192</v>
      </c>
      <c r="C1261">
        <v>2016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73</v>
      </c>
      <c r="O1261">
        <v>99</v>
      </c>
      <c r="P1261">
        <v>9999</v>
      </c>
      <c r="Q1261">
        <v>111</v>
      </c>
      <c r="R1261">
        <v>2552</v>
      </c>
      <c r="S1261">
        <v>2552</v>
      </c>
      <c r="T1261">
        <v>16.09130094043887</v>
      </c>
      <c r="U1261">
        <v>61.047021943573682</v>
      </c>
      <c r="V1261">
        <v>80.252906394236945</v>
      </c>
      <c r="W1261">
        <v>74.073432601880938</v>
      </c>
      <c r="X1261">
        <v>0.57247425727167134</v>
      </c>
      <c r="Y1261">
        <v>2.8032642587206098</v>
      </c>
      <c r="Z1261">
        <v>9.4760916686669576E-3</v>
      </c>
      <c r="AA1261">
        <v>5.4418287273967927</v>
      </c>
      <c r="AB1261">
        <v>4.9481078641518756</v>
      </c>
    </row>
    <row r="1262" spans="1:28">
      <c r="A1262">
        <v>11</v>
      </c>
      <c r="B1262">
        <v>193</v>
      </c>
      <c r="C1262">
        <v>2016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75</v>
      </c>
      <c r="O1262">
        <v>99</v>
      </c>
      <c r="P1262">
        <v>9999</v>
      </c>
      <c r="Q1262">
        <v>110</v>
      </c>
      <c r="R1262">
        <v>3216</v>
      </c>
      <c r="S1262">
        <v>3216</v>
      </c>
      <c r="T1262">
        <v>15.966417910447763</v>
      </c>
      <c r="U1262">
        <v>60.711442786069647</v>
      </c>
      <c r="V1262">
        <v>82.396589641176291</v>
      </c>
      <c r="W1262">
        <v>76.052052238805857</v>
      </c>
      <c r="X1262">
        <v>0.57512881298741481</v>
      </c>
      <c r="Y1262">
        <v>2.754587924678829</v>
      </c>
      <c r="Z1262">
        <v>-3.8351009684629753</v>
      </c>
      <c r="AA1262">
        <v>6.8577277379733905</v>
      </c>
      <c r="AB1262">
        <v>6.4021079913127448</v>
      </c>
    </row>
    <row r="1263" spans="1:28">
      <c r="A1263">
        <v>11</v>
      </c>
      <c r="B1263">
        <v>194</v>
      </c>
      <c r="C1263">
        <v>2016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77</v>
      </c>
      <c r="O1263">
        <v>99</v>
      </c>
      <c r="P1263">
        <v>9999</v>
      </c>
      <c r="Q1263">
        <v>123</v>
      </c>
      <c r="R1263">
        <v>3483</v>
      </c>
      <c r="S1263">
        <v>3483</v>
      </c>
      <c r="T1263">
        <v>15.900086132644276</v>
      </c>
      <c r="U1263">
        <v>60.571920757967277</v>
      </c>
      <c r="V1263">
        <v>84.622725642488234</v>
      </c>
      <c r="W1263">
        <v>78.106775768015979</v>
      </c>
      <c r="X1263">
        <v>0.58557648981856691</v>
      </c>
      <c r="Y1263">
        <v>2.723275852108078</v>
      </c>
      <c r="Z1263">
        <v>0.31151888977732362</v>
      </c>
      <c r="AA1263">
        <v>7.4270726714431934</v>
      </c>
      <c r="AB1263">
        <v>7.1209543672786797</v>
      </c>
    </row>
    <row r="1264" spans="1:28">
      <c r="A1264">
        <v>11</v>
      </c>
      <c r="B1264">
        <v>195</v>
      </c>
      <c r="C1264">
        <v>2016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79</v>
      </c>
      <c r="O1264">
        <v>99</v>
      </c>
      <c r="P1264">
        <v>9999</v>
      </c>
      <c r="Q1264">
        <v>117</v>
      </c>
      <c r="R1264">
        <v>3624</v>
      </c>
      <c r="S1264">
        <v>3624</v>
      </c>
      <c r="T1264">
        <v>15.881622516556288</v>
      </c>
      <c r="U1264">
        <v>60.476269315673278</v>
      </c>
      <c r="V1264">
        <v>86.765669582104607</v>
      </c>
      <c r="W1264">
        <v>80.084713024282379</v>
      </c>
      <c r="X1264">
        <v>0.57256854700299187</v>
      </c>
      <c r="Y1264">
        <v>2.7335681648746961</v>
      </c>
      <c r="Z1264">
        <v>-1.1885265622298888</v>
      </c>
      <c r="AA1264">
        <v>7.7277379733879217</v>
      </c>
      <c r="AB1264">
        <v>7.5968548805631233</v>
      </c>
    </row>
    <row r="1265" spans="1:28">
      <c r="A1265">
        <v>11</v>
      </c>
      <c r="B1265">
        <v>196</v>
      </c>
      <c r="C1265">
        <v>2016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81</v>
      </c>
      <c r="O1265">
        <v>99</v>
      </c>
      <c r="P1265">
        <v>9999</v>
      </c>
      <c r="Q1265">
        <v>125</v>
      </c>
      <c r="R1265">
        <v>3618</v>
      </c>
      <c r="S1265">
        <v>3618</v>
      </c>
      <c r="T1265">
        <v>15.8407960199005</v>
      </c>
      <c r="U1265">
        <v>60.414040906578244</v>
      </c>
      <c r="V1265">
        <v>88.890386157571555</v>
      </c>
      <c r="W1265">
        <v>82.045826423438385</v>
      </c>
      <c r="X1265">
        <v>0.57347918886895743</v>
      </c>
      <c r="Y1265">
        <v>2.7001303493065545</v>
      </c>
      <c r="Z1265">
        <v>-1.3324383329606115</v>
      </c>
      <c r="AA1265">
        <v>7.7149437052200609</v>
      </c>
      <c r="AB1265">
        <v>7.7700009891744992</v>
      </c>
    </row>
    <row r="1266" spans="1:28">
      <c r="A1266">
        <v>11</v>
      </c>
      <c r="B1266">
        <v>197</v>
      </c>
      <c r="C1266">
        <v>2016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83</v>
      </c>
      <c r="O1266">
        <v>99</v>
      </c>
      <c r="P1266">
        <v>9999</v>
      </c>
      <c r="Q1266">
        <v>123</v>
      </c>
      <c r="R1266">
        <v>3546</v>
      </c>
      <c r="S1266">
        <v>3546</v>
      </c>
      <c r="T1266">
        <v>15.803722504230118</v>
      </c>
      <c r="U1266">
        <v>60.257473209249859</v>
      </c>
      <c r="V1266">
        <v>91.047670028151856</v>
      </c>
      <c r="W1266">
        <v>84.03699943598393</v>
      </c>
      <c r="X1266">
        <v>0.57779109348648383</v>
      </c>
      <c r="Y1266">
        <v>2.59059902655736</v>
      </c>
      <c r="Z1266">
        <v>-2.004251391368709</v>
      </c>
      <c r="AA1266">
        <v>7.5614124872057316</v>
      </c>
      <c r="AB1266">
        <v>7.8001918825759908</v>
      </c>
    </row>
    <row r="1267" spans="1:28">
      <c r="A1267">
        <v>11</v>
      </c>
      <c r="B1267">
        <v>198</v>
      </c>
      <c r="C1267">
        <v>2016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85</v>
      </c>
      <c r="O1267">
        <v>99</v>
      </c>
      <c r="P1267">
        <v>9999</v>
      </c>
      <c r="Q1267">
        <v>126</v>
      </c>
      <c r="R1267">
        <v>3353</v>
      </c>
      <c r="S1267">
        <v>3353</v>
      </c>
      <c r="T1267">
        <v>15.747390396659705</v>
      </c>
      <c r="U1267">
        <v>60.175961825231127</v>
      </c>
      <c r="V1267">
        <v>93.213367243771359</v>
      </c>
      <c r="W1267">
        <v>86.035937966000603</v>
      </c>
      <c r="X1267">
        <v>0.56822080280612597</v>
      </c>
      <c r="Y1267">
        <v>2.5713894491324396</v>
      </c>
      <c r="Z1267">
        <v>-3.8007479182005808</v>
      </c>
      <c r="AA1267">
        <v>7.1498635278062102</v>
      </c>
      <c r="AB1267">
        <v>7.5510869101170224</v>
      </c>
    </row>
    <row r="1268" spans="1:28">
      <c r="A1268">
        <v>11</v>
      </c>
      <c r="B1268">
        <v>199</v>
      </c>
      <c r="C1268">
        <v>2016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87</v>
      </c>
      <c r="O1268">
        <v>99</v>
      </c>
      <c r="P1268">
        <v>9999</v>
      </c>
      <c r="Q1268">
        <v>130</v>
      </c>
      <c r="R1268">
        <v>4128</v>
      </c>
      <c r="S1268">
        <v>4128</v>
      </c>
      <c r="T1268">
        <v>15.688226744186037</v>
      </c>
      <c r="U1268">
        <v>60.046027131782928</v>
      </c>
      <c r="V1268">
        <v>95.883908849638843</v>
      </c>
      <c r="W1268">
        <v>88.500847868216951</v>
      </c>
      <c r="X1268">
        <v>0.87446648084041123</v>
      </c>
      <c r="Y1268">
        <v>2.5434811247230762</v>
      </c>
      <c r="Z1268">
        <v>-3.9412185493051455</v>
      </c>
      <c r="AA1268">
        <v>8.8024564994882315</v>
      </c>
      <c r="AB1268">
        <v>9.5627573892106845</v>
      </c>
    </row>
    <row r="1269" spans="1:28">
      <c r="A1269">
        <v>11</v>
      </c>
      <c r="B1269">
        <v>200</v>
      </c>
      <c r="C1269">
        <v>2016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90</v>
      </c>
      <c r="O1269">
        <v>99</v>
      </c>
      <c r="P1269">
        <v>9999</v>
      </c>
      <c r="Q1269">
        <v>129</v>
      </c>
      <c r="R1269">
        <v>4963</v>
      </c>
      <c r="S1269">
        <v>4963</v>
      </c>
      <c r="T1269">
        <v>15.604876083014304</v>
      </c>
      <c r="U1269">
        <v>59.864598025387885</v>
      </c>
      <c r="V1269">
        <v>100.02754947827339</v>
      </c>
      <c r="W1269">
        <v>92.325428168446521</v>
      </c>
      <c r="X1269">
        <v>1.4417475854530004</v>
      </c>
      <c r="Y1269">
        <v>2.4326101530188406</v>
      </c>
      <c r="Z1269">
        <v>-3.39826885657686</v>
      </c>
      <c r="AA1269">
        <v>10.582992152848856</v>
      </c>
      <c r="AB1269">
        <v>11.993933132903578</v>
      </c>
    </row>
    <row r="1270" spans="1:28">
      <c r="A1270">
        <v>11</v>
      </c>
      <c r="B1270">
        <v>201</v>
      </c>
      <c r="C1270">
        <v>2016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95</v>
      </c>
      <c r="O1270">
        <v>99</v>
      </c>
      <c r="P1270">
        <v>9999</v>
      </c>
      <c r="Q1270">
        <v>123</v>
      </c>
      <c r="R1270">
        <v>2631</v>
      </c>
      <c r="S1270">
        <v>2631</v>
      </c>
      <c r="T1270">
        <v>15.515393386545041</v>
      </c>
      <c r="U1270">
        <v>59.659064994298738</v>
      </c>
      <c r="V1270">
        <v>105.41489441870024</v>
      </c>
      <c r="W1270">
        <v>97.297947548460726</v>
      </c>
      <c r="X1270">
        <v>1.4299172053867395</v>
      </c>
      <c r="Y1270">
        <v>2.2962946124408661</v>
      </c>
      <c r="Z1270">
        <v>-2.6223313107763677</v>
      </c>
      <c r="AA1270">
        <v>5.6102865916069611</v>
      </c>
      <c r="AB1270">
        <v>6.7007057167139923</v>
      </c>
    </row>
    <row r="1271" spans="1:28">
      <c r="A1271">
        <v>11</v>
      </c>
      <c r="B1271">
        <v>202</v>
      </c>
      <c r="C1271">
        <v>2016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100</v>
      </c>
      <c r="O1271">
        <v>99</v>
      </c>
      <c r="P1271">
        <v>9999</v>
      </c>
      <c r="Q1271">
        <v>109</v>
      </c>
      <c r="R1271">
        <v>1344</v>
      </c>
      <c r="S1271">
        <v>1344</v>
      </c>
      <c r="T1271">
        <v>15.399553571428577</v>
      </c>
      <c r="U1271">
        <v>59.523809523809554</v>
      </c>
      <c r="V1271">
        <v>110.6342381210339</v>
      </c>
      <c r="W1271">
        <v>102.11540178571435</v>
      </c>
      <c r="X1271">
        <v>1.3981203322917319</v>
      </c>
      <c r="Y1271">
        <v>2.2475578835503063</v>
      </c>
      <c r="Z1271">
        <v>2.0660759518777088</v>
      </c>
      <c r="AA1271">
        <v>2.8659160696008197</v>
      </c>
      <c r="AB1271">
        <v>3.592415295815397</v>
      </c>
    </row>
    <row r="1272" spans="1:28">
      <c r="A1272">
        <v>11</v>
      </c>
      <c r="B1272">
        <v>203</v>
      </c>
      <c r="C1272">
        <v>2016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105</v>
      </c>
      <c r="O1272">
        <v>99</v>
      </c>
      <c r="P1272">
        <v>9999</v>
      </c>
      <c r="Q1272">
        <v>77</v>
      </c>
      <c r="R1272">
        <v>503</v>
      </c>
      <c r="S1272">
        <v>503</v>
      </c>
      <c r="T1272">
        <v>14.78131212723658</v>
      </c>
      <c r="U1272">
        <v>58.324055666003993</v>
      </c>
      <c r="V1272">
        <v>116.03531573290488</v>
      </c>
      <c r="W1272">
        <v>107.10059642147112</v>
      </c>
      <c r="X1272">
        <v>1.4097853290845617</v>
      </c>
      <c r="Y1272">
        <v>2.6273447074208911</v>
      </c>
      <c r="Z1272">
        <v>-17.792700096488236</v>
      </c>
      <c r="AA1272">
        <v>1.0725861480723302</v>
      </c>
      <c r="AB1272">
        <v>1.4101194147468876</v>
      </c>
    </row>
    <row r="1273" spans="1:28">
      <c r="A1273">
        <v>11</v>
      </c>
      <c r="B1273">
        <v>204</v>
      </c>
      <c r="C1273">
        <v>2016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110</v>
      </c>
      <c r="O1273">
        <v>99</v>
      </c>
      <c r="P1273">
        <v>9999</v>
      </c>
      <c r="Q1273">
        <v>57</v>
      </c>
      <c r="R1273">
        <v>199</v>
      </c>
      <c r="S1273">
        <v>199</v>
      </c>
      <c r="T1273">
        <v>14.527638190954772</v>
      </c>
      <c r="U1273">
        <v>57.849246231155774</v>
      </c>
      <c r="V1273">
        <v>121.35324509873315</v>
      </c>
      <c r="W1273">
        <v>112.00904522613064</v>
      </c>
      <c r="X1273">
        <v>1.3501976750708069</v>
      </c>
      <c r="Y1273">
        <v>3.0287378890681178</v>
      </c>
      <c r="Z1273">
        <v>13.18170690503273</v>
      </c>
      <c r="AA1273">
        <v>0.42434322756738319</v>
      </c>
      <c r="AB1273">
        <v>0.58344804555322649</v>
      </c>
    </row>
    <row r="1274" spans="1:28">
      <c r="A1274">
        <v>11</v>
      </c>
      <c r="B1274">
        <v>205</v>
      </c>
      <c r="C1274">
        <v>2016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115</v>
      </c>
      <c r="O1274">
        <v>99</v>
      </c>
      <c r="P1274">
        <v>9999</v>
      </c>
      <c r="Q1274">
        <v>30</v>
      </c>
      <c r="R1274">
        <v>70</v>
      </c>
      <c r="S1274">
        <v>70</v>
      </c>
      <c r="T1274">
        <v>13.614285714285712</v>
      </c>
      <c r="U1274">
        <v>56.685714285714305</v>
      </c>
      <c r="V1274">
        <v>126.8131868131868</v>
      </c>
      <c r="W1274">
        <v>117.04857142857144</v>
      </c>
      <c r="X1274">
        <v>1.441897842345778</v>
      </c>
      <c r="Y1274">
        <v>3.2799950223954562</v>
      </c>
      <c r="Z1274">
        <v>-6.9905485754626517E-2</v>
      </c>
      <c r="AA1274">
        <v>0.14926646195837595</v>
      </c>
      <c r="AB1274">
        <v>0.21446685104558164</v>
      </c>
    </row>
    <row r="1275" spans="1:28">
      <c r="A1275">
        <v>11</v>
      </c>
      <c r="B1275">
        <v>206</v>
      </c>
      <c r="C1275">
        <v>2016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120</v>
      </c>
      <c r="O1275">
        <v>99</v>
      </c>
      <c r="P1275">
        <v>9999</v>
      </c>
      <c r="Q1275">
        <v>19</v>
      </c>
      <c r="R1275">
        <v>33</v>
      </c>
      <c r="S1275">
        <v>33</v>
      </c>
      <c r="T1275">
        <v>14.454545454545457</v>
      </c>
      <c r="U1275">
        <v>57.545454545454554</v>
      </c>
      <c r="V1275">
        <v>131.76401063725001</v>
      </c>
      <c r="W1275">
        <v>121.61818181818184</v>
      </c>
      <c r="X1275">
        <v>1.3793838205948517</v>
      </c>
      <c r="Y1275">
        <v>3.6770451665739654</v>
      </c>
      <c r="Z1275">
        <v>-14.414852450382053</v>
      </c>
      <c r="AA1275">
        <v>7.0368474923234392E-2</v>
      </c>
      <c r="AB1275">
        <v>0.10505300119441711</v>
      </c>
    </row>
    <row r="1276" spans="1:28">
      <c r="A1276">
        <v>11</v>
      </c>
      <c r="B1276">
        <v>207</v>
      </c>
      <c r="C1276">
        <v>2016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125</v>
      </c>
      <c r="O1276">
        <v>99</v>
      </c>
      <c r="P1276">
        <v>9999</v>
      </c>
    </row>
    <row r="1277" spans="1:28">
      <c r="A1277">
        <v>11</v>
      </c>
      <c r="B1277">
        <v>208</v>
      </c>
      <c r="C1277">
        <v>2015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40</v>
      </c>
      <c r="O1277">
        <v>99</v>
      </c>
      <c r="P1277">
        <v>9999</v>
      </c>
      <c r="Q1277">
        <v>76</v>
      </c>
      <c r="R1277">
        <v>418</v>
      </c>
      <c r="S1277">
        <v>417</v>
      </c>
      <c r="T1277">
        <v>16.686602870813402</v>
      </c>
      <c r="U1277">
        <v>64.059952038369303</v>
      </c>
      <c r="V1277">
        <v>54.797851859357536</v>
      </c>
      <c r="W1277">
        <v>50.468824940047995</v>
      </c>
      <c r="X1277">
        <v>3.936685578433984</v>
      </c>
      <c r="Y1277">
        <v>3.0232913596247659</v>
      </c>
      <c r="Z1277">
        <v>-10.582663423591828</v>
      </c>
      <c r="AA1277">
        <v>1.1014202524307659</v>
      </c>
      <c r="AB1277">
        <v>0.68715633612309934</v>
      </c>
    </row>
    <row r="1278" spans="1:28">
      <c r="A1278">
        <v>11</v>
      </c>
      <c r="B1278">
        <v>209</v>
      </c>
      <c r="C1278">
        <v>2015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55</v>
      </c>
      <c r="O1278">
        <v>99</v>
      </c>
      <c r="P1278">
        <v>9999</v>
      </c>
      <c r="Q1278">
        <v>97</v>
      </c>
      <c r="R1278">
        <v>1301</v>
      </c>
      <c r="S1278">
        <v>1301</v>
      </c>
      <c r="T1278">
        <v>16.601076095311299</v>
      </c>
      <c r="U1278">
        <v>62.931591083781697</v>
      </c>
      <c r="V1278">
        <v>64.741931158880192</v>
      </c>
      <c r="W1278">
        <v>59.756802459646515</v>
      </c>
      <c r="X1278">
        <v>2.2184212864138586</v>
      </c>
      <c r="Y1278">
        <v>2.8837203219188439</v>
      </c>
      <c r="Z1278">
        <v>-12.136936510512816</v>
      </c>
      <c r="AA1278">
        <v>3.4281046612737471</v>
      </c>
      <c r="AB1278">
        <v>2.5384052330911522</v>
      </c>
    </row>
    <row r="1279" spans="1:28">
      <c r="A1279">
        <v>11</v>
      </c>
      <c r="B1279">
        <v>210</v>
      </c>
      <c r="C1279">
        <v>2015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63</v>
      </c>
      <c r="O1279">
        <v>99</v>
      </c>
      <c r="P1279">
        <v>9999</v>
      </c>
      <c r="Q1279">
        <v>88</v>
      </c>
      <c r="R1279">
        <v>693</v>
      </c>
      <c r="S1279">
        <v>693</v>
      </c>
      <c r="T1279">
        <v>16.510822510822504</v>
      </c>
      <c r="U1279">
        <v>62.464646464646478</v>
      </c>
      <c r="V1279">
        <v>69.460273685625708</v>
      </c>
      <c r="W1279">
        <v>64.111832611832597</v>
      </c>
      <c r="X1279">
        <v>0.55736311331872246</v>
      </c>
      <c r="Y1279">
        <v>2.7910348741396445</v>
      </c>
      <c r="Z1279">
        <v>-4.8152091200772338</v>
      </c>
      <c r="AA1279">
        <v>1.8260388395562701</v>
      </c>
      <c r="AB1279">
        <v>1.4506670041472629</v>
      </c>
    </row>
    <row r="1280" spans="1:28">
      <c r="A1280">
        <v>11</v>
      </c>
      <c r="B1280">
        <v>211</v>
      </c>
      <c r="C1280">
        <v>2015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65</v>
      </c>
      <c r="O1280">
        <v>99</v>
      </c>
      <c r="P1280">
        <v>9999</v>
      </c>
      <c r="Q1280">
        <v>93</v>
      </c>
      <c r="R1280">
        <v>885</v>
      </c>
      <c r="S1280">
        <v>885</v>
      </c>
      <c r="T1280">
        <v>16.471186440677965</v>
      </c>
      <c r="U1280">
        <v>62.324293785310736</v>
      </c>
      <c r="V1280">
        <v>71.64955836715221</v>
      </c>
      <c r="W1280">
        <v>66.132542372881304</v>
      </c>
      <c r="X1280">
        <v>0.57293256884182542</v>
      </c>
      <c r="Y1280">
        <v>2.8739876986899242</v>
      </c>
      <c r="Z1280">
        <v>1.9873389969033783</v>
      </c>
      <c r="AA1280">
        <v>2.3319543622038941</v>
      </c>
      <c r="AB1280">
        <v>1.9109740814510192</v>
      </c>
    </row>
    <row r="1281" spans="1:28">
      <c r="A1281">
        <v>11</v>
      </c>
      <c r="B1281">
        <v>212</v>
      </c>
      <c r="C1281">
        <v>2015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67</v>
      </c>
      <c r="O1281">
        <v>99</v>
      </c>
      <c r="P1281">
        <v>9999</v>
      </c>
      <c r="Q1281">
        <v>104</v>
      </c>
      <c r="R1281">
        <v>1179</v>
      </c>
      <c r="S1281">
        <v>1179</v>
      </c>
      <c r="T1281">
        <v>16.358778625954201</v>
      </c>
      <c r="U1281">
        <v>61.871077184054293</v>
      </c>
      <c r="V1281">
        <v>73.770856364125791</v>
      </c>
      <c r="W1281">
        <v>68.090500424088077</v>
      </c>
      <c r="X1281">
        <v>0.57941329511345141</v>
      </c>
      <c r="Y1281">
        <v>2.8713441530235242</v>
      </c>
      <c r="Z1281">
        <v>-0.98618257673270482</v>
      </c>
      <c r="AA1281">
        <v>3.1066375062580698</v>
      </c>
      <c r="AB1281">
        <v>2.6211787489356526</v>
      </c>
    </row>
    <row r="1282" spans="1:28">
      <c r="A1282">
        <v>11</v>
      </c>
      <c r="B1282">
        <v>213</v>
      </c>
      <c r="C1282">
        <v>2015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69</v>
      </c>
      <c r="O1282">
        <v>99</v>
      </c>
      <c r="P1282">
        <v>9999</v>
      </c>
      <c r="Q1282">
        <v>101</v>
      </c>
      <c r="R1282">
        <v>1541</v>
      </c>
      <c r="S1282">
        <v>1541</v>
      </c>
      <c r="T1282">
        <v>16.351719662556778</v>
      </c>
      <c r="U1282">
        <v>61.689162881245949</v>
      </c>
      <c r="V1282">
        <v>75.943847581068724</v>
      </c>
      <c r="W1282">
        <v>70.096171317326366</v>
      </c>
      <c r="X1282">
        <v>0.57284846221655283</v>
      </c>
      <c r="Y1282">
        <v>2.7450751157993314</v>
      </c>
      <c r="Z1282">
        <v>-0.82261476729788563</v>
      </c>
      <c r="AA1282">
        <v>4.0604990645832792</v>
      </c>
      <c r="AB1282">
        <v>3.5269007886062131</v>
      </c>
    </row>
    <row r="1283" spans="1:28">
      <c r="A1283">
        <v>11</v>
      </c>
      <c r="B1283">
        <v>214</v>
      </c>
      <c r="C1283">
        <v>2015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71</v>
      </c>
      <c r="O1283">
        <v>99</v>
      </c>
      <c r="P1283">
        <v>9999</v>
      </c>
      <c r="Q1283">
        <v>108</v>
      </c>
      <c r="R1283">
        <v>1883</v>
      </c>
      <c r="S1283">
        <v>1883</v>
      </c>
      <c r="T1283">
        <v>16.303770578863524</v>
      </c>
      <c r="U1283">
        <v>61.440785979819438</v>
      </c>
      <c r="V1283">
        <v>78.076868416676817</v>
      </c>
      <c r="W1283">
        <v>72.064949548592779</v>
      </c>
      <c r="X1283">
        <v>0.56511559882481444</v>
      </c>
      <c r="Y1283">
        <v>2.6678538772844318</v>
      </c>
      <c r="Z1283">
        <v>-2.9380467777470209</v>
      </c>
      <c r="AA1283">
        <v>4.9616610892993593</v>
      </c>
      <c r="AB1283">
        <v>4.4306833596794197</v>
      </c>
    </row>
    <row r="1284" spans="1:28">
      <c r="A1284">
        <v>11</v>
      </c>
      <c r="B1284">
        <v>215</v>
      </c>
      <c r="C1284">
        <v>2015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73</v>
      </c>
      <c r="O1284">
        <v>99</v>
      </c>
      <c r="P1284">
        <v>9999</v>
      </c>
      <c r="Q1284">
        <v>117</v>
      </c>
      <c r="R1284">
        <v>2209</v>
      </c>
      <c r="S1284">
        <v>2209</v>
      </c>
      <c r="T1284">
        <v>16.168854685377998</v>
      </c>
      <c r="U1284">
        <v>61.194658216387502</v>
      </c>
      <c r="V1284">
        <v>80.262611291245562</v>
      </c>
      <c r="W1284">
        <v>74.082390221819878</v>
      </c>
      <c r="X1284">
        <v>0.57981162533928821</v>
      </c>
      <c r="Y1284">
        <v>2.7347086668437299</v>
      </c>
      <c r="Z1284">
        <v>-2.6787847043424455</v>
      </c>
      <c r="AA1284">
        <v>5.8206634871281393</v>
      </c>
      <c r="AB1284">
        <v>5.3432686367096522</v>
      </c>
    </row>
    <row r="1285" spans="1:28">
      <c r="A1285">
        <v>11</v>
      </c>
      <c r="B1285">
        <v>216</v>
      </c>
      <c r="C1285">
        <v>2015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75</v>
      </c>
      <c r="O1285">
        <v>99</v>
      </c>
      <c r="P1285">
        <v>9999</v>
      </c>
      <c r="Q1285">
        <v>112</v>
      </c>
      <c r="R1285">
        <v>2812</v>
      </c>
      <c r="S1285">
        <v>2812</v>
      </c>
      <c r="T1285">
        <v>16.076102418207679</v>
      </c>
      <c r="U1285">
        <v>60.937055476529153</v>
      </c>
      <c r="V1285">
        <v>82.400530769692992</v>
      </c>
      <c r="W1285">
        <v>76.055689900426742</v>
      </c>
      <c r="X1285">
        <v>0.58377144879849752</v>
      </c>
      <c r="Y1285">
        <v>2.7146053274266424</v>
      </c>
      <c r="Z1285">
        <v>-0.9793740981052963</v>
      </c>
      <c r="AA1285">
        <v>7.4095544254433348</v>
      </c>
      <c r="AB1285">
        <v>6.9830207687047858</v>
      </c>
    </row>
    <row r="1286" spans="1:28">
      <c r="A1286">
        <v>11</v>
      </c>
      <c r="B1286">
        <v>217</v>
      </c>
      <c r="C1286">
        <v>2015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77</v>
      </c>
      <c r="O1286">
        <v>99</v>
      </c>
      <c r="P1286">
        <v>9999</v>
      </c>
      <c r="Q1286">
        <v>110</v>
      </c>
      <c r="R1286">
        <v>2863</v>
      </c>
      <c r="S1286">
        <v>2863</v>
      </c>
      <c r="T1286">
        <v>15.974152986377925</v>
      </c>
      <c r="U1286">
        <v>60.645826056583985</v>
      </c>
      <c r="V1286">
        <v>84.605432103624821</v>
      </c>
      <c r="W1286">
        <v>78.09081383164505</v>
      </c>
      <c r="X1286">
        <v>0.58686531590445523</v>
      </c>
      <c r="Y1286">
        <v>2.6165375625831082</v>
      </c>
      <c r="Z1286">
        <v>-0.22780036586147764</v>
      </c>
      <c r="AA1286">
        <v>7.5439382361466079</v>
      </c>
      <c r="AB1286">
        <v>7.299911652960752</v>
      </c>
    </row>
    <row r="1287" spans="1:28">
      <c r="A1287">
        <v>11</v>
      </c>
      <c r="B1287">
        <v>218</v>
      </c>
      <c r="C1287">
        <v>2015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79</v>
      </c>
      <c r="O1287">
        <v>99</v>
      </c>
      <c r="P1287">
        <v>9999</v>
      </c>
      <c r="Q1287">
        <v>114</v>
      </c>
      <c r="R1287">
        <v>3138</v>
      </c>
      <c r="S1287">
        <v>3138</v>
      </c>
      <c r="T1287">
        <v>15.927342256214144</v>
      </c>
      <c r="U1287">
        <v>60.580305927342259</v>
      </c>
      <c r="V1287">
        <v>86.743390183726689</v>
      </c>
      <c r="W1287">
        <v>80.064149139579214</v>
      </c>
      <c r="X1287">
        <v>0.57510405248408514</v>
      </c>
      <c r="Y1287">
        <v>2.6365972930333381</v>
      </c>
      <c r="Z1287">
        <v>-3.7727583177532198</v>
      </c>
      <c r="AA1287">
        <v>8.2685568232721121</v>
      </c>
      <c r="AB1287">
        <v>8.2032762914069064</v>
      </c>
    </row>
    <row r="1288" spans="1:28">
      <c r="A1288">
        <v>11</v>
      </c>
      <c r="B1288">
        <v>219</v>
      </c>
      <c r="C1288">
        <v>2015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81</v>
      </c>
      <c r="O1288">
        <v>99</v>
      </c>
      <c r="P1288">
        <v>9999</v>
      </c>
      <c r="Q1288">
        <v>121</v>
      </c>
      <c r="R1288">
        <v>3149</v>
      </c>
      <c r="S1288">
        <v>3149</v>
      </c>
      <c r="T1288">
        <v>15.832962845347732</v>
      </c>
      <c r="U1288">
        <v>60.295966973642415</v>
      </c>
      <c r="V1288">
        <v>88.89292960292515</v>
      </c>
      <c r="W1288">
        <v>82.048174023499499</v>
      </c>
      <c r="X1288">
        <v>0.57043213734723053</v>
      </c>
      <c r="Y1288">
        <v>2.6022536328524377</v>
      </c>
      <c r="Z1288">
        <v>-1.0910094004120343</v>
      </c>
      <c r="AA1288">
        <v>8.2975415667571344</v>
      </c>
      <c r="AB1288">
        <v>8.4360255834845574</v>
      </c>
    </row>
    <row r="1289" spans="1:28">
      <c r="A1289">
        <v>11</v>
      </c>
      <c r="B1289">
        <v>220</v>
      </c>
      <c r="C1289">
        <v>2015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83</v>
      </c>
      <c r="O1289">
        <v>99</v>
      </c>
      <c r="P1289">
        <v>9999</v>
      </c>
      <c r="Q1289">
        <v>124</v>
      </c>
      <c r="R1289">
        <v>2948</v>
      </c>
      <c r="S1289">
        <v>2948</v>
      </c>
      <c r="T1289">
        <v>15.820556309362278</v>
      </c>
      <c r="U1289">
        <v>60.207259158751697</v>
      </c>
      <c r="V1289">
        <v>91.03110469517901</v>
      </c>
      <c r="W1289">
        <v>84.021709633650048</v>
      </c>
      <c r="X1289">
        <v>0.57738667070393135</v>
      </c>
      <c r="Y1289">
        <v>2.50022825647279</v>
      </c>
      <c r="Z1289">
        <v>-0.30698825919204287</v>
      </c>
      <c r="AA1289">
        <v>7.7679112539854014</v>
      </c>
      <c r="AB1289">
        <v>8.0875187490127303</v>
      </c>
    </row>
    <row r="1290" spans="1:28">
      <c r="A1290">
        <v>11</v>
      </c>
      <c r="B1290">
        <v>221</v>
      </c>
      <c r="C1290">
        <v>2015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85</v>
      </c>
      <c r="O1290">
        <v>99</v>
      </c>
      <c r="P1290">
        <v>9999</v>
      </c>
      <c r="Q1290">
        <v>117</v>
      </c>
      <c r="R1290">
        <v>2756</v>
      </c>
      <c r="S1290">
        <v>2756</v>
      </c>
      <c r="T1290">
        <v>15.680696661828735</v>
      </c>
      <c r="U1290">
        <v>59.994557329462992</v>
      </c>
      <c r="V1290">
        <v>93.173448416299394</v>
      </c>
      <c r="W1290">
        <v>85.999092888243894</v>
      </c>
      <c r="X1290">
        <v>0.56467997414106652</v>
      </c>
      <c r="Y1290">
        <v>2.5454446034625073</v>
      </c>
      <c r="Z1290">
        <v>0.58783708216903952</v>
      </c>
      <c r="AA1290">
        <v>7.2619957313377776</v>
      </c>
      <c r="AB1290">
        <v>7.7387245858597939</v>
      </c>
    </row>
    <row r="1291" spans="1:28">
      <c r="A1291">
        <v>11</v>
      </c>
      <c r="B1291">
        <v>222</v>
      </c>
      <c r="C1291">
        <v>2015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87</v>
      </c>
      <c r="O1291">
        <v>99</v>
      </c>
      <c r="P1291">
        <v>9999</v>
      </c>
      <c r="Q1291">
        <v>121</v>
      </c>
      <c r="R1291">
        <v>3449</v>
      </c>
      <c r="S1291">
        <v>3449</v>
      </c>
      <c r="T1291">
        <v>15.570020295737894</v>
      </c>
      <c r="U1291">
        <v>59.73209625978545</v>
      </c>
      <c r="V1291">
        <v>95.907083781095281</v>
      </c>
      <c r="W1291">
        <v>88.522238329950497</v>
      </c>
      <c r="X1291">
        <v>0.87662276646734383</v>
      </c>
      <c r="Y1291">
        <v>2.4229774331691858</v>
      </c>
      <c r="Z1291">
        <v>-5.2670228505957315</v>
      </c>
      <c r="AA1291">
        <v>9.0880345708940489</v>
      </c>
      <c r="AB1291">
        <v>9.9687771676614148</v>
      </c>
    </row>
    <row r="1292" spans="1:28">
      <c r="A1292">
        <v>11</v>
      </c>
      <c r="B1292">
        <v>223</v>
      </c>
      <c r="C1292">
        <v>2015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90</v>
      </c>
      <c r="O1292">
        <v>99</v>
      </c>
      <c r="P1292">
        <v>9999</v>
      </c>
      <c r="Q1292">
        <v>126</v>
      </c>
      <c r="R1292">
        <v>3797</v>
      </c>
      <c r="S1292">
        <v>3797</v>
      </c>
      <c r="T1292">
        <v>15.37634974980247</v>
      </c>
      <c r="U1292">
        <v>59.460626810639958</v>
      </c>
      <c r="V1292">
        <v>99.983250733101627</v>
      </c>
      <c r="W1292">
        <v>92.284540426652555</v>
      </c>
      <c r="X1292">
        <v>1.4166401254198957</v>
      </c>
      <c r="Y1292">
        <v>2.3349585707342202</v>
      </c>
      <c r="Z1292">
        <v>-3.1669638700634497</v>
      </c>
      <c r="AA1292">
        <v>10.005006455692868</v>
      </c>
      <c r="AB1292">
        <v>11.441049329567493</v>
      </c>
    </row>
    <row r="1293" spans="1:28">
      <c r="A1293">
        <v>11</v>
      </c>
      <c r="B1293">
        <v>224</v>
      </c>
      <c r="C1293">
        <v>2015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95</v>
      </c>
      <c r="O1293">
        <v>99</v>
      </c>
      <c r="P1293">
        <v>9999</v>
      </c>
      <c r="Q1293">
        <v>119</v>
      </c>
      <c r="R1293">
        <v>1965</v>
      </c>
      <c r="S1293">
        <v>1965</v>
      </c>
      <c r="T1293">
        <v>15.233587786259548</v>
      </c>
      <c r="U1293">
        <v>59.224936386768448</v>
      </c>
      <c r="V1293">
        <v>105.33198801341968</v>
      </c>
      <c r="W1293">
        <v>97.221424936386967</v>
      </c>
      <c r="X1293">
        <v>1.4424406815073849</v>
      </c>
      <c r="Y1293">
        <v>2.2629416462145455</v>
      </c>
      <c r="Z1293">
        <v>-3.9580129076968249</v>
      </c>
      <c r="AA1293">
        <v>5.1777291770967828</v>
      </c>
      <c r="AB1293">
        <v>6.2376477236744527</v>
      </c>
    </row>
    <row r="1294" spans="1:28">
      <c r="A1294">
        <v>11</v>
      </c>
      <c r="B1294">
        <v>225</v>
      </c>
      <c r="C1294">
        <v>2015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100</v>
      </c>
      <c r="O1294">
        <v>99</v>
      </c>
      <c r="P1294">
        <v>9999</v>
      </c>
      <c r="Q1294">
        <v>103</v>
      </c>
      <c r="R1294">
        <v>829</v>
      </c>
      <c r="S1294">
        <v>829</v>
      </c>
      <c r="T1294">
        <v>15.168878166465621</v>
      </c>
      <c r="U1294">
        <v>59.034981905910733</v>
      </c>
      <c r="V1294">
        <v>110.71400099586111</v>
      </c>
      <c r="W1294">
        <v>102.18902291917982</v>
      </c>
      <c r="X1294">
        <v>1.4454579702450563</v>
      </c>
      <c r="Y1294">
        <v>2.2135631709113404</v>
      </c>
      <c r="Z1294">
        <v>-11.471596542025315</v>
      </c>
      <c r="AA1294">
        <v>2.1843956680983374</v>
      </c>
      <c r="AB1294">
        <v>2.766018524994299</v>
      </c>
    </row>
    <row r="1295" spans="1:28">
      <c r="A1295">
        <v>12</v>
      </c>
      <c r="B1295">
        <v>1</v>
      </c>
      <c r="C1295">
        <v>2024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0</v>
      </c>
      <c r="L1295">
        <v>99</v>
      </c>
      <c r="M1295">
        <v>99</v>
      </c>
      <c r="N1295">
        <v>99</v>
      </c>
      <c r="O1295">
        <v>99</v>
      </c>
      <c r="P1295">
        <v>9999</v>
      </c>
      <c r="Q1295">
        <v>199</v>
      </c>
      <c r="R1295">
        <v>31486</v>
      </c>
      <c r="S1295">
        <v>31483</v>
      </c>
      <c r="T1295">
        <v>3.3520612335641227</v>
      </c>
      <c r="U1295">
        <v>60.878442333957999</v>
      </c>
      <c r="V1295">
        <v>89.484754863833615</v>
      </c>
      <c r="W1295">
        <v>82.590912555983053</v>
      </c>
      <c r="X1295">
        <v>9.7967116196203445</v>
      </c>
      <c r="Y1295">
        <v>2.3141582129725449</v>
      </c>
      <c r="Z1295">
        <v>-28.243295029355902</v>
      </c>
      <c r="AA1295">
        <v>99.965076038987846</v>
      </c>
      <c r="AB1295">
        <v>99.964254127854389</v>
      </c>
    </row>
    <row r="1296" spans="1:28">
      <c r="A1296">
        <v>12</v>
      </c>
      <c r="B1296">
        <v>2</v>
      </c>
      <c r="C1296">
        <v>2024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1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28">
      <c r="A1297">
        <v>12</v>
      </c>
      <c r="B1297">
        <v>3</v>
      </c>
      <c r="C1297">
        <v>2024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3</v>
      </c>
      <c r="L1297">
        <v>99</v>
      </c>
      <c r="M1297">
        <v>99</v>
      </c>
      <c r="N1297">
        <v>99</v>
      </c>
      <c r="O1297">
        <v>99</v>
      </c>
      <c r="P1297">
        <v>9999</v>
      </c>
      <c r="Q1297">
        <v>2</v>
      </c>
      <c r="R1297">
        <v>3</v>
      </c>
      <c r="S1297">
        <v>3</v>
      </c>
      <c r="T1297">
        <v>3.6666666666666656</v>
      </c>
      <c r="U1297">
        <v>59.33333333333335</v>
      </c>
      <c r="V1297">
        <v>102.52798844348143</v>
      </c>
      <c r="W1297">
        <v>94.633333333333354</v>
      </c>
      <c r="X1297">
        <v>7.2499808428864387</v>
      </c>
      <c r="Y1297">
        <v>5.2493385826745218</v>
      </c>
      <c r="Z1297">
        <v>-95.936441388921125</v>
      </c>
      <c r="AA1297">
        <v>9.5247166396799678E-3</v>
      </c>
      <c r="AB1297">
        <v>1.0914447302807035E-2</v>
      </c>
    </row>
    <row r="1298" spans="1:28">
      <c r="A1298">
        <v>12</v>
      </c>
      <c r="B1298">
        <v>4</v>
      </c>
      <c r="C1298">
        <v>2024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6</v>
      </c>
      <c r="L1298">
        <v>99</v>
      </c>
      <c r="M1298">
        <v>99</v>
      </c>
      <c r="N1298">
        <v>99</v>
      </c>
      <c r="O1298">
        <v>99</v>
      </c>
      <c r="P1298">
        <v>9999</v>
      </c>
      <c r="Q1298">
        <v>5</v>
      </c>
      <c r="R1298">
        <v>8</v>
      </c>
      <c r="S1298">
        <v>8</v>
      </c>
      <c r="T1298">
        <v>5.25</v>
      </c>
      <c r="U1298">
        <v>60.25</v>
      </c>
      <c r="V1298">
        <v>87.472914409534113</v>
      </c>
      <c r="W1298">
        <v>80.737499999999997</v>
      </c>
      <c r="X1298">
        <v>15.3059577861041</v>
      </c>
      <c r="Y1298">
        <v>2.4366985862022403</v>
      </c>
      <c r="Z1298">
        <v>-40.009311240669589</v>
      </c>
      <c r="AA1298">
        <v>2.539924437247992E-2</v>
      </c>
      <c r="AB1298">
        <v>2.4831424842842779E-2</v>
      </c>
    </row>
    <row r="1299" spans="1:28">
      <c r="A1299">
        <v>12</v>
      </c>
      <c r="B1299">
        <v>5</v>
      </c>
      <c r="C1299">
        <v>2024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7</v>
      </c>
      <c r="L1299">
        <v>99</v>
      </c>
      <c r="M1299">
        <v>99</v>
      </c>
      <c r="N1299">
        <v>99</v>
      </c>
      <c r="O1299">
        <v>99</v>
      </c>
      <c r="P1299">
        <v>9999</v>
      </c>
    </row>
    <row r="1300" spans="1:28">
      <c r="A1300">
        <v>12</v>
      </c>
      <c r="B1300">
        <v>6</v>
      </c>
      <c r="C1300">
        <v>2024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8</v>
      </c>
      <c r="L1300">
        <v>99</v>
      </c>
      <c r="M1300">
        <v>99</v>
      </c>
      <c r="N1300">
        <v>99</v>
      </c>
      <c r="O1300">
        <v>99</v>
      </c>
      <c r="P1300">
        <v>9999</v>
      </c>
    </row>
    <row r="1301" spans="1:28">
      <c r="A1301">
        <v>12</v>
      </c>
      <c r="B1301">
        <v>7</v>
      </c>
      <c r="C1301">
        <v>2024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</v>
      </c>
      <c r="L1301">
        <v>99</v>
      </c>
      <c r="M1301">
        <v>99</v>
      </c>
      <c r="N1301">
        <v>99</v>
      </c>
      <c r="O1301">
        <v>99</v>
      </c>
      <c r="P1301">
        <v>9999</v>
      </c>
    </row>
    <row r="1302" spans="1:28">
      <c r="A1302">
        <v>12</v>
      </c>
      <c r="B1302">
        <v>8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0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209</v>
      </c>
      <c r="R1302">
        <v>28293</v>
      </c>
      <c r="S1302">
        <v>28278</v>
      </c>
      <c r="T1302">
        <v>3.4058954511716681</v>
      </c>
      <c r="U1302">
        <v>60.877077586816625</v>
      </c>
      <c r="V1302">
        <v>92.111440069140698</v>
      </c>
      <c r="W1302">
        <v>85.001884857486345</v>
      </c>
      <c r="X1302">
        <v>10.38272190332855</v>
      </c>
      <c r="Y1302">
        <v>2.4096424524021858</v>
      </c>
      <c r="Z1302">
        <v>-27.726111436959499</v>
      </c>
      <c r="AA1302">
        <v>99.879973170473406</v>
      </c>
      <c r="AB1302">
        <v>99.886652774054525</v>
      </c>
    </row>
    <row r="1303" spans="1:28">
      <c r="A1303">
        <v>12</v>
      </c>
      <c r="B1303">
        <v>9</v>
      </c>
      <c r="C1303">
        <v>2023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1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2</v>
      </c>
      <c r="R1303">
        <v>2</v>
      </c>
      <c r="S1303">
        <v>2</v>
      </c>
      <c r="T1303">
        <v>7</v>
      </c>
      <c r="U1303">
        <v>58.5</v>
      </c>
      <c r="V1303">
        <v>85.969664138678226</v>
      </c>
      <c r="W1303">
        <v>79.349999999999994</v>
      </c>
      <c r="X1303">
        <v>12.45000000000006</v>
      </c>
      <c r="Y1303">
        <v>2.5</v>
      </c>
      <c r="Z1303">
        <v>-99.999999999996646</v>
      </c>
      <c r="AA1303">
        <v>7.0604017368588266E-3</v>
      </c>
      <c r="AB1303">
        <v>6.5948836917253005E-3</v>
      </c>
    </row>
    <row r="1304" spans="1:28">
      <c r="A1304">
        <v>12</v>
      </c>
      <c r="B1304">
        <v>10</v>
      </c>
      <c r="C1304">
        <v>2023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3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4</v>
      </c>
      <c r="R1304">
        <v>30</v>
      </c>
      <c r="S1304">
        <v>30</v>
      </c>
      <c r="T1304">
        <v>7.8333333333333313</v>
      </c>
      <c r="U1304">
        <v>59.43333333333333</v>
      </c>
      <c r="V1304">
        <v>86.782231852654434</v>
      </c>
      <c r="W1304">
        <v>80.09999999999998</v>
      </c>
      <c r="X1304">
        <v>8.2692603458029446</v>
      </c>
      <c r="Y1304">
        <v>2.2313423961572898</v>
      </c>
      <c r="Z1304">
        <v>15.427790523781466</v>
      </c>
      <c r="AA1304">
        <v>0.10590602605288239</v>
      </c>
      <c r="AB1304">
        <v>9.9858257789640165E-2</v>
      </c>
    </row>
    <row r="1305" spans="1:28">
      <c r="A1305">
        <v>12</v>
      </c>
      <c r="B1305">
        <v>11</v>
      </c>
      <c r="C1305">
        <v>2023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6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2</v>
      </c>
      <c r="R1305">
        <v>2</v>
      </c>
      <c r="S1305">
        <v>2</v>
      </c>
      <c r="T1305">
        <v>7</v>
      </c>
      <c r="U1305">
        <v>60.5</v>
      </c>
      <c r="V1305">
        <v>89.869989165763855</v>
      </c>
      <c r="W1305">
        <v>82.95</v>
      </c>
      <c r="X1305">
        <v>0.75</v>
      </c>
      <c r="Y1305">
        <v>1.5</v>
      </c>
      <c r="Z1305">
        <v>100</v>
      </c>
      <c r="AA1305">
        <v>7.0604017368588266E-3</v>
      </c>
      <c r="AB1305">
        <v>6.8940844641287189E-3</v>
      </c>
    </row>
    <row r="1306" spans="1:28">
      <c r="A1306">
        <v>12</v>
      </c>
      <c r="B1306">
        <v>12</v>
      </c>
      <c r="C1306">
        <v>2023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7</v>
      </c>
      <c r="L1306">
        <v>99</v>
      </c>
      <c r="M1306">
        <v>99</v>
      </c>
      <c r="N1306">
        <v>99</v>
      </c>
      <c r="O1306">
        <v>99</v>
      </c>
      <c r="P1306">
        <v>9999</v>
      </c>
    </row>
    <row r="1307" spans="1:28">
      <c r="A1307">
        <v>12</v>
      </c>
      <c r="B1307">
        <v>13</v>
      </c>
      <c r="C1307">
        <v>2023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8</v>
      </c>
      <c r="L1307">
        <v>99</v>
      </c>
      <c r="M1307">
        <v>99</v>
      </c>
      <c r="N1307">
        <v>99</v>
      </c>
      <c r="O1307">
        <v>99</v>
      </c>
      <c r="P1307">
        <v>9999</v>
      </c>
    </row>
    <row r="1308" spans="1:28">
      <c r="A1308">
        <v>12</v>
      </c>
      <c r="B1308">
        <v>14</v>
      </c>
      <c r="C1308">
        <v>2023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</v>
      </c>
      <c r="L1308">
        <v>99</v>
      </c>
      <c r="M1308">
        <v>99</v>
      </c>
      <c r="N1308">
        <v>99</v>
      </c>
      <c r="O1308">
        <v>99</v>
      </c>
      <c r="P1308">
        <v>9999</v>
      </c>
    </row>
    <row r="1309" spans="1:28">
      <c r="A1309">
        <v>12</v>
      </c>
      <c r="B1309">
        <v>15</v>
      </c>
      <c r="C1309">
        <v>2022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0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210</v>
      </c>
      <c r="R1309">
        <v>28637</v>
      </c>
      <c r="S1309">
        <v>28626</v>
      </c>
      <c r="T1309">
        <v>3.3810105807172537</v>
      </c>
      <c r="U1309">
        <v>60.864878082861757</v>
      </c>
      <c r="V1309">
        <v>92.928934283730243</v>
      </c>
      <c r="W1309">
        <v>85.757274156361348</v>
      </c>
      <c r="X1309">
        <v>10.573090079513918</v>
      </c>
      <c r="Y1309">
        <v>2.3984536200439406</v>
      </c>
      <c r="Z1309">
        <v>-33.265930578877686</v>
      </c>
      <c r="AA1309">
        <v>99.427123116450247</v>
      </c>
      <c r="AB1309">
        <v>99.396095151702752</v>
      </c>
    </row>
    <row r="1310" spans="1:28">
      <c r="A1310">
        <v>12</v>
      </c>
      <c r="B1310">
        <v>16</v>
      </c>
      <c r="C1310">
        <v>2022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1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3</v>
      </c>
      <c r="R1310">
        <v>9</v>
      </c>
      <c r="S1310">
        <v>9</v>
      </c>
      <c r="T1310">
        <v>7.7777777777777777</v>
      </c>
      <c r="U1310">
        <v>58.555555555555557</v>
      </c>
      <c r="V1310">
        <v>97.640544119417356</v>
      </c>
      <c r="W1310">
        <v>90.12222222222222</v>
      </c>
      <c r="X1310">
        <v>12.744303980626704</v>
      </c>
      <c r="Y1310">
        <v>2.3622546250520684</v>
      </c>
      <c r="Z1310">
        <v>-28.45978545267803</v>
      </c>
      <c r="AA1310">
        <v>3.1247830011804745E-2</v>
      </c>
      <c r="AB1310">
        <v>3.2840676089715144E-2</v>
      </c>
    </row>
    <row r="1311" spans="1:28">
      <c r="A1311">
        <v>12</v>
      </c>
      <c r="B1311">
        <v>17</v>
      </c>
      <c r="C1311">
        <v>2022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3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6</v>
      </c>
      <c r="R1311">
        <v>133</v>
      </c>
      <c r="S1311">
        <v>133</v>
      </c>
      <c r="T1311">
        <v>2.4210526315789473</v>
      </c>
      <c r="U1311">
        <v>61.368421052631597</v>
      </c>
      <c r="V1311">
        <v>98.493796788830139</v>
      </c>
      <c r="W1311">
        <v>90.909774436090245</v>
      </c>
      <c r="X1311">
        <v>8.2263547199955624</v>
      </c>
      <c r="Y1311">
        <v>2.0719163488299777</v>
      </c>
      <c r="Z1311">
        <v>-25.337701926765472</v>
      </c>
      <c r="AA1311">
        <v>0.46177348795222561</v>
      </c>
      <c r="AB1311">
        <v>0.48955321736006174</v>
      </c>
    </row>
    <row r="1312" spans="1:28">
      <c r="A1312">
        <v>12</v>
      </c>
      <c r="B1312">
        <v>18</v>
      </c>
      <c r="C1312">
        <v>2022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6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5</v>
      </c>
      <c r="R1312">
        <v>23</v>
      </c>
      <c r="S1312">
        <v>23</v>
      </c>
      <c r="T1312">
        <v>5.4782608695652177</v>
      </c>
      <c r="U1312">
        <v>60.521739130434788</v>
      </c>
      <c r="V1312">
        <v>94.830656177869898</v>
      </c>
      <c r="W1312">
        <v>87.528695652173923</v>
      </c>
      <c r="X1312">
        <v>9.7716890553437992</v>
      </c>
      <c r="Y1312">
        <v>2.2237759743555641</v>
      </c>
      <c r="Z1312">
        <v>-44.907632957436704</v>
      </c>
      <c r="AA1312">
        <v>7.9855565585723196E-2</v>
      </c>
      <c r="AB1312">
        <v>8.1510954847455269E-2</v>
      </c>
    </row>
    <row r="1313" spans="1:28">
      <c r="A1313">
        <v>12</v>
      </c>
      <c r="B1313">
        <v>19</v>
      </c>
      <c r="C1313">
        <v>2022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7</v>
      </c>
      <c r="L1313">
        <v>99</v>
      </c>
      <c r="M1313">
        <v>99</v>
      </c>
      <c r="N1313">
        <v>99</v>
      </c>
      <c r="O1313">
        <v>99</v>
      </c>
      <c r="P1313">
        <v>9999</v>
      </c>
    </row>
    <row r="1314" spans="1:28">
      <c r="A1314">
        <v>12</v>
      </c>
      <c r="B1314">
        <v>20</v>
      </c>
      <c r="C1314">
        <v>2022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8</v>
      </c>
      <c r="L1314">
        <v>99</v>
      </c>
      <c r="M1314">
        <v>99</v>
      </c>
      <c r="N1314">
        <v>99</v>
      </c>
      <c r="O1314">
        <v>99</v>
      </c>
      <c r="P1314">
        <v>9999</v>
      </c>
    </row>
    <row r="1315" spans="1:28">
      <c r="A1315">
        <v>12</v>
      </c>
      <c r="B1315">
        <v>21</v>
      </c>
      <c r="C1315">
        <v>2022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</v>
      </c>
      <c r="L1315">
        <v>99</v>
      </c>
      <c r="M1315">
        <v>99</v>
      </c>
      <c r="N1315">
        <v>99</v>
      </c>
      <c r="O1315">
        <v>99</v>
      </c>
      <c r="P1315">
        <v>9999</v>
      </c>
    </row>
    <row r="1316" spans="1:28">
      <c r="A1316">
        <v>12</v>
      </c>
      <c r="B1316">
        <v>22</v>
      </c>
      <c r="C1316">
        <v>2021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0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194</v>
      </c>
      <c r="R1316">
        <v>26114</v>
      </c>
      <c r="S1316">
        <v>26103</v>
      </c>
      <c r="T1316">
        <v>16.300451864900058</v>
      </c>
      <c r="U1316">
        <v>61.101712446845198</v>
      </c>
      <c r="V1316">
        <v>92.013290212218593</v>
      </c>
      <c r="W1316">
        <v>84.901436233383109</v>
      </c>
      <c r="X1316">
        <v>10.437030694112384</v>
      </c>
      <c r="Y1316">
        <v>2.3675984638573455</v>
      </c>
      <c r="Z1316">
        <v>-28.457372035971169</v>
      </c>
      <c r="AA1316">
        <v>99.322987981134943</v>
      </c>
      <c r="AB1316">
        <v>99.3382407231</v>
      </c>
    </row>
    <row r="1317" spans="1:28">
      <c r="A1317">
        <v>12</v>
      </c>
      <c r="B1317">
        <v>23</v>
      </c>
      <c r="C1317">
        <v>2021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1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8</v>
      </c>
      <c r="R1317">
        <v>25</v>
      </c>
      <c r="S1317">
        <v>25</v>
      </c>
      <c r="T1317">
        <v>16.16</v>
      </c>
      <c r="U1317">
        <v>60.64</v>
      </c>
      <c r="V1317">
        <v>94.990249187432326</v>
      </c>
      <c r="W1317">
        <v>87.676000000000002</v>
      </c>
      <c r="X1317">
        <v>10.131901302322301</v>
      </c>
      <c r="Y1317">
        <v>2.1703455946000374</v>
      </c>
      <c r="Z1317">
        <v>-16.628855559378849</v>
      </c>
      <c r="AA1317">
        <v>9.5085957705766014E-2</v>
      </c>
      <c r="AB1317">
        <v>9.8249814849817499E-2</v>
      </c>
    </row>
    <row r="1318" spans="1:28">
      <c r="A1318">
        <v>12</v>
      </c>
      <c r="B1318">
        <v>24</v>
      </c>
      <c r="C1318">
        <v>2021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3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13</v>
      </c>
      <c r="R1318">
        <v>83</v>
      </c>
      <c r="S1318">
        <v>83</v>
      </c>
      <c r="T1318">
        <v>16.060240963855421</v>
      </c>
      <c r="U1318">
        <v>60.6265060240964</v>
      </c>
      <c r="V1318">
        <v>88.088866843321313</v>
      </c>
      <c r="W1318">
        <v>81.306024096385499</v>
      </c>
      <c r="X1318">
        <v>14.655845902982028</v>
      </c>
      <c r="Y1318">
        <v>2.2372037375296889</v>
      </c>
      <c r="Z1318">
        <v>-48.159285682187594</v>
      </c>
      <c r="AA1318">
        <v>0.31568537958314313</v>
      </c>
      <c r="AB1318">
        <v>0.30249055638145356</v>
      </c>
    </row>
    <row r="1319" spans="1:28">
      <c r="A1319">
        <v>12</v>
      </c>
      <c r="B1319">
        <v>25</v>
      </c>
      <c r="C1319">
        <v>2021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6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9</v>
      </c>
      <c r="R1319">
        <v>70</v>
      </c>
      <c r="S1319">
        <v>70</v>
      </c>
      <c r="T1319">
        <v>16.228571428571424</v>
      </c>
      <c r="U1319">
        <v>61.085714285714303</v>
      </c>
      <c r="V1319">
        <v>90.128308311406883</v>
      </c>
      <c r="W1319">
        <v>83.188428571428517</v>
      </c>
      <c r="X1319">
        <v>10.293188543291951</v>
      </c>
      <c r="Y1319">
        <v>2.3036793994629314</v>
      </c>
      <c r="Z1319">
        <v>2.8947977110479797</v>
      </c>
      <c r="AA1319">
        <v>0.26624068157614489</v>
      </c>
      <c r="AB1319">
        <v>0.26101890566873887</v>
      </c>
    </row>
    <row r="1320" spans="1:28">
      <c r="A1320">
        <v>12</v>
      </c>
      <c r="B1320">
        <v>26</v>
      </c>
      <c r="C1320">
        <v>2021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7</v>
      </c>
      <c r="L1320">
        <v>99</v>
      </c>
      <c r="M1320">
        <v>99</v>
      </c>
      <c r="N1320">
        <v>99</v>
      </c>
      <c r="O1320">
        <v>99</v>
      </c>
      <c r="P1320">
        <v>9999</v>
      </c>
    </row>
    <row r="1321" spans="1:28">
      <c r="A1321">
        <v>12</v>
      </c>
      <c r="B1321">
        <v>27</v>
      </c>
      <c r="C1321">
        <v>2021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8</v>
      </c>
      <c r="L1321">
        <v>99</v>
      </c>
      <c r="M1321">
        <v>99</v>
      </c>
      <c r="N1321">
        <v>99</v>
      </c>
      <c r="O1321">
        <v>99</v>
      </c>
      <c r="P1321">
        <v>9999</v>
      </c>
    </row>
    <row r="1322" spans="1:28">
      <c r="A1322">
        <v>12</v>
      </c>
      <c r="B1322">
        <v>28</v>
      </c>
      <c r="C1322">
        <v>2021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</v>
      </c>
      <c r="L1322">
        <v>99</v>
      </c>
      <c r="M1322">
        <v>99</v>
      </c>
      <c r="N1322">
        <v>99</v>
      </c>
      <c r="O1322">
        <v>99</v>
      </c>
      <c r="P1322">
        <v>9999</v>
      </c>
    </row>
    <row r="1323" spans="1:28">
      <c r="A1323">
        <v>12</v>
      </c>
      <c r="B1323">
        <v>29</v>
      </c>
      <c r="C1323">
        <v>2020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0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181</v>
      </c>
      <c r="R1323">
        <v>20534</v>
      </c>
      <c r="S1323">
        <v>20524</v>
      </c>
      <c r="T1323">
        <v>16.382877179312359</v>
      </c>
      <c r="U1323">
        <v>61.472519976612737</v>
      </c>
      <c r="V1323">
        <v>89.556017498632059</v>
      </c>
      <c r="W1323">
        <v>82.640790294290142</v>
      </c>
      <c r="X1323">
        <v>10.538566060620624</v>
      </c>
      <c r="Y1323">
        <v>2.5331124348941958</v>
      </c>
      <c r="Z1323">
        <v>-34.111136468596762</v>
      </c>
      <c r="AA1323">
        <v>98.352332598907964</v>
      </c>
      <c r="AB1323">
        <v>98.363609955586114</v>
      </c>
    </row>
    <row r="1324" spans="1:28">
      <c r="A1324">
        <v>12</v>
      </c>
      <c r="B1324">
        <v>30</v>
      </c>
      <c r="C1324">
        <v>2020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1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10</v>
      </c>
      <c r="R1324">
        <v>79</v>
      </c>
      <c r="S1324">
        <v>79</v>
      </c>
      <c r="T1324">
        <v>16.202531645569621</v>
      </c>
      <c r="U1324">
        <v>60.708860759493646</v>
      </c>
      <c r="V1324">
        <v>92.189749989714372</v>
      </c>
      <c r="W1324">
        <v>85.091139240506322</v>
      </c>
      <c r="X1324">
        <v>11.301049462563157</v>
      </c>
      <c r="Y1324">
        <v>2.1998383066827811</v>
      </c>
      <c r="Z1324">
        <v>-23.737729652611943</v>
      </c>
      <c r="AA1324">
        <v>0.37838873455311806</v>
      </c>
      <c r="AB1324">
        <v>0.38984271312016611</v>
      </c>
    </row>
    <row r="1325" spans="1:28">
      <c r="A1325">
        <v>12</v>
      </c>
      <c r="B1325">
        <v>31</v>
      </c>
      <c r="C1325">
        <v>2020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3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11</v>
      </c>
      <c r="R1325">
        <v>260</v>
      </c>
      <c r="S1325">
        <v>260</v>
      </c>
      <c r="T1325">
        <v>16.399999999999999</v>
      </c>
      <c r="U1325">
        <v>60.992307692307698</v>
      </c>
      <c r="V1325">
        <v>87.691057588132324</v>
      </c>
      <c r="W1325">
        <v>80.938846153846143</v>
      </c>
      <c r="X1325">
        <v>7.7939714508287121</v>
      </c>
      <c r="Y1325">
        <v>1.9922779920566012</v>
      </c>
      <c r="Z1325">
        <v>-6.1780752951140272</v>
      </c>
      <c r="AA1325">
        <v>1.2453300124533002</v>
      </c>
      <c r="AB1325">
        <v>1.2204172799339628</v>
      </c>
    </row>
    <row r="1326" spans="1:28">
      <c r="A1326">
        <v>12</v>
      </c>
      <c r="B1326">
        <v>32</v>
      </c>
      <c r="C1326">
        <v>2020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6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4</v>
      </c>
      <c r="R1326">
        <v>5</v>
      </c>
      <c r="S1326">
        <v>5</v>
      </c>
      <c r="T1326">
        <v>15.2</v>
      </c>
      <c r="U1326">
        <v>61</v>
      </c>
      <c r="V1326">
        <v>97.63163596966416</v>
      </c>
      <c r="W1326">
        <v>90.114000000000019</v>
      </c>
      <c r="X1326">
        <v>6.1708138847318441</v>
      </c>
      <c r="Y1326">
        <v>3.3466401061363031</v>
      </c>
      <c r="Z1326">
        <v>71.239400624421435</v>
      </c>
      <c r="AA1326">
        <v>2.394865408564039E-2</v>
      </c>
      <c r="AB1326">
        <v>2.6130051359756219E-2</v>
      </c>
    </row>
    <row r="1327" spans="1:28">
      <c r="A1327">
        <v>12</v>
      </c>
      <c r="B1327">
        <v>33</v>
      </c>
      <c r="C1327">
        <v>2020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7</v>
      </c>
      <c r="L1327">
        <v>99</v>
      </c>
      <c r="M1327">
        <v>99</v>
      </c>
      <c r="N1327">
        <v>99</v>
      </c>
      <c r="O1327">
        <v>99</v>
      </c>
      <c r="P1327">
        <v>9999</v>
      </c>
    </row>
    <row r="1328" spans="1:28">
      <c r="A1328">
        <v>12</v>
      </c>
      <c r="B1328">
        <v>34</v>
      </c>
      <c r="C1328">
        <v>2020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8</v>
      </c>
      <c r="L1328">
        <v>99</v>
      </c>
      <c r="M1328">
        <v>99</v>
      </c>
      <c r="N1328">
        <v>99</v>
      </c>
      <c r="O1328">
        <v>99</v>
      </c>
      <c r="P1328">
        <v>9999</v>
      </c>
    </row>
    <row r="1329" spans="1:28">
      <c r="A1329">
        <v>12</v>
      </c>
      <c r="B1329">
        <v>35</v>
      </c>
      <c r="C1329">
        <v>2020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</v>
      </c>
      <c r="L1329">
        <v>99</v>
      </c>
      <c r="M1329">
        <v>99</v>
      </c>
      <c r="N1329">
        <v>99</v>
      </c>
      <c r="O1329">
        <v>99</v>
      </c>
      <c r="P1329">
        <v>9999</v>
      </c>
    </row>
    <row r="1330" spans="1:28">
      <c r="A1330">
        <v>12</v>
      </c>
      <c r="B1330">
        <v>36</v>
      </c>
      <c r="C1330">
        <v>2019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0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156</v>
      </c>
      <c r="R1330">
        <v>17564</v>
      </c>
      <c r="S1330">
        <v>17552</v>
      </c>
      <c r="T1330">
        <v>16.41448417217034</v>
      </c>
      <c r="U1330">
        <v>61.695533272561519</v>
      </c>
      <c r="V1330">
        <v>87.008145923432721</v>
      </c>
      <c r="W1330">
        <v>80.284447356426099</v>
      </c>
      <c r="X1330">
        <v>10.513810725245833</v>
      </c>
      <c r="Y1330">
        <v>2.5525351783785215</v>
      </c>
      <c r="Z1330">
        <v>-31.1478054199006</v>
      </c>
      <c r="AA1330">
        <v>87.209533267130098</v>
      </c>
      <c r="AB1330">
        <v>87.094225349929346</v>
      </c>
    </row>
    <row r="1331" spans="1:28">
      <c r="A1331">
        <v>12</v>
      </c>
      <c r="B1331">
        <v>37</v>
      </c>
      <c r="C1331">
        <v>2019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1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7</v>
      </c>
      <c r="R1331">
        <v>140</v>
      </c>
      <c r="S1331">
        <v>140</v>
      </c>
      <c r="T1331">
        <v>16.100000000000001</v>
      </c>
      <c r="U1331">
        <v>61.285714285714306</v>
      </c>
      <c r="V1331">
        <v>89.047361089614625</v>
      </c>
      <c r="W1331">
        <v>82.19071428571425</v>
      </c>
      <c r="X1331">
        <v>10.637379486835002</v>
      </c>
      <c r="Y1331">
        <v>2.7184179072334889</v>
      </c>
      <c r="Z1331">
        <v>-38.176677310749753</v>
      </c>
      <c r="AA1331">
        <v>0.6951340615690168</v>
      </c>
      <c r="AB1331">
        <v>0.7111842312964215</v>
      </c>
    </row>
    <row r="1332" spans="1:28">
      <c r="A1332">
        <v>12</v>
      </c>
      <c r="B1332">
        <v>38</v>
      </c>
      <c r="C1332">
        <v>2019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3</v>
      </c>
      <c r="L1332">
        <v>99</v>
      </c>
      <c r="M1332">
        <v>99</v>
      </c>
      <c r="N1332">
        <v>99</v>
      </c>
      <c r="O1332">
        <v>99</v>
      </c>
      <c r="P1332">
        <v>9999</v>
      </c>
    </row>
    <row r="1333" spans="1:28">
      <c r="A1333">
        <v>12</v>
      </c>
      <c r="B1333">
        <v>39</v>
      </c>
      <c r="C1333">
        <v>2019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6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41</v>
      </c>
      <c r="R1333">
        <v>2432</v>
      </c>
      <c r="S1333">
        <v>2432</v>
      </c>
      <c r="T1333">
        <v>15.845394736842101</v>
      </c>
      <c r="U1333">
        <v>60.34991776315789</v>
      </c>
      <c r="V1333">
        <v>87.715170068997011</v>
      </c>
      <c r="W1333">
        <v>80.961101973684322</v>
      </c>
      <c r="X1333">
        <v>9.839174275841108</v>
      </c>
      <c r="Y1333">
        <v>2.4200386699987524</v>
      </c>
      <c r="Z1333">
        <v>-25.180627112765841</v>
      </c>
      <c r="AA1333">
        <v>12.075471698113205</v>
      </c>
      <c r="AB1333">
        <v>12.169460059205877</v>
      </c>
    </row>
    <row r="1334" spans="1:28">
      <c r="A1334">
        <v>12</v>
      </c>
      <c r="B1334">
        <v>40</v>
      </c>
      <c r="C1334">
        <v>2019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7</v>
      </c>
      <c r="L1334">
        <v>99</v>
      </c>
      <c r="M1334">
        <v>99</v>
      </c>
      <c r="N1334">
        <v>99</v>
      </c>
      <c r="O1334">
        <v>99</v>
      </c>
      <c r="P1334">
        <v>9999</v>
      </c>
    </row>
    <row r="1335" spans="1:28">
      <c r="A1335">
        <v>12</v>
      </c>
      <c r="B1335">
        <v>41</v>
      </c>
      <c r="C1335">
        <v>2019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8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1</v>
      </c>
      <c r="R1335">
        <v>4</v>
      </c>
      <c r="S1335">
        <v>4</v>
      </c>
      <c r="T1335">
        <v>15.5</v>
      </c>
      <c r="U1335">
        <v>58.75</v>
      </c>
      <c r="V1335">
        <v>110.13001083423616</v>
      </c>
      <c r="W1335">
        <v>101.65</v>
      </c>
      <c r="X1335">
        <v>1.9551214796017704</v>
      </c>
      <c r="Y1335">
        <v>1.299038105676658</v>
      </c>
      <c r="Z1335">
        <v>18.210258017957418</v>
      </c>
      <c r="AA1335">
        <v>1.9860973187686204E-2</v>
      </c>
      <c r="AB1335">
        <v>2.5130359568349303E-2</v>
      </c>
    </row>
    <row r="1336" spans="1:28">
      <c r="A1336">
        <v>12</v>
      </c>
      <c r="B1336">
        <v>42</v>
      </c>
      <c r="C1336">
        <v>2019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</v>
      </c>
      <c r="L1336">
        <v>99</v>
      </c>
      <c r="M1336">
        <v>99</v>
      </c>
      <c r="N1336">
        <v>99</v>
      </c>
      <c r="O1336">
        <v>99</v>
      </c>
      <c r="P1336">
        <v>9999</v>
      </c>
    </row>
    <row r="1337" spans="1:28">
      <c r="A1337">
        <v>12</v>
      </c>
      <c r="B1337">
        <v>43</v>
      </c>
      <c r="C1337">
        <v>2018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0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117</v>
      </c>
      <c r="R1337">
        <v>12671</v>
      </c>
      <c r="S1337">
        <v>12649</v>
      </c>
      <c r="T1337">
        <v>16.186094230920997</v>
      </c>
      <c r="U1337">
        <v>61.336943631907666</v>
      </c>
      <c r="V1337">
        <v>87.674974970079063</v>
      </c>
      <c r="W1337">
        <v>80.86425013835094</v>
      </c>
      <c r="X1337">
        <v>11.106349873092288</v>
      </c>
      <c r="Y1337">
        <v>2.7619317079703221</v>
      </c>
      <c r="Z1337">
        <v>-30.764311388715743</v>
      </c>
      <c r="AA1337">
        <v>50.609098534169426</v>
      </c>
      <c r="AB1337">
        <v>50.86121043936528</v>
      </c>
    </row>
    <row r="1338" spans="1:28">
      <c r="A1338">
        <v>12</v>
      </c>
      <c r="B1338">
        <v>44</v>
      </c>
      <c r="C1338">
        <v>2018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1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14</v>
      </c>
      <c r="R1338">
        <v>2276</v>
      </c>
      <c r="S1338">
        <v>2275</v>
      </c>
      <c r="T1338">
        <v>16.262302284710017</v>
      </c>
      <c r="U1338">
        <v>61.66197802197803</v>
      </c>
      <c r="V1338">
        <v>82.509304346790799</v>
      </c>
      <c r="W1338">
        <v>76.143032967032894</v>
      </c>
      <c r="X1338">
        <v>10.141658989773877</v>
      </c>
      <c r="Y1338">
        <v>2.9316807690103808</v>
      </c>
      <c r="Z1338">
        <v>-40.526002017366118</v>
      </c>
      <c r="AA1338">
        <v>9.0905459919319433</v>
      </c>
      <c r="AB1338">
        <v>8.6136160306718939</v>
      </c>
    </row>
    <row r="1339" spans="1:28">
      <c r="A1339">
        <v>12</v>
      </c>
      <c r="B1339">
        <v>45</v>
      </c>
      <c r="C1339">
        <v>2018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3</v>
      </c>
      <c r="L1339">
        <v>99</v>
      </c>
      <c r="M1339">
        <v>99</v>
      </c>
      <c r="N1339">
        <v>99</v>
      </c>
      <c r="O1339">
        <v>99</v>
      </c>
      <c r="P1339">
        <v>9999</v>
      </c>
    </row>
    <row r="1340" spans="1:28">
      <c r="A1340">
        <v>12</v>
      </c>
      <c r="B1340">
        <v>46</v>
      </c>
      <c r="C1340">
        <v>2018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6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89</v>
      </c>
      <c r="R1340">
        <v>10087</v>
      </c>
      <c r="S1340">
        <v>10080</v>
      </c>
      <c r="T1340">
        <v>15.741449390304348</v>
      </c>
      <c r="U1340">
        <v>60.215079365079362</v>
      </c>
      <c r="V1340">
        <v>87.592359713838476</v>
      </c>
      <c r="W1340">
        <v>80.823799603174621</v>
      </c>
      <c r="X1340">
        <v>11.067258753502909</v>
      </c>
      <c r="Y1340">
        <v>2.6066480166279296</v>
      </c>
      <c r="Z1340">
        <v>-36.348134717512899</v>
      </c>
      <c r="AA1340">
        <v>40.288373207652683</v>
      </c>
      <c r="AB1340">
        <v>40.51107154776912</v>
      </c>
    </row>
    <row r="1341" spans="1:28">
      <c r="A1341">
        <v>12</v>
      </c>
      <c r="B1341">
        <v>47</v>
      </c>
      <c r="C1341">
        <v>2018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7</v>
      </c>
      <c r="L1341">
        <v>99</v>
      </c>
      <c r="M1341">
        <v>99</v>
      </c>
      <c r="N1341">
        <v>99</v>
      </c>
      <c r="O1341">
        <v>99</v>
      </c>
      <c r="P1341">
        <v>9999</v>
      </c>
    </row>
    <row r="1342" spans="1:28">
      <c r="A1342">
        <v>12</v>
      </c>
      <c r="B1342">
        <v>48</v>
      </c>
      <c r="C1342">
        <v>2018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8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1</v>
      </c>
      <c r="R1342">
        <v>3</v>
      </c>
      <c r="S1342">
        <v>3</v>
      </c>
      <c r="T1342">
        <v>16</v>
      </c>
      <c r="U1342">
        <v>60.33333333333335</v>
      </c>
      <c r="V1342">
        <v>102.4196460816179</v>
      </c>
      <c r="W1342">
        <v>94.53333333333336</v>
      </c>
      <c r="X1342">
        <v>1.8080068829751343</v>
      </c>
      <c r="Y1342">
        <v>3.6817870057290576</v>
      </c>
      <c r="Z1342">
        <v>-94.808458670509523</v>
      </c>
      <c r="AA1342">
        <v>1.198226624595598E-2</v>
      </c>
      <c r="AB1342">
        <v>1.4101982193711501E-2</v>
      </c>
    </row>
    <row r="1343" spans="1:28">
      <c r="A1343">
        <v>12</v>
      </c>
      <c r="B1343">
        <v>49</v>
      </c>
      <c r="C1343">
        <v>2018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</v>
      </c>
      <c r="L1343">
        <v>99</v>
      </c>
      <c r="M1343">
        <v>99</v>
      </c>
      <c r="N1343">
        <v>99</v>
      </c>
      <c r="O1343">
        <v>99</v>
      </c>
      <c r="P1343">
        <v>9999</v>
      </c>
    </row>
    <row r="1344" spans="1:28">
      <c r="A1344">
        <v>12</v>
      </c>
      <c r="B1344">
        <v>50</v>
      </c>
      <c r="C1344">
        <v>2017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0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112</v>
      </c>
      <c r="R1344">
        <v>16088</v>
      </c>
      <c r="S1344">
        <v>16076</v>
      </c>
      <c r="T1344">
        <v>16.058677274987573</v>
      </c>
      <c r="U1344">
        <v>61.030293605374467</v>
      </c>
      <c r="V1344">
        <v>89.420458671796283</v>
      </c>
      <c r="W1344">
        <v>82.508142572779391</v>
      </c>
      <c r="X1344">
        <v>10.734633334798936</v>
      </c>
      <c r="Y1344">
        <v>2.8344274621086152</v>
      </c>
      <c r="Z1344">
        <v>-35.378155401065321</v>
      </c>
      <c r="AA1344">
        <v>46.42063652364601</v>
      </c>
      <c r="AB1344">
        <v>46.889598084937319</v>
      </c>
    </row>
    <row r="1345" spans="1:28">
      <c r="A1345">
        <v>12</v>
      </c>
      <c r="B1345">
        <v>51</v>
      </c>
      <c r="C1345">
        <v>2017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1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11</v>
      </c>
      <c r="R1345">
        <v>2541</v>
      </c>
      <c r="S1345">
        <v>2536</v>
      </c>
      <c r="T1345">
        <v>16.351436442345531</v>
      </c>
      <c r="U1345">
        <v>61.777996845425882</v>
      </c>
      <c r="V1345">
        <v>86.518083262984874</v>
      </c>
      <c r="W1345">
        <v>79.782216088328113</v>
      </c>
      <c r="X1345">
        <v>9.9985414540729209</v>
      </c>
      <c r="Y1345">
        <v>2.701209874969726</v>
      </c>
      <c r="Z1345">
        <v>-43.917842770945434</v>
      </c>
      <c r="AA1345">
        <v>7.3318521510805903</v>
      </c>
      <c r="AB1345">
        <v>7.1524865027230948</v>
      </c>
    </row>
    <row r="1346" spans="1:28">
      <c r="A1346">
        <v>12</v>
      </c>
      <c r="B1346">
        <v>52</v>
      </c>
      <c r="C1346">
        <v>2017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3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28">
      <c r="A1347">
        <v>12</v>
      </c>
      <c r="B1347">
        <v>53</v>
      </c>
      <c r="C1347">
        <v>2017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6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114</v>
      </c>
      <c r="R1347">
        <v>16028</v>
      </c>
      <c r="S1347">
        <v>16016</v>
      </c>
      <c r="T1347">
        <v>15.525081108060895</v>
      </c>
      <c r="U1347">
        <v>59.829295704295696</v>
      </c>
      <c r="V1347">
        <v>87.971954913991013</v>
      </c>
      <c r="W1347">
        <v>81.171684565434745</v>
      </c>
      <c r="X1347">
        <v>11.834606041570339</v>
      </c>
      <c r="Y1347">
        <v>2.7295842674661497</v>
      </c>
      <c r="Z1347">
        <v>-34.734739043962676</v>
      </c>
      <c r="AA1347">
        <v>46.247511325273379</v>
      </c>
      <c r="AB1347">
        <v>45.957915412339595</v>
      </c>
    </row>
    <row r="1348" spans="1:28">
      <c r="A1348">
        <v>12</v>
      </c>
      <c r="B1348">
        <v>54</v>
      </c>
      <c r="C1348">
        <v>2017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7</v>
      </c>
      <c r="L1348">
        <v>99</v>
      </c>
      <c r="M1348">
        <v>99</v>
      </c>
      <c r="N1348">
        <v>99</v>
      </c>
      <c r="O1348">
        <v>99</v>
      </c>
      <c r="P1348">
        <v>9999</v>
      </c>
    </row>
    <row r="1349" spans="1:28">
      <c r="A1349">
        <v>12</v>
      </c>
      <c r="B1349">
        <v>55</v>
      </c>
      <c r="C1349">
        <v>2017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8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28">
      <c r="A1350">
        <v>12</v>
      </c>
      <c r="B1350">
        <v>56</v>
      </c>
      <c r="C1350">
        <v>2017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</v>
      </c>
      <c r="L1350">
        <v>99</v>
      </c>
      <c r="M1350">
        <v>99</v>
      </c>
      <c r="N1350">
        <v>99</v>
      </c>
      <c r="O1350">
        <v>99</v>
      </c>
      <c r="P1350">
        <v>9999</v>
      </c>
    </row>
    <row r="1351" spans="1:28">
      <c r="A1351">
        <v>12</v>
      </c>
      <c r="B1351">
        <v>57</v>
      </c>
      <c r="C1351">
        <v>2016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0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128</v>
      </c>
      <c r="R1351">
        <v>21634</v>
      </c>
      <c r="S1351">
        <v>21621</v>
      </c>
      <c r="T1351">
        <v>16.133493574928348</v>
      </c>
      <c r="U1351">
        <v>61.167661070255761</v>
      </c>
      <c r="V1351">
        <v>89.916608802394009</v>
      </c>
      <c r="W1351">
        <v>82.971481430090819</v>
      </c>
      <c r="X1351">
        <v>10.917256343793175</v>
      </c>
      <c r="Y1351">
        <v>2.8166225178143862</v>
      </c>
      <c r="Z1351">
        <v>-30.922800343768007</v>
      </c>
      <c r="AA1351">
        <v>46.131866257250081</v>
      </c>
      <c r="AB1351">
        <v>46.957032003262846</v>
      </c>
    </row>
    <row r="1352" spans="1:28">
      <c r="A1352">
        <v>12</v>
      </c>
      <c r="B1352">
        <v>58</v>
      </c>
      <c r="C1352">
        <v>2016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1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18</v>
      </c>
      <c r="R1352">
        <v>2167</v>
      </c>
      <c r="S1352">
        <v>2167</v>
      </c>
      <c r="T1352">
        <v>16.188740193816329</v>
      </c>
      <c r="U1352">
        <v>61.215505306875883</v>
      </c>
      <c r="V1352">
        <v>87.730115026890644</v>
      </c>
      <c r="W1352">
        <v>80.974896169820013</v>
      </c>
      <c r="X1352">
        <v>9.1287098230034474</v>
      </c>
      <c r="Y1352">
        <v>2.6594390515815447</v>
      </c>
      <c r="Z1352">
        <v>-32.171192057023823</v>
      </c>
      <c r="AA1352">
        <v>4.6208631866257246</v>
      </c>
      <c r="AB1352">
        <v>4.5930939496156418</v>
      </c>
    </row>
    <row r="1353" spans="1:28">
      <c r="A1353">
        <v>12</v>
      </c>
      <c r="B1353">
        <v>59</v>
      </c>
      <c r="C1353">
        <v>2016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3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28">
      <c r="A1354">
        <v>12</v>
      </c>
      <c r="B1354">
        <v>60</v>
      </c>
      <c r="C1354">
        <v>2016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6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122</v>
      </c>
      <c r="R1354">
        <v>23095</v>
      </c>
      <c r="S1354">
        <v>23069</v>
      </c>
      <c r="T1354">
        <v>15.564581078155443</v>
      </c>
      <c r="U1354">
        <v>59.924400710910746</v>
      </c>
      <c r="V1354">
        <v>86.971850945818943</v>
      </c>
      <c r="W1354">
        <v>80.235740604274895</v>
      </c>
      <c r="X1354">
        <v>11.004587337616044</v>
      </c>
      <c r="Y1354">
        <v>2.6924367415195367</v>
      </c>
      <c r="Z1354">
        <v>-36.622952622123528</v>
      </c>
      <c r="AA1354">
        <v>49.247270556124199</v>
      </c>
      <c r="AB1354">
        <v>48.44987404712149</v>
      </c>
    </row>
    <row r="1355" spans="1:28">
      <c r="A1355">
        <v>12</v>
      </c>
      <c r="B1355">
        <v>61</v>
      </c>
      <c r="C1355">
        <v>2016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7</v>
      </c>
      <c r="L1355">
        <v>99</v>
      </c>
      <c r="M1355">
        <v>99</v>
      </c>
      <c r="N1355">
        <v>99</v>
      </c>
      <c r="O1355">
        <v>99</v>
      </c>
      <c r="P1355">
        <v>9999</v>
      </c>
    </row>
    <row r="1356" spans="1:28">
      <c r="A1356">
        <v>12</v>
      </c>
      <c r="B1356">
        <v>62</v>
      </c>
      <c r="C1356">
        <v>2016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8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28">
      <c r="A1357">
        <v>12</v>
      </c>
      <c r="B1357">
        <v>63</v>
      </c>
      <c r="C1357">
        <v>2016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</v>
      </c>
      <c r="L1357">
        <v>99</v>
      </c>
      <c r="M1357">
        <v>99</v>
      </c>
      <c r="N1357">
        <v>99</v>
      </c>
      <c r="O1357">
        <v>99</v>
      </c>
      <c r="P1357">
        <v>9999</v>
      </c>
    </row>
    <row r="1358" spans="1:28">
      <c r="A1358">
        <v>12</v>
      </c>
      <c r="B1358">
        <v>64</v>
      </c>
      <c r="C1358">
        <v>2015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0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129</v>
      </c>
      <c r="R1358">
        <v>16400</v>
      </c>
      <c r="S1358">
        <v>16380</v>
      </c>
      <c r="T1358">
        <v>16.11841463414634</v>
      </c>
      <c r="U1358">
        <v>61.173382173382194</v>
      </c>
      <c r="V1358">
        <v>88.436986150961815</v>
      </c>
      <c r="W1358">
        <v>81.586452991453314</v>
      </c>
      <c r="X1358">
        <v>9.8539993427790247</v>
      </c>
      <c r="Y1358">
        <v>2.780685110584161</v>
      </c>
      <c r="Z1358">
        <v>-37.03237740883776</v>
      </c>
      <c r="AA1358">
        <v>43.213617559484589</v>
      </c>
      <c r="AB1358">
        <v>43.634324493209469</v>
      </c>
    </row>
    <row r="1359" spans="1:28">
      <c r="A1359">
        <v>12</v>
      </c>
      <c r="B1359">
        <v>65</v>
      </c>
      <c r="C1359">
        <v>2015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1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8</v>
      </c>
      <c r="R1359">
        <v>650</v>
      </c>
      <c r="S1359">
        <v>650</v>
      </c>
      <c r="T1359">
        <v>15.776923076923076</v>
      </c>
      <c r="U1359">
        <v>60.261538461538478</v>
      </c>
      <c r="V1359">
        <v>85.178764897074757</v>
      </c>
      <c r="W1359">
        <v>78.620000000000061</v>
      </c>
      <c r="X1359">
        <v>10.015110122670722</v>
      </c>
      <c r="Y1359">
        <v>2.5399995340817352</v>
      </c>
      <c r="Z1359">
        <v>-17.176351113624879</v>
      </c>
      <c r="AA1359">
        <v>1.7127348422966457</v>
      </c>
      <c r="AB1359">
        <v>1.6685633624717271</v>
      </c>
    </row>
    <row r="1360" spans="1:28">
      <c r="A1360">
        <v>12</v>
      </c>
      <c r="B1360">
        <v>66</v>
      </c>
      <c r="C1360">
        <v>2015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3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28">
      <c r="A1361">
        <v>12</v>
      </c>
      <c r="B1361">
        <v>67</v>
      </c>
      <c r="C1361">
        <v>2015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6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116</v>
      </c>
      <c r="R1361">
        <v>20901</v>
      </c>
      <c r="S1361">
        <v>20880</v>
      </c>
      <c r="T1361">
        <v>15.672312329553611</v>
      </c>
      <c r="U1361">
        <v>60.118773946360143</v>
      </c>
      <c r="V1361">
        <v>86.960477868684933</v>
      </c>
      <c r="W1361">
        <v>80.230148467432812</v>
      </c>
      <c r="X1361">
        <v>10.235157535983044</v>
      </c>
      <c r="Y1361">
        <v>2.6903175385962377</v>
      </c>
      <c r="Z1361">
        <v>-39.369606918551689</v>
      </c>
      <c r="AA1361">
        <v>55.073647598218749</v>
      </c>
      <c r="AB1361">
        <v>54.697112144318787</v>
      </c>
    </row>
    <row r="1362" spans="1:28">
      <c r="A1362">
        <v>12</v>
      </c>
      <c r="B1362">
        <v>68</v>
      </c>
      <c r="C1362">
        <v>2015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7</v>
      </c>
      <c r="L1362">
        <v>99</v>
      </c>
      <c r="M1362">
        <v>99</v>
      </c>
      <c r="N1362">
        <v>99</v>
      </c>
      <c r="O1362">
        <v>99</v>
      </c>
      <c r="P1362">
        <v>9999</v>
      </c>
    </row>
    <row r="1363" spans="1:28">
      <c r="A1363">
        <v>12</v>
      </c>
      <c r="B1363">
        <v>69</v>
      </c>
      <c r="C1363">
        <v>2015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8</v>
      </c>
      <c r="L1363">
        <v>99</v>
      </c>
      <c r="M1363">
        <v>99</v>
      </c>
      <c r="N1363">
        <v>99</v>
      </c>
      <c r="O1363">
        <v>99</v>
      </c>
      <c r="P1363">
        <v>9999</v>
      </c>
    </row>
    <row r="1364" spans="1:28">
      <c r="A1364">
        <v>12</v>
      </c>
      <c r="B1364">
        <v>70</v>
      </c>
      <c r="C1364">
        <v>2015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</v>
      </c>
      <c r="L1364">
        <v>99</v>
      </c>
      <c r="M1364">
        <v>99</v>
      </c>
      <c r="N1364">
        <v>99</v>
      </c>
      <c r="O1364">
        <v>99</v>
      </c>
      <c r="P1364">
        <v>9999</v>
      </c>
    </row>
    <row r="1365" spans="1:28">
      <c r="A1365">
        <v>13</v>
      </c>
      <c r="B1365">
        <v>1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1</v>
      </c>
      <c r="P1365">
        <v>9999</v>
      </c>
      <c r="Q1365">
        <v>7</v>
      </c>
      <c r="R1365">
        <v>673</v>
      </c>
      <c r="S1365">
        <v>673</v>
      </c>
      <c r="T1365">
        <v>2.2585438335809802</v>
      </c>
      <c r="U1365">
        <v>61.139673105497749</v>
      </c>
      <c r="V1365">
        <v>89.095574705519695</v>
      </c>
      <c r="W1365">
        <v>82.235215453194684</v>
      </c>
      <c r="X1365">
        <v>7.2202492407951055</v>
      </c>
      <c r="Y1365">
        <v>1.7121498907124331</v>
      </c>
      <c r="Z1365">
        <v>1.8941698657999444</v>
      </c>
      <c r="AA1365">
        <v>2.1367114328348729</v>
      </c>
      <c r="AB1365">
        <v>2.1276944200801253</v>
      </c>
    </row>
    <row r="1366" spans="1:28">
      <c r="A1366">
        <v>13</v>
      </c>
      <c r="B1366">
        <v>2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2</v>
      </c>
      <c r="P1366">
        <v>9999</v>
      </c>
      <c r="Q1366">
        <v>9</v>
      </c>
      <c r="R1366">
        <v>2413</v>
      </c>
      <c r="S1366">
        <v>2413</v>
      </c>
      <c r="T1366">
        <v>2.9378367177786995</v>
      </c>
      <c r="U1366">
        <v>60.976377952755904</v>
      </c>
      <c r="V1366">
        <v>91.809263563785692</v>
      </c>
      <c r="W1366">
        <v>84.739950269374219</v>
      </c>
      <c r="X1366">
        <v>9.6070237979982878</v>
      </c>
      <c r="Y1366">
        <v>2.1088935612682325</v>
      </c>
      <c r="Z1366">
        <v>-27.785892845776505</v>
      </c>
      <c r="AA1366">
        <v>7.6610470838492564</v>
      </c>
      <c r="AB1366">
        <v>7.8610739639300498</v>
      </c>
    </row>
    <row r="1367" spans="1:28">
      <c r="A1367">
        <v>13</v>
      </c>
      <c r="B1367">
        <v>3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3</v>
      </c>
      <c r="P1367">
        <v>9999</v>
      </c>
      <c r="Q1367">
        <v>2</v>
      </c>
      <c r="R1367">
        <v>682</v>
      </c>
      <c r="S1367">
        <v>682</v>
      </c>
      <c r="T1367">
        <v>10.730205278592376</v>
      </c>
      <c r="U1367">
        <v>57.282991202346047</v>
      </c>
      <c r="V1367">
        <v>87.488840101288986</v>
      </c>
      <c r="W1367">
        <v>80.752199413489748</v>
      </c>
      <c r="X1367">
        <v>6.4783467104647938</v>
      </c>
      <c r="Y1367">
        <v>2.7502019915012901</v>
      </c>
      <c r="Z1367">
        <v>-38.625316782464566</v>
      </c>
      <c r="AA1367">
        <v>2.1652855827539126</v>
      </c>
      <c r="AB1367">
        <v>2.117264375862967</v>
      </c>
    </row>
    <row r="1368" spans="1:28">
      <c r="A1368">
        <v>13</v>
      </c>
      <c r="B1368">
        <v>4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4</v>
      </c>
      <c r="P1368">
        <v>9999</v>
      </c>
      <c r="Q1368">
        <v>48</v>
      </c>
      <c r="R1368">
        <v>8814</v>
      </c>
      <c r="S1368">
        <v>8814</v>
      </c>
      <c r="T1368">
        <v>2.237690038574994</v>
      </c>
      <c r="U1368">
        <v>61.379850238257305</v>
      </c>
      <c r="V1368">
        <v>88.300291002617811</v>
      </c>
      <c r="W1368">
        <v>81.501168595416132</v>
      </c>
      <c r="X1368">
        <v>8.7470391629893616</v>
      </c>
      <c r="Y1368">
        <v>2.0532468712083043</v>
      </c>
      <c r="Z1368">
        <v>-14.811823313042128</v>
      </c>
      <c r="AA1368">
        <v>27.983617487379757</v>
      </c>
      <c r="AB1368">
        <v>27.616792563413014</v>
      </c>
    </row>
    <row r="1369" spans="1:28">
      <c r="A1369">
        <v>13</v>
      </c>
      <c r="B1369">
        <v>5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7</v>
      </c>
      <c r="P1369">
        <v>9999</v>
      </c>
      <c r="Q1369">
        <v>10</v>
      </c>
      <c r="R1369">
        <v>1902</v>
      </c>
      <c r="S1369">
        <v>1902</v>
      </c>
      <c r="T1369">
        <v>1.4952681388012621</v>
      </c>
      <c r="U1369">
        <v>61.785488958990541</v>
      </c>
      <c r="V1369">
        <v>89.534822784478379</v>
      </c>
      <c r="W1369">
        <v>82.640641430073615</v>
      </c>
      <c r="X1369">
        <v>10.626686256181099</v>
      </c>
      <c r="Y1369">
        <v>1.8452883553069697</v>
      </c>
      <c r="Z1369">
        <v>-18.106921008394497</v>
      </c>
      <c r="AA1369">
        <v>6.0386703495571004</v>
      </c>
      <c r="AB1369">
        <v>6.04283238173117</v>
      </c>
    </row>
    <row r="1370" spans="1:28">
      <c r="A1370">
        <v>13</v>
      </c>
      <c r="B1370">
        <v>6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8</v>
      </c>
      <c r="P1370">
        <v>9999</v>
      </c>
      <c r="Q1370">
        <v>6</v>
      </c>
      <c r="R1370">
        <v>1572</v>
      </c>
      <c r="S1370">
        <v>1572</v>
      </c>
      <c r="T1370">
        <v>1.4898218829516543</v>
      </c>
      <c r="U1370">
        <v>62.049618320610662</v>
      </c>
      <c r="V1370">
        <v>91.629794425192785</v>
      </c>
      <c r="W1370">
        <v>84.574300254452893</v>
      </c>
      <c r="X1370">
        <v>9.3343043523294646</v>
      </c>
      <c r="Y1370">
        <v>2.0347067751735595</v>
      </c>
      <c r="Z1370">
        <v>-20.642847688176285</v>
      </c>
      <c r="AA1370">
        <v>4.9909515191923051</v>
      </c>
      <c r="AB1370">
        <v>5.1112522031209844</v>
      </c>
    </row>
    <row r="1371" spans="1:28">
      <c r="A1371">
        <v>13</v>
      </c>
      <c r="B1371">
        <v>7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</v>
      </c>
      <c r="P1371">
        <v>9999</v>
      </c>
      <c r="Q1371">
        <v>2</v>
      </c>
      <c r="R1371">
        <v>2</v>
      </c>
      <c r="S1371">
        <v>2</v>
      </c>
      <c r="T1371">
        <v>0</v>
      </c>
      <c r="U1371">
        <v>63</v>
      </c>
      <c r="V1371">
        <v>81.960996749729134</v>
      </c>
      <c r="W1371">
        <v>75.650000000000006</v>
      </c>
      <c r="X1371">
        <v>9.3499999999999375</v>
      </c>
      <c r="Y1371">
        <v>1</v>
      </c>
      <c r="Z1371">
        <v>-100.0000000000046</v>
      </c>
      <c r="AA1371">
        <v>6.3498110931199791E-3</v>
      </c>
      <c r="AB1371">
        <v>5.8166814967055887E-3</v>
      </c>
    </row>
    <row r="1372" spans="1:28">
      <c r="A1372">
        <v>13</v>
      </c>
      <c r="B1372">
        <v>8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11</v>
      </c>
      <c r="P1372">
        <v>9999</v>
      </c>
      <c r="Q1372">
        <v>52</v>
      </c>
      <c r="R1372">
        <v>2088</v>
      </c>
      <c r="S1372">
        <v>2086</v>
      </c>
      <c r="T1372">
        <v>2.6566091954022992</v>
      </c>
      <c r="U1372">
        <v>61.173537871524466</v>
      </c>
      <c r="V1372">
        <v>91.728741057600089</v>
      </c>
      <c r="W1372">
        <v>84.631160115052779</v>
      </c>
      <c r="X1372">
        <v>11.296762927186016</v>
      </c>
      <c r="Y1372">
        <v>2.1514091895133363</v>
      </c>
      <c r="Z1372">
        <v>-41.091276662841878</v>
      </c>
      <c r="AA1372">
        <v>6.6292027812172565</v>
      </c>
      <c r="AB1372">
        <v>6.7870485223879884</v>
      </c>
    </row>
    <row r="1373" spans="1:28">
      <c r="A1373">
        <v>13</v>
      </c>
      <c r="B1373">
        <v>9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14</v>
      </c>
      <c r="P1373">
        <v>9999</v>
      </c>
      <c r="Q1373">
        <v>11</v>
      </c>
      <c r="R1373">
        <v>3529</v>
      </c>
      <c r="S1373">
        <v>3529</v>
      </c>
      <c r="T1373">
        <v>4.351941059790307</v>
      </c>
      <c r="U1373">
        <v>60.38849532445451</v>
      </c>
      <c r="V1373">
        <v>88.859310581539646</v>
      </c>
      <c r="W1373">
        <v>82.017143666761115</v>
      </c>
      <c r="X1373">
        <v>8.7080432818011904</v>
      </c>
      <c r="Y1373">
        <v>2.2300640938995153</v>
      </c>
      <c r="Z1373">
        <v>-40.25060822695356</v>
      </c>
      <c r="AA1373">
        <v>11.2042416738102</v>
      </c>
      <c r="AB1373">
        <v>11.127373214700725</v>
      </c>
    </row>
    <row r="1374" spans="1:28" s="317" customFormat="1">
      <c r="A1374" s="317">
        <v>13</v>
      </c>
      <c r="B1374" s="317">
        <v>10</v>
      </c>
      <c r="C1374" s="317">
        <v>2024</v>
      </c>
      <c r="D1374" s="317">
        <v>99</v>
      </c>
      <c r="E1374" s="317">
        <v>99</v>
      </c>
      <c r="F1374" s="317">
        <v>99</v>
      </c>
      <c r="G1374" s="317">
        <v>99</v>
      </c>
      <c r="H1374" s="317">
        <v>99</v>
      </c>
      <c r="I1374" s="317">
        <v>99</v>
      </c>
      <c r="J1374" s="317">
        <v>999</v>
      </c>
      <c r="K1374" s="317">
        <v>99</v>
      </c>
      <c r="L1374" s="317">
        <v>99</v>
      </c>
      <c r="M1374" s="317">
        <v>99</v>
      </c>
      <c r="N1374" s="317">
        <v>99</v>
      </c>
      <c r="O1374" s="317">
        <v>15</v>
      </c>
      <c r="P1374" s="317">
        <v>9999</v>
      </c>
      <c r="Q1374" s="317">
        <v>3</v>
      </c>
      <c r="R1374" s="317">
        <v>723</v>
      </c>
      <c r="S1374" s="317">
        <v>723</v>
      </c>
      <c r="T1374" s="317">
        <v>6.1701244813278002</v>
      </c>
      <c r="U1374" s="317">
        <v>59.677731673582286</v>
      </c>
      <c r="V1374" s="317">
        <v>98.477212888994757</v>
      </c>
      <c r="W1374" s="317">
        <v>90.894467496542106</v>
      </c>
      <c r="X1374" s="317">
        <v>10.160640429031236</v>
      </c>
      <c r="Y1374" s="317">
        <v>2.0773132317292946</v>
      </c>
      <c r="Z1374" s="317">
        <v>-41.177524235470301</v>
      </c>
      <c r="AA1374" s="317">
        <v>2.2954567101628718</v>
      </c>
      <c r="AB1374" s="317">
        <v>2.526458115760422</v>
      </c>
    </row>
    <row r="1375" spans="1:28" s="317" customFormat="1">
      <c r="A1375" s="317">
        <v>13</v>
      </c>
      <c r="B1375" s="317">
        <v>11</v>
      </c>
      <c r="C1375" s="317">
        <v>2024</v>
      </c>
      <c r="D1375" s="317">
        <v>99</v>
      </c>
      <c r="E1375" s="317">
        <v>99</v>
      </c>
      <c r="F1375" s="317">
        <v>99</v>
      </c>
      <c r="G1375" s="317">
        <v>99</v>
      </c>
      <c r="H1375" s="317">
        <v>99</v>
      </c>
      <c r="I1375" s="317">
        <v>99</v>
      </c>
      <c r="J1375" s="317">
        <v>999</v>
      </c>
      <c r="K1375" s="317">
        <v>99</v>
      </c>
      <c r="L1375" s="317">
        <v>99</v>
      </c>
      <c r="M1375" s="317">
        <v>99</v>
      </c>
      <c r="N1375" s="317">
        <v>99</v>
      </c>
      <c r="O1375" s="317">
        <v>16</v>
      </c>
      <c r="P1375" s="317">
        <v>9999</v>
      </c>
      <c r="Q1375" s="317">
        <v>44</v>
      </c>
      <c r="R1375" s="317">
        <v>6704</v>
      </c>
      <c r="S1375" s="317">
        <v>6703</v>
      </c>
      <c r="T1375" s="317">
        <v>4.686157517899761</v>
      </c>
      <c r="U1375" s="317">
        <v>60.273907205728754</v>
      </c>
      <c r="V1375" s="317">
        <v>90.085114134467972</v>
      </c>
      <c r="W1375" s="317">
        <v>83.14277189318193</v>
      </c>
      <c r="X1375" s="317">
        <v>11.062393857319718</v>
      </c>
      <c r="Y1375" s="317">
        <v>2.4306924746566754</v>
      </c>
      <c r="Z1375" s="317">
        <v>-40.40229864606922</v>
      </c>
      <c r="AA1375" s="317">
        <v>21.284566784138178</v>
      </c>
      <c r="AB1375" s="317">
        <v>21.425456035710472</v>
      </c>
    </row>
    <row r="1376" spans="1:28" s="317" customFormat="1">
      <c r="A1376" s="317">
        <v>13</v>
      </c>
      <c r="B1376" s="317">
        <v>12</v>
      </c>
      <c r="C1376" s="317">
        <v>2024</v>
      </c>
      <c r="D1376" s="317">
        <v>99</v>
      </c>
      <c r="E1376" s="317">
        <v>99</v>
      </c>
      <c r="F1376" s="317">
        <v>99</v>
      </c>
      <c r="G1376" s="317">
        <v>99</v>
      </c>
      <c r="H1376" s="317">
        <v>99</v>
      </c>
      <c r="I1376" s="317">
        <v>99</v>
      </c>
      <c r="J1376" s="317">
        <v>999</v>
      </c>
      <c r="K1376" s="317">
        <v>99</v>
      </c>
      <c r="L1376" s="317">
        <v>99</v>
      </c>
      <c r="M1376" s="317">
        <v>99</v>
      </c>
      <c r="N1376" s="317">
        <v>99</v>
      </c>
      <c r="O1376" s="317">
        <v>18</v>
      </c>
      <c r="P1376" s="317">
        <v>9999</v>
      </c>
      <c r="Q1376" s="317">
        <v>5</v>
      </c>
      <c r="R1376" s="317">
        <v>2395</v>
      </c>
      <c r="S1376" s="317">
        <v>2395</v>
      </c>
      <c r="T1376" s="317">
        <v>3.3311064718162839</v>
      </c>
      <c r="U1376" s="317">
        <v>60.90939457202505</v>
      </c>
      <c r="V1376" s="317">
        <v>85.319949244204608</v>
      </c>
      <c r="W1376" s="317">
        <v>78.750313152401063</v>
      </c>
      <c r="X1376" s="317">
        <v>8.0522683759261113</v>
      </c>
      <c r="Y1376" s="317">
        <v>2.1866303398290099</v>
      </c>
      <c r="Z1376" s="317">
        <v>-38.428382565235744</v>
      </c>
      <c r="AA1376" s="317">
        <v>7.6038987840111742</v>
      </c>
      <c r="AB1376" s="317">
        <v>7.2509375218053762</v>
      </c>
    </row>
    <row r="1377" spans="1:28" s="317" customFormat="1">
      <c r="A1377" s="317">
        <v>13</v>
      </c>
      <c r="B1377" s="317">
        <v>13</v>
      </c>
      <c r="C1377" s="317">
        <v>2024</v>
      </c>
      <c r="D1377" s="317">
        <v>99</v>
      </c>
      <c r="E1377" s="317">
        <v>99</v>
      </c>
      <c r="F1377" s="317">
        <v>99</v>
      </c>
      <c r="G1377" s="317">
        <v>99</v>
      </c>
      <c r="H1377" s="317">
        <v>99</v>
      </c>
      <c r="I1377" s="317">
        <v>99</v>
      </c>
      <c r="J1377" s="317">
        <v>999</v>
      </c>
      <c r="K1377" s="317">
        <v>99</v>
      </c>
      <c r="L1377" s="317">
        <v>99</v>
      </c>
      <c r="M1377" s="317">
        <v>99</v>
      </c>
      <c r="N1377" s="317">
        <v>99</v>
      </c>
      <c r="O1377" s="317">
        <v>55</v>
      </c>
      <c r="P1377" s="317">
        <v>9999</v>
      </c>
    </row>
    <row r="1378" spans="1:28" s="317" customFormat="1">
      <c r="A1378" s="317">
        <v>13</v>
      </c>
      <c r="B1378" s="317">
        <v>14</v>
      </c>
      <c r="C1378" s="317">
        <v>2024</v>
      </c>
      <c r="D1378" s="317">
        <v>99</v>
      </c>
      <c r="E1378" s="317">
        <v>99</v>
      </c>
      <c r="F1378" s="317">
        <v>99</v>
      </c>
      <c r="G1378" s="317">
        <v>99</v>
      </c>
      <c r="H1378" s="317">
        <v>99</v>
      </c>
      <c r="I1378" s="317">
        <v>99</v>
      </c>
      <c r="J1378" s="317">
        <v>999</v>
      </c>
      <c r="K1378" s="317">
        <v>99</v>
      </c>
      <c r="L1378" s="317">
        <v>99</v>
      </c>
      <c r="M1378" s="317">
        <v>99</v>
      </c>
      <c r="N1378" s="317">
        <v>99</v>
      </c>
      <c r="O1378" s="317">
        <v>56</v>
      </c>
      <c r="P1378" s="317">
        <v>9999</v>
      </c>
    </row>
    <row r="1379" spans="1:28">
      <c r="A1379" s="317">
        <v>13</v>
      </c>
      <c r="B1379">
        <v>15</v>
      </c>
      <c r="C1379">
        <v>2023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1</v>
      </c>
      <c r="P1379">
        <v>9999</v>
      </c>
      <c r="Q1379">
        <v>5</v>
      </c>
      <c r="R1379">
        <v>433</v>
      </c>
      <c r="S1379">
        <v>433</v>
      </c>
      <c r="T1379">
        <v>2.0300230946882221</v>
      </c>
      <c r="U1379">
        <v>61.323325635103899</v>
      </c>
      <c r="V1379">
        <v>88.522715615061855</v>
      </c>
      <c r="W1379">
        <v>81.706466512702093</v>
      </c>
      <c r="X1379">
        <v>8.0212537958055616</v>
      </c>
      <c r="Y1379">
        <v>1.7358696505253253</v>
      </c>
      <c r="Z1379">
        <v>-10.136051170415522</v>
      </c>
      <c r="AA1379">
        <v>1.5285769760299359</v>
      </c>
      <c r="AB1379">
        <v>1.4701936398310016</v>
      </c>
    </row>
    <row r="1380" spans="1:28">
      <c r="A1380">
        <v>13</v>
      </c>
      <c r="B1380">
        <v>16</v>
      </c>
      <c r="C1380">
        <v>2023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2</v>
      </c>
      <c r="P1380">
        <v>9999</v>
      </c>
      <c r="Q1380">
        <v>15</v>
      </c>
      <c r="R1380">
        <v>2442</v>
      </c>
      <c r="S1380">
        <v>2440</v>
      </c>
      <c r="T1380">
        <v>2.8599508599508594</v>
      </c>
      <c r="U1380">
        <v>61.01475409836064</v>
      </c>
      <c r="V1380">
        <v>93.082828623696884</v>
      </c>
      <c r="W1380">
        <v>85.889631147540939</v>
      </c>
      <c r="X1380">
        <v>9.8321454988144037</v>
      </c>
      <c r="Y1380">
        <v>2.0272193719859555</v>
      </c>
      <c r="Z1380">
        <v>-19.416768244753911</v>
      </c>
      <c r="AA1380">
        <v>8.6207505207046271</v>
      </c>
      <c r="AB1380">
        <v>8.7088493490450709</v>
      </c>
    </row>
    <row r="1381" spans="1:28">
      <c r="A1381">
        <v>13</v>
      </c>
      <c r="B1381">
        <v>17</v>
      </c>
      <c r="C1381">
        <v>2023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3</v>
      </c>
      <c r="P1381">
        <v>9999</v>
      </c>
      <c r="Q1381">
        <v>3</v>
      </c>
      <c r="R1381">
        <v>684</v>
      </c>
      <c r="S1381">
        <v>683</v>
      </c>
      <c r="T1381">
        <v>10.238304093567248</v>
      </c>
      <c r="U1381">
        <v>56.926793557833086</v>
      </c>
      <c r="V1381">
        <v>88.552193893171008</v>
      </c>
      <c r="W1381">
        <v>81.680234260614881</v>
      </c>
      <c r="X1381">
        <v>10.603889115169048</v>
      </c>
      <c r="Y1381">
        <v>3.5178564945280599</v>
      </c>
      <c r="Z1381">
        <v>-60.695249800939855</v>
      </c>
      <c r="AA1381">
        <v>2.4146573940057192</v>
      </c>
      <c r="AB1381">
        <v>2.3182906959073328</v>
      </c>
    </row>
    <row r="1382" spans="1:28">
      <c r="A1382">
        <v>13</v>
      </c>
      <c r="B1382">
        <v>18</v>
      </c>
      <c r="C1382">
        <v>2023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4</v>
      </c>
      <c r="P1382">
        <v>9999</v>
      </c>
      <c r="Q1382">
        <v>52</v>
      </c>
      <c r="R1382">
        <v>7682</v>
      </c>
      <c r="S1382">
        <v>7681</v>
      </c>
      <c r="T1382">
        <v>2.2921114293152831</v>
      </c>
      <c r="U1382">
        <v>61.433016534305423</v>
      </c>
      <c r="V1382">
        <v>92.746040905482886</v>
      </c>
      <c r="W1382">
        <v>85.600234344486523</v>
      </c>
      <c r="X1382">
        <v>8.7311516232333677</v>
      </c>
      <c r="Y1382">
        <v>2.1332937434692325</v>
      </c>
      <c r="Z1382">
        <v>-19.462034129904936</v>
      </c>
      <c r="AA1382">
        <v>27.119003071274751</v>
      </c>
      <c r="AB1382">
        <v>27.322657157179599</v>
      </c>
    </row>
    <row r="1383" spans="1:28">
      <c r="A1383">
        <v>13</v>
      </c>
      <c r="B1383">
        <v>19</v>
      </c>
      <c r="C1383">
        <v>2023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7</v>
      </c>
      <c r="P1383">
        <v>9999</v>
      </c>
      <c r="Q1383">
        <v>13</v>
      </c>
      <c r="R1383">
        <v>1553</v>
      </c>
      <c r="S1383">
        <v>1552</v>
      </c>
      <c r="T1383">
        <v>1.3406310367031549</v>
      </c>
      <c r="U1383">
        <v>62.263530927835049</v>
      </c>
      <c r="V1383">
        <v>92.880259351509523</v>
      </c>
      <c r="W1383">
        <v>85.707731958762821</v>
      </c>
      <c r="X1383">
        <v>10.7364637630063</v>
      </c>
      <c r="Y1383">
        <v>2.1120688803231595</v>
      </c>
      <c r="Z1383">
        <v>-12.882427186955709</v>
      </c>
      <c r="AA1383">
        <v>5.482401948670879</v>
      </c>
      <c r="AB1383">
        <v>5.5276677810925721</v>
      </c>
    </row>
    <row r="1384" spans="1:28">
      <c r="A1384">
        <v>13</v>
      </c>
      <c r="B1384">
        <v>20</v>
      </c>
      <c r="C1384">
        <v>2023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8</v>
      </c>
      <c r="P1384">
        <v>9999</v>
      </c>
      <c r="Q1384">
        <v>5</v>
      </c>
      <c r="R1384">
        <v>1135</v>
      </c>
      <c r="S1384">
        <v>1130</v>
      </c>
      <c r="T1384">
        <v>1.7603524229074889</v>
      </c>
      <c r="U1384">
        <v>62.030973451327426</v>
      </c>
      <c r="V1384">
        <v>93.771272974812717</v>
      </c>
      <c r="W1384">
        <v>86.405044247787487</v>
      </c>
      <c r="X1384">
        <v>12.061495865778635</v>
      </c>
      <c r="Y1384">
        <v>2.2305037188947718</v>
      </c>
      <c r="Z1384">
        <v>-28.433874139041126</v>
      </c>
      <c r="AA1384">
        <v>4.0067779856673837</v>
      </c>
      <c r="AB1384">
        <v>4.0573993410684679</v>
      </c>
    </row>
    <row r="1385" spans="1:28">
      <c r="A1385">
        <v>13</v>
      </c>
      <c r="B1385">
        <v>21</v>
      </c>
      <c r="C1385">
        <v>2023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</v>
      </c>
      <c r="P1385">
        <v>9999</v>
      </c>
      <c r="Q1385">
        <v>1</v>
      </c>
      <c r="R1385">
        <v>5</v>
      </c>
      <c r="S1385">
        <v>5</v>
      </c>
      <c r="T1385">
        <v>5.6</v>
      </c>
      <c r="U1385">
        <v>60.8</v>
      </c>
      <c r="V1385">
        <v>86.58721560130013</v>
      </c>
      <c r="W1385">
        <v>79.92</v>
      </c>
      <c r="X1385">
        <v>15.726588949928102</v>
      </c>
      <c r="Y1385">
        <v>2.135415650406228</v>
      </c>
      <c r="Z1385">
        <v>-76.098469531406749</v>
      </c>
      <c r="AA1385">
        <v>1.7651004342147066E-2</v>
      </c>
      <c r="AB1385">
        <v>1.660564286838959E-2</v>
      </c>
    </row>
    <row r="1386" spans="1:28">
      <c r="A1386">
        <v>13</v>
      </c>
      <c r="B1386">
        <v>22</v>
      </c>
      <c r="C1386">
        <v>2023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11</v>
      </c>
      <c r="P1386">
        <v>9999</v>
      </c>
      <c r="Q1386">
        <v>50</v>
      </c>
      <c r="R1386">
        <v>2478</v>
      </c>
      <c r="S1386">
        <v>2476</v>
      </c>
      <c r="T1386">
        <v>2.8393866020984655</v>
      </c>
      <c r="U1386">
        <v>61.084006462035539</v>
      </c>
      <c r="V1386">
        <v>92.744168503002498</v>
      </c>
      <c r="W1386">
        <v>85.576857835218092</v>
      </c>
      <c r="X1386">
        <v>10.865977938341805</v>
      </c>
      <c r="Y1386">
        <v>2.1173686171814392</v>
      </c>
      <c r="Z1386">
        <v>-37.456687021231104</v>
      </c>
      <c r="AA1386">
        <v>8.7478377519680866</v>
      </c>
      <c r="AB1386">
        <v>8.8051587532287101</v>
      </c>
    </row>
    <row r="1387" spans="1:28">
      <c r="A1387">
        <v>13</v>
      </c>
      <c r="B1387">
        <v>23</v>
      </c>
      <c r="C1387">
        <v>2023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14</v>
      </c>
      <c r="P1387">
        <v>9999</v>
      </c>
      <c r="Q1387">
        <v>10</v>
      </c>
      <c r="R1387">
        <v>2966</v>
      </c>
      <c r="S1387">
        <v>2966</v>
      </c>
      <c r="T1387">
        <v>4.8078219824679698</v>
      </c>
      <c r="U1387">
        <v>60.262306136210348</v>
      </c>
      <c r="V1387">
        <v>88.167121928625505</v>
      </c>
      <c r="W1387">
        <v>81.378253540121307</v>
      </c>
      <c r="X1387">
        <v>10.065347633251989</v>
      </c>
      <c r="Y1387">
        <v>2.4116153674222289</v>
      </c>
      <c r="Z1387">
        <v>-41.279249715404369</v>
      </c>
      <c r="AA1387">
        <v>10.47057577576164</v>
      </c>
      <c r="AB1387">
        <v>10.030203071304221</v>
      </c>
    </row>
    <row r="1388" spans="1:28">
      <c r="A1388">
        <v>13</v>
      </c>
      <c r="B1388">
        <v>24</v>
      </c>
      <c r="C1388">
        <v>2023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15</v>
      </c>
      <c r="P1388">
        <v>9999</v>
      </c>
      <c r="Q1388">
        <v>4</v>
      </c>
      <c r="R1388">
        <v>764</v>
      </c>
      <c r="S1388">
        <v>761</v>
      </c>
      <c r="T1388">
        <v>5.9646596858638761</v>
      </c>
      <c r="U1388">
        <v>59.639947437582123</v>
      </c>
      <c r="V1388">
        <v>96.090563394518526</v>
      </c>
      <c r="W1388">
        <v>88.579106438896133</v>
      </c>
      <c r="X1388">
        <v>11.608170227108429</v>
      </c>
      <c r="Y1388">
        <v>1.9336380497957364</v>
      </c>
      <c r="Z1388">
        <v>-37.30035418646812</v>
      </c>
      <c r="AA1388">
        <v>2.6970734634800722</v>
      </c>
      <c r="AB1388">
        <v>2.8012132092652968</v>
      </c>
    </row>
    <row r="1389" spans="1:28" s="320" customFormat="1">
      <c r="A1389" s="320">
        <v>13</v>
      </c>
      <c r="B1389" s="320">
        <v>25</v>
      </c>
      <c r="C1389" s="320">
        <v>2023</v>
      </c>
      <c r="D1389" s="320">
        <v>99</v>
      </c>
      <c r="E1389" s="320">
        <v>99</v>
      </c>
      <c r="F1389" s="320">
        <v>99</v>
      </c>
      <c r="G1389" s="320">
        <v>99</v>
      </c>
      <c r="H1389" s="320">
        <v>99</v>
      </c>
      <c r="I1389" s="320">
        <v>99</v>
      </c>
      <c r="J1389" s="320">
        <v>999</v>
      </c>
      <c r="K1389" s="320">
        <v>99</v>
      </c>
      <c r="L1389" s="320">
        <v>99</v>
      </c>
      <c r="M1389" s="320">
        <v>99</v>
      </c>
      <c r="N1389" s="320">
        <v>99</v>
      </c>
      <c r="O1389" s="320">
        <v>16</v>
      </c>
      <c r="P1389" s="320">
        <v>9999</v>
      </c>
      <c r="Q1389" s="320">
        <v>45</v>
      </c>
      <c r="R1389" s="320">
        <v>5632</v>
      </c>
      <c r="S1389" s="320">
        <v>5632</v>
      </c>
      <c r="T1389" s="320">
        <v>4.6003196022727284</v>
      </c>
      <c r="U1389" s="320">
        <v>60.310014204545446</v>
      </c>
      <c r="V1389" s="320">
        <v>92.932834660937431</v>
      </c>
      <c r="W1389" s="320">
        <v>85.777006392045735</v>
      </c>
      <c r="X1389" s="320">
        <v>11.949559534539862</v>
      </c>
      <c r="Y1389" s="320">
        <v>2.3870327362416046</v>
      </c>
      <c r="Z1389" s="320">
        <v>-41.25542809289059</v>
      </c>
      <c r="AA1389" s="320">
        <v>19.882091290994456</v>
      </c>
      <c r="AB1389" s="320">
        <v>20.075378647927536</v>
      </c>
    </row>
    <row r="1390" spans="1:28" s="320" customFormat="1">
      <c r="A1390" s="320">
        <v>13</v>
      </c>
      <c r="B1390" s="320">
        <v>26</v>
      </c>
      <c r="C1390" s="320">
        <v>2023</v>
      </c>
      <c r="D1390" s="320">
        <v>99</v>
      </c>
      <c r="E1390" s="320">
        <v>99</v>
      </c>
      <c r="F1390" s="320">
        <v>99</v>
      </c>
      <c r="G1390" s="320">
        <v>99</v>
      </c>
      <c r="H1390" s="320">
        <v>99</v>
      </c>
      <c r="I1390" s="320">
        <v>99</v>
      </c>
      <c r="J1390" s="320">
        <v>999</v>
      </c>
      <c r="K1390" s="320">
        <v>99</v>
      </c>
      <c r="L1390" s="320">
        <v>99</v>
      </c>
      <c r="M1390" s="320">
        <v>99</v>
      </c>
      <c r="N1390" s="320">
        <v>99</v>
      </c>
      <c r="O1390" s="320">
        <v>18</v>
      </c>
      <c r="P1390" s="320">
        <v>9999</v>
      </c>
      <c r="Q1390" s="320">
        <v>6</v>
      </c>
      <c r="R1390" s="320">
        <v>2553</v>
      </c>
      <c r="S1390" s="320">
        <v>2553</v>
      </c>
      <c r="T1390" s="320">
        <v>3.2440266353309823</v>
      </c>
      <c r="U1390" s="320">
        <v>60.814727771249515</v>
      </c>
      <c r="V1390" s="320">
        <v>90.544847923904811</v>
      </c>
      <c r="W1390" s="320">
        <v>83.572894633764221</v>
      </c>
      <c r="X1390" s="320">
        <v>8.9219825237322876</v>
      </c>
      <c r="Y1390" s="320">
        <v>2.1656223554372862</v>
      </c>
      <c r="Z1390" s="320">
        <v>-43.247551066590141</v>
      </c>
      <c r="AA1390" s="320">
        <v>9.0126028171002943</v>
      </c>
      <c r="AB1390" s="320">
        <v>8.8663827112817639</v>
      </c>
    </row>
    <row r="1391" spans="1:28" s="320" customFormat="1">
      <c r="A1391" s="320">
        <v>13</v>
      </c>
      <c r="B1391" s="320">
        <v>27</v>
      </c>
      <c r="C1391" s="320">
        <v>2023</v>
      </c>
      <c r="D1391" s="320">
        <v>99</v>
      </c>
      <c r="E1391" s="320">
        <v>99</v>
      </c>
      <c r="F1391" s="320">
        <v>99</v>
      </c>
      <c r="G1391" s="320">
        <v>99</v>
      </c>
      <c r="H1391" s="320">
        <v>99</v>
      </c>
      <c r="I1391" s="320">
        <v>99</v>
      </c>
      <c r="J1391" s="320">
        <v>999</v>
      </c>
      <c r="K1391" s="320">
        <v>99</v>
      </c>
      <c r="L1391" s="320">
        <v>99</v>
      </c>
      <c r="M1391" s="320">
        <v>99</v>
      </c>
      <c r="N1391" s="320">
        <v>99</v>
      </c>
      <c r="O1391" s="320">
        <v>55</v>
      </c>
      <c r="P1391" s="320">
        <v>9999</v>
      </c>
    </row>
    <row r="1392" spans="1:28" s="320" customFormat="1">
      <c r="A1392" s="320">
        <v>13</v>
      </c>
      <c r="B1392" s="320">
        <v>28</v>
      </c>
      <c r="C1392" s="320">
        <v>2023</v>
      </c>
      <c r="D1392" s="320">
        <v>99</v>
      </c>
      <c r="E1392" s="320">
        <v>99</v>
      </c>
      <c r="F1392" s="320">
        <v>99</v>
      </c>
      <c r="G1392" s="320">
        <v>99</v>
      </c>
      <c r="H1392" s="320">
        <v>99</v>
      </c>
      <c r="I1392" s="320">
        <v>99</v>
      </c>
      <c r="J1392" s="320">
        <v>999</v>
      </c>
      <c r="K1392" s="320">
        <v>99</v>
      </c>
      <c r="L1392" s="320">
        <v>99</v>
      </c>
      <c r="M1392" s="320">
        <v>99</v>
      </c>
      <c r="N1392" s="320">
        <v>99</v>
      </c>
      <c r="O1392" s="320">
        <v>56</v>
      </c>
      <c r="P1392" s="320">
        <v>9999</v>
      </c>
    </row>
    <row r="1393" spans="1:28">
      <c r="A1393">
        <v>13</v>
      </c>
      <c r="B1393">
        <v>29</v>
      </c>
      <c r="C1393">
        <v>2022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1</v>
      </c>
      <c r="P1393">
        <v>9999</v>
      </c>
      <c r="Q1393">
        <v>6</v>
      </c>
      <c r="R1393">
        <v>130</v>
      </c>
      <c r="S1393">
        <v>130</v>
      </c>
      <c r="T1393">
        <v>1.615384615384615</v>
      </c>
      <c r="U1393">
        <v>61.623076923076944</v>
      </c>
      <c r="V1393">
        <v>91.417618134844503</v>
      </c>
      <c r="W1393">
        <v>84.378461538461522</v>
      </c>
      <c r="X1393">
        <v>8.9163720167358296</v>
      </c>
      <c r="Y1393">
        <v>1.8282626667680977</v>
      </c>
      <c r="Z1393">
        <v>-28.433272563933599</v>
      </c>
      <c r="AA1393">
        <v>0.4513575446149572</v>
      </c>
      <c r="AB1393">
        <v>0.4441325905107919</v>
      </c>
    </row>
    <row r="1394" spans="1:28">
      <c r="A1394">
        <v>13</v>
      </c>
      <c r="B1394">
        <v>30</v>
      </c>
      <c r="C1394">
        <v>2022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2</v>
      </c>
      <c r="P1394">
        <v>9999</v>
      </c>
      <c r="Q1394">
        <v>12</v>
      </c>
      <c r="R1394">
        <v>3901</v>
      </c>
      <c r="S1394">
        <v>3901</v>
      </c>
      <c r="T1394">
        <v>2.9838502947962056</v>
      </c>
      <c r="U1394">
        <v>60.971545757498063</v>
      </c>
      <c r="V1394">
        <v>93.736278416262948</v>
      </c>
      <c r="W1394">
        <v>86.518584978210555</v>
      </c>
      <c r="X1394">
        <v>9.9388005058874018</v>
      </c>
      <c r="Y1394">
        <v>2.0888886827721223</v>
      </c>
      <c r="Z1394">
        <v>-30.399120029519541</v>
      </c>
      <c r="AA1394">
        <v>13.544198319561142</v>
      </c>
      <c r="AB1394">
        <v>13.665421953351798</v>
      </c>
    </row>
    <row r="1395" spans="1:28">
      <c r="A1395">
        <v>13</v>
      </c>
      <c r="B1395">
        <v>31</v>
      </c>
      <c r="C1395">
        <v>2022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3</v>
      </c>
      <c r="P1395">
        <v>9999</v>
      </c>
      <c r="Q1395">
        <v>3</v>
      </c>
      <c r="R1395">
        <v>824</v>
      </c>
      <c r="S1395">
        <v>824</v>
      </c>
      <c r="T1395">
        <v>10.754854368932039</v>
      </c>
      <c r="U1395">
        <v>56.677184466019426</v>
      </c>
      <c r="V1395">
        <v>93.661524787259765</v>
      </c>
      <c r="W1395">
        <v>86.449587378640757</v>
      </c>
      <c r="X1395">
        <v>9.6122422105971648</v>
      </c>
      <c r="Y1395">
        <v>3.2620447210436234</v>
      </c>
      <c r="Z1395">
        <v>-55.502063889747696</v>
      </c>
      <c r="AA1395">
        <v>2.8609124366363439</v>
      </c>
      <c r="AB1395">
        <v>2.8842162831781142</v>
      </c>
    </row>
    <row r="1396" spans="1:28">
      <c r="A1396">
        <v>13</v>
      </c>
      <c r="B1396">
        <v>32</v>
      </c>
      <c r="C1396">
        <v>2022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4</v>
      </c>
      <c r="P1396">
        <v>9999</v>
      </c>
      <c r="Q1396">
        <v>54</v>
      </c>
      <c r="R1396">
        <v>5900</v>
      </c>
      <c r="S1396">
        <v>5896</v>
      </c>
      <c r="T1396">
        <v>2.3671186440677956</v>
      </c>
      <c r="U1396">
        <v>61.281037991858895</v>
      </c>
      <c r="V1396">
        <v>94.900527525869023</v>
      </c>
      <c r="W1396">
        <v>87.558892469470905</v>
      </c>
      <c r="X1396">
        <v>9.7953837886243917</v>
      </c>
      <c r="Y1396">
        <v>2.0527028235639513</v>
      </c>
      <c r="Z1396">
        <v>-25.207758105095326</v>
      </c>
      <c r="AA1396">
        <v>20.484688563294217</v>
      </c>
      <c r="AB1396">
        <v>20.902364767159032</v>
      </c>
    </row>
    <row r="1397" spans="1:28">
      <c r="A1397">
        <v>13</v>
      </c>
      <c r="B1397">
        <v>33</v>
      </c>
      <c r="C1397">
        <v>2022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7</v>
      </c>
      <c r="P1397">
        <v>9999</v>
      </c>
      <c r="Q1397">
        <v>13</v>
      </c>
      <c r="R1397">
        <v>1687</v>
      </c>
      <c r="S1397">
        <v>1687</v>
      </c>
      <c r="T1397">
        <v>4.2560758743331357</v>
      </c>
      <c r="U1397">
        <v>60.621813870776549</v>
      </c>
      <c r="V1397">
        <v>94.464906258489364</v>
      </c>
      <c r="W1397">
        <v>87.191108476585754</v>
      </c>
      <c r="X1397">
        <v>8.6517968168870656</v>
      </c>
      <c r="Y1397">
        <v>2.4522369509807755</v>
      </c>
      <c r="Z1397">
        <v>-16.629951176098299</v>
      </c>
      <c r="AA1397">
        <v>5.857232136657176</v>
      </c>
      <c r="AB1397">
        <v>5.95559243371068</v>
      </c>
    </row>
    <row r="1398" spans="1:28">
      <c r="A1398">
        <v>13</v>
      </c>
      <c r="B1398">
        <v>34</v>
      </c>
      <c r="C1398">
        <v>2022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8</v>
      </c>
      <c r="P1398">
        <v>9999</v>
      </c>
      <c r="Q1398">
        <v>5</v>
      </c>
      <c r="R1398">
        <v>1334</v>
      </c>
      <c r="S1398">
        <v>1334</v>
      </c>
      <c r="T1398">
        <v>1.8575712143928031</v>
      </c>
      <c r="U1398">
        <v>61.715142428785619</v>
      </c>
      <c r="V1398">
        <v>94.192557025929219</v>
      </c>
      <c r="W1398">
        <v>86.939730134932688</v>
      </c>
      <c r="X1398">
        <v>10.690924085327037</v>
      </c>
      <c r="Y1398">
        <v>2.1133108032016392</v>
      </c>
      <c r="Z1398">
        <v>-38.002769160086928</v>
      </c>
      <c r="AA1398">
        <v>4.6316228039719469</v>
      </c>
      <c r="AB1398">
        <v>4.6958239369529684</v>
      </c>
    </row>
    <row r="1399" spans="1:28">
      <c r="A1399">
        <v>13</v>
      </c>
      <c r="B1399">
        <v>35</v>
      </c>
      <c r="C1399">
        <v>2022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</v>
      </c>
      <c r="P1399">
        <v>9999</v>
      </c>
    </row>
    <row r="1400" spans="1:28">
      <c r="A1400">
        <v>13</v>
      </c>
      <c r="B1400">
        <v>36</v>
      </c>
      <c r="C1400">
        <v>2022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11</v>
      </c>
      <c r="P1400">
        <v>9999</v>
      </c>
      <c r="Q1400">
        <v>60</v>
      </c>
      <c r="R1400">
        <v>3321</v>
      </c>
      <c r="S1400">
        <v>3319</v>
      </c>
      <c r="T1400">
        <v>3.0246913580246924</v>
      </c>
      <c r="U1400">
        <v>61.107261223260011</v>
      </c>
      <c r="V1400">
        <v>95.053216371023922</v>
      </c>
      <c r="W1400">
        <v>87.71022597167827</v>
      </c>
      <c r="X1400">
        <v>11.243414344114118</v>
      </c>
      <c r="Y1400">
        <v>2.3185469239723662</v>
      </c>
      <c r="Z1400">
        <v>-40.335010349552149</v>
      </c>
      <c r="AA1400">
        <v>11.530449274355943</v>
      </c>
      <c r="AB1400">
        <v>11.786779803031989</v>
      </c>
    </row>
    <row r="1401" spans="1:28">
      <c r="A1401">
        <v>13</v>
      </c>
      <c r="B1401">
        <v>37</v>
      </c>
      <c r="C1401">
        <v>2022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14</v>
      </c>
      <c r="P1401">
        <v>9999</v>
      </c>
      <c r="Q1401">
        <v>6</v>
      </c>
      <c r="R1401">
        <v>2694</v>
      </c>
      <c r="S1401">
        <v>2693</v>
      </c>
      <c r="T1401">
        <v>3.9777282850779505</v>
      </c>
      <c r="U1401">
        <v>60.74972150018565</v>
      </c>
      <c r="V1401">
        <v>86.785329647627606</v>
      </c>
      <c r="W1401">
        <v>80.089194207203889</v>
      </c>
      <c r="X1401">
        <v>9.3082310031632201</v>
      </c>
      <c r="Y1401">
        <v>2.3358323983887121</v>
      </c>
      <c r="Z1401">
        <v>-49.17190600037712</v>
      </c>
      <c r="AA1401">
        <v>9.3535171168668825</v>
      </c>
      <c r="AB1401">
        <v>8.7326884319627425</v>
      </c>
    </row>
    <row r="1402" spans="1:28">
      <c r="A1402">
        <v>13</v>
      </c>
      <c r="B1402">
        <v>38</v>
      </c>
      <c r="C1402">
        <v>2022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15</v>
      </c>
      <c r="P1402">
        <v>9999</v>
      </c>
      <c r="Q1402">
        <v>4</v>
      </c>
      <c r="R1402">
        <v>870</v>
      </c>
      <c r="S1402">
        <v>870</v>
      </c>
      <c r="T1402">
        <v>4.3344827586206902</v>
      </c>
      <c r="U1402">
        <v>60.358620689655154</v>
      </c>
      <c r="V1402">
        <v>98.814086997671211</v>
      </c>
      <c r="W1402">
        <v>91.205402298850586</v>
      </c>
      <c r="X1402">
        <v>10.089746964303387</v>
      </c>
      <c r="Y1402">
        <v>1.9687531338642237</v>
      </c>
      <c r="Z1402">
        <v>-37.918261571552591</v>
      </c>
      <c r="AA1402">
        <v>3.0206235678077902</v>
      </c>
      <c r="AB1402">
        <v>3.2127542286277655</v>
      </c>
    </row>
    <row r="1403" spans="1:28" s="322" customFormat="1">
      <c r="A1403" s="322">
        <v>13</v>
      </c>
      <c r="B1403" s="322">
        <v>39</v>
      </c>
      <c r="C1403" s="322">
        <v>2022</v>
      </c>
      <c r="D1403" s="322">
        <v>99</v>
      </c>
      <c r="E1403" s="322">
        <v>99</v>
      </c>
      <c r="F1403" s="322">
        <v>99</v>
      </c>
      <c r="G1403" s="322">
        <v>99</v>
      </c>
      <c r="H1403" s="322">
        <v>99</v>
      </c>
      <c r="I1403" s="322">
        <v>99</v>
      </c>
      <c r="J1403" s="322">
        <v>999</v>
      </c>
      <c r="K1403" s="322">
        <v>99</v>
      </c>
      <c r="L1403" s="322">
        <v>99</v>
      </c>
      <c r="M1403" s="322">
        <v>99</v>
      </c>
      <c r="N1403" s="322">
        <v>99</v>
      </c>
      <c r="O1403" s="322">
        <v>16</v>
      </c>
      <c r="P1403" s="322">
        <v>9999</v>
      </c>
      <c r="Q1403" s="322">
        <v>40</v>
      </c>
      <c r="R1403" s="322">
        <v>5462</v>
      </c>
      <c r="S1403" s="322">
        <v>5458</v>
      </c>
      <c r="T1403" s="322">
        <v>3.9392164042475279</v>
      </c>
      <c r="U1403" s="322">
        <v>60.653902528398682</v>
      </c>
      <c r="V1403" s="322">
        <v>90.812397002302873</v>
      </c>
      <c r="W1403" s="322">
        <v>83.793550751191106</v>
      </c>
      <c r="X1403" s="322">
        <v>11.672468528286657</v>
      </c>
      <c r="Y1403" s="322">
        <v>2.4726878142572271</v>
      </c>
      <c r="Z1403" s="322">
        <v>-41.950497655488526</v>
      </c>
      <c r="AA1403" s="322">
        <v>18.963960836053047</v>
      </c>
      <c r="AB1403" s="322">
        <v>18.517476974955024</v>
      </c>
    </row>
    <row r="1404" spans="1:28" s="322" customFormat="1">
      <c r="A1404" s="322">
        <v>13</v>
      </c>
      <c r="B1404" s="322">
        <v>40</v>
      </c>
      <c r="C1404" s="322">
        <v>2022</v>
      </c>
      <c r="D1404" s="322">
        <v>99</v>
      </c>
      <c r="E1404" s="322">
        <v>99</v>
      </c>
      <c r="F1404" s="322">
        <v>99</v>
      </c>
      <c r="G1404" s="322">
        <v>99</v>
      </c>
      <c r="H1404" s="322">
        <v>99</v>
      </c>
      <c r="I1404" s="322">
        <v>99</v>
      </c>
      <c r="J1404" s="322">
        <v>999</v>
      </c>
      <c r="K1404" s="322">
        <v>99</v>
      </c>
      <c r="L1404" s="322">
        <v>99</v>
      </c>
      <c r="M1404" s="322">
        <v>99</v>
      </c>
      <c r="N1404" s="322">
        <v>99</v>
      </c>
      <c r="O1404" s="322">
        <v>18</v>
      </c>
      <c r="P1404" s="322">
        <v>9999</v>
      </c>
      <c r="Q1404" s="322">
        <v>6</v>
      </c>
      <c r="R1404" s="322">
        <v>2675</v>
      </c>
      <c r="S1404" s="322">
        <v>2675</v>
      </c>
      <c r="T1404" s="322">
        <v>2.5794392523364489</v>
      </c>
      <c r="U1404" s="322">
        <v>61.20485981308412</v>
      </c>
      <c r="V1404" s="322">
        <v>91.902779437227395</v>
      </c>
      <c r="W1404" s="322">
        <v>84.826265420560659</v>
      </c>
      <c r="X1404" s="322">
        <v>9.4504354286587056</v>
      </c>
      <c r="Y1404" s="322">
        <v>2.0569223741417364</v>
      </c>
      <c r="Z1404" s="322">
        <v>-46.322498049586002</v>
      </c>
      <c r="AA1404" s="322">
        <v>9.2875494757308488</v>
      </c>
      <c r="AB1404" s="322">
        <v>9.1873829985119446</v>
      </c>
    </row>
    <row r="1405" spans="1:28" s="322" customFormat="1">
      <c r="A1405" s="322">
        <v>13</v>
      </c>
      <c r="B1405" s="322">
        <v>41</v>
      </c>
      <c r="C1405" s="322">
        <v>2022</v>
      </c>
      <c r="D1405" s="322">
        <v>99</v>
      </c>
      <c r="E1405" s="322">
        <v>99</v>
      </c>
      <c r="F1405" s="322">
        <v>99</v>
      </c>
      <c r="G1405" s="322">
        <v>99</v>
      </c>
      <c r="H1405" s="322">
        <v>99</v>
      </c>
      <c r="I1405" s="322">
        <v>99</v>
      </c>
      <c r="J1405" s="322">
        <v>999</v>
      </c>
      <c r="K1405" s="322">
        <v>99</v>
      </c>
      <c r="L1405" s="322">
        <v>99</v>
      </c>
      <c r="M1405" s="322">
        <v>99</v>
      </c>
      <c r="N1405" s="322">
        <v>99</v>
      </c>
      <c r="O1405" s="322">
        <v>55</v>
      </c>
      <c r="P1405" s="322">
        <v>9999</v>
      </c>
    </row>
    <row r="1406" spans="1:28" s="322" customFormat="1">
      <c r="A1406" s="322">
        <v>13</v>
      </c>
      <c r="B1406" s="322">
        <v>42</v>
      </c>
      <c r="C1406" s="322">
        <v>2022</v>
      </c>
      <c r="D1406" s="322">
        <v>99</v>
      </c>
      <c r="E1406" s="322">
        <v>99</v>
      </c>
      <c r="F1406" s="322">
        <v>99</v>
      </c>
      <c r="G1406" s="322">
        <v>99</v>
      </c>
      <c r="H1406" s="322">
        <v>99</v>
      </c>
      <c r="I1406" s="322">
        <v>99</v>
      </c>
      <c r="J1406" s="322">
        <v>999</v>
      </c>
      <c r="K1406" s="322">
        <v>99</v>
      </c>
      <c r="L1406" s="322">
        <v>99</v>
      </c>
      <c r="M1406" s="322">
        <v>99</v>
      </c>
      <c r="N1406" s="322">
        <v>99</v>
      </c>
      <c r="O1406" s="322">
        <v>56</v>
      </c>
      <c r="P1406" s="322">
        <v>9999</v>
      </c>
    </row>
    <row r="1407" spans="1:28">
      <c r="A1407" s="322">
        <v>13</v>
      </c>
      <c r="B1407">
        <v>43</v>
      </c>
      <c r="C1407">
        <v>2021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1</v>
      </c>
      <c r="P1407">
        <v>9999</v>
      </c>
      <c r="Q1407">
        <v>21</v>
      </c>
      <c r="R1407">
        <v>4419</v>
      </c>
      <c r="S1407">
        <v>4417</v>
      </c>
      <c r="T1407">
        <v>16.262955419778223</v>
      </c>
      <c r="U1407">
        <v>61.130858048449177</v>
      </c>
      <c r="V1407">
        <v>91.77296130801632</v>
      </c>
      <c r="W1407">
        <v>84.678915553543433</v>
      </c>
      <c r="X1407">
        <v>10.378600812960862</v>
      </c>
      <c r="Y1407">
        <v>2.6062377954978859</v>
      </c>
      <c r="Z1407">
        <v>-22.798076635465197</v>
      </c>
      <c r="AA1407">
        <v>16.8073938840712</v>
      </c>
      <c r="AB1407">
        <v>16.765391168107744</v>
      </c>
    </row>
    <row r="1408" spans="1:28">
      <c r="A1408" s="322">
        <v>13</v>
      </c>
      <c r="B1408">
        <v>44</v>
      </c>
      <c r="C1408">
        <v>2021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4</v>
      </c>
      <c r="P1408">
        <v>9999</v>
      </c>
      <c r="Q1408">
        <v>37</v>
      </c>
      <c r="R1408">
        <v>3735</v>
      </c>
      <c r="S1408">
        <v>3735</v>
      </c>
      <c r="T1408">
        <v>16.395983935742972</v>
      </c>
      <c r="U1408">
        <v>61.206961178045518</v>
      </c>
      <c r="V1408">
        <v>93.48271525973901</v>
      </c>
      <c r="W1408">
        <v>86.284546184739014</v>
      </c>
      <c r="X1408">
        <v>9.4999448487895322</v>
      </c>
      <c r="Y1408">
        <v>2.1622920934867129</v>
      </c>
      <c r="Z1408">
        <v>-30.504501438837305</v>
      </c>
      <c r="AA1408">
        <v>14.205842081241444</v>
      </c>
      <c r="AB1408">
        <v>14.44556821302794</v>
      </c>
    </row>
    <row r="1409" spans="1:28">
      <c r="A1409">
        <v>13</v>
      </c>
      <c r="B1409">
        <v>45</v>
      </c>
      <c r="C1409">
        <v>2021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8</v>
      </c>
      <c r="P1409">
        <v>9999</v>
      </c>
      <c r="Q1409">
        <v>9</v>
      </c>
      <c r="R1409">
        <v>3206</v>
      </c>
      <c r="S1409">
        <v>3205</v>
      </c>
      <c r="T1409">
        <v>16.455396132252027</v>
      </c>
      <c r="U1409">
        <v>61.397815912636496</v>
      </c>
      <c r="V1409">
        <v>92.300840202622183</v>
      </c>
      <c r="W1409">
        <v>85.164443057722266</v>
      </c>
      <c r="X1409">
        <v>10.1323921360972</v>
      </c>
      <c r="Y1409">
        <v>2.1893077793439679</v>
      </c>
      <c r="Z1409">
        <v>-28.094685790140922</v>
      </c>
      <c r="AA1409">
        <v>12.193823216187431</v>
      </c>
      <c r="AB1409">
        <v>12.23481335502529</v>
      </c>
    </row>
    <row r="1410" spans="1:28">
      <c r="A1410">
        <v>13</v>
      </c>
      <c r="B1410">
        <v>46</v>
      </c>
      <c r="C1410">
        <v>2021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</v>
      </c>
      <c r="P1410">
        <v>9999</v>
      </c>
    </row>
    <row r="1411" spans="1:28">
      <c r="A1411">
        <v>13</v>
      </c>
      <c r="B1411">
        <v>47</v>
      </c>
      <c r="C1411">
        <v>2021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11</v>
      </c>
      <c r="P1411">
        <v>9999</v>
      </c>
      <c r="Q1411">
        <v>58</v>
      </c>
      <c r="R1411">
        <v>3642</v>
      </c>
      <c r="S1411">
        <v>3641</v>
      </c>
      <c r="T1411">
        <v>16.253157605711152</v>
      </c>
      <c r="U1411">
        <v>61.019500137324911</v>
      </c>
      <c r="V1411">
        <v>92.913362115523924</v>
      </c>
      <c r="W1411">
        <v>85.748569074430179</v>
      </c>
      <c r="X1411">
        <v>10.865281340150451</v>
      </c>
      <c r="Y1411">
        <v>2.3795115284545072</v>
      </c>
      <c r="Z1411">
        <v>-32.775042470714361</v>
      </c>
      <c r="AA1411">
        <v>13.852122318575992</v>
      </c>
      <c r="AB1411">
        <v>13.994537957553501</v>
      </c>
    </row>
    <row r="1412" spans="1:28">
      <c r="A1412">
        <v>13</v>
      </c>
      <c r="B1412">
        <v>48</v>
      </c>
      <c r="C1412">
        <v>2021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14</v>
      </c>
      <c r="P1412">
        <v>9999</v>
      </c>
      <c r="Q1412">
        <v>9</v>
      </c>
      <c r="R1412">
        <v>2046</v>
      </c>
      <c r="S1412">
        <v>2046</v>
      </c>
      <c r="T1412">
        <v>16.054252199413487</v>
      </c>
      <c r="U1412">
        <v>60.464809384164205</v>
      </c>
      <c r="V1412">
        <v>88.255989807557214</v>
      </c>
      <c r="W1412">
        <v>81.460278592375488</v>
      </c>
      <c r="X1412">
        <v>8.9271879789066855</v>
      </c>
      <c r="Y1412">
        <v>2.4311603611632155</v>
      </c>
      <c r="Z1412">
        <v>-36.848278453736711</v>
      </c>
      <c r="AA1412">
        <v>7.7818347786398894</v>
      </c>
      <c r="AB1412">
        <v>7.4707211158991615</v>
      </c>
    </row>
    <row r="1413" spans="1:28">
      <c r="A1413">
        <v>13</v>
      </c>
      <c r="B1413">
        <v>49</v>
      </c>
      <c r="C1413">
        <v>2021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15</v>
      </c>
      <c r="P1413">
        <v>9999</v>
      </c>
      <c r="Q1413">
        <v>6</v>
      </c>
      <c r="R1413">
        <v>823</v>
      </c>
      <c r="S1413">
        <v>823</v>
      </c>
      <c r="T1413">
        <v>16.59902794653706</v>
      </c>
      <c r="U1413">
        <v>61.591737545564989</v>
      </c>
      <c r="V1413">
        <v>95.146077888021694</v>
      </c>
      <c r="W1413">
        <v>87.819829890643931</v>
      </c>
      <c r="X1413">
        <v>11.754821961188156</v>
      </c>
      <c r="Y1413">
        <v>1.9202900168614441</v>
      </c>
      <c r="Z1413">
        <v>-36.047785727079251</v>
      </c>
      <c r="AA1413">
        <v>3.1302297276738176</v>
      </c>
      <c r="AB1413">
        <v>3.2396898162038599</v>
      </c>
    </row>
    <row r="1414" spans="1:28">
      <c r="A1414">
        <v>13</v>
      </c>
      <c r="B1414">
        <v>50</v>
      </c>
      <c r="C1414">
        <v>2021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16</v>
      </c>
      <c r="P1414">
        <v>9999</v>
      </c>
      <c r="Q1414">
        <v>46</v>
      </c>
      <c r="R1414">
        <v>5836</v>
      </c>
      <c r="S1414">
        <v>5829</v>
      </c>
      <c r="T1414">
        <v>16.227381768334475</v>
      </c>
      <c r="U1414">
        <v>61.02727740607309</v>
      </c>
      <c r="V1414">
        <v>91.395168588633283</v>
      </c>
      <c r="W1414">
        <v>84.281058500600309</v>
      </c>
      <c r="X1414">
        <v>11.182584572904203</v>
      </c>
      <c r="Y1414">
        <v>2.4773000265586944</v>
      </c>
      <c r="Z1414">
        <v>-28.305664703810031</v>
      </c>
      <c r="AA1414">
        <v>22.196865966834014</v>
      </c>
      <c r="AB1414">
        <v>22.020898778673946</v>
      </c>
    </row>
    <row r="1415" spans="1:28">
      <c r="A1415">
        <v>13</v>
      </c>
      <c r="B1415">
        <v>51</v>
      </c>
      <c r="C1415">
        <v>2021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18</v>
      </c>
      <c r="P1415">
        <v>9999</v>
      </c>
      <c r="Q1415">
        <v>8</v>
      </c>
      <c r="R1415">
        <v>2585</v>
      </c>
      <c r="S1415">
        <v>2585</v>
      </c>
      <c r="T1415">
        <v>16.354738878143134</v>
      </c>
      <c r="U1415">
        <v>61.144294003868481</v>
      </c>
      <c r="V1415">
        <v>91.898552152073378</v>
      </c>
      <c r="W1415">
        <v>84.822363636363718</v>
      </c>
      <c r="X1415">
        <v>9.8656261242389753</v>
      </c>
      <c r="Y1415">
        <v>2.1083951505478686</v>
      </c>
      <c r="Z1415">
        <v>-39.047458290979577</v>
      </c>
      <c r="AA1415">
        <v>9.8318880267762072</v>
      </c>
      <c r="AB1415">
        <v>9.8283795955085758</v>
      </c>
    </row>
    <row r="1416" spans="1:28">
      <c r="A1416">
        <v>13</v>
      </c>
      <c r="B1416">
        <v>52</v>
      </c>
      <c r="C1416">
        <v>2021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54</v>
      </c>
      <c r="P1416">
        <v>9999</v>
      </c>
    </row>
    <row r="1417" spans="1:28">
      <c r="A1417">
        <v>13</v>
      </c>
      <c r="B1417">
        <v>53</v>
      </c>
      <c r="C1417">
        <v>2020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1</v>
      </c>
      <c r="P1417">
        <v>9999</v>
      </c>
      <c r="Q1417">
        <v>13</v>
      </c>
      <c r="R1417">
        <v>3402</v>
      </c>
      <c r="S1417">
        <v>3400</v>
      </c>
      <c r="T1417">
        <v>16.199882422104643</v>
      </c>
      <c r="U1417">
        <v>61.147941176470589</v>
      </c>
      <c r="V1417">
        <v>89.042339557708004</v>
      </c>
      <c r="W1417">
        <v>82.16481470588225</v>
      </c>
      <c r="X1417">
        <v>9.3664196481114637</v>
      </c>
      <c r="Y1417">
        <v>2.8891574992311093</v>
      </c>
      <c r="Z1417">
        <v>-35.548833445027611</v>
      </c>
      <c r="AA1417">
        <v>16.294664239869714</v>
      </c>
      <c r="AB1417">
        <v>16.201036056507412</v>
      </c>
    </row>
    <row r="1418" spans="1:28">
      <c r="A1418">
        <v>13</v>
      </c>
      <c r="B1418">
        <v>54</v>
      </c>
      <c r="C1418">
        <v>2020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4</v>
      </c>
      <c r="P1418">
        <v>9999</v>
      </c>
      <c r="Q1418">
        <v>40</v>
      </c>
      <c r="R1418">
        <v>3823</v>
      </c>
      <c r="S1418">
        <v>3821</v>
      </c>
      <c r="T1418">
        <v>16.523934083180748</v>
      </c>
      <c r="U1418">
        <v>61.584140277414299</v>
      </c>
      <c r="V1418">
        <v>91.373764702846842</v>
      </c>
      <c r="W1418">
        <v>84.305637267730901</v>
      </c>
      <c r="X1418">
        <v>8.9853668350992937</v>
      </c>
      <c r="Y1418">
        <v>2.1657440382359465</v>
      </c>
      <c r="Z1418">
        <v>-30.104575740122662</v>
      </c>
      <c r="AA1418">
        <v>18.311140913880639</v>
      </c>
      <c r="AB1418">
        <v>18.681495713902013</v>
      </c>
    </row>
    <row r="1419" spans="1:28">
      <c r="A1419">
        <v>13</v>
      </c>
      <c r="B1419">
        <v>55</v>
      </c>
      <c r="C1419">
        <v>2020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8</v>
      </c>
      <c r="P1419">
        <v>9999</v>
      </c>
      <c r="Q1419">
        <v>12</v>
      </c>
      <c r="R1419">
        <v>1656</v>
      </c>
      <c r="S1419">
        <v>1652</v>
      </c>
      <c r="T1419">
        <v>16.703502415458939</v>
      </c>
      <c r="U1419">
        <v>62.417070217917683</v>
      </c>
      <c r="V1419">
        <v>84.827524468846988</v>
      </c>
      <c r="W1419">
        <v>78.210944309927356</v>
      </c>
      <c r="X1419">
        <v>12.449513267002557</v>
      </c>
      <c r="Y1419">
        <v>2.060177978961284</v>
      </c>
      <c r="Z1419">
        <v>-33.81192801703709</v>
      </c>
      <c r="AA1419">
        <v>7.9317942331640978</v>
      </c>
      <c r="AB1419">
        <v>7.4929970888222019</v>
      </c>
    </row>
    <row r="1420" spans="1:28">
      <c r="A1420">
        <v>13</v>
      </c>
      <c r="B1420">
        <v>56</v>
      </c>
      <c r="C1420">
        <v>2020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</v>
      </c>
      <c r="P1420">
        <v>9999</v>
      </c>
      <c r="Q1420">
        <v>1</v>
      </c>
      <c r="R1420">
        <v>1</v>
      </c>
      <c r="S1420">
        <v>1</v>
      </c>
      <c r="T1420">
        <v>17</v>
      </c>
      <c r="U1420">
        <v>60</v>
      </c>
      <c r="V1420">
        <v>60.097508125677123</v>
      </c>
      <c r="W1420">
        <v>55.47</v>
      </c>
      <c r="X1420">
        <v>0</v>
      </c>
      <c r="Y1420">
        <v>0</v>
      </c>
      <c r="AA1420">
        <v>4.7897308171280786E-3</v>
      </c>
      <c r="AB1420">
        <v>3.2168896041140939E-3</v>
      </c>
    </row>
    <row r="1421" spans="1:28">
      <c r="A1421">
        <v>13</v>
      </c>
      <c r="B1421">
        <v>57</v>
      </c>
      <c r="C1421">
        <v>2020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11</v>
      </c>
      <c r="P1421">
        <v>9999</v>
      </c>
      <c r="Q1421">
        <v>50</v>
      </c>
      <c r="R1421">
        <v>2495</v>
      </c>
      <c r="S1421">
        <v>2495</v>
      </c>
      <c r="T1421">
        <v>16.333867735470943</v>
      </c>
      <c r="U1421">
        <v>61.35631262525051</v>
      </c>
      <c r="V1421">
        <v>89.581815852723921</v>
      </c>
      <c r="W1421">
        <v>82.68401603206398</v>
      </c>
      <c r="X1421">
        <v>11.88538721465372</v>
      </c>
      <c r="Y1421">
        <v>2.6762698052704095</v>
      </c>
      <c r="Z1421">
        <v>-42.96907582240928</v>
      </c>
      <c r="AA1421">
        <v>11.950378388734549</v>
      </c>
      <c r="AB1421">
        <v>11.963826433060662</v>
      </c>
    </row>
    <row r="1422" spans="1:28">
      <c r="A1422">
        <v>13</v>
      </c>
      <c r="B1422">
        <v>58</v>
      </c>
      <c r="C1422">
        <v>2020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14</v>
      </c>
      <c r="P1422">
        <v>9999</v>
      </c>
      <c r="Q1422">
        <v>6</v>
      </c>
      <c r="R1422">
        <v>540</v>
      </c>
      <c r="S1422">
        <v>539</v>
      </c>
      <c r="T1422">
        <v>15.818518518518522</v>
      </c>
      <c r="U1422">
        <v>60.265306122448976</v>
      </c>
      <c r="V1422">
        <v>87.924128185697654</v>
      </c>
      <c r="W1422">
        <v>81.094155844155807</v>
      </c>
      <c r="X1422">
        <v>9.21175514338778</v>
      </c>
      <c r="Y1422">
        <v>2.7333782452685154</v>
      </c>
      <c r="Z1422">
        <v>-35.722288805436222</v>
      </c>
      <c r="AA1422">
        <v>2.5864546412491607</v>
      </c>
      <c r="AB1422">
        <v>2.5348736321151257</v>
      </c>
    </row>
    <row r="1423" spans="1:28">
      <c r="A1423">
        <v>13</v>
      </c>
      <c r="B1423">
        <v>59</v>
      </c>
      <c r="C1423">
        <v>2020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15</v>
      </c>
      <c r="P1423">
        <v>9999</v>
      </c>
      <c r="Q1423">
        <v>2</v>
      </c>
      <c r="R1423">
        <v>846</v>
      </c>
      <c r="S1423">
        <v>846</v>
      </c>
      <c r="T1423">
        <v>16.780141843971627</v>
      </c>
      <c r="U1423">
        <v>62.312056737588648</v>
      </c>
      <c r="V1423">
        <v>96.718968109438421</v>
      </c>
      <c r="W1423">
        <v>89.271607565011877</v>
      </c>
      <c r="X1423">
        <v>11.403380425233156</v>
      </c>
      <c r="Y1423">
        <v>1.8741797327202072</v>
      </c>
      <c r="Z1423">
        <v>-42.274109275263775</v>
      </c>
      <c r="AA1423">
        <v>4.052112271290353</v>
      </c>
      <c r="AB1423">
        <v>4.379874936819907</v>
      </c>
    </row>
    <row r="1424" spans="1:28">
      <c r="A1424">
        <v>13</v>
      </c>
      <c r="B1424">
        <v>60</v>
      </c>
      <c r="C1424">
        <v>2020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16</v>
      </c>
      <c r="P1424">
        <v>9999</v>
      </c>
      <c r="Q1424">
        <v>50</v>
      </c>
      <c r="R1424">
        <v>5640</v>
      </c>
      <c r="S1424">
        <v>5639</v>
      </c>
      <c r="T1424">
        <v>16.321985815602837</v>
      </c>
      <c r="U1424">
        <v>61.464444050363518</v>
      </c>
      <c r="V1424">
        <v>89.007265797302253</v>
      </c>
      <c r="W1424">
        <v>82.148364958325814</v>
      </c>
      <c r="X1424">
        <v>10.574504692007876</v>
      </c>
      <c r="Y1424">
        <v>2.6283212391719539</v>
      </c>
      <c r="Z1424">
        <v>-31.603309044421529</v>
      </c>
      <c r="AA1424">
        <v>27.014081808602352</v>
      </c>
      <c r="AB1424">
        <v>26.864515332840043</v>
      </c>
    </row>
    <row r="1425" spans="1:28">
      <c r="A1425">
        <v>13</v>
      </c>
      <c r="B1425">
        <v>61</v>
      </c>
      <c r="C1425">
        <v>2020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18</v>
      </c>
      <c r="P1425">
        <v>9999</v>
      </c>
      <c r="Q1425">
        <v>8</v>
      </c>
      <c r="R1425">
        <v>2475</v>
      </c>
      <c r="S1425">
        <v>2475</v>
      </c>
      <c r="T1425">
        <v>16.370909090909091</v>
      </c>
      <c r="U1425">
        <v>61.151919191919191</v>
      </c>
      <c r="V1425">
        <v>89.659108966151251</v>
      </c>
      <c r="W1425">
        <v>82.755357575757614</v>
      </c>
      <c r="X1425">
        <v>9.4499802695218147</v>
      </c>
      <c r="Y1425">
        <v>2.2547707790808862</v>
      </c>
      <c r="Z1425">
        <v>-41.611608559274067</v>
      </c>
      <c r="AA1425">
        <v>11.85458377239199</v>
      </c>
      <c r="AB1425">
        <v>11.878163916328528</v>
      </c>
    </row>
    <row r="1426" spans="1:28">
      <c r="A1426">
        <v>13</v>
      </c>
      <c r="B1426">
        <v>62</v>
      </c>
      <c r="C1426">
        <v>2020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54</v>
      </c>
      <c r="P1426">
        <v>9999</v>
      </c>
    </row>
    <row r="1427" spans="1:28">
      <c r="A1427">
        <v>13</v>
      </c>
      <c r="B1427">
        <v>63</v>
      </c>
      <c r="C1427">
        <v>2019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1</v>
      </c>
      <c r="P1427">
        <v>9999</v>
      </c>
      <c r="Q1427">
        <v>2</v>
      </c>
      <c r="R1427">
        <v>99</v>
      </c>
      <c r="S1427">
        <v>99</v>
      </c>
      <c r="T1427">
        <v>16.636363636363637</v>
      </c>
      <c r="U1427">
        <v>62.393939393939391</v>
      </c>
      <c r="V1427">
        <v>103.78869956334748</v>
      </c>
      <c r="W1427">
        <v>95.796969696969683</v>
      </c>
      <c r="X1427">
        <v>14.543646983646996</v>
      </c>
      <c r="Y1427">
        <v>2.4692786409047471</v>
      </c>
      <c r="Z1427">
        <v>-55.786319381913323</v>
      </c>
      <c r="AA1427">
        <v>0.49155908639523321</v>
      </c>
      <c r="AB1427">
        <v>0.58616285565732051</v>
      </c>
    </row>
    <row r="1428" spans="1:28">
      <c r="A1428">
        <v>13</v>
      </c>
      <c r="B1428">
        <v>64</v>
      </c>
      <c r="C1428">
        <v>2019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4</v>
      </c>
      <c r="P1428">
        <v>9999</v>
      </c>
      <c r="Q1428">
        <v>20</v>
      </c>
      <c r="R1428">
        <v>1486</v>
      </c>
      <c r="S1428">
        <v>1486</v>
      </c>
      <c r="T1428">
        <v>16.650740242261104</v>
      </c>
      <c r="U1428">
        <v>62.017496635262439</v>
      </c>
      <c r="V1428">
        <v>87.859239503695647</v>
      </c>
      <c r="W1428">
        <v>81.094078061911105</v>
      </c>
      <c r="X1428">
        <v>8.4391212270051277</v>
      </c>
      <c r="Y1428">
        <v>2.0894442594254836</v>
      </c>
      <c r="Z1428">
        <v>-25.439493081779876</v>
      </c>
      <c r="AA1428">
        <v>7.3783515392254211</v>
      </c>
      <c r="AB1428">
        <v>7.4479933203924444</v>
      </c>
    </row>
    <row r="1429" spans="1:28">
      <c r="A1429">
        <v>13</v>
      </c>
      <c r="B1429">
        <v>65</v>
      </c>
      <c r="C1429">
        <v>2019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8</v>
      </c>
      <c r="P1429">
        <v>9999</v>
      </c>
      <c r="Q1429">
        <v>2</v>
      </c>
      <c r="R1429">
        <v>257</v>
      </c>
      <c r="S1429">
        <v>257</v>
      </c>
      <c r="T1429">
        <v>16.509727626459149</v>
      </c>
      <c r="U1429">
        <v>61.443579766536963</v>
      </c>
      <c r="V1429">
        <v>88.831040719022269</v>
      </c>
      <c r="W1429">
        <v>81.991050583657639</v>
      </c>
      <c r="X1429">
        <v>10.564684842546399</v>
      </c>
      <c r="Y1429">
        <v>2.0982037033144194</v>
      </c>
      <c r="Z1429">
        <v>-34.911717202290731</v>
      </c>
      <c r="AA1429">
        <v>1.276067527308838</v>
      </c>
      <c r="AB1429">
        <v>1.3023595615257837</v>
      </c>
    </row>
    <row r="1430" spans="1:28">
      <c r="A1430">
        <v>13</v>
      </c>
      <c r="B1430">
        <v>66</v>
      </c>
      <c r="C1430">
        <v>2019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</v>
      </c>
      <c r="P1430">
        <v>9999</v>
      </c>
    </row>
    <row r="1431" spans="1:28">
      <c r="A1431">
        <v>13</v>
      </c>
      <c r="B1431">
        <v>67</v>
      </c>
      <c r="C1431">
        <v>2019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11</v>
      </c>
      <c r="P1431">
        <v>9999</v>
      </c>
      <c r="Q1431">
        <v>46</v>
      </c>
      <c r="R1431">
        <v>2763</v>
      </c>
      <c r="S1431">
        <v>2762</v>
      </c>
      <c r="T1431">
        <v>16.296778863554106</v>
      </c>
      <c r="U1431">
        <v>61.396089790007245</v>
      </c>
      <c r="V1431">
        <v>87.653089483259492</v>
      </c>
      <c r="W1431">
        <v>80.889608979000883</v>
      </c>
      <c r="X1431">
        <v>11.764420814278976</v>
      </c>
      <c r="Y1431">
        <v>2.5595498343885046</v>
      </c>
      <c r="Z1431">
        <v>-32.774798602455903</v>
      </c>
      <c r="AA1431">
        <v>13.71896722939424</v>
      </c>
      <c r="AB1431">
        <v>13.808539244264219</v>
      </c>
    </row>
    <row r="1432" spans="1:28">
      <c r="A1432">
        <v>13</v>
      </c>
      <c r="B1432">
        <v>68</v>
      </c>
      <c r="C1432">
        <v>2019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14</v>
      </c>
      <c r="P1432">
        <v>9999</v>
      </c>
      <c r="Q1432">
        <v>3</v>
      </c>
      <c r="R1432">
        <v>910</v>
      </c>
      <c r="S1432">
        <v>907</v>
      </c>
      <c r="T1432">
        <v>16.795604395604396</v>
      </c>
      <c r="U1432">
        <v>62.885336273428891</v>
      </c>
      <c r="V1432">
        <v>93.477359791008027</v>
      </c>
      <c r="W1432">
        <v>86.167475192943741</v>
      </c>
      <c r="X1432">
        <v>11.052762630313515</v>
      </c>
      <c r="Y1432">
        <v>2.029570528387536</v>
      </c>
      <c r="Z1432">
        <v>-38.495154752842097</v>
      </c>
      <c r="AA1432">
        <v>4.5183714001986086</v>
      </c>
      <c r="AB1432">
        <v>4.8303876258455585</v>
      </c>
    </row>
    <row r="1433" spans="1:28">
      <c r="A1433">
        <v>13</v>
      </c>
      <c r="B1433">
        <v>69</v>
      </c>
      <c r="C1433">
        <v>2019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15</v>
      </c>
      <c r="P1433">
        <v>9999</v>
      </c>
      <c r="Q1433">
        <v>5</v>
      </c>
      <c r="R1433">
        <v>17</v>
      </c>
      <c r="S1433">
        <v>17</v>
      </c>
      <c r="T1433">
        <v>15.23529411764706</v>
      </c>
      <c r="U1433">
        <v>60.058823529411761</v>
      </c>
      <c r="V1433">
        <v>96.061436492256703</v>
      </c>
      <c r="W1433">
        <v>88.664705882352948</v>
      </c>
      <c r="X1433">
        <v>10.891601793096291</v>
      </c>
      <c r="Y1433">
        <v>3.438032752047568</v>
      </c>
      <c r="Z1433">
        <v>37.958556049577176</v>
      </c>
      <c r="AA1433">
        <v>8.4409136047666297E-2</v>
      </c>
      <c r="AB1433">
        <v>9.3160331965992896E-2</v>
      </c>
    </row>
    <row r="1434" spans="1:28">
      <c r="A1434">
        <v>13</v>
      </c>
      <c r="B1434">
        <v>70</v>
      </c>
      <c r="C1434">
        <v>2019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16</v>
      </c>
      <c r="P1434">
        <v>9999</v>
      </c>
      <c r="Q1434">
        <v>54</v>
      </c>
      <c r="R1434">
        <v>6695</v>
      </c>
      <c r="S1434">
        <v>6689</v>
      </c>
      <c r="T1434">
        <v>16.237789395070951</v>
      </c>
      <c r="U1434">
        <v>61.470623411571239</v>
      </c>
      <c r="V1434">
        <v>86.499301014408118</v>
      </c>
      <c r="W1434">
        <v>79.806936761847851</v>
      </c>
      <c r="X1434">
        <v>11.301494946698204</v>
      </c>
      <c r="Y1434">
        <v>2.7850828936547969</v>
      </c>
      <c r="Z1434">
        <v>-36.809931677562176</v>
      </c>
      <c r="AA1434">
        <v>33.242303872889757</v>
      </c>
      <c r="AB1434">
        <v>32.993862926385759</v>
      </c>
    </row>
    <row r="1435" spans="1:28">
      <c r="A1435">
        <v>13</v>
      </c>
      <c r="B1435">
        <v>71</v>
      </c>
      <c r="C1435">
        <v>2019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18</v>
      </c>
      <c r="P1435">
        <v>9999</v>
      </c>
      <c r="Q1435">
        <v>7</v>
      </c>
      <c r="R1435">
        <v>2416</v>
      </c>
      <c r="S1435">
        <v>2416</v>
      </c>
      <c r="T1435">
        <v>16.338162251655628</v>
      </c>
      <c r="U1435">
        <v>61.227649006622514</v>
      </c>
      <c r="V1435">
        <v>85.871994575706751</v>
      </c>
      <c r="W1435">
        <v>79.259850993377469</v>
      </c>
      <c r="X1435">
        <v>7.857409544246555</v>
      </c>
      <c r="Y1435">
        <v>2.2194199549445544</v>
      </c>
      <c r="Z1435">
        <v>-35.371427937343363</v>
      </c>
      <c r="AA1435">
        <v>11.996027805362463</v>
      </c>
      <c r="AB1435">
        <v>11.83536101424103</v>
      </c>
    </row>
    <row r="1436" spans="1:28">
      <c r="A1436">
        <v>13</v>
      </c>
      <c r="B1436">
        <v>72</v>
      </c>
      <c r="C1436">
        <v>2019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54</v>
      </c>
      <c r="P1436">
        <v>9999</v>
      </c>
    </row>
    <row r="1437" spans="1:28">
      <c r="A1437">
        <v>13</v>
      </c>
      <c r="B1437">
        <v>73</v>
      </c>
      <c r="C1437">
        <v>2018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1</v>
      </c>
      <c r="P1437">
        <v>9999</v>
      </c>
      <c r="Q1437">
        <v>3</v>
      </c>
      <c r="R1437">
        <v>103</v>
      </c>
      <c r="S1437">
        <v>103</v>
      </c>
      <c r="T1437">
        <v>16.126213592233011</v>
      </c>
      <c r="U1437">
        <v>60.466019417475728</v>
      </c>
      <c r="V1437">
        <v>95.325500426006315</v>
      </c>
      <c r="W1437">
        <v>87.985436893203868</v>
      </c>
      <c r="X1437">
        <v>10.544794949987512</v>
      </c>
      <c r="Y1437">
        <v>2.2547276501435762</v>
      </c>
      <c r="Z1437">
        <v>-28.143391109348517</v>
      </c>
      <c r="AA1437">
        <v>0.4113911411111556</v>
      </c>
      <c r="AB1437">
        <v>0.45063192394397195</v>
      </c>
    </row>
    <row r="1438" spans="1:28">
      <c r="A1438">
        <v>13</v>
      </c>
      <c r="B1438">
        <v>74</v>
      </c>
      <c r="C1438">
        <v>2018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4</v>
      </c>
      <c r="P1438">
        <v>9999</v>
      </c>
      <c r="Q1438">
        <v>16</v>
      </c>
      <c r="R1438">
        <v>1418</v>
      </c>
      <c r="S1438">
        <v>1418</v>
      </c>
      <c r="T1438">
        <v>16.418194640338502</v>
      </c>
      <c r="U1438">
        <v>61.883638928067697</v>
      </c>
      <c r="V1438">
        <v>85.033625862804016</v>
      </c>
      <c r="W1438">
        <v>78.486036671368055</v>
      </c>
      <c r="X1438">
        <v>9.644186170291638</v>
      </c>
      <c r="Y1438">
        <v>2.7211495257109122</v>
      </c>
      <c r="Z1438">
        <v>-37.823660708482201</v>
      </c>
      <c r="AA1438">
        <v>5.6636178455885293</v>
      </c>
      <c r="AB1438">
        <v>5.5340434579730973</v>
      </c>
    </row>
    <row r="1439" spans="1:28">
      <c r="A1439">
        <v>13</v>
      </c>
      <c r="B1439">
        <v>75</v>
      </c>
      <c r="C1439">
        <v>2018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8</v>
      </c>
      <c r="P1439">
        <v>9999</v>
      </c>
      <c r="Q1439">
        <v>2</v>
      </c>
      <c r="R1439">
        <v>135</v>
      </c>
      <c r="S1439">
        <v>135</v>
      </c>
      <c r="T1439">
        <v>16.511111111111109</v>
      </c>
      <c r="U1439">
        <v>61.525925925925911</v>
      </c>
      <c r="V1439">
        <v>90.344689217928646</v>
      </c>
      <c r="W1439">
        <v>83.388148148148147</v>
      </c>
      <c r="X1439">
        <v>9.0328950435032009</v>
      </c>
      <c r="Y1439">
        <v>2.3815016415251375</v>
      </c>
      <c r="Z1439">
        <v>-30.417630761913511</v>
      </c>
      <c r="AA1439">
        <v>0.53920198106801931</v>
      </c>
      <c r="AB1439">
        <v>0.55977311123937845</v>
      </c>
    </row>
    <row r="1440" spans="1:28">
      <c r="A1440">
        <v>13</v>
      </c>
      <c r="B1440">
        <v>76</v>
      </c>
      <c r="C1440">
        <v>2018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</v>
      </c>
      <c r="P1440">
        <v>9999</v>
      </c>
    </row>
    <row r="1441" spans="1:28">
      <c r="A1441">
        <v>13</v>
      </c>
      <c r="B1441">
        <v>77</v>
      </c>
      <c r="C1441">
        <v>2018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11</v>
      </c>
      <c r="P1441">
        <v>9999</v>
      </c>
      <c r="Q1441">
        <v>41</v>
      </c>
      <c r="R1441">
        <v>1938</v>
      </c>
      <c r="S1441">
        <v>1936</v>
      </c>
      <c r="T1441">
        <v>16.008771929824562</v>
      </c>
      <c r="U1441">
        <v>60.673037190082646</v>
      </c>
      <c r="V1441">
        <v>89.115118236436942</v>
      </c>
      <c r="W1441">
        <v>82.21921487603295</v>
      </c>
      <c r="X1441">
        <v>11.46897146253273</v>
      </c>
      <c r="Y1441">
        <v>2.4412553230531886</v>
      </c>
      <c r="Z1441">
        <v>-31.368495381184275</v>
      </c>
      <c r="AA1441">
        <v>7.7405439948875676</v>
      </c>
      <c r="AB1441">
        <v>7.9150308831420899</v>
      </c>
    </row>
    <row r="1442" spans="1:28">
      <c r="A1442">
        <v>13</v>
      </c>
      <c r="B1442">
        <v>78</v>
      </c>
      <c r="C1442">
        <v>2018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14</v>
      </c>
      <c r="P1442">
        <v>9999</v>
      </c>
      <c r="Q1442">
        <v>2</v>
      </c>
      <c r="R1442">
        <v>814</v>
      </c>
      <c r="S1442">
        <v>813</v>
      </c>
      <c r="T1442">
        <v>16.684275184275183</v>
      </c>
      <c r="U1442">
        <v>62.414514145141453</v>
      </c>
      <c r="V1442">
        <v>96.057430780158313</v>
      </c>
      <c r="W1442">
        <v>88.613776137761306</v>
      </c>
      <c r="X1442">
        <v>10.952940020327482</v>
      </c>
      <c r="Y1442">
        <v>2.2575032015270038</v>
      </c>
      <c r="Z1442">
        <v>-43.743074170836557</v>
      </c>
      <c r="AA1442">
        <v>3.251188241402724</v>
      </c>
      <c r="AB1442">
        <v>3.5823311113595082</v>
      </c>
    </row>
    <row r="1443" spans="1:28">
      <c r="A1443">
        <v>13</v>
      </c>
      <c r="B1443">
        <v>79</v>
      </c>
      <c r="C1443">
        <v>2018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15</v>
      </c>
      <c r="P1443">
        <v>9999</v>
      </c>
      <c r="Q1443">
        <v>6</v>
      </c>
      <c r="R1443">
        <v>142</v>
      </c>
      <c r="S1443">
        <v>142</v>
      </c>
      <c r="T1443">
        <v>16.239436619718312</v>
      </c>
      <c r="U1443">
        <v>60.943661971830977</v>
      </c>
      <c r="V1443">
        <v>94.71945432072387</v>
      </c>
      <c r="W1443">
        <v>87.426056338028175</v>
      </c>
      <c r="X1443">
        <v>11.44472742602356</v>
      </c>
      <c r="Y1443">
        <v>2.4140861505081124</v>
      </c>
      <c r="Z1443">
        <v>-34.272344509991413</v>
      </c>
      <c r="AA1443">
        <v>0.56716060230858356</v>
      </c>
      <c r="AB1443">
        <v>0.61730979528854513</v>
      </c>
    </row>
    <row r="1444" spans="1:28">
      <c r="A1444">
        <v>13</v>
      </c>
      <c r="B1444">
        <v>80</v>
      </c>
      <c r="C1444">
        <v>2018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16</v>
      </c>
      <c r="P1444">
        <v>9999</v>
      </c>
      <c r="Q1444">
        <v>66</v>
      </c>
      <c r="R1444">
        <v>12025</v>
      </c>
      <c r="S1444">
        <v>12012</v>
      </c>
      <c r="T1444">
        <v>15.921081081081084</v>
      </c>
      <c r="U1444">
        <v>60.846653346653355</v>
      </c>
      <c r="V1444">
        <v>86.48073667033546</v>
      </c>
      <c r="W1444">
        <v>79.783732933733063</v>
      </c>
      <c r="X1444">
        <v>11.72002124088162</v>
      </c>
      <c r="Y1444">
        <v>2.9413109286051897</v>
      </c>
      <c r="Z1444">
        <v>-36.105009847524066</v>
      </c>
      <c r="AA1444">
        <v>48.028917202540242</v>
      </c>
      <c r="AB1444">
        <v>47.654466429923126</v>
      </c>
    </row>
    <row r="1445" spans="1:28">
      <c r="A1445">
        <v>13</v>
      </c>
      <c r="B1445">
        <v>81</v>
      </c>
      <c r="C1445">
        <v>2018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18</v>
      </c>
      <c r="P1445">
        <v>9999</v>
      </c>
      <c r="Q1445">
        <v>13</v>
      </c>
      <c r="R1445">
        <v>3951</v>
      </c>
      <c r="S1445">
        <v>3939</v>
      </c>
      <c r="T1445">
        <v>16.178435839028101</v>
      </c>
      <c r="U1445">
        <v>61.188118811881189</v>
      </c>
      <c r="V1445">
        <v>87.218159269048101</v>
      </c>
      <c r="W1445">
        <v>80.398578319370387</v>
      </c>
      <c r="X1445">
        <v>10.181816945087672</v>
      </c>
      <c r="Y1445">
        <v>2.4739107840116761</v>
      </c>
      <c r="Z1445">
        <v>-46.072222839293971</v>
      </c>
      <c r="AA1445">
        <v>15.780644645924037</v>
      </c>
      <c r="AB1445">
        <v>15.747379199317676</v>
      </c>
    </row>
    <row r="1446" spans="1:28">
      <c r="A1446">
        <v>13</v>
      </c>
      <c r="B1446">
        <v>82</v>
      </c>
      <c r="C1446">
        <v>2018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54</v>
      </c>
      <c r="P1446">
        <v>9999</v>
      </c>
    </row>
    <row r="1447" spans="1:28">
      <c r="A1447">
        <v>13</v>
      </c>
      <c r="B1447">
        <v>83</v>
      </c>
      <c r="C1447">
        <v>2017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1</v>
      </c>
      <c r="P1447">
        <v>9999</v>
      </c>
      <c r="Q1447">
        <v>4</v>
      </c>
      <c r="R1447">
        <v>259</v>
      </c>
      <c r="S1447">
        <v>259</v>
      </c>
      <c r="T1447">
        <v>16.351351351351351</v>
      </c>
      <c r="U1447">
        <v>62.081081081081074</v>
      </c>
      <c r="V1447">
        <v>89.996528024696943</v>
      </c>
      <c r="W1447">
        <v>83.066795366795333</v>
      </c>
      <c r="X1447">
        <v>12.445190173565178</v>
      </c>
      <c r="Y1447">
        <v>2.9834144475125406</v>
      </c>
      <c r="Z1447">
        <v>-37.955812802799315</v>
      </c>
      <c r="AA1447">
        <v>0.74732377297515651</v>
      </c>
      <c r="AB1447">
        <v>0.76055201717577825</v>
      </c>
    </row>
    <row r="1448" spans="1:28">
      <c r="A1448">
        <v>13</v>
      </c>
      <c r="B1448">
        <v>84</v>
      </c>
      <c r="C1448">
        <v>2017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4</v>
      </c>
      <c r="P1448">
        <v>9999</v>
      </c>
      <c r="Q1448">
        <v>15</v>
      </c>
      <c r="R1448">
        <v>1681</v>
      </c>
      <c r="S1448">
        <v>1680</v>
      </c>
      <c r="T1448">
        <v>15.949434860202256</v>
      </c>
      <c r="U1448">
        <v>60.741666666666646</v>
      </c>
      <c r="V1448">
        <v>88.883944693804011</v>
      </c>
      <c r="W1448">
        <v>82.017797619047514</v>
      </c>
      <c r="X1448">
        <v>8.0166834168920023</v>
      </c>
      <c r="Y1448">
        <v>2.859599885986885</v>
      </c>
      <c r="Z1448">
        <v>-35.782240757147882</v>
      </c>
      <c r="AA1448">
        <v>4.8503909744063236</v>
      </c>
      <c r="AB1448">
        <v>4.8710107412952643</v>
      </c>
    </row>
    <row r="1449" spans="1:28">
      <c r="A1449">
        <v>13</v>
      </c>
      <c r="B1449">
        <v>85</v>
      </c>
      <c r="C1449">
        <v>2017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8</v>
      </c>
      <c r="P1449">
        <v>9999</v>
      </c>
      <c r="Q1449">
        <v>2</v>
      </c>
      <c r="R1449">
        <v>69</v>
      </c>
      <c r="S1449">
        <v>69</v>
      </c>
      <c r="T1449">
        <v>16.043478260869563</v>
      </c>
      <c r="U1449">
        <v>60.652173913043477</v>
      </c>
      <c r="V1449">
        <v>88.448191938700177</v>
      </c>
      <c r="W1449">
        <v>81.63768115942031</v>
      </c>
      <c r="X1449">
        <v>7.6562771717217437</v>
      </c>
      <c r="Y1449">
        <v>2.495364322135988</v>
      </c>
      <c r="Z1449">
        <v>-51.469075753559807</v>
      </c>
      <c r="AA1449">
        <v>0.19909397812851659</v>
      </c>
      <c r="AB1449">
        <v>0.19913218244382389</v>
      </c>
    </row>
    <row r="1450" spans="1:28">
      <c r="A1450">
        <v>13</v>
      </c>
      <c r="B1450">
        <v>86</v>
      </c>
      <c r="C1450">
        <v>2017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</v>
      </c>
      <c r="P1450">
        <v>9999</v>
      </c>
    </row>
    <row r="1451" spans="1:28">
      <c r="A1451">
        <v>13</v>
      </c>
      <c r="B1451">
        <v>87</v>
      </c>
      <c r="C1451">
        <v>2017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11</v>
      </c>
      <c r="P1451">
        <v>9999</v>
      </c>
      <c r="Q1451">
        <v>39</v>
      </c>
      <c r="R1451">
        <v>2614</v>
      </c>
      <c r="S1451">
        <v>2611</v>
      </c>
      <c r="T1451">
        <v>15.540168324407039</v>
      </c>
      <c r="U1451">
        <v>59.795097663730381</v>
      </c>
      <c r="V1451">
        <v>90.989907272050473</v>
      </c>
      <c r="W1451">
        <v>83.944925315970949</v>
      </c>
      <c r="X1451">
        <v>11.089016242123735</v>
      </c>
      <c r="Y1451">
        <v>2.5137977916800138</v>
      </c>
      <c r="Z1451">
        <v>-29.110851892359687</v>
      </c>
      <c r="AA1451">
        <v>7.5424878091006109</v>
      </c>
      <c r="AB1451">
        <v>7.7482392285591777</v>
      </c>
    </row>
    <row r="1452" spans="1:28">
      <c r="A1452">
        <v>13</v>
      </c>
      <c r="B1452">
        <v>88</v>
      </c>
      <c r="C1452">
        <v>2017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14</v>
      </c>
      <c r="P1452">
        <v>9999</v>
      </c>
      <c r="Q1452">
        <v>1</v>
      </c>
      <c r="R1452">
        <v>907</v>
      </c>
      <c r="S1452">
        <v>907</v>
      </c>
      <c r="T1452">
        <v>16.560088202866588</v>
      </c>
      <c r="U1452">
        <v>61.821389195148839</v>
      </c>
      <c r="V1452">
        <v>95.873673044969863</v>
      </c>
      <c r="W1452">
        <v>88.491400220507117</v>
      </c>
      <c r="X1452">
        <v>11.879730493832341</v>
      </c>
      <c r="Y1452">
        <v>2.2007979533177906</v>
      </c>
      <c r="Z1452">
        <v>-37.566475562742227</v>
      </c>
      <c r="AA1452">
        <v>2.6170759153994858</v>
      </c>
      <c r="AB1452">
        <v>2.8373313487753342</v>
      </c>
    </row>
    <row r="1453" spans="1:28">
      <c r="A1453">
        <v>13</v>
      </c>
      <c r="B1453">
        <v>89</v>
      </c>
      <c r="C1453">
        <v>2017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15</v>
      </c>
      <c r="P1453">
        <v>9999</v>
      </c>
      <c r="Q1453">
        <v>4</v>
      </c>
      <c r="R1453">
        <v>14</v>
      </c>
      <c r="S1453">
        <v>14</v>
      </c>
      <c r="T1453">
        <v>15.928571428571423</v>
      </c>
      <c r="U1453">
        <v>60.285714285714306</v>
      </c>
      <c r="V1453">
        <v>91.278439869989157</v>
      </c>
      <c r="W1453">
        <v>84.25</v>
      </c>
      <c r="X1453">
        <v>12.62382950726807</v>
      </c>
      <c r="Y1453">
        <v>1.9430672155336737</v>
      </c>
      <c r="Z1453">
        <v>-25.218015752137191</v>
      </c>
      <c r="AA1453">
        <v>4.039587962027872E-2</v>
      </c>
      <c r="AB1453">
        <v>4.1696504383541687E-2</v>
      </c>
    </row>
    <row r="1454" spans="1:28">
      <c r="A1454">
        <v>13</v>
      </c>
      <c r="B1454">
        <v>90</v>
      </c>
      <c r="C1454">
        <v>2017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16</v>
      </c>
      <c r="P1454">
        <v>9999</v>
      </c>
      <c r="Q1454">
        <v>71</v>
      </c>
      <c r="R1454">
        <v>16240</v>
      </c>
      <c r="S1454">
        <v>16226</v>
      </c>
      <c r="T1454">
        <v>15.8692118226601</v>
      </c>
      <c r="U1454">
        <v>60.671453223221995</v>
      </c>
      <c r="V1454">
        <v>87.412154616154396</v>
      </c>
      <c r="W1454">
        <v>80.650456058178221</v>
      </c>
      <c r="X1454">
        <v>11.379620163314723</v>
      </c>
      <c r="Y1454">
        <v>2.9692694216130522</v>
      </c>
      <c r="Z1454">
        <v>-38.587897562597057</v>
      </c>
      <c r="AA1454">
        <v>46.85922035952332</v>
      </c>
      <c r="AB1454">
        <v>46.261531010091552</v>
      </c>
    </row>
    <row r="1455" spans="1:28">
      <c r="A1455">
        <v>13</v>
      </c>
      <c r="B1455">
        <v>91</v>
      </c>
      <c r="C1455">
        <v>2017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18</v>
      </c>
      <c r="P1455">
        <v>9999</v>
      </c>
      <c r="Q1455">
        <v>16</v>
      </c>
      <c r="R1455">
        <v>6716</v>
      </c>
      <c r="S1455">
        <v>6713</v>
      </c>
      <c r="T1455">
        <v>15.953841572364501</v>
      </c>
      <c r="U1455">
        <v>60.679874869655912</v>
      </c>
      <c r="V1455">
        <v>87.536286944414897</v>
      </c>
      <c r="W1455">
        <v>80.7817667212869</v>
      </c>
      <c r="X1455">
        <v>10.689375897374264</v>
      </c>
      <c r="Y1455">
        <v>2.6928535082909839</v>
      </c>
      <c r="Z1455">
        <v>-30.329925777856424</v>
      </c>
      <c r="AA1455">
        <v>19.378480537842282</v>
      </c>
      <c r="AB1455">
        <v>19.170423034456984</v>
      </c>
    </row>
    <row r="1456" spans="1:28">
      <c r="A1456">
        <v>13</v>
      </c>
      <c r="B1456">
        <v>92</v>
      </c>
      <c r="C1456">
        <v>2017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54</v>
      </c>
      <c r="P1456">
        <v>9999</v>
      </c>
    </row>
    <row r="1457" spans="1:28">
      <c r="A1457">
        <v>13</v>
      </c>
      <c r="B1457">
        <v>93</v>
      </c>
      <c r="C1457">
        <v>2016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1</v>
      </c>
      <c r="P1457">
        <v>9999</v>
      </c>
      <c r="Q1457">
        <v>2</v>
      </c>
      <c r="R1457">
        <v>193</v>
      </c>
      <c r="S1457">
        <v>193</v>
      </c>
      <c r="T1457">
        <v>16.813471502590673</v>
      </c>
      <c r="U1457">
        <v>62.466321243523311</v>
      </c>
      <c r="V1457">
        <v>83.350641914460013</v>
      </c>
      <c r="W1457">
        <v>76.932642487046692</v>
      </c>
      <c r="X1457">
        <v>10.513525547699189</v>
      </c>
      <c r="Y1457">
        <v>1.9974479677451928</v>
      </c>
      <c r="Z1457">
        <v>-7.3953782468390692</v>
      </c>
      <c r="AA1457">
        <v>0.41154895939952246</v>
      </c>
      <c r="AB1457">
        <v>0.38865474703112246</v>
      </c>
    </row>
    <row r="1458" spans="1:28">
      <c r="A1458">
        <v>13</v>
      </c>
      <c r="B1458">
        <v>94</v>
      </c>
      <c r="C1458">
        <v>2016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4</v>
      </c>
      <c r="P1458">
        <v>9999</v>
      </c>
      <c r="Q1458">
        <v>17</v>
      </c>
      <c r="R1458">
        <v>1688</v>
      </c>
      <c r="S1458">
        <v>1688</v>
      </c>
      <c r="T1458">
        <v>16.299763033175349</v>
      </c>
      <c r="U1458">
        <v>61.325236966824626</v>
      </c>
      <c r="V1458">
        <v>90.068638223801443</v>
      </c>
      <c r="W1458">
        <v>83.133353080568554</v>
      </c>
      <c r="X1458">
        <v>8.744694810859869</v>
      </c>
      <c r="Y1458">
        <v>2.4998157402728318</v>
      </c>
      <c r="Z1458">
        <v>-25.697665404118535</v>
      </c>
      <c r="AA1458">
        <v>3.5994541112248375</v>
      </c>
      <c r="AB1458">
        <v>3.6731930806576623</v>
      </c>
    </row>
    <row r="1459" spans="1:28">
      <c r="A1459">
        <v>13</v>
      </c>
      <c r="B1459">
        <v>95</v>
      </c>
      <c r="C1459">
        <v>2016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8</v>
      </c>
      <c r="P1459">
        <v>9999</v>
      </c>
      <c r="Q1459">
        <v>1</v>
      </c>
      <c r="R1459">
        <v>209</v>
      </c>
      <c r="S1459">
        <v>209</v>
      </c>
      <c r="T1459">
        <v>16.526315789473689</v>
      </c>
      <c r="U1459">
        <v>61.622009569378008</v>
      </c>
      <c r="V1459">
        <v>92.376637447059977</v>
      </c>
      <c r="W1459">
        <v>85.263636363636394</v>
      </c>
      <c r="X1459">
        <v>9.1889583304042599</v>
      </c>
      <c r="Y1459">
        <v>2.1511527520349123</v>
      </c>
      <c r="Z1459">
        <v>-46.031164244127041</v>
      </c>
      <c r="AA1459">
        <v>0.44566700784715119</v>
      </c>
      <c r="AB1459">
        <v>0.46645113534276006</v>
      </c>
    </row>
    <row r="1460" spans="1:28">
      <c r="A1460">
        <v>13</v>
      </c>
      <c r="B1460">
        <v>96</v>
      </c>
      <c r="C1460">
        <v>2016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</v>
      </c>
      <c r="P1460">
        <v>9999</v>
      </c>
      <c r="Q1460">
        <v>2</v>
      </c>
      <c r="R1460">
        <v>165</v>
      </c>
      <c r="S1460">
        <v>165</v>
      </c>
      <c r="T1460">
        <v>16.272727272727277</v>
      </c>
      <c r="U1460">
        <v>61.254545454545458</v>
      </c>
      <c r="V1460">
        <v>91.687842673758212</v>
      </c>
      <c r="W1460">
        <v>84.627878787878785</v>
      </c>
      <c r="X1460">
        <v>8.3638296859517567</v>
      </c>
      <c r="Y1460">
        <v>2.2256209088144394</v>
      </c>
      <c r="Z1460">
        <v>-29.851618030343207</v>
      </c>
      <c r="AA1460">
        <v>0.35184237461617196</v>
      </c>
      <c r="AB1460">
        <v>0.36550507985208647</v>
      </c>
    </row>
    <row r="1461" spans="1:28">
      <c r="A1461">
        <v>13</v>
      </c>
      <c r="B1461">
        <v>97</v>
      </c>
      <c r="C1461">
        <v>2016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11</v>
      </c>
      <c r="P1461">
        <v>9999</v>
      </c>
      <c r="Q1461">
        <v>52</v>
      </c>
      <c r="R1461">
        <v>6217</v>
      </c>
      <c r="S1461">
        <v>6216</v>
      </c>
      <c r="T1461">
        <v>15.997426411452469</v>
      </c>
      <c r="U1461">
        <v>60.662323037323048</v>
      </c>
      <c r="V1461">
        <v>91.390878186652898</v>
      </c>
      <c r="W1461">
        <v>84.347506435006238</v>
      </c>
      <c r="X1461">
        <v>10.583871387659727</v>
      </c>
      <c r="Y1461">
        <v>2.5058559490157499</v>
      </c>
      <c r="Z1461">
        <v>-21.327901389097857</v>
      </c>
      <c r="AA1461">
        <v>13.256994199931762</v>
      </c>
      <c r="AB1461">
        <v>13.72395456309804</v>
      </c>
    </row>
    <row r="1462" spans="1:28">
      <c r="A1462">
        <v>13</v>
      </c>
      <c r="B1462">
        <v>98</v>
      </c>
      <c r="C1462">
        <v>2016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14</v>
      </c>
      <c r="P1462">
        <v>9999</v>
      </c>
      <c r="Q1462">
        <v>2</v>
      </c>
      <c r="R1462">
        <v>720</v>
      </c>
      <c r="S1462">
        <v>719</v>
      </c>
      <c r="T1462">
        <v>16.601388888888891</v>
      </c>
      <c r="U1462">
        <v>61.94019471488177</v>
      </c>
      <c r="V1462">
        <v>90.679091129638692</v>
      </c>
      <c r="W1462">
        <v>83.643949930458973</v>
      </c>
      <c r="X1462">
        <v>13.292990779713284</v>
      </c>
      <c r="Y1462">
        <v>2.237755547986775</v>
      </c>
      <c r="Z1462">
        <v>-24.220502118414942</v>
      </c>
      <c r="AA1462">
        <v>1.5353121801432963</v>
      </c>
      <c r="AB1462">
        <v>1.5741983086241702</v>
      </c>
    </row>
    <row r="1463" spans="1:28">
      <c r="A1463">
        <v>13</v>
      </c>
      <c r="B1463">
        <v>99</v>
      </c>
      <c r="C1463">
        <v>2016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15</v>
      </c>
      <c r="P1463">
        <v>9999</v>
      </c>
      <c r="Q1463">
        <v>6</v>
      </c>
      <c r="R1463">
        <v>18</v>
      </c>
      <c r="S1463">
        <v>18</v>
      </c>
      <c r="T1463">
        <v>15.5</v>
      </c>
      <c r="U1463">
        <v>59.16666666666665</v>
      </c>
      <c r="V1463">
        <v>99.097146984470911</v>
      </c>
      <c r="W1463">
        <v>91.466666666666683</v>
      </c>
      <c r="X1463">
        <v>11.2400573347687</v>
      </c>
      <c r="Y1463">
        <v>2.4324199198877379</v>
      </c>
      <c r="Z1463">
        <v>-33.446466887299202</v>
      </c>
      <c r="AA1463">
        <v>3.8382804503582411E-2</v>
      </c>
      <c r="AB1463">
        <v>4.3095445549032843E-2</v>
      </c>
    </row>
    <row r="1464" spans="1:28">
      <c r="A1464">
        <v>13</v>
      </c>
      <c r="B1464">
        <v>100</v>
      </c>
      <c r="C1464">
        <v>2016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16</v>
      </c>
      <c r="P1464">
        <v>9999</v>
      </c>
      <c r="Q1464">
        <v>80</v>
      </c>
      <c r="R1464">
        <v>24480</v>
      </c>
      <c r="S1464">
        <v>24456</v>
      </c>
      <c r="T1464">
        <v>15.844975490196081</v>
      </c>
      <c r="U1464">
        <v>60.618212299640192</v>
      </c>
      <c r="V1464">
        <v>87.353545545433775</v>
      </c>
      <c r="W1464">
        <v>80.59334723585215</v>
      </c>
      <c r="X1464">
        <v>10.984066931203564</v>
      </c>
      <c r="Y1464">
        <v>2.8938126175618359</v>
      </c>
      <c r="Z1464">
        <v>-36.798087929623755</v>
      </c>
      <c r="AA1464">
        <v>52.200614124872061</v>
      </c>
      <c r="AB1464">
        <v>51.591794830289857</v>
      </c>
    </row>
    <row r="1465" spans="1:28">
      <c r="A1465">
        <v>13</v>
      </c>
      <c r="B1465">
        <v>101</v>
      </c>
      <c r="C1465">
        <v>2016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18</v>
      </c>
      <c r="P1465">
        <v>9999</v>
      </c>
      <c r="Q1465">
        <v>14</v>
      </c>
      <c r="R1465">
        <v>7154</v>
      </c>
      <c r="S1465">
        <v>7145</v>
      </c>
      <c r="T1465">
        <v>15.998182834777747</v>
      </c>
      <c r="U1465">
        <v>60.831490552834154</v>
      </c>
      <c r="V1465">
        <v>86.810405415753252</v>
      </c>
      <c r="W1465">
        <v>80.080153953813735</v>
      </c>
      <c r="X1465">
        <v>10.887279740975407</v>
      </c>
      <c r="Y1465">
        <v>2.7022297152455037</v>
      </c>
      <c r="Z1465">
        <v>-23.429413934227288</v>
      </c>
      <c r="AA1465">
        <v>15.255032412146027</v>
      </c>
      <c r="AB1465">
        <v>14.976942078166342</v>
      </c>
    </row>
    <row r="1466" spans="1:28">
      <c r="A1466">
        <v>13</v>
      </c>
      <c r="B1466">
        <v>102</v>
      </c>
      <c r="C1466">
        <v>2016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54</v>
      </c>
      <c r="P1466">
        <v>9999</v>
      </c>
    </row>
    <row r="1467" spans="1:28">
      <c r="A1467">
        <v>13</v>
      </c>
      <c r="B1467">
        <v>103</v>
      </c>
      <c r="C1467">
        <v>2015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1</v>
      </c>
      <c r="P1467">
        <v>9999</v>
      </c>
      <c r="Q1467">
        <v>13</v>
      </c>
      <c r="R1467">
        <v>4174</v>
      </c>
      <c r="S1467">
        <v>4171</v>
      </c>
      <c r="T1467">
        <v>15.6875898418783</v>
      </c>
      <c r="U1467">
        <v>60.105010788779687</v>
      </c>
      <c r="V1467">
        <v>86.86940446507667</v>
      </c>
      <c r="W1467">
        <v>80.151642292016177</v>
      </c>
      <c r="X1467">
        <v>8.5099396979927704</v>
      </c>
      <c r="Y1467">
        <v>2.7122887926931702</v>
      </c>
      <c r="Z1467">
        <v>-32.063355878133557</v>
      </c>
      <c r="AA1467">
        <v>10.998392664224921</v>
      </c>
      <c r="AB1467">
        <v>10.915632920108976</v>
      </c>
    </row>
    <row r="1468" spans="1:28">
      <c r="A1468">
        <v>13</v>
      </c>
      <c r="B1468">
        <v>104</v>
      </c>
      <c r="C1468">
        <v>2015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4</v>
      </c>
      <c r="P1468">
        <v>9999</v>
      </c>
      <c r="Q1468">
        <v>23</v>
      </c>
      <c r="R1468">
        <v>2504</v>
      </c>
      <c r="S1468">
        <v>2491</v>
      </c>
      <c r="T1468">
        <v>15.747204472843451</v>
      </c>
      <c r="U1468">
        <v>60.459253311922922</v>
      </c>
      <c r="V1468">
        <v>90.401240783179219</v>
      </c>
      <c r="W1468">
        <v>83.283580891208544</v>
      </c>
      <c r="X1468">
        <v>9.9793572256754626</v>
      </c>
      <c r="Y1468">
        <v>2.723480886248371</v>
      </c>
      <c r="Z1468">
        <v>-45.110598992429409</v>
      </c>
      <c r="AA1468">
        <v>6.5979816078627724</v>
      </c>
      <c r="AB1468">
        <v>6.7737540661089941</v>
      </c>
    </row>
    <row r="1469" spans="1:28">
      <c r="A1469">
        <v>13</v>
      </c>
      <c r="B1469">
        <v>105</v>
      </c>
      <c r="C1469">
        <v>2015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8</v>
      </c>
      <c r="P1469">
        <v>9999</v>
      </c>
      <c r="Q1469">
        <v>4</v>
      </c>
      <c r="R1469">
        <v>80</v>
      </c>
      <c r="S1469">
        <v>80</v>
      </c>
      <c r="T1469">
        <v>15.9125</v>
      </c>
      <c r="U1469">
        <v>60.325000000000003</v>
      </c>
      <c r="V1469">
        <v>95.888407367280607</v>
      </c>
      <c r="W1469">
        <v>88.50500000000001</v>
      </c>
      <c r="X1469">
        <v>9.6275892621151176</v>
      </c>
      <c r="Y1469">
        <v>2.0962764607751185</v>
      </c>
      <c r="Z1469">
        <v>-48.095244863101009</v>
      </c>
      <c r="AA1469">
        <v>0.21079813443651019</v>
      </c>
      <c r="AB1469">
        <v>0.2311820447262358</v>
      </c>
    </row>
    <row r="1470" spans="1:28">
      <c r="A1470">
        <v>13</v>
      </c>
      <c r="B1470">
        <v>106</v>
      </c>
      <c r="C1470">
        <v>2015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</v>
      </c>
      <c r="P1470">
        <v>9999</v>
      </c>
      <c r="Q1470">
        <v>3</v>
      </c>
      <c r="R1470">
        <v>622</v>
      </c>
      <c r="S1470">
        <v>622</v>
      </c>
      <c r="T1470">
        <v>16.290996784565916</v>
      </c>
      <c r="U1470">
        <v>61.506430868167193</v>
      </c>
      <c r="V1470">
        <v>89.102535071920443</v>
      </c>
      <c r="W1470">
        <v>82.241639871382631</v>
      </c>
      <c r="X1470">
        <v>9.308602625602477</v>
      </c>
      <c r="Y1470">
        <v>2.3087538838138082</v>
      </c>
      <c r="Z1470">
        <v>-50.879971528021507</v>
      </c>
      <c r="AA1470">
        <v>1.6389554952438676</v>
      </c>
      <c r="AB1470">
        <v>1.6702383580785387</v>
      </c>
    </row>
    <row r="1471" spans="1:28">
      <c r="A1471">
        <v>13</v>
      </c>
      <c r="B1471">
        <v>107</v>
      </c>
      <c r="C1471">
        <v>2015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11</v>
      </c>
      <c r="P1471">
        <v>9999</v>
      </c>
      <c r="Q1471">
        <v>30</v>
      </c>
      <c r="R1471">
        <v>2111</v>
      </c>
      <c r="S1471">
        <v>2111</v>
      </c>
      <c r="T1471">
        <v>15.951207958313596</v>
      </c>
      <c r="U1471">
        <v>60.677877783041197</v>
      </c>
      <c r="V1471">
        <v>88.924084902227605</v>
      </c>
      <c r="W1471">
        <v>82.076930364755995</v>
      </c>
      <c r="X1471">
        <v>9.3951000288320863</v>
      </c>
      <c r="Y1471">
        <v>2.5889168078607985</v>
      </c>
      <c r="Z1471">
        <v>-30.173036631800652</v>
      </c>
      <c r="AA1471">
        <v>5.562435772443413</v>
      </c>
      <c r="AB1471">
        <v>5.657253583168238</v>
      </c>
    </row>
    <row r="1472" spans="1:28">
      <c r="A1472">
        <v>13</v>
      </c>
      <c r="B1472">
        <v>108</v>
      </c>
      <c r="C1472">
        <v>2015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14</v>
      </c>
      <c r="P1472">
        <v>9999</v>
      </c>
      <c r="Q1472">
        <v>3</v>
      </c>
      <c r="R1472">
        <v>527</v>
      </c>
      <c r="S1472">
        <v>526</v>
      </c>
      <c r="T1472">
        <v>15.721062618595829</v>
      </c>
      <c r="U1472">
        <v>60.247148288973378</v>
      </c>
      <c r="V1472">
        <v>84.245661156173654</v>
      </c>
      <c r="W1472">
        <v>77.684030418250899</v>
      </c>
      <c r="X1472">
        <v>10.098829681802282</v>
      </c>
      <c r="Y1472">
        <v>2.380956897146806</v>
      </c>
      <c r="Z1472">
        <v>-18.791888113090184</v>
      </c>
      <c r="AA1472">
        <v>1.3886327106005112</v>
      </c>
      <c r="AB1472">
        <v>1.3341780796557383</v>
      </c>
    </row>
    <row r="1473" spans="1:28">
      <c r="A1473">
        <v>13</v>
      </c>
      <c r="B1473">
        <v>109</v>
      </c>
      <c r="C1473">
        <v>2015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15</v>
      </c>
      <c r="P1473">
        <v>9999</v>
      </c>
      <c r="Q1473">
        <v>4</v>
      </c>
      <c r="R1473">
        <v>22</v>
      </c>
      <c r="S1473">
        <v>22</v>
      </c>
      <c r="T1473">
        <v>15.636363636363638</v>
      </c>
      <c r="U1473">
        <v>59.954545454545446</v>
      </c>
      <c r="V1473">
        <v>84.615384615384627</v>
      </c>
      <c r="W1473">
        <v>78.100000000000023</v>
      </c>
      <c r="X1473">
        <v>11.880044383143204</v>
      </c>
      <c r="Y1473">
        <v>2.1208332995069323</v>
      </c>
      <c r="Z1473">
        <v>-14.50470067936633</v>
      </c>
      <c r="AA1473">
        <v>5.7969486970040306E-2</v>
      </c>
      <c r="AB1473">
        <v>5.6100924982856654E-2</v>
      </c>
    </row>
    <row r="1474" spans="1:28">
      <c r="A1474">
        <v>13</v>
      </c>
      <c r="B1474">
        <v>110</v>
      </c>
      <c r="C1474">
        <v>2015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16</v>
      </c>
      <c r="P1474">
        <v>9999</v>
      </c>
      <c r="Q1474">
        <v>81</v>
      </c>
      <c r="R1474">
        <v>21861</v>
      </c>
      <c r="S1474">
        <v>21843</v>
      </c>
      <c r="T1474">
        <v>15.917112666392203</v>
      </c>
      <c r="U1474">
        <v>60.715698393077851</v>
      </c>
      <c r="V1474">
        <v>87.60911178954585</v>
      </c>
      <c r="W1474">
        <v>80.834697614796383</v>
      </c>
      <c r="X1474">
        <v>10.282524609783128</v>
      </c>
      <c r="Y1474">
        <v>2.8169805042516352</v>
      </c>
      <c r="Z1474">
        <v>-37.545739574939446</v>
      </c>
      <c r="AA1474">
        <v>57.603225211456888</v>
      </c>
      <c r="AB1474">
        <v>57.650942408688046</v>
      </c>
    </row>
    <row r="1475" spans="1:28">
      <c r="A1475">
        <v>13</v>
      </c>
      <c r="B1475">
        <v>111</v>
      </c>
      <c r="C1475">
        <v>2015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18</v>
      </c>
      <c r="P1475">
        <v>9999</v>
      </c>
      <c r="Q1475">
        <v>17</v>
      </c>
      <c r="R1475">
        <v>5711</v>
      </c>
      <c r="S1475">
        <v>5706</v>
      </c>
      <c r="T1475">
        <v>15.820521800035021</v>
      </c>
      <c r="U1475">
        <v>60.394497020679999</v>
      </c>
      <c r="V1475">
        <v>86.272437938586279</v>
      </c>
      <c r="W1475">
        <v>79.59879074658258</v>
      </c>
      <c r="X1475">
        <v>10.423177831744079</v>
      </c>
      <c r="Y1475">
        <v>2.7687792729268259</v>
      </c>
      <c r="Z1475">
        <v>-35.809252015667383</v>
      </c>
      <c r="AA1475">
        <v>15.048351822086378</v>
      </c>
      <c r="AB1475">
        <v>14.829774408457196</v>
      </c>
    </row>
    <row r="1476" spans="1:28">
      <c r="A1476">
        <v>13</v>
      </c>
      <c r="B1476">
        <v>112</v>
      </c>
      <c r="C1476">
        <v>2015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54</v>
      </c>
      <c r="P1476">
        <v>9999</v>
      </c>
      <c r="Q1476">
        <v>3</v>
      </c>
      <c r="R1476">
        <v>339</v>
      </c>
      <c r="S1476">
        <v>338</v>
      </c>
      <c r="T1476">
        <v>15.427728613569316</v>
      </c>
      <c r="U1476">
        <v>59.647928994082818</v>
      </c>
      <c r="V1476">
        <v>86.610422663427059</v>
      </c>
      <c r="W1476">
        <v>79.824260355029551</v>
      </c>
      <c r="X1476">
        <v>10.702004604719709</v>
      </c>
      <c r="Y1476">
        <v>2.78367150933471</v>
      </c>
      <c r="Z1476">
        <v>-20.921120711669769</v>
      </c>
      <c r="AA1476">
        <v>0.89325709467471215</v>
      </c>
      <c r="AB1476">
        <v>0.88094320602517806</v>
      </c>
    </row>
    <row r="1477" spans="1:28">
      <c r="A1477">
        <v>13</v>
      </c>
      <c r="B1477">
        <v>113</v>
      </c>
      <c r="C1477">
        <v>2014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1</v>
      </c>
      <c r="P1477">
        <v>9999</v>
      </c>
      <c r="Q1477">
        <v>6</v>
      </c>
      <c r="R1477">
        <v>891</v>
      </c>
      <c r="S1477">
        <v>891</v>
      </c>
      <c r="T1477">
        <v>15.878787878787877</v>
      </c>
      <c r="U1477">
        <v>60.314253647586959</v>
      </c>
      <c r="V1477">
        <v>83.586314572230009</v>
      </c>
      <c r="W1477">
        <v>77.150168350168357</v>
      </c>
      <c r="X1477">
        <v>8.7211861621521862</v>
      </c>
      <c r="Y1477">
        <v>2.5239612610829316</v>
      </c>
      <c r="Z1477">
        <v>-35.876602705318597</v>
      </c>
      <c r="AA1477">
        <v>8.3827265029635925</v>
      </c>
      <c r="AB1477">
        <v>8.3735836852231778</v>
      </c>
    </row>
    <row r="1478" spans="1:28">
      <c r="A1478">
        <v>13</v>
      </c>
      <c r="B1478">
        <v>114</v>
      </c>
      <c r="C1478">
        <v>2014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4</v>
      </c>
      <c r="P1478">
        <v>9999</v>
      </c>
      <c r="Q1478">
        <v>9</v>
      </c>
      <c r="R1478">
        <v>1361</v>
      </c>
      <c r="S1478">
        <v>1361</v>
      </c>
      <c r="T1478">
        <v>15.397501836884643</v>
      </c>
      <c r="U1478">
        <v>59.421748714180758</v>
      </c>
      <c r="V1478">
        <v>89.340019089271323</v>
      </c>
      <c r="W1478">
        <v>82.460837619397509</v>
      </c>
      <c r="X1478">
        <v>9.1436355466727992</v>
      </c>
      <c r="Y1478">
        <v>2.2381890571930221</v>
      </c>
      <c r="Z1478">
        <v>-41.100681366238469</v>
      </c>
      <c r="AA1478">
        <v>12.80459121271992</v>
      </c>
      <c r="AB1478">
        <v>13.671074501979161</v>
      </c>
    </row>
    <row r="1479" spans="1:28">
      <c r="A1479">
        <v>13</v>
      </c>
      <c r="B1479">
        <v>115</v>
      </c>
      <c r="C1479">
        <v>2014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8</v>
      </c>
      <c r="P1479">
        <v>9999</v>
      </c>
    </row>
    <row r="1480" spans="1:28">
      <c r="A1480">
        <v>13</v>
      </c>
      <c r="B1480">
        <v>116</v>
      </c>
      <c r="C1480">
        <v>2014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</v>
      </c>
      <c r="P1480">
        <v>9999</v>
      </c>
    </row>
    <row r="1481" spans="1:28">
      <c r="A1481">
        <v>13</v>
      </c>
      <c r="B1481">
        <v>117</v>
      </c>
      <c r="C1481">
        <v>2014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11</v>
      </c>
      <c r="P1481">
        <v>9999</v>
      </c>
      <c r="Q1481">
        <v>14</v>
      </c>
      <c r="R1481">
        <v>128</v>
      </c>
      <c r="S1481">
        <v>128</v>
      </c>
      <c r="T1481">
        <v>16.0625</v>
      </c>
      <c r="U1481">
        <v>60.8125</v>
      </c>
      <c r="V1481">
        <v>87.352722101841806</v>
      </c>
      <c r="W1481">
        <v>80.62656250000002</v>
      </c>
      <c r="X1481">
        <v>11.876332059335079</v>
      </c>
      <c r="Y1481">
        <v>2.5548666794962118</v>
      </c>
      <c r="Z1481">
        <v>-31.661055213129274</v>
      </c>
      <c r="AA1481">
        <v>1.2042525166995957</v>
      </c>
      <c r="AB1481">
        <v>1.2571436228301136</v>
      </c>
    </row>
    <row r="1482" spans="1:28">
      <c r="A1482">
        <v>13</v>
      </c>
      <c r="B1482">
        <v>118</v>
      </c>
      <c r="C1482">
        <v>2014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14</v>
      </c>
      <c r="P1482">
        <v>9999</v>
      </c>
    </row>
    <row r="1483" spans="1:28">
      <c r="A1483">
        <v>13</v>
      </c>
      <c r="B1483">
        <v>119</v>
      </c>
      <c r="C1483">
        <v>2014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15</v>
      </c>
      <c r="P1483">
        <v>9999</v>
      </c>
      <c r="Q1483">
        <v>5</v>
      </c>
      <c r="R1483">
        <v>27</v>
      </c>
      <c r="S1483">
        <v>27</v>
      </c>
      <c r="T1483">
        <v>16.444444444444443</v>
      </c>
      <c r="U1483">
        <v>61.814814814814824</v>
      </c>
      <c r="V1483">
        <v>77.805866538260901</v>
      </c>
      <c r="W1483">
        <v>71.81481481481481</v>
      </c>
      <c r="X1483">
        <v>9.1033857642701737</v>
      </c>
      <c r="Y1483">
        <v>2.4949881174961841</v>
      </c>
      <c r="Z1483">
        <v>-39.482632547246872</v>
      </c>
      <c r="AA1483">
        <v>0.2540220152413209</v>
      </c>
      <c r="AB1483">
        <v>0.23619711678723185</v>
      </c>
    </row>
    <row r="1484" spans="1:28">
      <c r="A1484">
        <v>13</v>
      </c>
      <c r="B1484">
        <v>120</v>
      </c>
      <c r="C1484">
        <v>2014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16</v>
      </c>
      <c r="P1484">
        <v>9999</v>
      </c>
      <c r="Q1484">
        <v>71</v>
      </c>
      <c r="R1484">
        <v>8028</v>
      </c>
      <c r="S1484">
        <v>8028</v>
      </c>
      <c r="T1484">
        <v>15.954035874439455</v>
      </c>
      <c r="U1484">
        <v>60.770553064275006</v>
      </c>
      <c r="V1484">
        <v>82.79625050135985</v>
      </c>
      <c r="W1484">
        <v>76.420939212755428</v>
      </c>
      <c r="X1484">
        <v>10.456716075136798</v>
      </c>
      <c r="Y1484">
        <v>2.8295137963819879</v>
      </c>
      <c r="Z1484">
        <v>-34.055054089451467</v>
      </c>
      <c r="AA1484">
        <v>75.529212531752748</v>
      </c>
      <c r="AB1484">
        <v>74.73370571836999</v>
      </c>
    </row>
    <row r="1485" spans="1:28">
      <c r="A1485">
        <v>13</v>
      </c>
      <c r="B1485">
        <v>121</v>
      </c>
      <c r="C1485">
        <v>2014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18</v>
      </c>
      <c r="P1485">
        <v>9999</v>
      </c>
      <c r="Q1485">
        <v>6</v>
      </c>
      <c r="R1485">
        <v>36</v>
      </c>
      <c r="S1485">
        <v>36</v>
      </c>
      <c r="T1485">
        <v>16.416666666666671</v>
      </c>
      <c r="U1485">
        <v>61.222222222222221</v>
      </c>
      <c r="V1485">
        <v>82.039244011075013</v>
      </c>
      <c r="W1485">
        <v>75.722222222222229</v>
      </c>
      <c r="X1485">
        <v>13.24628063334324</v>
      </c>
      <c r="Y1485">
        <v>2.6573912762447378</v>
      </c>
      <c r="Z1485">
        <v>-53.832631576132542</v>
      </c>
      <c r="AA1485">
        <v>0.33869602032176122</v>
      </c>
      <c r="AB1485">
        <v>0.3320646417545095</v>
      </c>
    </row>
    <row r="1486" spans="1:28">
      <c r="A1486">
        <v>13</v>
      </c>
      <c r="B1486">
        <v>122</v>
      </c>
      <c r="C1486">
        <v>2014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54</v>
      </c>
      <c r="P1486">
        <v>9999</v>
      </c>
      <c r="Q1486">
        <v>1</v>
      </c>
      <c r="R1486">
        <v>158</v>
      </c>
      <c r="S1486">
        <v>158</v>
      </c>
      <c r="T1486">
        <v>15.215189873417723</v>
      </c>
      <c r="U1486">
        <v>59.474683544303808</v>
      </c>
      <c r="V1486">
        <v>78.596212131601675</v>
      </c>
      <c r="W1486">
        <v>72.544303797468388</v>
      </c>
      <c r="X1486">
        <v>13.227022080683902</v>
      </c>
      <c r="Y1486">
        <v>2.9396877623927122</v>
      </c>
      <c r="Z1486">
        <v>-52.022293722452389</v>
      </c>
      <c r="AA1486">
        <v>1.4864992003010631</v>
      </c>
      <c r="AB1486">
        <v>1.396230713055828</v>
      </c>
    </row>
    <row r="1487" spans="1:28">
      <c r="A1487">
        <v>13</v>
      </c>
      <c r="B1487">
        <v>123</v>
      </c>
      <c r="C1487">
        <v>2013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1</v>
      </c>
      <c r="P1487">
        <v>9999</v>
      </c>
      <c r="Q1487">
        <v>1</v>
      </c>
      <c r="R1487">
        <v>15</v>
      </c>
      <c r="S1487">
        <v>15</v>
      </c>
      <c r="T1487">
        <v>14.8</v>
      </c>
      <c r="U1487">
        <v>58.2</v>
      </c>
      <c r="V1487">
        <v>83.936439147706736</v>
      </c>
      <c r="W1487">
        <v>77.473333333333343</v>
      </c>
      <c r="X1487">
        <v>5.7477493179696797</v>
      </c>
      <c r="Y1487">
        <v>1.7204650534084125</v>
      </c>
      <c r="Z1487">
        <v>-8.0360257970643705</v>
      </c>
      <c r="AA1487">
        <v>0.27813832746152406</v>
      </c>
      <c r="AB1487">
        <v>0.28881980785442823</v>
      </c>
    </row>
    <row r="1488" spans="1:28">
      <c r="A1488">
        <v>13</v>
      </c>
      <c r="B1488">
        <v>124</v>
      </c>
      <c r="C1488">
        <v>2013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4</v>
      </c>
      <c r="P1488">
        <v>9999</v>
      </c>
      <c r="Q1488">
        <v>4</v>
      </c>
      <c r="R1488">
        <v>550</v>
      </c>
      <c r="S1488">
        <v>550</v>
      </c>
      <c r="T1488">
        <v>15.145454545454545</v>
      </c>
      <c r="U1488">
        <v>58.945454545454552</v>
      </c>
      <c r="V1488">
        <v>90.967595784497249</v>
      </c>
      <c r="W1488">
        <v>83.963090909090909</v>
      </c>
      <c r="X1488">
        <v>10.241150569723095</v>
      </c>
      <c r="Y1488">
        <v>2.7244227533265111</v>
      </c>
      <c r="Z1488">
        <v>-48.996269331411121</v>
      </c>
      <c r="AA1488">
        <v>10.198405340255889</v>
      </c>
      <c r="AB1488">
        <v>11.477163824778531</v>
      </c>
    </row>
    <row r="1489" spans="1:28">
      <c r="A1489">
        <v>13</v>
      </c>
      <c r="B1489">
        <v>125</v>
      </c>
      <c r="C1489">
        <v>2013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8</v>
      </c>
      <c r="P1489">
        <v>9999</v>
      </c>
    </row>
    <row r="1490" spans="1:28">
      <c r="A1490">
        <v>13</v>
      </c>
      <c r="B1490">
        <v>126</v>
      </c>
      <c r="C1490">
        <v>2013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</v>
      </c>
      <c r="P1490">
        <v>9999</v>
      </c>
    </row>
    <row r="1491" spans="1:28">
      <c r="A1491">
        <v>13</v>
      </c>
      <c r="B1491">
        <v>127</v>
      </c>
      <c r="C1491">
        <v>2013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11</v>
      </c>
      <c r="P1491">
        <v>9999</v>
      </c>
      <c r="Q1491">
        <v>10</v>
      </c>
      <c r="R1491">
        <v>114</v>
      </c>
      <c r="S1491">
        <v>114</v>
      </c>
      <c r="T1491">
        <v>15.447368421052635</v>
      </c>
      <c r="U1491">
        <v>59.894736842105239</v>
      </c>
      <c r="V1491">
        <v>85.116230446104396</v>
      </c>
      <c r="W1491">
        <v>78.562280701754389</v>
      </c>
      <c r="X1491">
        <v>12.815857709630237</v>
      </c>
      <c r="Y1491">
        <v>2.8726429576832242</v>
      </c>
      <c r="Z1491">
        <v>-43.694850111053434</v>
      </c>
      <c r="AA1491">
        <v>2.113851288707584</v>
      </c>
      <c r="AB1491">
        <v>2.2258833844979296</v>
      </c>
    </row>
    <row r="1492" spans="1:28">
      <c r="A1492">
        <v>13</v>
      </c>
      <c r="B1492">
        <v>128</v>
      </c>
      <c r="C1492">
        <v>2013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14</v>
      </c>
      <c r="P1492">
        <v>9999</v>
      </c>
    </row>
    <row r="1493" spans="1:28">
      <c r="A1493">
        <v>13</v>
      </c>
      <c r="B1493">
        <v>129</v>
      </c>
      <c r="C1493">
        <v>2013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15</v>
      </c>
      <c r="P1493">
        <v>9999</v>
      </c>
      <c r="Q1493">
        <v>6</v>
      </c>
      <c r="R1493">
        <v>31</v>
      </c>
      <c r="S1493">
        <v>31</v>
      </c>
      <c r="T1493">
        <v>16.032258064516125</v>
      </c>
      <c r="U1493">
        <v>60.645161290322577</v>
      </c>
      <c r="V1493">
        <v>75.612483836018612</v>
      </c>
      <c r="W1493">
        <v>69.790322580645139</v>
      </c>
      <c r="X1493">
        <v>10.266587046012951</v>
      </c>
      <c r="Y1493">
        <v>2.3493085749718969</v>
      </c>
      <c r="Z1493">
        <v>-18.28357675940839</v>
      </c>
      <c r="AA1493">
        <v>0.57481921008714987</v>
      </c>
      <c r="AB1493">
        <v>0.53770041673957081</v>
      </c>
    </row>
    <row r="1494" spans="1:28">
      <c r="A1494">
        <v>13</v>
      </c>
      <c r="B1494">
        <v>130</v>
      </c>
      <c r="C1494">
        <v>2013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16</v>
      </c>
      <c r="P1494">
        <v>9999</v>
      </c>
      <c r="Q1494">
        <v>50</v>
      </c>
      <c r="R1494">
        <v>4644</v>
      </c>
      <c r="S1494">
        <v>4644</v>
      </c>
      <c r="T1494">
        <v>16.124031007751942</v>
      </c>
      <c r="U1494">
        <v>61.108311800172267</v>
      </c>
      <c r="V1494">
        <v>79.485639737850661</v>
      </c>
      <c r="W1494">
        <v>73.365245478035988</v>
      </c>
      <c r="X1494">
        <v>10.328227781598343</v>
      </c>
      <c r="Y1494">
        <v>2.9413049116383414</v>
      </c>
      <c r="Z1494">
        <v>-32.096390980936391</v>
      </c>
      <c r="AA1494">
        <v>86.111626182087889</v>
      </c>
      <c r="AB1494">
        <v>84.677116305333243</v>
      </c>
    </row>
    <row r="1495" spans="1:28">
      <c r="A1495">
        <v>13</v>
      </c>
      <c r="B1495">
        <v>131</v>
      </c>
      <c r="C1495">
        <v>2013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18</v>
      </c>
      <c r="P1495">
        <v>9999</v>
      </c>
      <c r="Q1495">
        <v>9</v>
      </c>
      <c r="R1495">
        <v>39</v>
      </c>
      <c r="S1495">
        <v>39</v>
      </c>
      <c r="T1495">
        <v>15.769230769230772</v>
      </c>
      <c r="U1495">
        <v>60.538461538461519</v>
      </c>
      <c r="V1495">
        <v>88.674056171347601</v>
      </c>
      <c r="W1495">
        <v>81.846153846153854</v>
      </c>
      <c r="X1495">
        <v>12.18578083004407</v>
      </c>
      <c r="Y1495">
        <v>3.1202083579848918</v>
      </c>
      <c r="Z1495">
        <v>-35.557470862010327</v>
      </c>
      <c r="AA1495">
        <v>0.72315965139996308</v>
      </c>
      <c r="AB1495">
        <v>0.79331626079626083</v>
      </c>
    </row>
    <row r="1496" spans="1:28">
      <c r="A1496">
        <v>13</v>
      </c>
      <c r="B1496">
        <v>132</v>
      </c>
      <c r="C1496">
        <v>2013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54</v>
      </c>
      <c r="P1496">
        <v>9999</v>
      </c>
    </row>
    <row r="1497" spans="1:28" s="315" customFormat="1">
      <c r="A1497" s="315">
        <v>13</v>
      </c>
      <c r="B1497" s="315">
        <v>133</v>
      </c>
      <c r="C1497" s="315">
        <v>2012</v>
      </c>
      <c r="D1497" s="315">
        <v>99</v>
      </c>
      <c r="E1497" s="315">
        <v>99</v>
      </c>
      <c r="F1497" s="315">
        <v>99</v>
      </c>
      <c r="G1497" s="315">
        <v>99</v>
      </c>
      <c r="H1497" s="315">
        <v>99</v>
      </c>
      <c r="I1497" s="315">
        <v>99</v>
      </c>
      <c r="J1497" s="315">
        <v>999</v>
      </c>
      <c r="K1497" s="315">
        <v>99</v>
      </c>
      <c r="L1497" s="315">
        <v>99</v>
      </c>
      <c r="M1497" s="315">
        <v>99</v>
      </c>
      <c r="N1497" s="315">
        <v>99</v>
      </c>
      <c r="O1497" s="315">
        <v>1</v>
      </c>
      <c r="P1497" s="315">
        <v>9999</v>
      </c>
    </row>
    <row r="1498" spans="1:28" s="315" customFormat="1">
      <c r="A1498" s="315">
        <v>13</v>
      </c>
      <c r="B1498" s="315">
        <v>134</v>
      </c>
      <c r="C1498" s="315">
        <v>2012</v>
      </c>
      <c r="D1498" s="315">
        <v>99</v>
      </c>
      <c r="E1498" s="315">
        <v>99</v>
      </c>
      <c r="F1498" s="315">
        <v>99</v>
      </c>
      <c r="G1498" s="315">
        <v>99</v>
      </c>
      <c r="H1498" s="315">
        <v>99</v>
      </c>
      <c r="I1498" s="315">
        <v>99</v>
      </c>
      <c r="J1498" s="315">
        <v>999</v>
      </c>
      <c r="K1498" s="315">
        <v>99</v>
      </c>
      <c r="L1498" s="315">
        <v>99</v>
      </c>
      <c r="M1498" s="315">
        <v>99</v>
      </c>
      <c r="N1498" s="315">
        <v>99</v>
      </c>
      <c r="O1498" s="315">
        <v>4</v>
      </c>
      <c r="P1498" s="315">
        <v>9999</v>
      </c>
      <c r="Q1498" s="315">
        <v>3</v>
      </c>
      <c r="R1498" s="315">
        <v>199</v>
      </c>
      <c r="S1498" s="315">
        <v>199</v>
      </c>
      <c r="T1498" s="315">
        <v>15.206030150753771</v>
      </c>
      <c r="U1498" s="315">
        <v>59.316582914572862</v>
      </c>
      <c r="V1498" s="315">
        <v>90.51051574230857</v>
      </c>
      <c r="W1498" s="315">
        <v>83.541206030150747</v>
      </c>
      <c r="X1498" s="315">
        <v>9.5950526695486893</v>
      </c>
      <c r="Y1498" s="315">
        <v>2.8699231131315197</v>
      </c>
      <c r="Z1498" s="315">
        <v>-52.156219902697565</v>
      </c>
      <c r="AA1498" s="315">
        <v>20.264765784114047</v>
      </c>
      <c r="AB1498" s="315">
        <v>21.990343915343924</v>
      </c>
    </row>
    <row r="1499" spans="1:28" s="315" customFormat="1">
      <c r="A1499" s="315">
        <v>13</v>
      </c>
      <c r="B1499" s="315">
        <v>135</v>
      </c>
      <c r="C1499" s="315">
        <v>2012</v>
      </c>
      <c r="D1499" s="315">
        <v>99</v>
      </c>
      <c r="E1499" s="315">
        <v>99</v>
      </c>
      <c r="F1499" s="315">
        <v>99</v>
      </c>
      <c r="G1499" s="315">
        <v>99</v>
      </c>
      <c r="H1499" s="315">
        <v>99</v>
      </c>
      <c r="I1499" s="315">
        <v>99</v>
      </c>
      <c r="J1499" s="315">
        <v>999</v>
      </c>
      <c r="K1499" s="315">
        <v>99</v>
      </c>
      <c r="L1499" s="315">
        <v>99</v>
      </c>
      <c r="M1499" s="315">
        <v>99</v>
      </c>
      <c r="N1499" s="315">
        <v>99</v>
      </c>
      <c r="O1499" s="315">
        <v>8</v>
      </c>
      <c r="P1499" s="315">
        <v>9999</v>
      </c>
      <c r="Q1499" s="315">
        <v>1</v>
      </c>
      <c r="R1499" s="315">
        <v>2</v>
      </c>
      <c r="S1499" s="315">
        <v>2</v>
      </c>
      <c r="T1499" s="315">
        <v>17</v>
      </c>
      <c r="U1499" s="315">
        <v>61</v>
      </c>
      <c r="V1499" s="315">
        <v>76.54387865655471</v>
      </c>
      <c r="W1499" s="315">
        <v>70.650000000000006</v>
      </c>
      <c r="X1499" s="315">
        <v>5.8499999999999854</v>
      </c>
      <c r="Y1499" s="315">
        <v>1</v>
      </c>
      <c r="Z1499" s="315">
        <v>99.999999999990862</v>
      </c>
      <c r="AA1499" s="315">
        <v>0.20366598778004075</v>
      </c>
      <c r="AB1499" s="315">
        <v>0.18690476190476205</v>
      </c>
    </row>
    <row r="1500" spans="1:28" s="315" customFormat="1">
      <c r="A1500" s="315">
        <v>13</v>
      </c>
      <c r="B1500" s="315">
        <v>136</v>
      </c>
      <c r="C1500" s="315">
        <v>2012</v>
      </c>
      <c r="D1500" s="315">
        <v>99</v>
      </c>
      <c r="E1500" s="315">
        <v>99</v>
      </c>
      <c r="F1500" s="315">
        <v>99</v>
      </c>
      <c r="G1500" s="315">
        <v>99</v>
      </c>
      <c r="H1500" s="315">
        <v>99</v>
      </c>
      <c r="I1500" s="315">
        <v>99</v>
      </c>
      <c r="J1500" s="315">
        <v>999</v>
      </c>
      <c r="K1500" s="315">
        <v>99</v>
      </c>
      <c r="L1500" s="315">
        <v>99</v>
      </c>
      <c r="M1500" s="315">
        <v>99</v>
      </c>
      <c r="N1500" s="315">
        <v>99</v>
      </c>
      <c r="O1500" s="315">
        <v>9</v>
      </c>
      <c r="P1500" s="315">
        <v>9999</v>
      </c>
    </row>
    <row r="1501" spans="1:28" s="315" customFormat="1">
      <c r="A1501" s="315">
        <v>13</v>
      </c>
      <c r="B1501" s="315">
        <v>137</v>
      </c>
      <c r="C1501" s="315">
        <v>2012</v>
      </c>
      <c r="D1501" s="315">
        <v>99</v>
      </c>
      <c r="E1501" s="315">
        <v>99</v>
      </c>
      <c r="F1501" s="315">
        <v>99</v>
      </c>
      <c r="G1501" s="315">
        <v>99</v>
      </c>
      <c r="H1501" s="315">
        <v>99</v>
      </c>
      <c r="I1501" s="315">
        <v>99</v>
      </c>
      <c r="J1501" s="315">
        <v>999</v>
      </c>
      <c r="K1501" s="315">
        <v>99</v>
      </c>
      <c r="L1501" s="315">
        <v>99</v>
      </c>
      <c r="M1501" s="315">
        <v>99</v>
      </c>
      <c r="N1501" s="315">
        <v>99</v>
      </c>
      <c r="O1501" s="315">
        <v>11</v>
      </c>
      <c r="P1501" s="315">
        <v>9999</v>
      </c>
      <c r="Q1501" s="315">
        <v>7</v>
      </c>
      <c r="R1501" s="315">
        <v>52</v>
      </c>
      <c r="S1501" s="315">
        <v>52</v>
      </c>
      <c r="T1501" s="315">
        <v>16.019230769230774</v>
      </c>
      <c r="U1501" s="315">
        <v>61</v>
      </c>
      <c r="V1501" s="315">
        <v>92.295191265938783</v>
      </c>
      <c r="W1501" s="315">
        <v>85.188461538461524</v>
      </c>
      <c r="X1501" s="315">
        <v>12.840944936565622</v>
      </c>
      <c r="Y1501" s="315">
        <v>3.3512339862756875</v>
      </c>
      <c r="Z1501" s="315">
        <v>-63.265384671223529</v>
      </c>
      <c r="AA1501" s="315">
        <v>5.2953156822810596</v>
      </c>
      <c r="AB1501" s="315">
        <v>5.8595238095238118</v>
      </c>
    </row>
    <row r="1502" spans="1:28" s="315" customFormat="1">
      <c r="A1502" s="315">
        <v>13</v>
      </c>
      <c r="B1502" s="315">
        <v>138</v>
      </c>
      <c r="C1502" s="315">
        <v>2012</v>
      </c>
      <c r="D1502" s="315">
        <v>99</v>
      </c>
      <c r="E1502" s="315">
        <v>99</v>
      </c>
      <c r="F1502" s="315">
        <v>99</v>
      </c>
      <c r="G1502" s="315">
        <v>99</v>
      </c>
      <c r="H1502" s="315">
        <v>99</v>
      </c>
      <c r="I1502" s="315">
        <v>99</v>
      </c>
      <c r="J1502" s="315">
        <v>999</v>
      </c>
      <c r="K1502" s="315">
        <v>99</v>
      </c>
      <c r="L1502" s="315">
        <v>99</v>
      </c>
      <c r="M1502" s="315">
        <v>99</v>
      </c>
      <c r="N1502" s="315">
        <v>99</v>
      </c>
      <c r="O1502" s="315">
        <v>14</v>
      </c>
      <c r="P1502" s="315">
        <v>9999</v>
      </c>
    </row>
    <row r="1503" spans="1:28" s="315" customFormat="1">
      <c r="A1503" s="315">
        <v>13</v>
      </c>
      <c r="B1503" s="315">
        <v>139</v>
      </c>
      <c r="C1503" s="315">
        <v>2012</v>
      </c>
      <c r="D1503" s="315">
        <v>99</v>
      </c>
      <c r="E1503" s="315">
        <v>99</v>
      </c>
      <c r="F1503" s="315">
        <v>99</v>
      </c>
      <c r="G1503" s="315">
        <v>99</v>
      </c>
      <c r="H1503" s="315">
        <v>99</v>
      </c>
      <c r="I1503" s="315">
        <v>99</v>
      </c>
      <c r="J1503" s="315">
        <v>999</v>
      </c>
      <c r="K1503" s="315">
        <v>99</v>
      </c>
      <c r="L1503" s="315">
        <v>99</v>
      </c>
      <c r="M1503" s="315">
        <v>99</v>
      </c>
      <c r="N1503" s="315">
        <v>99</v>
      </c>
      <c r="O1503" s="315">
        <v>15</v>
      </c>
      <c r="P1503" s="315">
        <v>9999</v>
      </c>
      <c r="Q1503" s="315">
        <v>1</v>
      </c>
      <c r="R1503" s="315">
        <v>7</v>
      </c>
      <c r="S1503" s="315">
        <v>7</v>
      </c>
      <c r="T1503" s="315">
        <v>16.142857142857139</v>
      </c>
      <c r="U1503" s="315">
        <v>60.285714285714306</v>
      </c>
      <c r="V1503" s="315">
        <v>82.758086983439057</v>
      </c>
      <c r="W1503" s="315">
        <v>76.3857142857143</v>
      </c>
      <c r="X1503" s="315">
        <v>7.7199978851641644</v>
      </c>
      <c r="Y1503" s="315">
        <v>2.4327694808466593</v>
      </c>
      <c r="Z1503" s="315">
        <v>-86.311833481731242</v>
      </c>
      <c r="AA1503" s="315">
        <v>0.71283095723014245</v>
      </c>
      <c r="AB1503" s="315">
        <v>0.70727513227513295</v>
      </c>
    </row>
    <row r="1504" spans="1:28" s="315" customFormat="1">
      <c r="A1504" s="315">
        <v>13</v>
      </c>
      <c r="B1504" s="315">
        <v>140</v>
      </c>
      <c r="C1504" s="315">
        <v>2012</v>
      </c>
      <c r="D1504" s="315">
        <v>99</v>
      </c>
      <c r="E1504" s="315">
        <v>99</v>
      </c>
      <c r="F1504" s="315">
        <v>99</v>
      </c>
      <c r="G1504" s="315">
        <v>99</v>
      </c>
      <c r="H1504" s="315">
        <v>99</v>
      </c>
      <c r="I1504" s="315">
        <v>99</v>
      </c>
      <c r="J1504" s="315">
        <v>999</v>
      </c>
      <c r="K1504" s="315">
        <v>99</v>
      </c>
      <c r="L1504" s="315">
        <v>99</v>
      </c>
      <c r="M1504" s="315">
        <v>99</v>
      </c>
      <c r="N1504" s="315">
        <v>99</v>
      </c>
      <c r="O1504" s="315">
        <v>16</v>
      </c>
      <c r="P1504" s="315">
        <v>9999</v>
      </c>
      <c r="Q1504" s="315">
        <v>11</v>
      </c>
      <c r="R1504" s="315">
        <v>719</v>
      </c>
      <c r="S1504" s="315">
        <v>719</v>
      </c>
      <c r="T1504" s="315">
        <v>15.748261474269819</v>
      </c>
      <c r="U1504" s="315">
        <v>60.108484005563277</v>
      </c>
      <c r="V1504" s="315">
        <v>80.729223958278382</v>
      </c>
      <c r="W1504" s="315">
        <v>74.513073713490897</v>
      </c>
      <c r="X1504" s="315">
        <v>12.569844763055649</v>
      </c>
      <c r="Y1504" s="315">
        <v>2.9861847516095041</v>
      </c>
      <c r="Z1504" s="315">
        <v>-50.962533265874384</v>
      </c>
      <c r="AA1504" s="315">
        <v>73.217922606924617</v>
      </c>
      <c r="AB1504" s="315">
        <v>70.866269841269826</v>
      </c>
    </row>
    <row r="1505" spans="1:29" s="315" customFormat="1">
      <c r="A1505" s="315">
        <v>13</v>
      </c>
      <c r="B1505" s="315">
        <v>141</v>
      </c>
      <c r="C1505" s="315">
        <v>2012</v>
      </c>
      <c r="D1505" s="315">
        <v>99</v>
      </c>
      <c r="E1505" s="315">
        <v>99</v>
      </c>
      <c r="F1505" s="315">
        <v>99</v>
      </c>
      <c r="G1505" s="315">
        <v>99</v>
      </c>
      <c r="H1505" s="315">
        <v>99</v>
      </c>
      <c r="I1505" s="315">
        <v>99</v>
      </c>
      <c r="J1505" s="315">
        <v>999</v>
      </c>
      <c r="K1505" s="315">
        <v>99</v>
      </c>
      <c r="L1505" s="315">
        <v>99</v>
      </c>
      <c r="M1505" s="315">
        <v>99</v>
      </c>
      <c r="N1505" s="315">
        <v>99</v>
      </c>
      <c r="O1505" s="315">
        <v>18</v>
      </c>
      <c r="P1505" s="315">
        <v>9999</v>
      </c>
      <c r="Q1505" s="315">
        <v>1</v>
      </c>
      <c r="R1505" s="315">
        <v>3</v>
      </c>
      <c r="S1505" s="315">
        <v>3</v>
      </c>
      <c r="T1505" s="315">
        <v>15</v>
      </c>
      <c r="U1505" s="315">
        <v>57.66666666666665</v>
      </c>
      <c r="V1505" s="315">
        <v>106.39219934994583</v>
      </c>
      <c r="W1505" s="315">
        <v>98.2</v>
      </c>
      <c r="X1505" s="315">
        <v>14.064375800819152</v>
      </c>
      <c r="Y1505" s="315">
        <v>2.4944382578493745</v>
      </c>
      <c r="Z1505" s="315">
        <v>-99.384168554462534</v>
      </c>
      <c r="AA1505" s="315">
        <v>0.30549898167006112</v>
      </c>
      <c r="AB1505" s="315">
        <v>0.38968253968253974</v>
      </c>
    </row>
    <row r="1506" spans="1:29" s="315" customFormat="1">
      <c r="A1506" s="315">
        <v>13</v>
      </c>
      <c r="B1506" s="315">
        <v>142</v>
      </c>
      <c r="C1506" s="315">
        <v>2012</v>
      </c>
      <c r="D1506" s="315">
        <v>99</v>
      </c>
      <c r="E1506" s="315">
        <v>99</v>
      </c>
      <c r="F1506" s="315">
        <v>99</v>
      </c>
      <c r="G1506" s="315">
        <v>99</v>
      </c>
      <c r="H1506" s="315">
        <v>99</v>
      </c>
      <c r="I1506" s="315">
        <v>99</v>
      </c>
      <c r="J1506" s="315">
        <v>999</v>
      </c>
      <c r="K1506" s="315">
        <v>99</v>
      </c>
      <c r="L1506" s="315">
        <v>99</v>
      </c>
      <c r="M1506" s="315">
        <v>99</v>
      </c>
      <c r="N1506" s="315">
        <v>99</v>
      </c>
      <c r="O1506" s="315">
        <v>54</v>
      </c>
      <c r="P1506" s="315">
        <v>9999</v>
      </c>
    </row>
    <row r="1507" spans="1:29">
      <c r="A1507">
        <v>15</v>
      </c>
      <c r="B1507">
        <v>1</v>
      </c>
      <c r="C1507">
        <v>2024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M1507">
        <v>99</v>
      </c>
      <c r="N1507">
        <v>99</v>
      </c>
      <c r="O1507">
        <v>99</v>
      </c>
      <c r="P1507">
        <v>99</v>
      </c>
      <c r="Q1507">
        <v>121</v>
      </c>
      <c r="R1507">
        <v>911</v>
      </c>
      <c r="S1507">
        <v>909</v>
      </c>
      <c r="T1507">
        <v>5.0823271130625685</v>
      </c>
      <c r="U1507">
        <v>60.218921892189229</v>
      </c>
      <c r="V1507">
        <v>93.483844592476558</v>
      </c>
      <c r="W1507">
        <v>86.206490649064847</v>
      </c>
      <c r="X1507">
        <v>13.797148654950272</v>
      </c>
      <c r="Y1507">
        <v>2.5153947441448201</v>
      </c>
      <c r="Z1507">
        <v>-32.386473572888697</v>
      </c>
      <c r="AA1507">
        <v>2.8923389529161505</v>
      </c>
      <c r="AB1507">
        <v>3.0125912124282381</v>
      </c>
      <c r="AC1507">
        <v>1</v>
      </c>
    </row>
    <row r="1508" spans="1:29">
      <c r="A1508">
        <v>15</v>
      </c>
      <c r="B1508">
        <v>2</v>
      </c>
      <c r="C1508">
        <v>2024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M1508">
        <v>99</v>
      </c>
      <c r="N1508">
        <v>99</v>
      </c>
      <c r="O1508">
        <v>99</v>
      </c>
      <c r="P1508">
        <v>99</v>
      </c>
      <c r="Q1508">
        <v>30</v>
      </c>
      <c r="R1508">
        <v>13189</v>
      </c>
      <c r="S1508">
        <v>13188</v>
      </c>
      <c r="T1508">
        <v>3.4436272651451958</v>
      </c>
      <c r="U1508">
        <v>60.840233545647592</v>
      </c>
      <c r="V1508">
        <v>90.346800712818379</v>
      </c>
      <c r="W1508">
        <v>83.387154989384129</v>
      </c>
      <c r="X1508">
        <v>10.013120540491478</v>
      </c>
      <c r="Y1508">
        <v>2.3052993123834797</v>
      </c>
      <c r="Z1508">
        <v>-30.681598469371039</v>
      </c>
      <c r="AA1508">
        <v>41.873829253579714</v>
      </c>
      <c r="AB1508">
        <v>42.278001621981296</v>
      </c>
      <c r="AC1508">
        <v>2</v>
      </c>
    </row>
    <row r="1509" spans="1:29">
      <c r="A1509">
        <v>15</v>
      </c>
      <c r="B1509">
        <v>3</v>
      </c>
      <c r="C1509">
        <v>2024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M1509">
        <v>99</v>
      </c>
      <c r="N1509">
        <v>99</v>
      </c>
      <c r="O1509">
        <v>99</v>
      </c>
      <c r="P1509">
        <v>99</v>
      </c>
      <c r="Q1509">
        <v>48</v>
      </c>
      <c r="R1509">
        <v>17397</v>
      </c>
      <c r="S1509">
        <v>17397</v>
      </c>
      <c r="T1509">
        <v>3.1929643041903795</v>
      </c>
      <c r="U1509">
        <v>60.941311720411584</v>
      </c>
      <c r="V1509">
        <v>88.623640979680502</v>
      </c>
      <c r="W1509">
        <v>81.799620624245904</v>
      </c>
      <c r="X1509">
        <v>9.2783048092350757</v>
      </c>
      <c r="Y1509">
        <v>2.3048800886756409</v>
      </c>
      <c r="Z1509">
        <v>-25.483930835859486</v>
      </c>
      <c r="AA1509">
        <v>55.233831793504145</v>
      </c>
      <c r="AB1509">
        <v>54.709407165590491</v>
      </c>
      <c r="AC1509">
        <v>3</v>
      </c>
    </row>
    <row r="1510" spans="1:29">
      <c r="A1510">
        <v>15</v>
      </c>
      <c r="B1510">
        <v>4</v>
      </c>
      <c r="C1510">
        <v>2023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M1510">
        <v>99</v>
      </c>
      <c r="N1510">
        <v>99</v>
      </c>
      <c r="O1510">
        <v>99</v>
      </c>
      <c r="P1510">
        <v>99</v>
      </c>
      <c r="Q1510">
        <v>134</v>
      </c>
      <c r="R1510">
        <v>869</v>
      </c>
      <c r="S1510">
        <v>868</v>
      </c>
      <c r="T1510">
        <v>4.4913693901035669</v>
      </c>
      <c r="U1510">
        <v>60.521889400921637</v>
      </c>
      <c r="V1510">
        <v>92.106734701009927</v>
      </c>
      <c r="W1510">
        <v>84.972465437787932</v>
      </c>
      <c r="X1510">
        <v>16.314953557697685</v>
      </c>
      <c r="Y1510">
        <v>2.8158913964199002</v>
      </c>
      <c r="Z1510">
        <v>-51.650010686754143</v>
      </c>
      <c r="AA1510">
        <v>3.0677445546651603</v>
      </c>
      <c r="AB1510">
        <v>3.0649836235366039</v>
      </c>
      <c r="AC1510">
        <v>1</v>
      </c>
    </row>
    <row r="1511" spans="1:29">
      <c r="A1511">
        <v>15</v>
      </c>
      <c r="B1511">
        <v>5</v>
      </c>
      <c r="C1511">
        <v>2023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M1511">
        <v>99</v>
      </c>
      <c r="N1511">
        <v>99</v>
      </c>
      <c r="O1511">
        <v>99</v>
      </c>
      <c r="P1511">
        <v>99</v>
      </c>
      <c r="Q1511">
        <v>20</v>
      </c>
      <c r="R1511">
        <v>11681</v>
      </c>
      <c r="S1511">
        <v>11679</v>
      </c>
      <c r="T1511">
        <v>3.6828182518619994</v>
      </c>
      <c r="U1511">
        <v>60.806147786625559</v>
      </c>
      <c r="V1511">
        <v>92.15237283130881</v>
      </c>
      <c r="W1511">
        <v>85.051125952564774</v>
      </c>
      <c r="X1511">
        <v>10.199402893953696</v>
      </c>
      <c r="Y1511">
        <v>2.3877688478945434</v>
      </c>
      <c r="Z1511">
        <v>-32.472990869518661</v>
      </c>
      <c r="AA1511">
        <v>41.236276344123993</v>
      </c>
      <c r="AB1511">
        <v>41.27774271634167</v>
      </c>
      <c r="AC1511">
        <v>2</v>
      </c>
    </row>
    <row r="1512" spans="1:29">
      <c r="A1512">
        <v>15</v>
      </c>
      <c r="B1512">
        <v>6</v>
      </c>
      <c r="C1512">
        <v>2023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M1512">
        <v>99</v>
      </c>
      <c r="N1512">
        <v>99</v>
      </c>
      <c r="O1512">
        <v>99</v>
      </c>
      <c r="P1512">
        <v>99</v>
      </c>
      <c r="Q1512">
        <v>55</v>
      </c>
      <c r="R1512">
        <v>15777</v>
      </c>
      <c r="S1512">
        <v>15765</v>
      </c>
      <c r="T1512">
        <v>3.1504088229701459</v>
      </c>
      <c r="U1512">
        <v>60.946083095464623</v>
      </c>
      <c r="V1512">
        <v>92.070170664131652</v>
      </c>
      <c r="W1512">
        <v>84.956720583571226</v>
      </c>
      <c r="X1512">
        <v>10.091574302202822</v>
      </c>
      <c r="Y1512">
        <v>2.398860214487033</v>
      </c>
      <c r="Z1512">
        <v>-21.708791959957832</v>
      </c>
      <c r="AA1512">
        <v>55.695979101210838</v>
      </c>
      <c r="AB1512">
        <v>55.657273660121717</v>
      </c>
      <c r="AC1512">
        <v>3</v>
      </c>
    </row>
    <row r="1513" spans="1:29">
      <c r="A1513">
        <v>15</v>
      </c>
      <c r="B1513">
        <v>7</v>
      </c>
      <c r="C1513">
        <v>2022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M1513">
        <v>99</v>
      </c>
      <c r="N1513">
        <v>99</v>
      </c>
      <c r="O1513">
        <v>99</v>
      </c>
      <c r="P1513">
        <v>99</v>
      </c>
      <c r="Q1513">
        <v>137</v>
      </c>
      <c r="R1513">
        <v>998</v>
      </c>
      <c r="S1513">
        <v>994</v>
      </c>
      <c r="T1513">
        <v>4.5100200400801604</v>
      </c>
      <c r="U1513">
        <v>60.308853118712257</v>
      </c>
      <c r="V1513">
        <v>93.849696227200624</v>
      </c>
      <c r="W1513">
        <v>86.465724346076385</v>
      </c>
      <c r="X1513">
        <v>14.352480282867599</v>
      </c>
      <c r="Y1513">
        <v>2.7516561854879567</v>
      </c>
      <c r="Z1513">
        <v>-41.529530023039072</v>
      </c>
      <c r="AA1513">
        <v>3.4650371501979009</v>
      </c>
      <c r="AB1513">
        <v>3.4799103551170174</v>
      </c>
      <c r="AC1513">
        <v>1</v>
      </c>
    </row>
    <row r="1514" spans="1:29">
      <c r="A1514">
        <v>15</v>
      </c>
      <c r="B1514">
        <v>8</v>
      </c>
      <c r="C1514">
        <v>2022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M1514">
        <v>99</v>
      </c>
      <c r="N1514">
        <v>99</v>
      </c>
      <c r="O1514">
        <v>99</v>
      </c>
      <c r="P1514">
        <v>99</v>
      </c>
      <c r="Q1514">
        <v>19</v>
      </c>
      <c r="R1514">
        <v>7068</v>
      </c>
      <c r="S1514">
        <v>7066</v>
      </c>
      <c r="T1514">
        <v>3.5756932654216191</v>
      </c>
      <c r="U1514">
        <v>60.825077837531857</v>
      </c>
      <c r="V1514">
        <v>92.440141075064162</v>
      </c>
      <c r="W1514">
        <v>85.304941975658011</v>
      </c>
      <c r="X1514">
        <v>11.074026764632247</v>
      </c>
      <c r="Y1514">
        <v>2.297804001157842</v>
      </c>
      <c r="Z1514">
        <v>-36.948831994402269</v>
      </c>
      <c r="AA1514">
        <v>24.539962502603984</v>
      </c>
      <c r="AB1514">
        <v>24.405376560014556</v>
      </c>
      <c r="AC1514">
        <v>2</v>
      </c>
    </row>
    <row r="1515" spans="1:29">
      <c r="A1515">
        <v>15</v>
      </c>
      <c r="B1515">
        <v>9</v>
      </c>
      <c r="C1515">
        <v>2022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M1515">
        <v>99</v>
      </c>
      <c r="N1515">
        <v>99</v>
      </c>
      <c r="O1515">
        <v>99</v>
      </c>
      <c r="P1515">
        <v>99</v>
      </c>
      <c r="Q1515">
        <v>54</v>
      </c>
      <c r="R1515">
        <v>20736</v>
      </c>
      <c r="S1515">
        <v>20731</v>
      </c>
      <c r="T1515">
        <v>3.2583912037037046</v>
      </c>
      <c r="U1515">
        <v>60.906950943032179</v>
      </c>
      <c r="V1515">
        <v>93.091244169692644</v>
      </c>
      <c r="W1515">
        <v>85.914395832328623</v>
      </c>
      <c r="X1515">
        <v>10.166701207096773</v>
      </c>
      <c r="Y1515">
        <v>2.4089568482579735</v>
      </c>
      <c r="Z1515">
        <v>-31.366905892111991</v>
      </c>
      <c r="AA1515">
        <v>71.995000347198115</v>
      </c>
      <c r="AB1515">
        <v>72.114713084868441</v>
      </c>
      <c r="AC1515">
        <v>3</v>
      </c>
    </row>
    <row r="1516" spans="1:29">
      <c r="A1516">
        <v>15</v>
      </c>
      <c r="B1516">
        <v>10</v>
      </c>
      <c r="C1516">
        <v>2021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M1516">
        <v>99</v>
      </c>
      <c r="N1516">
        <v>99</v>
      </c>
      <c r="O1516">
        <v>99</v>
      </c>
      <c r="P1516">
        <v>99</v>
      </c>
      <c r="Q1516">
        <v>112</v>
      </c>
      <c r="R1516">
        <v>806</v>
      </c>
      <c r="S1516">
        <v>804</v>
      </c>
      <c r="T1516">
        <v>15.769230769230772</v>
      </c>
      <c r="U1516">
        <v>60.093283582089555</v>
      </c>
      <c r="V1516">
        <v>95.116616268602982</v>
      </c>
      <c r="W1516">
        <v>87.644527363184011</v>
      </c>
      <c r="X1516">
        <v>14.48242325145662</v>
      </c>
      <c r="Y1516">
        <v>2.6490408785628845</v>
      </c>
      <c r="Z1516">
        <v>-35.751985228782921</v>
      </c>
      <c r="AA1516">
        <v>3.0655712764338956</v>
      </c>
      <c r="AB1516">
        <v>3.1585798180438114</v>
      </c>
      <c r="AC1516">
        <v>1</v>
      </c>
    </row>
    <row r="1517" spans="1:29">
      <c r="A1517">
        <v>15</v>
      </c>
      <c r="B1517">
        <v>11</v>
      </c>
      <c r="C1517">
        <v>2021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M1517">
        <v>99</v>
      </c>
      <c r="N1517">
        <v>99</v>
      </c>
      <c r="O1517">
        <v>99</v>
      </c>
      <c r="P1517">
        <v>99</v>
      </c>
      <c r="Q1517">
        <v>25</v>
      </c>
      <c r="R1517">
        <v>7990</v>
      </c>
      <c r="S1517">
        <v>7988</v>
      </c>
      <c r="T1517">
        <v>16.210262828535672</v>
      </c>
      <c r="U1517">
        <v>60.950926389584403</v>
      </c>
      <c r="V1517">
        <v>92.164766651602847</v>
      </c>
      <c r="W1517">
        <v>85.058387581371889</v>
      </c>
      <c r="X1517">
        <v>10.546673936635804</v>
      </c>
      <c r="Y1517">
        <v>2.4681943538023474</v>
      </c>
      <c r="Z1517">
        <v>-33.723938198520806</v>
      </c>
      <c r="AA1517">
        <v>30.389472082762808</v>
      </c>
      <c r="AB1517">
        <v>30.455533099308873</v>
      </c>
      <c r="AC1517">
        <v>2</v>
      </c>
    </row>
    <row r="1518" spans="1:29">
      <c r="A1518">
        <v>15</v>
      </c>
      <c r="B1518">
        <v>12</v>
      </c>
      <c r="C1518">
        <v>2021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M1518">
        <v>99</v>
      </c>
      <c r="N1518">
        <v>99</v>
      </c>
      <c r="O1518">
        <v>99</v>
      </c>
      <c r="P1518">
        <v>99</v>
      </c>
      <c r="Q1518">
        <v>57</v>
      </c>
      <c r="R1518">
        <v>17496</v>
      </c>
      <c r="S1518">
        <v>17489</v>
      </c>
      <c r="T1518">
        <v>16.364483310470963</v>
      </c>
      <c r="U1518">
        <v>61.213963062496433</v>
      </c>
      <c r="V1518">
        <v>91.779524997201733</v>
      </c>
      <c r="W1518">
        <v>84.683691463204994</v>
      </c>
      <c r="X1518">
        <v>10.168943877445564</v>
      </c>
      <c r="Y1518">
        <v>2.2901408867233504</v>
      </c>
      <c r="Z1518">
        <v>-24.750455507789265</v>
      </c>
      <c r="AA1518">
        <v>66.544956640803306</v>
      </c>
      <c r="AB1518">
        <v>66.385887082647315</v>
      </c>
      <c r="AC1518">
        <v>3</v>
      </c>
    </row>
    <row r="1519" spans="1:29">
      <c r="A1519">
        <v>15</v>
      </c>
      <c r="B1519">
        <v>13</v>
      </c>
      <c r="C1519">
        <v>2020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M1519">
        <v>99</v>
      </c>
      <c r="N1519">
        <v>99</v>
      </c>
      <c r="O1519">
        <v>99</v>
      </c>
      <c r="P1519">
        <v>99</v>
      </c>
      <c r="Q1519">
        <v>112</v>
      </c>
      <c r="R1519">
        <v>781</v>
      </c>
      <c r="S1519">
        <v>779</v>
      </c>
      <c r="T1519">
        <v>15.887323943661977</v>
      </c>
      <c r="U1519">
        <v>60.426187419768944</v>
      </c>
      <c r="V1519">
        <v>89.832882949916311</v>
      </c>
      <c r="W1519">
        <v>82.757086007702213</v>
      </c>
      <c r="X1519">
        <v>13.541879105628709</v>
      </c>
      <c r="Y1519">
        <v>2.882042532871254</v>
      </c>
      <c r="Z1519">
        <v>-37.375994984182903</v>
      </c>
      <c r="AA1519">
        <v>3.740779768177029</v>
      </c>
      <c r="AB1519">
        <v>3.7387001823223094</v>
      </c>
      <c r="AC1519">
        <v>1</v>
      </c>
    </row>
    <row r="1520" spans="1:29">
      <c r="A1520">
        <v>15</v>
      </c>
      <c r="B1520">
        <v>14</v>
      </c>
      <c r="C1520">
        <v>2020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M1520">
        <v>99</v>
      </c>
      <c r="N1520">
        <v>99</v>
      </c>
      <c r="O1520">
        <v>99</v>
      </c>
      <c r="P1520">
        <v>99</v>
      </c>
      <c r="Q1520">
        <v>14</v>
      </c>
      <c r="R1520">
        <v>3587</v>
      </c>
      <c r="S1520">
        <v>3584</v>
      </c>
      <c r="T1520">
        <v>16.370225815444659</v>
      </c>
      <c r="U1520">
        <v>61.411830357142847</v>
      </c>
      <c r="V1520">
        <v>87.990614963821486</v>
      </c>
      <c r="W1520">
        <v>81.187215401785551</v>
      </c>
      <c r="X1520">
        <v>11.780325636456684</v>
      </c>
      <c r="Y1520">
        <v>2.5478752085540721</v>
      </c>
      <c r="Z1520">
        <v>-46.421704778527264</v>
      </c>
      <c r="AA1520">
        <v>17.180764441038416</v>
      </c>
      <c r="AB1520">
        <v>16.874605881004225</v>
      </c>
      <c r="AC1520">
        <v>2</v>
      </c>
    </row>
    <row r="1521" spans="1:29">
      <c r="A1521">
        <v>15</v>
      </c>
      <c r="B1521">
        <v>15</v>
      </c>
      <c r="C1521">
        <v>2020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M1521">
        <v>99</v>
      </c>
      <c r="N1521">
        <v>99</v>
      </c>
      <c r="O1521">
        <v>99</v>
      </c>
      <c r="P1521">
        <v>99</v>
      </c>
      <c r="Q1521">
        <v>56</v>
      </c>
      <c r="R1521">
        <v>16510</v>
      </c>
      <c r="S1521">
        <v>16505</v>
      </c>
      <c r="T1521">
        <v>16.408116293155668</v>
      </c>
      <c r="U1521">
        <v>61.523720084822784</v>
      </c>
      <c r="V1521">
        <v>89.868545694974529</v>
      </c>
      <c r="W1521">
        <v>82.938121781278412</v>
      </c>
      <c r="X1521">
        <v>10.021888932478475</v>
      </c>
      <c r="Y1521">
        <v>2.4935781024891246</v>
      </c>
      <c r="Z1521">
        <v>-30.708115038687879</v>
      </c>
      <c r="AA1521">
        <v>79.07845579078456</v>
      </c>
      <c r="AB1521">
        <v>79.386693936673453</v>
      </c>
      <c r="AC1521">
        <v>3</v>
      </c>
    </row>
    <row r="1522" spans="1:29">
      <c r="A1522">
        <v>15</v>
      </c>
      <c r="B1522">
        <v>16</v>
      </c>
      <c r="C1522">
        <v>2019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M1522">
        <v>99</v>
      </c>
      <c r="N1522">
        <v>99</v>
      </c>
      <c r="O1522">
        <v>99</v>
      </c>
      <c r="P1522">
        <v>99</v>
      </c>
      <c r="Q1522">
        <v>105</v>
      </c>
      <c r="R1522">
        <v>628</v>
      </c>
      <c r="S1522">
        <v>627</v>
      </c>
      <c r="T1522">
        <v>15.845541401273882</v>
      </c>
      <c r="U1522">
        <v>60.49441786283893</v>
      </c>
      <c r="V1522">
        <v>88.530189849685812</v>
      </c>
      <c r="W1522">
        <v>81.67317384370017</v>
      </c>
      <c r="X1522">
        <v>13.40411800753394</v>
      </c>
      <c r="Y1522">
        <v>2.7825872504293314</v>
      </c>
      <c r="Z1522">
        <v>-41.86947234084181</v>
      </c>
      <c r="AA1522">
        <v>3.118172790466732</v>
      </c>
      <c r="AB1522">
        <v>3.1650334322783129</v>
      </c>
      <c r="AC1522">
        <v>1</v>
      </c>
    </row>
    <row r="1523" spans="1:29">
      <c r="A1523">
        <v>15</v>
      </c>
      <c r="B1523">
        <v>17</v>
      </c>
      <c r="C1523">
        <v>2019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M1523">
        <v>99</v>
      </c>
      <c r="N1523">
        <v>99</v>
      </c>
      <c r="O1523">
        <v>99</v>
      </c>
      <c r="P1523">
        <v>99</v>
      </c>
      <c r="Q1523">
        <v>15</v>
      </c>
      <c r="R1523">
        <v>3237</v>
      </c>
      <c r="S1523">
        <v>3232</v>
      </c>
      <c r="T1523">
        <v>16.283286994130371</v>
      </c>
      <c r="U1523">
        <v>61.331064356435647</v>
      </c>
      <c r="V1523">
        <v>86.154030523583188</v>
      </c>
      <c r="W1523">
        <v>79.464229579207981</v>
      </c>
      <c r="X1523">
        <v>12.447806502384218</v>
      </c>
      <c r="Y1523">
        <v>2.468223868526664</v>
      </c>
      <c r="Z1523">
        <v>-37.919597912505694</v>
      </c>
      <c r="AA1523">
        <v>16.07249255213506</v>
      </c>
      <c r="AB1523">
        <v>15.873560718298672</v>
      </c>
      <c r="AC1523">
        <v>2</v>
      </c>
    </row>
    <row r="1524" spans="1:29">
      <c r="A1524">
        <v>15</v>
      </c>
      <c r="B1524">
        <v>18</v>
      </c>
      <c r="C1524">
        <v>2019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M1524">
        <v>99</v>
      </c>
      <c r="N1524">
        <v>99</v>
      </c>
      <c r="O1524">
        <v>99</v>
      </c>
      <c r="P1524">
        <v>99</v>
      </c>
      <c r="Q1524">
        <v>46</v>
      </c>
      <c r="R1524">
        <v>16275</v>
      </c>
      <c r="S1524">
        <v>16269</v>
      </c>
      <c r="T1524">
        <v>16.374562211981566</v>
      </c>
      <c r="U1524">
        <v>61.608826602741402</v>
      </c>
      <c r="V1524">
        <v>87.248089357908</v>
      </c>
      <c r="W1524">
        <v>80.516678959984901</v>
      </c>
      <c r="X1524">
        <v>9.8461999556152477</v>
      </c>
      <c r="Y1524">
        <v>2.5777547884170473</v>
      </c>
      <c r="Z1524">
        <v>-28.471732800478954</v>
      </c>
      <c r="AA1524">
        <v>80.809334657398225</v>
      </c>
      <c r="AB1524">
        <v>80.961405849423031</v>
      </c>
      <c r="AC1524">
        <v>3</v>
      </c>
    </row>
    <row r="1525" spans="1:29">
      <c r="A1525">
        <v>15</v>
      </c>
      <c r="B1525">
        <v>19</v>
      </c>
      <c r="C1525">
        <v>2018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M1525">
        <v>99</v>
      </c>
      <c r="N1525">
        <v>99</v>
      </c>
      <c r="O1525">
        <v>99</v>
      </c>
      <c r="P1525">
        <v>99</v>
      </c>
      <c r="Q1525">
        <v>103</v>
      </c>
      <c r="R1525">
        <v>702</v>
      </c>
      <c r="S1525">
        <v>701</v>
      </c>
      <c r="T1525">
        <v>15.685185185185183</v>
      </c>
      <c r="U1525">
        <v>60.078459343794577</v>
      </c>
      <c r="V1525">
        <v>92.254216619811018</v>
      </c>
      <c r="W1525">
        <v>85.099001426533505</v>
      </c>
      <c r="X1525">
        <v>13.313888006094039</v>
      </c>
      <c r="Y1525">
        <v>2.5517985422864742</v>
      </c>
      <c r="Z1525">
        <v>-25.814739135813369</v>
      </c>
      <c r="AA1525">
        <v>2.8038503015537</v>
      </c>
      <c r="AB1525">
        <v>2.9663091910315402</v>
      </c>
      <c r="AC1525">
        <v>1</v>
      </c>
    </row>
    <row r="1526" spans="1:29">
      <c r="A1526">
        <v>15</v>
      </c>
      <c r="B1526">
        <v>20</v>
      </c>
      <c r="C1526">
        <v>2018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M1526">
        <v>99</v>
      </c>
      <c r="N1526">
        <v>99</v>
      </c>
      <c r="O1526">
        <v>99</v>
      </c>
      <c r="P1526">
        <v>99</v>
      </c>
      <c r="Q1526">
        <v>19</v>
      </c>
      <c r="R1526">
        <v>5598</v>
      </c>
      <c r="S1526">
        <v>5575</v>
      </c>
      <c r="T1526">
        <v>16.022865309038941</v>
      </c>
      <c r="U1526">
        <v>61.230852017937217</v>
      </c>
      <c r="V1526">
        <v>86.656574146500446</v>
      </c>
      <c r="W1526">
        <v>79.842672645739825</v>
      </c>
      <c r="X1526">
        <v>11.412249403357063</v>
      </c>
      <c r="Y1526">
        <v>2.9018594148068875</v>
      </c>
      <c r="Z1526">
        <v>-35.031942539962152</v>
      </c>
      <c r="AA1526">
        <v>22.358908814953864</v>
      </c>
      <c r="AB1526">
        <v>22.133692559285016</v>
      </c>
      <c r="AC1526">
        <v>2</v>
      </c>
    </row>
    <row r="1527" spans="1:29">
      <c r="A1527">
        <v>15</v>
      </c>
      <c r="B1527">
        <v>21</v>
      </c>
      <c r="C1527">
        <v>2018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M1527">
        <v>99</v>
      </c>
      <c r="N1527">
        <v>99</v>
      </c>
      <c r="O1527">
        <v>99</v>
      </c>
      <c r="P1527">
        <v>99</v>
      </c>
      <c r="Q1527">
        <v>50</v>
      </c>
      <c r="R1527">
        <v>18737</v>
      </c>
      <c r="S1527">
        <v>18731</v>
      </c>
      <c r="T1527">
        <v>16.023482948177403</v>
      </c>
      <c r="U1527">
        <v>60.85120922534837</v>
      </c>
      <c r="V1527">
        <v>87.137209114408307</v>
      </c>
      <c r="W1527">
        <v>80.41682238001161</v>
      </c>
      <c r="X1527">
        <v>10.856523070274443</v>
      </c>
      <c r="Y1527">
        <v>2.7378116492405042</v>
      </c>
      <c r="Z1527">
        <v>-33.351868182321638</v>
      </c>
      <c r="AA1527">
        <v>74.837240883492413</v>
      </c>
      <c r="AB1527">
        <v>74.899998249683449</v>
      </c>
      <c r="AC1527">
        <v>3</v>
      </c>
    </row>
    <row r="1528" spans="1:29">
      <c r="A1528">
        <v>15</v>
      </c>
      <c r="B1528">
        <v>22</v>
      </c>
      <c r="C1528">
        <v>2017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M1528">
        <v>99</v>
      </c>
      <c r="N1528">
        <v>99</v>
      </c>
      <c r="O1528">
        <v>99</v>
      </c>
      <c r="P1528">
        <v>99</v>
      </c>
      <c r="Q1528">
        <v>101</v>
      </c>
      <c r="R1528">
        <v>759</v>
      </c>
      <c r="S1528">
        <v>759</v>
      </c>
      <c r="T1528">
        <v>15.608695652173914</v>
      </c>
      <c r="U1528">
        <v>59.98814229249011</v>
      </c>
      <c r="V1528">
        <v>92.560633895600134</v>
      </c>
      <c r="W1528">
        <v>85.433465085638943</v>
      </c>
      <c r="X1528">
        <v>14.633962068846969</v>
      </c>
      <c r="Y1528">
        <v>2.8821593063140631</v>
      </c>
      <c r="Z1528">
        <v>-40.555209036889529</v>
      </c>
      <c r="AA1528">
        <v>2.1900337594136827</v>
      </c>
      <c r="AB1528">
        <v>2.2923002375976074</v>
      </c>
      <c r="AC1528">
        <v>1</v>
      </c>
    </row>
    <row r="1529" spans="1:29">
      <c r="A1529">
        <v>15</v>
      </c>
      <c r="B1529">
        <v>23</v>
      </c>
      <c r="C1529">
        <v>2017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M1529">
        <v>99</v>
      </c>
      <c r="N1529">
        <v>99</v>
      </c>
      <c r="O1529">
        <v>99</v>
      </c>
      <c r="P1529">
        <v>99</v>
      </c>
      <c r="Q1529">
        <v>29</v>
      </c>
      <c r="R1529">
        <v>9935</v>
      </c>
      <c r="S1529">
        <v>9924</v>
      </c>
      <c r="T1529">
        <v>15.861197785606445</v>
      </c>
      <c r="U1529">
        <v>60.700423216444975</v>
      </c>
      <c r="V1529">
        <v>88.3119072229549</v>
      </c>
      <c r="W1529">
        <v>81.471352277307247</v>
      </c>
      <c r="X1529">
        <v>12.26264133769229</v>
      </c>
      <c r="Y1529">
        <v>2.9952662878744696</v>
      </c>
      <c r="Z1529">
        <v>-50.516896101727589</v>
      </c>
      <c r="AA1529">
        <v>28.666647430533519</v>
      </c>
      <c r="AB1529">
        <v>28.582050536870259</v>
      </c>
      <c r="AC1529">
        <v>2</v>
      </c>
    </row>
    <row r="1530" spans="1:29">
      <c r="A1530">
        <v>15</v>
      </c>
      <c r="B1530">
        <v>24</v>
      </c>
      <c r="C1530">
        <v>2017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M1530">
        <v>99</v>
      </c>
      <c r="N1530">
        <v>99</v>
      </c>
      <c r="O1530">
        <v>99</v>
      </c>
      <c r="P1530">
        <v>99</v>
      </c>
      <c r="Q1530">
        <v>53</v>
      </c>
      <c r="R1530">
        <v>23963</v>
      </c>
      <c r="S1530">
        <v>23945</v>
      </c>
      <c r="T1530">
        <v>15.8289446229604</v>
      </c>
      <c r="U1530">
        <v>60.475923992482791</v>
      </c>
      <c r="V1530">
        <v>88.504117530082823</v>
      </c>
      <c r="W1530">
        <v>81.662501566088878</v>
      </c>
      <c r="X1530">
        <v>10.63350594786316</v>
      </c>
      <c r="Y1530">
        <v>2.7938449948332345</v>
      </c>
      <c r="Z1530">
        <v>-24.94962566521912</v>
      </c>
      <c r="AA1530">
        <v>69.143318810052818</v>
      </c>
      <c r="AB1530">
        <v>69.125649225532115</v>
      </c>
      <c r="AC1530">
        <v>3</v>
      </c>
    </row>
    <row r="1531" spans="1:29">
      <c r="A1531">
        <v>15</v>
      </c>
      <c r="B1531">
        <v>25</v>
      </c>
      <c r="C1531">
        <v>2016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M1531">
        <v>99</v>
      </c>
      <c r="N1531">
        <v>99</v>
      </c>
      <c r="O1531">
        <v>99</v>
      </c>
      <c r="P1531">
        <v>99</v>
      </c>
      <c r="Q1531">
        <v>100</v>
      </c>
      <c r="R1531">
        <v>506</v>
      </c>
      <c r="S1531">
        <v>506</v>
      </c>
      <c r="T1531">
        <v>15.476284584980236</v>
      </c>
      <c r="U1531">
        <v>59.764822134387352</v>
      </c>
      <c r="V1531">
        <v>92.364861103379127</v>
      </c>
      <c r="W1531">
        <v>85.25276679841906</v>
      </c>
      <c r="X1531">
        <v>13.466383348438889</v>
      </c>
      <c r="Y1531">
        <v>2.8049271421395896</v>
      </c>
      <c r="Z1531">
        <v>-33.637348313711328</v>
      </c>
      <c r="AA1531">
        <v>1.0789832821562606</v>
      </c>
      <c r="AB1531">
        <v>1.1291587831326624</v>
      </c>
      <c r="AC1531">
        <v>1</v>
      </c>
    </row>
    <row r="1532" spans="1:29">
      <c r="A1532">
        <v>15</v>
      </c>
      <c r="B1532">
        <v>26</v>
      </c>
      <c r="C1532">
        <v>2016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M1532">
        <v>99</v>
      </c>
      <c r="N1532">
        <v>99</v>
      </c>
      <c r="O1532">
        <v>99</v>
      </c>
      <c r="P1532">
        <v>99</v>
      </c>
      <c r="Q1532">
        <v>40</v>
      </c>
      <c r="R1532">
        <v>18817</v>
      </c>
      <c r="S1532">
        <v>18798</v>
      </c>
      <c r="T1532">
        <v>15.939044481054363</v>
      </c>
      <c r="U1532">
        <v>60.798382806681552</v>
      </c>
      <c r="V1532">
        <v>89.153014941193518</v>
      </c>
      <c r="W1532">
        <v>82.252197042239075</v>
      </c>
      <c r="X1532">
        <v>10.98978654245691</v>
      </c>
      <c r="Y1532">
        <v>2.8659250659301061</v>
      </c>
      <c r="Z1532">
        <v>-39.100963852094736</v>
      </c>
      <c r="AA1532">
        <v>40.124957352439431</v>
      </c>
      <c r="AB1532">
        <v>40.472046947022555</v>
      </c>
      <c r="AC1532">
        <v>2</v>
      </c>
    </row>
    <row r="1533" spans="1:29">
      <c r="A1533">
        <v>15</v>
      </c>
      <c r="B1533">
        <v>27</v>
      </c>
      <c r="C1533">
        <v>2016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M1533">
        <v>99</v>
      </c>
      <c r="N1533">
        <v>99</v>
      </c>
      <c r="O1533">
        <v>99</v>
      </c>
      <c r="P1533">
        <v>99</v>
      </c>
      <c r="Q1533">
        <v>61</v>
      </c>
      <c r="R1533">
        <v>27573</v>
      </c>
      <c r="S1533">
        <v>27553</v>
      </c>
      <c r="T1533">
        <v>15.806078410038804</v>
      </c>
      <c r="U1533">
        <v>60.408195114869521</v>
      </c>
      <c r="V1533">
        <v>87.755118973108978</v>
      </c>
      <c r="W1533">
        <v>80.972765216129147</v>
      </c>
      <c r="X1533">
        <v>10.857276101501718</v>
      </c>
      <c r="Y1533">
        <v>2.7733169594569591</v>
      </c>
      <c r="Z1533">
        <v>-24.329537723797113</v>
      </c>
      <c r="AA1533">
        <v>58.796059365404304</v>
      </c>
      <c r="AB1533">
        <v>58.398794269844785</v>
      </c>
      <c r="AC1533">
        <v>3</v>
      </c>
    </row>
    <row r="1534" spans="1:29">
      <c r="A1534">
        <v>15</v>
      </c>
      <c r="B1534">
        <v>28</v>
      </c>
      <c r="C1534">
        <v>2015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M1534">
        <v>99</v>
      </c>
      <c r="N1534">
        <v>99</v>
      </c>
      <c r="O1534">
        <v>99</v>
      </c>
      <c r="P1534">
        <v>99</v>
      </c>
      <c r="Q1534">
        <v>84</v>
      </c>
      <c r="R1534">
        <v>584</v>
      </c>
      <c r="S1534">
        <v>573</v>
      </c>
      <c r="T1534">
        <v>15.616438356164378</v>
      </c>
      <c r="U1534">
        <v>60.654450261780099</v>
      </c>
      <c r="V1534">
        <v>89.374885370755862</v>
      </c>
      <c r="W1534">
        <v>81.912216404886649</v>
      </c>
      <c r="X1534">
        <v>12.157032056421922</v>
      </c>
      <c r="Y1534">
        <v>2.8705586080448744</v>
      </c>
      <c r="Z1534">
        <v>-26.754919578632965</v>
      </c>
      <c r="AA1534">
        <v>1.5388263813865253</v>
      </c>
      <c r="AB1534">
        <v>1.5324969064822886</v>
      </c>
      <c r="AC1534">
        <v>1</v>
      </c>
    </row>
    <row r="1535" spans="1:29">
      <c r="A1535">
        <v>15</v>
      </c>
      <c r="B1535">
        <v>29</v>
      </c>
      <c r="C1535">
        <v>2015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M1535">
        <v>99</v>
      </c>
      <c r="N1535">
        <v>99</v>
      </c>
      <c r="O1535">
        <v>99</v>
      </c>
      <c r="P1535">
        <v>99</v>
      </c>
      <c r="Q1535">
        <v>44</v>
      </c>
      <c r="R1535">
        <v>16022</v>
      </c>
      <c r="S1535">
        <v>16009</v>
      </c>
      <c r="T1535">
        <v>15.890650355760828</v>
      </c>
      <c r="U1535">
        <v>60.585233306265216</v>
      </c>
      <c r="V1535">
        <v>88.622766162072381</v>
      </c>
      <c r="W1535">
        <v>81.770691486039354</v>
      </c>
      <c r="X1535">
        <v>9.8915638965652324</v>
      </c>
      <c r="Y1535">
        <v>2.7086656923325139</v>
      </c>
      <c r="Z1535">
        <v>-35.209067185701258</v>
      </c>
      <c r="AA1535">
        <v>42.217596374272098</v>
      </c>
      <c r="AB1535">
        <v>42.74232892825831</v>
      </c>
      <c r="AC1535">
        <v>2</v>
      </c>
    </row>
    <row r="1536" spans="1:29">
      <c r="A1536">
        <v>15</v>
      </c>
      <c r="B1536">
        <v>30</v>
      </c>
      <c r="C1536">
        <v>2015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M1536">
        <v>99</v>
      </c>
      <c r="N1536">
        <v>99</v>
      </c>
      <c r="O1536">
        <v>99</v>
      </c>
      <c r="P1536">
        <v>99</v>
      </c>
      <c r="Q1536">
        <v>53</v>
      </c>
      <c r="R1536">
        <v>21345</v>
      </c>
      <c r="S1536">
        <v>21328</v>
      </c>
      <c r="T1536">
        <v>15.855891309440153</v>
      </c>
      <c r="U1536">
        <v>60.568548387096783</v>
      </c>
      <c r="V1536">
        <v>86.727547610086816</v>
      </c>
      <c r="W1536">
        <v>80.021188109527102</v>
      </c>
      <c r="X1536">
        <v>10.117669785727529</v>
      </c>
      <c r="Y1536">
        <v>2.823779953653152</v>
      </c>
      <c r="Z1536">
        <v>-37.051431633306471</v>
      </c>
      <c r="AA1536">
        <v>56.243577244341395</v>
      </c>
      <c r="AB1536">
        <v>55.725174165259411</v>
      </c>
      <c r="AC1536">
        <v>3</v>
      </c>
    </row>
    <row r="1537" spans="1:29">
      <c r="A1537">
        <v>15</v>
      </c>
      <c r="B1537">
        <v>31</v>
      </c>
      <c r="C1537">
        <v>2014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M1537">
        <v>99</v>
      </c>
      <c r="N1537">
        <v>99</v>
      </c>
      <c r="O1537">
        <v>99</v>
      </c>
      <c r="P1537">
        <v>99</v>
      </c>
      <c r="Q1537">
        <v>75</v>
      </c>
      <c r="R1537">
        <v>470</v>
      </c>
      <c r="S1537">
        <v>470</v>
      </c>
      <c r="T1537">
        <v>15.965957446808517</v>
      </c>
      <c r="U1537">
        <v>60.559574468085103</v>
      </c>
      <c r="V1537">
        <v>86.144625527304669</v>
      </c>
      <c r="W1537">
        <v>79.51148936170209</v>
      </c>
      <c r="X1537">
        <v>11.799848354367221</v>
      </c>
      <c r="Y1537">
        <v>2.7334927835363727</v>
      </c>
      <c r="Z1537">
        <v>-39.524525606059989</v>
      </c>
      <c r="AA1537">
        <v>4.4218647097563268</v>
      </c>
      <c r="AB1537">
        <v>4.5522334879760562</v>
      </c>
      <c r="AC1537">
        <v>1</v>
      </c>
    </row>
    <row r="1538" spans="1:29">
      <c r="A1538">
        <v>15</v>
      </c>
      <c r="B1538">
        <v>32</v>
      </c>
      <c r="C1538">
        <v>2014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M1538">
        <v>99</v>
      </c>
      <c r="N1538">
        <v>99</v>
      </c>
      <c r="O1538">
        <v>99</v>
      </c>
      <c r="P1538">
        <v>99</v>
      </c>
      <c r="Q1538">
        <v>13</v>
      </c>
      <c r="R1538">
        <v>2755</v>
      </c>
      <c r="S1538">
        <v>2755</v>
      </c>
      <c r="T1538">
        <v>15.66823956442831</v>
      </c>
      <c r="U1538">
        <v>60.070417422867507</v>
      </c>
      <c r="V1538">
        <v>84.766395384733585</v>
      </c>
      <c r="W1538">
        <v>78.239382940108783</v>
      </c>
      <c r="X1538">
        <v>10.997131402087712</v>
      </c>
      <c r="Y1538">
        <v>2.6621184078492126</v>
      </c>
      <c r="Z1538">
        <v>-48.131176444613487</v>
      </c>
      <c r="AA1538">
        <v>25.919653777401443</v>
      </c>
      <c r="AB1538">
        <v>26.256921312495823</v>
      </c>
      <c r="AC1538">
        <v>2</v>
      </c>
    </row>
    <row r="1539" spans="1:29">
      <c r="A1539">
        <v>15</v>
      </c>
      <c r="B1539">
        <v>33</v>
      </c>
      <c r="C1539">
        <v>2014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M1539">
        <v>99</v>
      </c>
      <c r="N1539">
        <v>99</v>
      </c>
      <c r="O1539">
        <v>99</v>
      </c>
      <c r="P1539">
        <v>99</v>
      </c>
      <c r="Q1539">
        <v>24</v>
      </c>
      <c r="R1539">
        <v>7404</v>
      </c>
      <c r="S1539">
        <v>7404</v>
      </c>
      <c r="T1539">
        <v>15.938411669367911</v>
      </c>
      <c r="U1539">
        <v>60.720691518098349</v>
      </c>
      <c r="V1539">
        <v>83.115829164405895</v>
      </c>
      <c r="W1539">
        <v>76.715910318746637</v>
      </c>
      <c r="X1539">
        <v>10.105461891661788</v>
      </c>
      <c r="Y1539">
        <v>2.7971291830354734</v>
      </c>
      <c r="Z1539">
        <v>-31.870013665460277</v>
      </c>
      <c r="AA1539">
        <v>69.658481512842243</v>
      </c>
      <c r="AB1539">
        <v>69.190845199528113</v>
      </c>
      <c r="AC1539">
        <v>3</v>
      </c>
    </row>
    <row r="1540" spans="1:29" s="315" customFormat="1">
      <c r="A1540" s="315">
        <v>15</v>
      </c>
      <c r="B1540" s="315">
        <v>34</v>
      </c>
      <c r="C1540" s="315">
        <v>2013</v>
      </c>
      <c r="E1540" s="315">
        <v>99</v>
      </c>
      <c r="F1540" s="315">
        <v>99</v>
      </c>
      <c r="G1540" s="315">
        <v>99</v>
      </c>
      <c r="H1540" s="315">
        <v>99</v>
      </c>
      <c r="I1540" s="315">
        <v>99</v>
      </c>
      <c r="J1540" s="315">
        <v>999</v>
      </c>
      <c r="M1540" s="315">
        <v>99</v>
      </c>
      <c r="N1540" s="315">
        <v>99</v>
      </c>
      <c r="O1540" s="315">
        <v>99</v>
      </c>
      <c r="P1540" s="315">
        <v>99</v>
      </c>
      <c r="Q1540" s="315">
        <v>63</v>
      </c>
      <c r="R1540" s="315">
        <v>390</v>
      </c>
      <c r="S1540" s="315">
        <v>390</v>
      </c>
      <c r="T1540" s="315">
        <v>15.853846153846151</v>
      </c>
      <c r="U1540" s="315">
        <v>60.589743589743598</v>
      </c>
      <c r="V1540" s="315">
        <v>84.884851515404108</v>
      </c>
      <c r="W1540" s="315">
        <v>78.34871794871799</v>
      </c>
      <c r="X1540" s="315">
        <v>12.899748989703848</v>
      </c>
      <c r="Y1540" s="315">
        <v>3.1469802270809484</v>
      </c>
      <c r="Z1540" s="315">
        <v>-40.138612558625965</v>
      </c>
      <c r="AA1540" s="315">
        <v>7.2315965139996292</v>
      </c>
      <c r="AB1540" s="315">
        <v>7.5941640554168259</v>
      </c>
      <c r="AC1540" s="315">
        <v>1</v>
      </c>
    </row>
    <row r="1541" spans="1:29" s="315" customFormat="1">
      <c r="A1541" s="315">
        <v>15</v>
      </c>
      <c r="B1541" s="315">
        <v>35</v>
      </c>
      <c r="C1541" s="315">
        <v>2013</v>
      </c>
      <c r="E1541" s="315">
        <v>99</v>
      </c>
      <c r="F1541" s="315">
        <v>99</v>
      </c>
      <c r="G1541" s="315">
        <v>99</v>
      </c>
      <c r="H1541" s="315">
        <v>99</v>
      </c>
      <c r="I1541" s="315">
        <v>99</v>
      </c>
      <c r="J1541" s="315">
        <v>999</v>
      </c>
      <c r="M1541" s="315">
        <v>99</v>
      </c>
      <c r="N1541" s="315">
        <v>99</v>
      </c>
      <c r="O1541" s="315">
        <v>99</v>
      </c>
      <c r="P1541" s="315">
        <v>99</v>
      </c>
      <c r="Q1541" s="315">
        <v>9</v>
      </c>
      <c r="R1541" s="315">
        <v>2245</v>
      </c>
      <c r="S1541" s="315">
        <v>2245</v>
      </c>
      <c r="T1541" s="315">
        <v>16.048552338530065</v>
      </c>
      <c r="U1541" s="315">
        <v>61.127839643652557</v>
      </c>
      <c r="V1541" s="315">
        <v>84.70529188493974</v>
      </c>
      <c r="W1541" s="315">
        <v>78.182984409799502</v>
      </c>
      <c r="X1541" s="315">
        <v>10.372247320548082</v>
      </c>
      <c r="Y1541" s="315">
        <v>3.1586350708864019</v>
      </c>
      <c r="Z1541" s="315">
        <v>-48.232124590194942</v>
      </c>
      <c r="AA1541" s="315">
        <v>41.62803634340812</v>
      </c>
      <c r="AB1541" s="315">
        <v>43.622651863398474</v>
      </c>
      <c r="AC1541" s="315">
        <v>2</v>
      </c>
    </row>
    <row r="1542" spans="1:29" s="315" customFormat="1">
      <c r="A1542" s="315">
        <v>15</v>
      </c>
      <c r="B1542" s="315">
        <v>36</v>
      </c>
      <c r="C1542" s="315">
        <v>2013</v>
      </c>
      <c r="E1542" s="315">
        <v>99</v>
      </c>
      <c r="F1542" s="315">
        <v>99</v>
      </c>
      <c r="G1542" s="315">
        <v>99</v>
      </c>
      <c r="H1542" s="315">
        <v>99</v>
      </c>
      <c r="I1542" s="315">
        <v>99</v>
      </c>
      <c r="J1542" s="315">
        <v>999</v>
      </c>
      <c r="M1542" s="315">
        <v>99</v>
      </c>
      <c r="N1542" s="315">
        <v>99</v>
      </c>
      <c r="O1542" s="315">
        <v>99</v>
      </c>
      <c r="P1542" s="315">
        <v>99</v>
      </c>
      <c r="Q1542" s="315">
        <v>8</v>
      </c>
      <c r="R1542" s="315">
        <v>2758</v>
      </c>
      <c r="S1542" s="315">
        <v>2758</v>
      </c>
      <c r="T1542" s="315">
        <v>15.987309644670052</v>
      </c>
      <c r="U1542" s="315">
        <v>60.655184916606245</v>
      </c>
      <c r="V1542" s="315">
        <v>77.106449709581156</v>
      </c>
      <c r="W1542" s="315">
        <v>71.169253081943452</v>
      </c>
      <c r="X1542" s="315">
        <v>9.8601440729329148</v>
      </c>
      <c r="Y1542" s="315">
        <v>2.8081695317083355</v>
      </c>
      <c r="Z1542" s="315">
        <v>-38.065744714038729</v>
      </c>
      <c r="AA1542" s="315">
        <v>51.140367142592254</v>
      </c>
      <c r="AB1542" s="315">
        <v>48.783184081184686</v>
      </c>
      <c r="AC1542" s="315">
        <v>3</v>
      </c>
    </row>
    <row r="1543" spans="1:29" s="329" customFormat="1">
      <c r="A1543" s="329">
        <v>15</v>
      </c>
      <c r="B1543" s="329">
        <v>37</v>
      </c>
      <c r="C1543" s="329">
        <v>2012</v>
      </c>
      <c r="E1543" s="329">
        <v>99</v>
      </c>
      <c r="F1543" s="329">
        <v>99</v>
      </c>
      <c r="G1543" s="329">
        <v>99</v>
      </c>
      <c r="H1543" s="329">
        <v>99</v>
      </c>
      <c r="I1543" s="329">
        <v>99</v>
      </c>
      <c r="J1543" s="329">
        <v>999</v>
      </c>
      <c r="M1543" s="329">
        <v>99</v>
      </c>
      <c r="N1543" s="329">
        <v>99</v>
      </c>
      <c r="O1543" s="329">
        <v>99</v>
      </c>
      <c r="P1543" s="329">
        <v>99</v>
      </c>
      <c r="Q1543" s="329">
        <v>17</v>
      </c>
      <c r="R1543" s="329">
        <v>74</v>
      </c>
      <c r="S1543" s="329">
        <v>74</v>
      </c>
      <c r="T1543" s="329">
        <v>15.66216216216216</v>
      </c>
      <c r="U1543" s="329">
        <v>60.189189189189186</v>
      </c>
      <c r="V1543" s="329">
        <v>90.228690228690169</v>
      </c>
      <c r="W1543" s="329">
        <v>83.281081081081084</v>
      </c>
      <c r="X1543" s="329">
        <v>13.676461092711477</v>
      </c>
      <c r="Y1543" s="329">
        <v>3.6005843207310195</v>
      </c>
      <c r="Z1543" s="329">
        <v>-61.784708106859483</v>
      </c>
      <c r="AA1543" s="329">
        <v>7.53564154786151</v>
      </c>
      <c r="AB1543" s="329">
        <v>8.1518518518518555</v>
      </c>
      <c r="AC1543" s="329">
        <v>1</v>
      </c>
    </row>
    <row r="1544" spans="1:29" s="331" customFormat="1">
      <c r="A1544" s="331">
        <v>15</v>
      </c>
      <c r="B1544" s="331">
        <v>38</v>
      </c>
      <c r="C1544" s="331">
        <v>2012</v>
      </c>
      <c r="E1544" s="331">
        <v>99</v>
      </c>
      <c r="F1544" s="331">
        <v>99</v>
      </c>
      <c r="G1544" s="331">
        <v>99</v>
      </c>
      <c r="H1544" s="331">
        <v>99</v>
      </c>
      <c r="I1544" s="331">
        <v>99</v>
      </c>
      <c r="J1544" s="331">
        <v>999</v>
      </c>
      <c r="M1544" s="331">
        <v>99</v>
      </c>
      <c r="N1544" s="331">
        <v>99</v>
      </c>
      <c r="O1544" s="331">
        <v>99</v>
      </c>
      <c r="P1544" s="331">
        <v>99</v>
      </c>
      <c r="Q1544" s="331">
        <v>5</v>
      </c>
      <c r="R1544" s="331">
        <v>476</v>
      </c>
      <c r="S1544" s="331">
        <v>476</v>
      </c>
      <c r="T1544" s="331">
        <v>15.525210084033612</v>
      </c>
      <c r="U1544" s="331">
        <v>59.827731092436991</v>
      </c>
      <c r="V1544" s="331">
        <v>88.671850105155769</v>
      </c>
      <c r="W1544" s="331">
        <v>81.844117647058781</v>
      </c>
      <c r="X1544" s="331">
        <v>12.657526203789372</v>
      </c>
      <c r="Y1544" s="331">
        <v>3.2305897260575414</v>
      </c>
      <c r="Z1544" s="331">
        <v>-58.71320200587251</v>
      </c>
      <c r="AA1544" s="331">
        <v>48.472505091649687</v>
      </c>
      <c r="AB1544" s="331">
        <v>51.531481481481485</v>
      </c>
      <c r="AC1544" s="331">
        <v>2</v>
      </c>
    </row>
    <row r="1545" spans="1:29" s="332" customFormat="1">
      <c r="A1545" s="332">
        <v>15</v>
      </c>
      <c r="B1545" s="332">
        <v>39</v>
      </c>
      <c r="C1545" s="332">
        <v>2012</v>
      </c>
      <c r="E1545" s="332">
        <v>99</v>
      </c>
      <c r="F1545" s="332">
        <v>99</v>
      </c>
      <c r="G1545" s="332">
        <v>99</v>
      </c>
      <c r="H1545" s="332">
        <v>99</v>
      </c>
      <c r="I1545" s="332">
        <v>99</v>
      </c>
      <c r="J1545" s="332">
        <v>999</v>
      </c>
      <c r="M1545" s="332">
        <v>99</v>
      </c>
      <c r="N1545" s="332">
        <v>99</v>
      </c>
      <c r="O1545" s="332">
        <v>99</v>
      </c>
      <c r="P1545" s="332">
        <v>99</v>
      </c>
      <c r="Q1545" s="332">
        <v>2</v>
      </c>
      <c r="R1545" s="332">
        <v>432</v>
      </c>
      <c r="S1545" s="332">
        <v>432</v>
      </c>
      <c r="T1545" s="332">
        <v>15.798611111111111</v>
      </c>
      <c r="U1545" s="332">
        <v>60.13657407407409</v>
      </c>
      <c r="V1545" s="332">
        <v>76.440050559768949</v>
      </c>
      <c r="W1545" s="332">
        <v>70.554166666666617</v>
      </c>
      <c r="X1545" s="332">
        <v>9.2940607902158057</v>
      </c>
      <c r="Y1545" s="332">
        <v>2.5984958833186984</v>
      </c>
      <c r="Z1545" s="332">
        <v>-44.906291386785533</v>
      </c>
      <c r="AA1545" s="332">
        <v>43.991853360488783</v>
      </c>
      <c r="AB1545" s="332">
        <v>40.316666666666656</v>
      </c>
      <c r="AC1545" s="332">
        <v>3</v>
      </c>
    </row>
    <row r="1546" spans="1:29">
      <c r="A1546">
        <v>16</v>
      </c>
      <c r="B1546">
        <v>1</v>
      </c>
      <c r="C1546">
        <v>2024</v>
      </c>
      <c r="D1546">
        <v>1</v>
      </c>
      <c r="E1546">
        <v>99</v>
      </c>
      <c r="F1546">
        <v>176</v>
      </c>
      <c r="G1546">
        <v>99</v>
      </c>
      <c r="H1546">
        <v>99</v>
      </c>
      <c r="I1546">
        <v>99</v>
      </c>
      <c r="J1546">
        <v>103</v>
      </c>
      <c r="M1546">
        <v>99</v>
      </c>
      <c r="N1546">
        <v>99</v>
      </c>
      <c r="O1546">
        <v>99</v>
      </c>
      <c r="P1546">
        <v>99</v>
      </c>
      <c r="R1546">
        <v>0</v>
      </c>
    </row>
    <row r="1547" spans="1:29">
      <c r="A1547">
        <v>16</v>
      </c>
      <c r="B1547">
        <v>2</v>
      </c>
      <c r="C1547">
        <v>2024</v>
      </c>
      <c r="D1547">
        <v>2</v>
      </c>
      <c r="E1547">
        <v>99</v>
      </c>
      <c r="F1547">
        <v>176</v>
      </c>
      <c r="G1547">
        <v>99</v>
      </c>
      <c r="H1547">
        <v>99</v>
      </c>
      <c r="I1547">
        <v>99</v>
      </c>
      <c r="J1547">
        <v>103</v>
      </c>
      <c r="M1547">
        <v>99</v>
      </c>
      <c r="N1547">
        <v>99</v>
      </c>
      <c r="O1547">
        <v>99</v>
      </c>
      <c r="P1547">
        <v>99</v>
      </c>
      <c r="R1547">
        <v>0</v>
      </c>
    </row>
    <row r="1548" spans="1:29">
      <c r="A1548">
        <v>16</v>
      </c>
      <c r="B1548">
        <v>3</v>
      </c>
      <c r="C1548">
        <v>2024</v>
      </c>
      <c r="D1548">
        <v>3</v>
      </c>
      <c r="E1548">
        <v>99</v>
      </c>
      <c r="F1548">
        <v>176</v>
      </c>
      <c r="G1548">
        <v>99</v>
      </c>
      <c r="H1548">
        <v>99</v>
      </c>
      <c r="I1548">
        <v>99</v>
      </c>
      <c r="J1548">
        <v>103</v>
      </c>
      <c r="M1548">
        <v>99</v>
      </c>
      <c r="N1548">
        <v>99</v>
      </c>
      <c r="O1548">
        <v>99</v>
      </c>
      <c r="P1548">
        <v>99</v>
      </c>
      <c r="R1548">
        <v>0</v>
      </c>
    </row>
    <row r="1549" spans="1:29">
      <c r="A1549">
        <v>16</v>
      </c>
      <c r="B1549">
        <v>4</v>
      </c>
      <c r="C1549">
        <v>2024</v>
      </c>
      <c r="D1549">
        <v>4</v>
      </c>
      <c r="E1549">
        <v>99</v>
      </c>
      <c r="F1549">
        <v>176</v>
      </c>
      <c r="G1549">
        <v>99</v>
      </c>
      <c r="H1549">
        <v>99</v>
      </c>
      <c r="I1549">
        <v>99</v>
      </c>
      <c r="J1549">
        <v>103</v>
      </c>
      <c r="M1549">
        <v>99</v>
      </c>
      <c r="N1549">
        <v>99</v>
      </c>
      <c r="O1549">
        <v>99</v>
      </c>
      <c r="P1549">
        <v>99</v>
      </c>
      <c r="R1549">
        <v>0</v>
      </c>
    </row>
    <row r="1550" spans="1:29">
      <c r="A1550">
        <v>16</v>
      </c>
      <c r="B1550">
        <v>5</v>
      </c>
      <c r="C1550">
        <v>2024</v>
      </c>
      <c r="D1550">
        <v>5</v>
      </c>
      <c r="E1550">
        <v>99</v>
      </c>
      <c r="F1550">
        <v>176</v>
      </c>
      <c r="G1550">
        <v>99</v>
      </c>
      <c r="H1550">
        <v>99</v>
      </c>
      <c r="I1550">
        <v>99</v>
      </c>
      <c r="J1550">
        <v>103</v>
      </c>
      <c r="M1550">
        <v>99</v>
      </c>
      <c r="N1550">
        <v>99</v>
      </c>
      <c r="O1550">
        <v>99</v>
      </c>
      <c r="P1550">
        <v>99</v>
      </c>
      <c r="R1550">
        <v>0</v>
      </c>
    </row>
    <row r="1551" spans="1:29">
      <c r="A1551">
        <v>16</v>
      </c>
      <c r="B1551">
        <v>6</v>
      </c>
      <c r="C1551">
        <v>2024</v>
      </c>
      <c r="D1551">
        <v>6</v>
      </c>
      <c r="E1551">
        <v>99</v>
      </c>
      <c r="F1551">
        <v>176</v>
      </c>
      <c r="G1551">
        <v>99</v>
      </c>
      <c r="H1551">
        <v>99</v>
      </c>
      <c r="I1551">
        <v>99</v>
      </c>
      <c r="J1551">
        <v>103</v>
      </c>
      <c r="M1551">
        <v>99</v>
      </c>
      <c r="N1551">
        <v>99</v>
      </c>
      <c r="O1551">
        <v>99</v>
      </c>
      <c r="P1551">
        <v>99</v>
      </c>
      <c r="R1551">
        <v>0</v>
      </c>
    </row>
    <row r="1552" spans="1:29">
      <c r="A1552">
        <v>16</v>
      </c>
      <c r="B1552">
        <v>7</v>
      </c>
      <c r="C1552">
        <v>2024</v>
      </c>
      <c r="D1552">
        <v>7</v>
      </c>
      <c r="E1552">
        <v>99</v>
      </c>
      <c r="F1552">
        <v>176</v>
      </c>
      <c r="G1552">
        <v>99</v>
      </c>
      <c r="H1552">
        <v>99</v>
      </c>
      <c r="I1552">
        <v>99</v>
      </c>
      <c r="J1552">
        <v>103</v>
      </c>
      <c r="M1552">
        <v>99</v>
      </c>
      <c r="N1552">
        <v>99</v>
      </c>
      <c r="O1552">
        <v>99</v>
      </c>
      <c r="P1552">
        <v>99</v>
      </c>
      <c r="R1552">
        <v>0</v>
      </c>
    </row>
    <row r="1553" spans="1:28">
      <c r="A1553">
        <v>16</v>
      </c>
      <c r="B1553">
        <v>8</v>
      </c>
      <c r="C1553">
        <v>2024</v>
      </c>
      <c r="D1553">
        <v>8</v>
      </c>
      <c r="E1553">
        <v>99</v>
      </c>
      <c r="F1553">
        <v>176</v>
      </c>
      <c r="G1553">
        <v>99</v>
      </c>
      <c r="H1553">
        <v>99</v>
      </c>
      <c r="I1553">
        <v>99</v>
      </c>
      <c r="J1553">
        <v>103</v>
      </c>
      <c r="M1553">
        <v>99</v>
      </c>
      <c r="N1553">
        <v>99</v>
      </c>
      <c r="O1553">
        <v>99</v>
      </c>
      <c r="P1553">
        <v>99</v>
      </c>
      <c r="R1553">
        <v>0</v>
      </c>
    </row>
    <row r="1554" spans="1:28">
      <c r="A1554">
        <v>16</v>
      </c>
      <c r="B1554">
        <v>9</v>
      </c>
      <c r="C1554">
        <v>2024</v>
      </c>
      <c r="D1554">
        <v>9</v>
      </c>
      <c r="E1554">
        <v>99</v>
      </c>
      <c r="F1554">
        <v>176</v>
      </c>
      <c r="G1554">
        <v>99</v>
      </c>
      <c r="H1554">
        <v>99</v>
      </c>
      <c r="I1554">
        <v>99</v>
      </c>
      <c r="J1554">
        <v>103</v>
      </c>
      <c r="M1554">
        <v>99</v>
      </c>
      <c r="N1554">
        <v>99</v>
      </c>
      <c r="O1554">
        <v>99</v>
      </c>
      <c r="P1554">
        <v>99</v>
      </c>
      <c r="R1554">
        <v>0</v>
      </c>
    </row>
    <row r="1555" spans="1:28">
      <c r="A1555">
        <v>16</v>
      </c>
      <c r="B1555">
        <v>10</v>
      </c>
      <c r="C1555">
        <v>2024</v>
      </c>
      <c r="D1555">
        <v>10</v>
      </c>
      <c r="E1555">
        <v>99</v>
      </c>
      <c r="F1555">
        <v>176</v>
      </c>
      <c r="G1555">
        <v>99</v>
      </c>
      <c r="H1555">
        <v>99</v>
      </c>
      <c r="I1555">
        <v>99</v>
      </c>
      <c r="J1555">
        <v>103</v>
      </c>
      <c r="M1555">
        <v>99</v>
      </c>
      <c r="N1555">
        <v>99</v>
      </c>
      <c r="O1555">
        <v>99</v>
      </c>
      <c r="P1555">
        <v>99</v>
      </c>
      <c r="R1555">
        <v>0</v>
      </c>
    </row>
    <row r="1556" spans="1:28">
      <c r="A1556">
        <v>16</v>
      </c>
      <c r="B1556">
        <v>11</v>
      </c>
      <c r="C1556">
        <v>2024</v>
      </c>
      <c r="D1556">
        <v>11</v>
      </c>
      <c r="E1556">
        <v>99</v>
      </c>
      <c r="F1556">
        <v>176</v>
      </c>
      <c r="G1556">
        <v>99</v>
      </c>
      <c r="H1556">
        <v>99</v>
      </c>
      <c r="I1556">
        <v>99</v>
      </c>
      <c r="J1556">
        <v>103</v>
      </c>
      <c r="M1556">
        <v>99</v>
      </c>
      <c r="N1556">
        <v>99</v>
      </c>
      <c r="O1556">
        <v>99</v>
      </c>
      <c r="P1556">
        <v>99</v>
      </c>
      <c r="R1556">
        <v>0</v>
      </c>
    </row>
    <row r="1557" spans="1:28">
      <c r="A1557">
        <v>16</v>
      </c>
      <c r="B1557">
        <v>12</v>
      </c>
      <c r="C1557">
        <v>2024</v>
      </c>
      <c r="D1557">
        <v>12</v>
      </c>
      <c r="E1557">
        <v>99</v>
      </c>
      <c r="F1557">
        <v>176</v>
      </c>
      <c r="G1557">
        <v>99</v>
      </c>
      <c r="H1557">
        <v>99</v>
      </c>
      <c r="I1557">
        <v>99</v>
      </c>
      <c r="J1557">
        <v>103</v>
      </c>
      <c r="M1557">
        <v>99</v>
      </c>
      <c r="N1557">
        <v>99</v>
      </c>
      <c r="O1557">
        <v>99</v>
      </c>
      <c r="P1557">
        <v>99</v>
      </c>
      <c r="R1557">
        <v>0</v>
      </c>
    </row>
    <row r="1558" spans="1:28">
      <c r="A1558">
        <v>16</v>
      </c>
      <c r="B1558">
        <v>13</v>
      </c>
      <c r="C1558">
        <v>2024</v>
      </c>
      <c r="D1558">
        <v>1</v>
      </c>
      <c r="E1558">
        <v>99</v>
      </c>
      <c r="F1558">
        <v>176</v>
      </c>
      <c r="G1558">
        <v>99</v>
      </c>
      <c r="H1558">
        <v>99</v>
      </c>
      <c r="I1558">
        <v>99</v>
      </c>
      <c r="J1558">
        <v>106</v>
      </c>
      <c r="M1558">
        <v>99</v>
      </c>
      <c r="N1558">
        <v>99</v>
      </c>
      <c r="O1558">
        <v>99</v>
      </c>
      <c r="P1558">
        <v>99</v>
      </c>
      <c r="Q1558">
        <v>5</v>
      </c>
      <c r="R1558">
        <v>106</v>
      </c>
      <c r="S1558">
        <v>106</v>
      </c>
      <c r="T1558">
        <v>3.8301886792452815</v>
      </c>
      <c r="U1558">
        <v>60.34905660377359</v>
      </c>
      <c r="V1558">
        <v>90.771479384288327</v>
      </c>
      <c r="W1558">
        <v>83.782075471698064</v>
      </c>
      <c r="X1558">
        <v>6.4526255760349311</v>
      </c>
      <c r="Y1558">
        <v>1.7048347058160529</v>
      </c>
      <c r="Z1558">
        <v>-23.903950994700409</v>
      </c>
      <c r="AA1558">
        <v>3.9730134932533745</v>
      </c>
      <c r="AB1558">
        <v>3.9427209120613695</v>
      </c>
    </row>
    <row r="1559" spans="1:28">
      <c r="A1559">
        <v>16</v>
      </c>
      <c r="B1559">
        <v>14</v>
      </c>
      <c r="C1559">
        <v>2024</v>
      </c>
      <c r="D1559">
        <v>2</v>
      </c>
      <c r="E1559">
        <v>99</v>
      </c>
      <c r="F1559">
        <v>176</v>
      </c>
      <c r="G1559">
        <v>99</v>
      </c>
      <c r="H1559">
        <v>99</v>
      </c>
      <c r="I1559">
        <v>99</v>
      </c>
      <c r="J1559">
        <v>106</v>
      </c>
      <c r="M1559">
        <v>99</v>
      </c>
      <c r="N1559">
        <v>99</v>
      </c>
      <c r="O1559">
        <v>99</v>
      </c>
      <c r="P1559">
        <v>99</v>
      </c>
      <c r="Q1559">
        <v>3</v>
      </c>
      <c r="R1559">
        <v>51</v>
      </c>
      <c r="S1559">
        <v>51</v>
      </c>
      <c r="T1559">
        <v>4.3921568627450993</v>
      </c>
      <c r="U1559">
        <v>60.509803921568619</v>
      </c>
      <c r="V1559">
        <v>92.299194867546106</v>
      </c>
      <c r="W1559">
        <v>85.192156862745122</v>
      </c>
      <c r="X1559">
        <v>5.111879403332531</v>
      </c>
      <c r="Y1559">
        <v>1.6962767650103723</v>
      </c>
      <c r="Z1559">
        <v>-47.440567649151568</v>
      </c>
      <c r="AA1559">
        <v>2.3709902370990239</v>
      </c>
      <c r="AB1559">
        <v>2.435512016399684</v>
      </c>
    </row>
    <row r="1560" spans="1:28">
      <c r="A1560">
        <v>16</v>
      </c>
      <c r="B1560">
        <v>15</v>
      </c>
      <c r="C1560">
        <v>2024</v>
      </c>
      <c r="D1560">
        <v>3</v>
      </c>
      <c r="E1560">
        <v>99</v>
      </c>
      <c r="F1560">
        <v>176</v>
      </c>
      <c r="G1560">
        <v>99</v>
      </c>
      <c r="H1560">
        <v>99</v>
      </c>
      <c r="I1560">
        <v>99</v>
      </c>
      <c r="J1560">
        <v>106</v>
      </c>
      <c r="M1560">
        <v>99</v>
      </c>
      <c r="N1560">
        <v>99</v>
      </c>
      <c r="O1560">
        <v>99</v>
      </c>
      <c r="P1560">
        <v>99</v>
      </c>
      <c r="Q1560">
        <v>6</v>
      </c>
      <c r="R1560">
        <v>82</v>
      </c>
      <c r="S1560">
        <v>82</v>
      </c>
      <c r="T1560">
        <v>4.9146341463414638</v>
      </c>
      <c r="U1560">
        <v>60.304878048780481</v>
      </c>
      <c r="V1560">
        <v>92.050048886187682</v>
      </c>
      <c r="W1560">
        <v>84.962195121951211</v>
      </c>
      <c r="X1560">
        <v>6.7459046337598148</v>
      </c>
      <c r="Y1560">
        <v>2.3200558466272736</v>
      </c>
      <c r="Z1560">
        <v>-25.507407956923046</v>
      </c>
      <c r="AA1560">
        <v>3.3225283630470024</v>
      </c>
      <c r="AB1560">
        <v>3.4089391133303821</v>
      </c>
    </row>
    <row r="1561" spans="1:28">
      <c r="A1561">
        <v>16</v>
      </c>
      <c r="B1561">
        <v>16</v>
      </c>
      <c r="C1561">
        <v>2024</v>
      </c>
      <c r="D1561">
        <v>4</v>
      </c>
      <c r="E1561">
        <v>99</v>
      </c>
      <c r="F1561">
        <v>176</v>
      </c>
      <c r="G1561">
        <v>99</v>
      </c>
      <c r="H1561">
        <v>99</v>
      </c>
      <c r="I1561">
        <v>99</v>
      </c>
      <c r="J1561">
        <v>106</v>
      </c>
      <c r="M1561">
        <v>99</v>
      </c>
      <c r="N1561">
        <v>99</v>
      </c>
      <c r="O1561">
        <v>99</v>
      </c>
      <c r="P1561">
        <v>99</v>
      </c>
      <c r="Q1561">
        <v>4</v>
      </c>
      <c r="R1561">
        <v>112</v>
      </c>
      <c r="S1561">
        <v>112</v>
      </c>
      <c r="T1561">
        <v>3.375</v>
      </c>
      <c r="U1561">
        <v>60.678571428571438</v>
      </c>
      <c r="V1561">
        <v>91.669246246711054</v>
      </c>
      <c r="W1561">
        <v>84.610714285714252</v>
      </c>
      <c r="X1561">
        <v>7.0489406137034392</v>
      </c>
      <c r="Y1561">
        <v>1.707202628959458</v>
      </c>
      <c r="Z1561">
        <v>-48.479896061687917</v>
      </c>
      <c r="AA1561">
        <v>3.4589252625077203</v>
      </c>
      <c r="AB1561">
        <v>3.5162672443253569</v>
      </c>
    </row>
    <row r="1562" spans="1:28">
      <c r="A1562">
        <v>16</v>
      </c>
      <c r="B1562">
        <v>17</v>
      </c>
      <c r="C1562">
        <v>2024</v>
      </c>
      <c r="D1562">
        <v>5</v>
      </c>
      <c r="E1562">
        <v>99</v>
      </c>
      <c r="F1562">
        <v>176</v>
      </c>
      <c r="G1562">
        <v>99</v>
      </c>
      <c r="H1562">
        <v>99</v>
      </c>
      <c r="I1562">
        <v>99</v>
      </c>
      <c r="J1562">
        <v>106</v>
      </c>
      <c r="M1562">
        <v>99</v>
      </c>
      <c r="N1562">
        <v>99</v>
      </c>
      <c r="O1562">
        <v>99</v>
      </c>
      <c r="P1562">
        <v>99</v>
      </c>
      <c r="Q1562">
        <v>3</v>
      </c>
      <c r="R1562">
        <v>13</v>
      </c>
      <c r="S1562">
        <v>13</v>
      </c>
      <c r="T1562">
        <v>5.3846153846153859</v>
      </c>
      <c r="U1562">
        <v>59.692307692307693</v>
      </c>
      <c r="V1562">
        <v>87.648970747562274</v>
      </c>
      <c r="W1562">
        <v>80.900000000000006</v>
      </c>
      <c r="X1562">
        <v>7.3993762730901853</v>
      </c>
      <c r="Y1562">
        <v>1.8967427701443675</v>
      </c>
      <c r="Z1562">
        <v>-59.796786891784961</v>
      </c>
      <c r="AA1562">
        <v>0.64229249011857692</v>
      </c>
      <c r="AB1562">
        <v>0.62787797304727599</v>
      </c>
    </row>
    <row r="1563" spans="1:28">
      <c r="A1563">
        <v>16</v>
      </c>
      <c r="B1563">
        <v>18</v>
      </c>
      <c r="C1563">
        <v>2024</v>
      </c>
      <c r="D1563">
        <v>6</v>
      </c>
      <c r="E1563">
        <v>99</v>
      </c>
      <c r="F1563">
        <v>176</v>
      </c>
      <c r="G1563">
        <v>99</v>
      </c>
      <c r="H1563">
        <v>99</v>
      </c>
      <c r="I1563">
        <v>99</v>
      </c>
      <c r="J1563">
        <v>106</v>
      </c>
      <c r="M1563">
        <v>99</v>
      </c>
      <c r="N1563">
        <v>99</v>
      </c>
      <c r="O1563">
        <v>99</v>
      </c>
      <c r="P1563">
        <v>99</v>
      </c>
      <c r="Q1563">
        <v>3</v>
      </c>
      <c r="R1563">
        <v>61</v>
      </c>
      <c r="S1563">
        <v>61</v>
      </c>
      <c r="T1563">
        <v>2.0655737704918034</v>
      </c>
      <c r="U1563">
        <v>61.278688524590159</v>
      </c>
      <c r="V1563">
        <v>89.465925439141856</v>
      </c>
      <c r="W1563">
        <v>82.57704918032789</v>
      </c>
      <c r="X1563">
        <v>5.8565752159327404</v>
      </c>
      <c r="Y1563">
        <v>1.6509425776767823</v>
      </c>
      <c r="Z1563">
        <v>-26.010438714454072</v>
      </c>
      <c r="AA1563">
        <v>2.2319795096963042</v>
      </c>
      <c r="AB1563">
        <v>2.2288377229855425</v>
      </c>
    </row>
    <row r="1564" spans="1:28">
      <c r="A1564">
        <v>16</v>
      </c>
      <c r="B1564">
        <v>19</v>
      </c>
      <c r="C1564">
        <v>2024</v>
      </c>
      <c r="D1564">
        <v>7</v>
      </c>
      <c r="E1564">
        <v>99</v>
      </c>
      <c r="F1564">
        <v>176</v>
      </c>
      <c r="G1564">
        <v>99</v>
      </c>
      <c r="H1564">
        <v>99</v>
      </c>
      <c r="I1564">
        <v>99</v>
      </c>
      <c r="J1564">
        <v>106</v>
      </c>
      <c r="M1564">
        <v>99</v>
      </c>
      <c r="N1564">
        <v>99</v>
      </c>
      <c r="O1564">
        <v>99</v>
      </c>
      <c r="P1564">
        <v>99</v>
      </c>
      <c r="Q1564">
        <v>3</v>
      </c>
      <c r="R1564">
        <v>50</v>
      </c>
      <c r="S1564">
        <v>50</v>
      </c>
      <c r="T1564">
        <v>4.4800000000000004</v>
      </c>
      <c r="U1564">
        <v>59.9</v>
      </c>
      <c r="V1564">
        <v>90.329360780064974</v>
      </c>
      <c r="W1564">
        <v>83.374000000000009</v>
      </c>
      <c r="X1564">
        <v>4.5645946150780228</v>
      </c>
      <c r="Y1564">
        <v>1.5264337522473748</v>
      </c>
      <c r="Z1564">
        <v>-16.599806051804062</v>
      </c>
      <c r="AA1564">
        <v>1.8429782528566163</v>
      </c>
      <c r="AB1564">
        <v>1.9003236116131856</v>
      </c>
    </row>
    <row r="1565" spans="1:28">
      <c r="A1565">
        <v>16</v>
      </c>
      <c r="B1565">
        <v>20</v>
      </c>
      <c r="C1565">
        <v>2024</v>
      </c>
      <c r="D1565">
        <v>8</v>
      </c>
      <c r="E1565">
        <v>99</v>
      </c>
      <c r="F1565">
        <v>176</v>
      </c>
      <c r="G1565">
        <v>99</v>
      </c>
      <c r="H1565">
        <v>99</v>
      </c>
      <c r="I1565">
        <v>99</v>
      </c>
      <c r="J1565">
        <v>106</v>
      </c>
      <c r="M1565">
        <v>99</v>
      </c>
      <c r="N1565">
        <v>99</v>
      </c>
      <c r="O1565">
        <v>99</v>
      </c>
      <c r="P1565">
        <v>99</v>
      </c>
      <c r="Q1565">
        <v>2</v>
      </c>
      <c r="R1565">
        <v>20</v>
      </c>
      <c r="S1565">
        <v>20</v>
      </c>
      <c r="T1565">
        <v>3.35</v>
      </c>
      <c r="U1565">
        <v>60.5</v>
      </c>
      <c r="V1565">
        <v>85.937161430119147</v>
      </c>
      <c r="W1565">
        <v>79.319999999999979</v>
      </c>
      <c r="X1565">
        <v>8.3785798319285654</v>
      </c>
      <c r="Y1565">
        <v>2.4799193535274497</v>
      </c>
      <c r="Z1565">
        <v>-16.652066205383765</v>
      </c>
      <c r="AA1565">
        <v>0.64871878040869246</v>
      </c>
      <c r="AB1565">
        <v>0.62995202691353291</v>
      </c>
    </row>
    <row r="1566" spans="1:28">
      <c r="A1566">
        <v>16</v>
      </c>
      <c r="B1566">
        <v>21</v>
      </c>
      <c r="C1566">
        <v>2024</v>
      </c>
      <c r="D1566">
        <v>9</v>
      </c>
      <c r="E1566">
        <v>99</v>
      </c>
      <c r="F1566">
        <v>176</v>
      </c>
      <c r="G1566">
        <v>99</v>
      </c>
      <c r="H1566">
        <v>99</v>
      </c>
      <c r="I1566">
        <v>99</v>
      </c>
      <c r="J1566">
        <v>106</v>
      </c>
      <c r="M1566">
        <v>99</v>
      </c>
      <c r="N1566">
        <v>99</v>
      </c>
      <c r="O1566">
        <v>99</v>
      </c>
      <c r="P1566">
        <v>99</v>
      </c>
      <c r="Q1566">
        <v>3</v>
      </c>
      <c r="R1566">
        <v>43</v>
      </c>
      <c r="S1566">
        <v>43</v>
      </c>
      <c r="T1566">
        <v>6.1860465116279082</v>
      </c>
      <c r="U1566">
        <v>59.767441860465127</v>
      </c>
      <c r="V1566">
        <v>92.539494570283978</v>
      </c>
      <c r="W1566">
        <v>85.413953488372059</v>
      </c>
      <c r="X1566">
        <v>7.534898076357365</v>
      </c>
      <c r="Y1566">
        <v>1.9390384730860672</v>
      </c>
      <c r="Z1566">
        <v>-33.642750299410402</v>
      </c>
      <c r="AA1566">
        <v>1.6525749423520362</v>
      </c>
      <c r="AB1566">
        <v>1.7141830350579548</v>
      </c>
    </row>
    <row r="1567" spans="1:28">
      <c r="A1567">
        <v>16</v>
      </c>
      <c r="B1567">
        <v>22</v>
      </c>
      <c r="C1567">
        <v>2024</v>
      </c>
      <c r="D1567">
        <v>10</v>
      </c>
      <c r="E1567">
        <v>99</v>
      </c>
      <c r="F1567">
        <v>176</v>
      </c>
      <c r="G1567">
        <v>99</v>
      </c>
      <c r="H1567">
        <v>99</v>
      </c>
      <c r="I1567">
        <v>99</v>
      </c>
      <c r="J1567">
        <v>106</v>
      </c>
      <c r="M1567">
        <v>99</v>
      </c>
      <c r="N1567">
        <v>99</v>
      </c>
      <c r="O1567">
        <v>99</v>
      </c>
      <c r="P1567">
        <v>99</v>
      </c>
      <c r="Q1567">
        <v>3</v>
      </c>
      <c r="R1567">
        <v>29</v>
      </c>
      <c r="S1567">
        <v>29</v>
      </c>
      <c r="T1567">
        <v>8.2068965517241388</v>
      </c>
      <c r="U1567">
        <v>59.86206896551721</v>
      </c>
      <c r="V1567">
        <v>95.557963163596938</v>
      </c>
      <c r="W1567">
        <v>88.2</v>
      </c>
      <c r="X1567">
        <v>5.498087441760255</v>
      </c>
      <c r="Y1567">
        <v>1.8141995086851244</v>
      </c>
      <c r="Z1567">
        <v>-14.001041333740645</v>
      </c>
      <c r="AA1567">
        <v>1.1253395421032211</v>
      </c>
      <c r="AB1567">
        <v>1.1961805279506299</v>
      </c>
    </row>
    <row r="1568" spans="1:28">
      <c r="A1568">
        <v>16</v>
      </c>
      <c r="B1568">
        <v>23</v>
      </c>
      <c r="C1568">
        <v>2024</v>
      </c>
      <c r="D1568">
        <v>11</v>
      </c>
      <c r="E1568">
        <v>99</v>
      </c>
      <c r="F1568">
        <v>176</v>
      </c>
      <c r="G1568">
        <v>99</v>
      </c>
      <c r="H1568">
        <v>99</v>
      </c>
      <c r="I1568">
        <v>99</v>
      </c>
      <c r="J1568">
        <v>106</v>
      </c>
      <c r="M1568">
        <v>99</v>
      </c>
      <c r="N1568">
        <v>99</v>
      </c>
      <c r="O1568">
        <v>99</v>
      </c>
      <c r="P1568">
        <v>99</v>
      </c>
      <c r="Q1568">
        <v>1</v>
      </c>
      <c r="R1568">
        <v>81</v>
      </c>
      <c r="S1568">
        <v>81</v>
      </c>
      <c r="T1568">
        <v>4.0740740740740735</v>
      </c>
      <c r="U1568">
        <v>60.395061728395085</v>
      </c>
      <c r="V1568">
        <v>92.870805077377838</v>
      </c>
      <c r="W1568">
        <v>85.719753086419772</v>
      </c>
      <c r="X1568">
        <v>3.7891143547473378</v>
      </c>
      <c r="Y1568">
        <v>1.966880166350272</v>
      </c>
      <c r="Z1568">
        <v>-8.3873602597914854</v>
      </c>
      <c r="AA1568">
        <v>2.7796842827728203</v>
      </c>
      <c r="AB1568">
        <v>2.8565809811682796</v>
      </c>
    </row>
    <row r="1569" spans="1:28">
      <c r="A1569">
        <v>16</v>
      </c>
      <c r="B1569">
        <v>24</v>
      </c>
      <c r="C1569">
        <v>2024</v>
      </c>
      <c r="D1569">
        <v>12</v>
      </c>
      <c r="E1569">
        <v>99</v>
      </c>
      <c r="F1569">
        <v>176</v>
      </c>
      <c r="G1569">
        <v>99</v>
      </c>
      <c r="H1569">
        <v>99</v>
      </c>
      <c r="I1569">
        <v>99</v>
      </c>
      <c r="J1569">
        <v>106</v>
      </c>
      <c r="M1569">
        <v>99</v>
      </c>
      <c r="N1569">
        <v>99</v>
      </c>
      <c r="O1569">
        <v>99</v>
      </c>
      <c r="P1569">
        <v>99</v>
      </c>
      <c r="Q1569">
        <v>2</v>
      </c>
      <c r="R1569">
        <v>9</v>
      </c>
      <c r="S1569">
        <v>9</v>
      </c>
      <c r="T1569">
        <v>4.6666666666666679</v>
      </c>
      <c r="U1569">
        <v>59.777777777777779</v>
      </c>
      <c r="V1569">
        <v>89.177801853858142</v>
      </c>
      <c r="W1569">
        <v>82.311111111111103</v>
      </c>
      <c r="X1569">
        <v>6.7558113986644797</v>
      </c>
      <c r="Y1569">
        <v>2.2498285257018225</v>
      </c>
      <c r="Z1569">
        <v>-24.034384818365005</v>
      </c>
      <c r="AA1569">
        <v>0.38693035253654345</v>
      </c>
      <c r="AB1569">
        <v>0.39451954410838175</v>
      </c>
    </row>
    <row r="1570" spans="1:28">
      <c r="A1570">
        <v>16</v>
      </c>
      <c r="B1570">
        <v>25</v>
      </c>
      <c r="C1570">
        <v>2024</v>
      </c>
      <c r="D1570">
        <v>1</v>
      </c>
      <c r="E1570">
        <v>99</v>
      </c>
      <c r="F1570">
        <v>176</v>
      </c>
      <c r="G1570">
        <v>99</v>
      </c>
      <c r="H1570">
        <v>99</v>
      </c>
      <c r="I1570">
        <v>99</v>
      </c>
      <c r="J1570">
        <v>109</v>
      </c>
      <c r="M1570">
        <v>99</v>
      </c>
      <c r="N1570">
        <v>99</v>
      </c>
      <c r="O1570">
        <v>99</v>
      </c>
      <c r="P1570">
        <v>99</v>
      </c>
      <c r="Q1570">
        <v>23</v>
      </c>
      <c r="R1570">
        <v>975</v>
      </c>
      <c r="S1570">
        <v>975</v>
      </c>
      <c r="T1570">
        <v>2.572307692307692</v>
      </c>
      <c r="U1570">
        <v>61.502564102564094</v>
      </c>
      <c r="V1570">
        <v>92.869516904186483</v>
      </c>
      <c r="W1570">
        <v>85.718564102564144</v>
      </c>
      <c r="X1570">
        <v>9.5819089147737611</v>
      </c>
      <c r="Y1570">
        <v>2.5926411817244026</v>
      </c>
      <c r="Z1570">
        <v>-24.056820535442537</v>
      </c>
      <c r="AA1570">
        <v>36.544227886056966</v>
      </c>
      <c r="AB1570">
        <v>37.103814462281591</v>
      </c>
    </row>
    <row r="1571" spans="1:28">
      <c r="A1571">
        <v>16</v>
      </c>
      <c r="B1571">
        <v>26</v>
      </c>
      <c r="C1571">
        <v>2024</v>
      </c>
      <c r="D1571">
        <v>2</v>
      </c>
      <c r="E1571">
        <v>99</v>
      </c>
      <c r="F1571">
        <v>176</v>
      </c>
      <c r="G1571">
        <v>99</v>
      </c>
      <c r="H1571">
        <v>99</v>
      </c>
      <c r="I1571">
        <v>99</v>
      </c>
      <c r="J1571">
        <v>109</v>
      </c>
      <c r="M1571">
        <v>99</v>
      </c>
      <c r="N1571">
        <v>99</v>
      </c>
      <c r="O1571">
        <v>99</v>
      </c>
      <c r="P1571">
        <v>99</v>
      </c>
      <c r="Q1571">
        <v>25</v>
      </c>
      <c r="R1571">
        <v>1102</v>
      </c>
      <c r="S1571">
        <v>1102</v>
      </c>
      <c r="T1571">
        <v>2.5716878402903802</v>
      </c>
      <c r="U1571">
        <v>61.359346642468246</v>
      </c>
      <c r="V1571">
        <v>89.707475622968602</v>
      </c>
      <c r="W1571">
        <v>82.8</v>
      </c>
      <c r="X1571">
        <v>9.1541636119177987</v>
      </c>
      <c r="Y1571">
        <v>2.3208396083797993</v>
      </c>
      <c r="Z1571">
        <v>-16.776600904298817</v>
      </c>
      <c r="AA1571">
        <v>51.231985123198513</v>
      </c>
      <c r="AB1571">
        <v>51.148443022371318</v>
      </c>
    </row>
    <row r="1572" spans="1:28">
      <c r="A1572">
        <v>16</v>
      </c>
      <c r="B1572">
        <v>27</v>
      </c>
      <c r="C1572">
        <v>2024</v>
      </c>
      <c r="D1572">
        <v>3</v>
      </c>
      <c r="E1572">
        <v>99</v>
      </c>
      <c r="F1572">
        <v>176</v>
      </c>
      <c r="G1572">
        <v>99</v>
      </c>
      <c r="H1572">
        <v>99</v>
      </c>
      <c r="I1572">
        <v>99</v>
      </c>
      <c r="J1572">
        <v>109</v>
      </c>
      <c r="M1572">
        <v>99</v>
      </c>
      <c r="N1572">
        <v>99</v>
      </c>
      <c r="O1572">
        <v>99</v>
      </c>
      <c r="P1572">
        <v>99</v>
      </c>
      <c r="Q1572">
        <v>16</v>
      </c>
      <c r="R1572">
        <v>769</v>
      </c>
      <c r="S1572">
        <v>769</v>
      </c>
      <c r="T1572">
        <v>3.8517555266579993</v>
      </c>
      <c r="U1572">
        <v>60.668400520156013</v>
      </c>
      <c r="V1572">
        <v>90.80822838400816</v>
      </c>
      <c r="W1572">
        <v>83.815994798439462</v>
      </c>
      <c r="X1572">
        <v>8.8719010607487867</v>
      </c>
      <c r="Y1572">
        <v>2.4849199626140446</v>
      </c>
      <c r="Z1572">
        <v>-20.46688160264722</v>
      </c>
      <c r="AA1572">
        <v>31.158833063209077</v>
      </c>
      <c r="AB1572">
        <v>31.537910129347775</v>
      </c>
    </row>
    <row r="1573" spans="1:28">
      <c r="A1573">
        <v>16</v>
      </c>
      <c r="B1573">
        <v>28</v>
      </c>
      <c r="C1573">
        <v>2024</v>
      </c>
      <c r="D1573">
        <v>4</v>
      </c>
      <c r="E1573">
        <v>99</v>
      </c>
      <c r="F1573">
        <v>176</v>
      </c>
      <c r="G1573">
        <v>99</v>
      </c>
      <c r="H1573">
        <v>99</v>
      </c>
      <c r="I1573">
        <v>99</v>
      </c>
      <c r="J1573">
        <v>109</v>
      </c>
      <c r="M1573">
        <v>99</v>
      </c>
      <c r="N1573">
        <v>99</v>
      </c>
      <c r="O1573">
        <v>99</v>
      </c>
      <c r="P1573">
        <v>99</v>
      </c>
      <c r="Q1573">
        <v>30</v>
      </c>
      <c r="R1573">
        <v>1571</v>
      </c>
      <c r="S1573">
        <v>1571</v>
      </c>
      <c r="T1573">
        <v>2.3520050922978997</v>
      </c>
      <c r="U1573">
        <v>61.282622533418191</v>
      </c>
      <c r="V1573">
        <v>91.124753712501786</v>
      </c>
      <c r="W1573">
        <v>84.108147676639177</v>
      </c>
      <c r="X1573">
        <v>9.7471984487889625</v>
      </c>
      <c r="Y1573">
        <v>2.3775573313559306</v>
      </c>
      <c r="Z1573">
        <v>-17.120024897669776</v>
      </c>
      <c r="AA1573">
        <v>48.517603458925251</v>
      </c>
      <c r="AB1573">
        <v>49.028967164214592</v>
      </c>
    </row>
    <row r="1574" spans="1:28">
      <c r="A1574">
        <v>16</v>
      </c>
      <c r="B1574">
        <v>29</v>
      </c>
      <c r="C1574">
        <v>2024</v>
      </c>
      <c r="D1574">
        <v>5</v>
      </c>
      <c r="E1574">
        <v>99</v>
      </c>
      <c r="F1574">
        <v>176</v>
      </c>
      <c r="G1574">
        <v>99</v>
      </c>
      <c r="H1574">
        <v>99</v>
      </c>
      <c r="I1574">
        <v>99</v>
      </c>
      <c r="J1574">
        <v>109</v>
      </c>
      <c r="M1574">
        <v>99</v>
      </c>
      <c r="N1574">
        <v>99</v>
      </c>
      <c r="O1574">
        <v>99</v>
      </c>
      <c r="P1574">
        <v>99</v>
      </c>
      <c r="Q1574">
        <v>23</v>
      </c>
      <c r="R1574">
        <v>995</v>
      </c>
      <c r="S1574">
        <v>995</v>
      </c>
      <c r="T1574">
        <v>2.6402010050251254</v>
      </c>
      <c r="U1574">
        <v>61.19396984924623</v>
      </c>
      <c r="V1574">
        <v>89.962052951648815</v>
      </c>
      <c r="W1574">
        <v>83.034974874371983</v>
      </c>
      <c r="X1574">
        <v>8.41241621696072</v>
      </c>
      <c r="Y1574">
        <v>2.3204495793589706</v>
      </c>
      <c r="Z1574">
        <v>-13.979057225161837</v>
      </c>
      <c r="AA1574">
        <v>49.160079051383399</v>
      </c>
      <c r="AB1574">
        <v>49.325047596816034</v>
      </c>
    </row>
    <row r="1575" spans="1:28">
      <c r="A1575">
        <v>16</v>
      </c>
      <c r="B1575">
        <v>30</v>
      </c>
      <c r="C1575">
        <v>2024</v>
      </c>
      <c r="D1575">
        <v>6</v>
      </c>
      <c r="E1575">
        <v>99</v>
      </c>
      <c r="F1575">
        <v>176</v>
      </c>
      <c r="G1575">
        <v>99</v>
      </c>
      <c r="H1575">
        <v>99</v>
      </c>
      <c r="I1575">
        <v>99</v>
      </c>
      <c r="J1575">
        <v>109</v>
      </c>
      <c r="M1575">
        <v>99</v>
      </c>
      <c r="N1575">
        <v>99</v>
      </c>
      <c r="O1575">
        <v>99</v>
      </c>
      <c r="P1575">
        <v>99</v>
      </c>
      <c r="Q1575">
        <v>23</v>
      </c>
      <c r="R1575">
        <v>1035</v>
      </c>
      <c r="S1575">
        <v>1035</v>
      </c>
      <c r="T1575">
        <v>2.0434782608695654</v>
      </c>
      <c r="U1575">
        <v>61.544927536231889</v>
      </c>
      <c r="V1575">
        <v>91.131104725715943</v>
      </c>
      <c r="W1575">
        <v>84.114009661835709</v>
      </c>
      <c r="X1575">
        <v>8.8101109491938381</v>
      </c>
      <c r="Y1575">
        <v>2.1932396943945607</v>
      </c>
      <c r="Z1575">
        <v>-2.9586582825814518</v>
      </c>
      <c r="AA1575">
        <v>37.870472008781569</v>
      </c>
      <c r="AB1575">
        <v>38.521034401587237</v>
      </c>
    </row>
    <row r="1576" spans="1:28">
      <c r="A1576">
        <v>16</v>
      </c>
      <c r="B1576">
        <v>31</v>
      </c>
      <c r="C1576">
        <v>2024</v>
      </c>
      <c r="D1576">
        <v>7</v>
      </c>
      <c r="E1576">
        <v>99</v>
      </c>
      <c r="F1576">
        <v>176</v>
      </c>
      <c r="G1576">
        <v>99</v>
      </c>
      <c r="H1576">
        <v>99</v>
      </c>
      <c r="I1576">
        <v>99</v>
      </c>
      <c r="J1576">
        <v>109</v>
      </c>
      <c r="M1576">
        <v>99</v>
      </c>
      <c r="N1576">
        <v>99</v>
      </c>
      <c r="O1576">
        <v>99</v>
      </c>
      <c r="P1576">
        <v>99</v>
      </c>
      <c r="Q1576">
        <v>21</v>
      </c>
      <c r="R1576">
        <v>1282</v>
      </c>
      <c r="S1576">
        <v>1282</v>
      </c>
      <c r="T1576">
        <v>1.7901716068642739</v>
      </c>
      <c r="U1576">
        <v>61.5546021840874</v>
      </c>
      <c r="V1576">
        <v>87.496767476332892</v>
      </c>
      <c r="W1576">
        <v>80.759516380655185</v>
      </c>
      <c r="X1576">
        <v>8.293590409937126</v>
      </c>
      <c r="Y1576">
        <v>1.9335041397108077</v>
      </c>
      <c r="Z1576">
        <v>-15.76347189570504</v>
      </c>
      <c r="AA1576">
        <v>47.253962403243641</v>
      </c>
      <c r="AB1576">
        <v>47.196376498111185</v>
      </c>
    </row>
    <row r="1577" spans="1:28">
      <c r="A1577">
        <v>16</v>
      </c>
      <c r="B1577">
        <v>32</v>
      </c>
      <c r="C1577">
        <v>2024</v>
      </c>
      <c r="D1577">
        <v>8</v>
      </c>
      <c r="E1577">
        <v>99</v>
      </c>
      <c r="F1577">
        <v>176</v>
      </c>
      <c r="G1577">
        <v>99</v>
      </c>
      <c r="H1577">
        <v>99</v>
      </c>
      <c r="I1577">
        <v>99</v>
      </c>
      <c r="J1577">
        <v>109</v>
      </c>
      <c r="M1577">
        <v>99</v>
      </c>
      <c r="N1577">
        <v>99</v>
      </c>
      <c r="O1577">
        <v>99</v>
      </c>
      <c r="P1577">
        <v>99</v>
      </c>
      <c r="Q1577">
        <v>26</v>
      </c>
      <c r="R1577">
        <v>1224</v>
      </c>
      <c r="S1577">
        <v>1224</v>
      </c>
      <c r="T1577">
        <v>2.9991830065359477</v>
      </c>
      <c r="U1577">
        <v>61.043300653594777</v>
      </c>
      <c r="V1577">
        <v>88.830468987884146</v>
      </c>
      <c r="W1577">
        <v>81.990522875817106</v>
      </c>
      <c r="X1577">
        <v>8.0701980433330753</v>
      </c>
      <c r="Y1577">
        <v>2.2572875925810592</v>
      </c>
      <c r="Z1577">
        <v>-4.7884593779533207</v>
      </c>
      <c r="AA1577">
        <v>39.701589361012005</v>
      </c>
      <c r="AB1577">
        <v>39.851057484710871</v>
      </c>
    </row>
    <row r="1578" spans="1:28">
      <c r="A1578">
        <v>16</v>
      </c>
      <c r="B1578">
        <v>33</v>
      </c>
      <c r="C1578">
        <v>2024</v>
      </c>
      <c r="D1578">
        <v>9</v>
      </c>
      <c r="E1578">
        <v>99</v>
      </c>
      <c r="F1578">
        <v>176</v>
      </c>
      <c r="G1578">
        <v>99</v>
      </c>
      <c r="H1578">
        <v>99</v>
      </c>
      <c r="I1578">
        <v>99</v>
      </c>
      <c r="J1578">
        <v>109</v>
      </c>
      <c r="M1578">
        <v>99</v>
      </c>
      <c r="N1578">
        <v>99</v>
      </c>
      <c r="O1578">
        <v>99</v>
      </c>
      <c r="P1578">
        <v>99</v>
      </c>
      <c r="Q1578">
        <v>20</v>
      </c>
      <c r="R1578">
        <v>1040</v>
      </c>
      <c r="S1578">
        <v>1040</v>
      </c>
      <c r="T1578">
        <v>2.6798076923076928</v>
      </c>
      <c r="U1578">
        <v>61.237499999999997</v>
      </c>
      <c r="V1578">
        <v>89.075235436286434</v>
      </c>
      <c r="W1578">
        <v>82.216442307692347</v>
      </c>
      <c r="X1578">
        <v>9.9793627839447225</v>
      </c>
      <c r="Y1578">
        <v>2.1600252624948042</v>
      </c>
      <c r="Z1578">
        <v>-12.119604946260823</v>
      </c>
      <c r="AA1578">
        <v>39.969254419677178</v>
      </c>
      <c r="AB1578">
        <v>39.907261988383247</v>
      </c>
    </row>
    <row r="1579" spans="1:28">
      <c r="A1579">
        <v>16</v>
      </c>
      <c r="B1579">
        <v>34</v>
      </c>
      <c r="C1579">
        <v>2024</v>
      </c>
      <c r="D1579">
        <v>10</v>
      </c>
      <c r="E1579">
        <v>99</v>
      </c>
      <c r="F1579">
        <v>176</v>
      </c>
      <c r="G1579">
        <v>99</v>
      </c>
      <c r="H1579">
        <v>99</v>
      </c>
      <c r="I1579">
        <v>99</v>
      </c>
      <c r="J1579">
        <v>109</v>
      </c>
      <c r="M1579">
        <v>99</v>
      </c>
      <c r="N1579">
        <v>99</v>
      </c>
      <c r="O1579">
        <v>99</v>
      </c>
      <c r="P1579">
        <v>99</v>
      </c>
      <c r="Q1579">
        <v>23</v>
      </c>
      <c r="R1579">
        <v>1352</v>
      </c>
      <c r="S1579">
        <v>1352</v>
      </c>
      <c r="T1579">
        <v>2.2137573964497035</v>
      </c>
      <c r="U1579">
        <v>61.210059171597649</v>
      </c>
      <c r="V1579">
        <v>88.311045151198499</v>
      </c>
      <c r="W1579">
        <v>81.511094674556261</v>
      </c>
      <c r="X1579">
        <v>8.3468890840579615</v>
      </c>
      <c r="Y1579">
        <v>2.0677044691266966</v>
      </c>
      <c r="Z1579">
        <v>-6.758586968926398</v>
      </c>
      <c r="AA1579">
        <v>52.464105549088089</v>
      </c>
      <c r="AB1579">
        <v>51.5375254991568</v>
      </c>
    </row>
    <row r="1580" spans="1:28">
      <c r="A1580">
        <v>16</v>
      </c>
      <c r="B1580">
        <v>35</v>
      </c>
      <c r="C1580">
        <v>2024</v>
      </c>
      <c r="D1580">
        <v>11</v>
      </c>
      <c r="E1580">
        <v>99</v>
      </c>
      <c r="F1580">
        <v>176</v>
      </c>
      <c r="G1580">
        <v>99</v>
      </c>
      <c r="H1580">
        <v>99</v>
      </c>
      <c r="I1580">
        <v>99</v>
      </c>
      <c r="J1580">
        <v>109</v>
      </c>
      <c r="M1580">
        <v>99</v>
      </c>
      <c r="N1580">
        <v>99</v>
      </c>
      <c r="O1580">
        <v>99</v>
      </c>
      <c r="P1580">
        <v>99</v>
      </c>
      <c r="Q1580">
        <v>25</v>
      </c>
      <c r="R1580">
        <v>1411</v>
      </c>
      <c r="S1580">
        <v>1411</v>
      </c>
      <c r="T1580">
        <v>2.252303330970943</v>
      </c>
      <c r="U1580">
        <v>61.459957476966679</v>
      </c>
      <c r="V1580">
        <v>90.412814344498045</v>
      </c>
      <c r="W1580">
        <v>83.451027639971741</v>
      </c>
      <c r="X1580">
        <v>8.9453172229741522</v>
      </c>
      <c r="Y1580">
        <v>2.2479989680483361</v>
      </c>
      <c r="Z1580">
        <v>-5.1311856862556819</v>
      </c>
      <c r="AA1580">
        <v>48.421413864104309</v>
      </c>
      <c r="AB1580">
        <v>48.443923866745841</v>
      </c>
    </row>
    <row r="1581" spans="1:28">
      <c r="A1581">
        <v>16</v>
      </c>
      <c r="B1581">
        <v>36</v>
      </c>
      <c r="C1581">
        <v>2024</v>
      </c>
      <c r="D1581">
        <v>12</v>
      </c>
      <c r="E1581">
        <v>99</v>
      </c>
      <c r="F1581">
        <v>176</v>
      </c>
      <c r="G1581">
        <v>99</v>
      </c>
      <c r="H1581">
        <v>99</v>
      </c>
      <c r="I1581">
        <v>99</v>
      </c>
      <c r="J1581">
        <v>109</v>
      </c>
      <c r="M1581">
        <v>99</v>
      </c>
      <c r="N1581">
        <v>99</v>
      </c>
      <c r="O1581">
        <v>99</v>
      </c>
      <c r="P1581">
        <v>99</v>
      </c>
      <c r="Q1581">
        <v>21</v>
      </c>
      <c r="R1581">
        <v>1123</v>
      </c>
      <c r="S1581">
        <v>1123</v>
      </c>
      <c r="T1581">
        <v>1.9634906500445235</v>
      </c>
      <c r="U1581">
        <v>61.482635796972403</v>
      </c>
      <c r="V1581">
        <v>82.102767988160494</v>
      </c>
      <c r="W1581">
        <v>75.780854853072228</v>
      </c>
      <c r="X1581">
        <v>8.7581402602747929</v>
      </c>
      <c r="Y1581">
        <v>2.133649209101327</v>
      </c>
      <c r="Z1581">
        <v>-14.926291327605041</v>
      </c>
      <c r="AA1581">
        <v>48.280309544282034</v>
      </c>
      <c r="AB1581">
        <v>45.321764026400032</v>
      </c>
    </row>
    <row r="1582" spans="1:28">
      <c r="A1582">
        <v>16</v>
      </c>
      <c r="B1582">
        <v>37</v>
      </c>
      <c r="C1582">
        <v>2024</v>
      </c>
      <c r="D1582">
        <v>1</v>
      </c>
      <c r="E1582">
        <v>99</v>
      </c>
      <c r="F1582">
        <v>176</v>
      </c>
      <c r="G1582">
        <v>99</v>
      </c>
      <c r="H1582">
        <v>99</v>
      </c>
      <c r="I1582">
        <v>99</v>
      </c>
      <c r="J1582">
        <v>111</v>
      </c>
      <c r="M1582">
        <v>99</v>
      </c>
      <c r="N1582">
        <v>99</v>
      </c>
      <c r="O1582">
        <v>99</v>
      </c>
      <c r="P1582">
        <v>99</v>
      </c>
      <c r="Q1582">
        <v>8</v>
      </c>
      <c r="R1582">
        <v>452</v>
      </c>
      <c r="S1582">
        <v>452</v>
      </c>
      <c r="T1582">
        <v>3.3008849557522124</v>
      </c>
      <c r="U1582">
        <v>60.845132743362797</v>
      </c>
      <c r="V1582">
        <v>90.174642134632165</v>
      </c>
      <c r="W1582">
        <v>83.231194690265482</v>
      </c>
      <c r="X1582">
        <v>9.1937659422589402</v>
      </c>
      <c r="Y1582">
        <v>2.2533943383984822</v>
      </c>
      <c r="Z1582">
        <v>-55.555579604094241</v>
      </c>
      <c r="AA1582">
        <v>16.941529235382305</v>
      </c>
      <c r="AB1582">
        <v>16.701813112658044</v>
      </c>
    </row>
    <row r="1583" spans="1:28">
      <c r="A1583">
        <v>16</v>
      </c>
      <c r="B1583">
        <v>38</v>
      </c>
      <c r="C1583">
        <v>2024</v>
      </c>
      <c r="D1583">
        <v>2</v>
      </c>
      <c r="E1583">
        <v>99</v>
      </c>
      <c r="F1583">
        <v>176</v>
      </c>
      <c r="G1583">
        <v>99</v>
      </c>
      <c r="H1583">
        <v>99</v>
      </c>
      <c r="I1583">
        <v>99</v>
      </c>
      <c r="J1583">
        <v>111</v>
      </c>
      <c r="M1583">
        <v>99</v>
      </c>
      <c r="N1583">
        <v>99</v>
      </c>
      <c r="O1583">
        <v>99</v>
      </c>
      <c r="P1583">
        <v>99</v>
      </c>
      <c r="Q1583">
        <v>13</v>
      </c>
      <c r="R1583">
        <v>235</v>
      </c>
      <c r="S1583">
        <v>234</v>
      </c>
      <c r="T1583">
        <v>1.3574468085106377</v>
      </c>
      <c r="U1583">
        <v>61.880341880341888</v>
      </c>
      <c r="V1583">
        <v>92.950338454130389</v>
      </c>
      <c r="W1583">
        <v>85.657264957264985</v>
      </c>
      <c r="X1583">
        <v>10.329807638715906</v>
      </c>
      <c r="Y1583">
        <v>2.0198264847301086</v>
      </c>
      <c r="Z1583">
        <v>-40.86203595984756</v>
      </c>
      <c r="AA1583">
        <v>10.925151092515108</v>
      </c>
      <c r="AB1583">
        <v>11.235710678123732</v>
      </c>
    </row>
    <row r="1584" spans="1:28">
      <c r="A1584">
        <v>16</v>
      </c>
      <c r="B1584">
        <v>39</v>
      </c>
      <c r="C1584">
        <v>2024</v>
      </c>
      <c r="D1584">
        <v>3</v>
      </c>
      <c r="E1584">
        <v>99</v>
      </c>
      <c r="F1584">
        <v>176</v>
      </c>
      <c r="G1584">
        <v>99</v>
      </c>
      <c r="H1584">
        <v>99</v>
      </c>
      <c r="I1584">
        <v>99</v>
      </c>
      <c r="J1584">
        <v>111</v>
      </c>
      <c r="M1584">
        <v>99</v>
      </c>
      <c r="N1584">
        <v>99</v>
      </c>
      <c r="O1584">
        <v>99</v>
      </c>
      <c r="P1584">
        <v>99</v>
      </c>
      <c r="Q1584">
        <v>11</v>
      </c>
      <c r="R1584">
        <v>269</v>
      </c>
      <c r="S1584">
        <v>269</v>
      </c>
      <c r="T1584">
        <v>2.342007434944239</v>
      </c>
      <c r="U1584">
        <v>61.371747211895915</v>
      </c>
      <c r="V1584">
        <v>86.077402360977402</v>
      </c>
      <c r="W1584">
        <v>79.449442379182145</v>
      </c>
      <c r="X1584">
        <v>7.8380144136946077</v>
      </c>
      <c r="Y1584">
        <v>1.9480476155132775</v>
      </c>
      <c r="Z1584">
        <v>-19.378704364665744</v>
      </c>
      <c r="AA1584">
        <v>10.899513776337116</v>
      </c>
      <c r="AB1584">
        <v>10.457377863351795</v>
      </c>
    </row>
    <row r="1585" spans="1:28">
      <c r="A1585">
        <v>16</v>
      </c>
      <c r="B1585">
        <v>40</v>
      </c>
      <c r="C1585">
        <v>2024</v>
      </c>
      <c r="D1585">
        <v>4</v>
      </c>
      <c r="E1585">
        <v>99</v>
      </c>
      <c r="F1585">
        <v>176</v>
      </c>
      <c r="G1585">
        <v>99</v>
      </c>
      <c r="H1585">
        <v>99</v>
      </c>
      <c r="I1585">
        <v>99</v>
      </c>
      <c r="J1585">
        <v>111</v>
      </c>
      <c r="M1585">
        <v>99</v>
      </c>
      <c r="N1585">
        <v>99</v>
      </c>
      <c r="O1585">
        <v>99</v>
      </c>
      <c r="P1585">
        <v>99</v>
      </c>
      <c r="Q1585">
        <v>8</v>
      </c>
      <c r="R1585">
        <v>165</v>
      </c>
      <c r="S1585">
        <v>165</v>
      </c>
      <c r="T1585">
        <v>1.1878787878787878</v>
      </c>
      <c r="U1585">
        <v>61.787878787878803</v>
      </c>
      <c r="V1585">
        <v>89.062017794412142</v>
      </c>
      <c r="W1585">
        <v>82.204242424242494</v>
      </c>
      <c r="X1585">
        <v>9.1278285878460981</v>
      </c>
      <c r="Y1585">
        <v>1.8083572950385971</v>
      </c>
      <c r="Z1585">
        <v>-40.232444172667222</v>
      </c>
      <c r="AA1585">
        <v>5.0957381099444099</v>
      </c>
      <c r="AB1585">
        <v>5.0328810541825879</v>
      </c>
    </row>
    <row r="1586" spans="1:28">
      <c r="A1586">
        <v>16</v>
      </c>
      <c r="B1586">
        <v>41</v>
      </c>
      <c r="C1586">
        <v>2024</v>
      </c>
      <c r="D1586">
        <v>5</v>
      </c>
      <c r="E1586">
        <v>99</v>
      </c>
      <c r="F1586">
        <v>176</v>
      </c>
      <c r="G1586">
        <v>99</v>
      </c>
      <c r="H1586">
        <v>99</v>
      </c>
      <c r="I1586">
        <v>99</v>
      </c>
      <c r="J1586">
        <v>111</v>
      </c>
      <c r="M1586">
        <v>99</v>
      </c>
      <c r="N1586">
        <v>99</v>
      </c>
      <c r="O1586">
        <v>99</v>
      </c>
      <c r="P1586">
        <v>99</v>
      </c>
      <c r="Q1586">
        <v>7</v>
      </c>
      <c r="R1586">
        <v>73</v>
      </c>
      <c r="S1586">
        <v>73</v>
      </c>
      <c r="T1586">
        <v>1.3424657534246578</v>
      </c>
      <c r="U1586">
        <v>61.506849315068493</v>
      </c>
      <c r="V1586">
        <v>84.802386500244893</v>
      </c>
      <c r="W1586">
        <v>78.272602739726068</v>
      </c>
      <c r="X1586">
        <v>9.6941340867297825</v>
      </c>
      <c r="Y1586">
        <v>1.6143473822090106</v>
      </c>
      <c r="Z1586">
        <v>-35.922287078284079</v>
      </c>
      <c r="AA1586">
        <v>3.6067193675889326</v>
      </c>
      <c r="AB1586">
        <v>3.4112693260386355</v>
      </c>
    </row>
    <row r="1587" spans="1:28">
      <c r="A1587">
        <v>16</v>
      </c>
      <c r="B1587">
        <v>42</v>
      </c>
      <c r="C1587">
        <v>2024</v>
      </c>
      <c r="D1587">
        <v>6</v>
      </c>
      <c r="E1587">
        <v>99</v>
      </c>
      <c r="F1587">
        <v>176</v>
      </c>
      <c r="G1587">
        <v>99</v>
      </c>
      <c r="H1587">
        <v>99</v>
      </c>
      <c r="I1587">
        <v>99</v>
      </c>
      <c r="J1587">
        <v>111</v>
      </c>
      <c r="M1587">
        <v>99</v>
      </c>
      <c r="N1587">
        <v>99</v>
      </c>
      <c r="O1587">
        <v>99</v>
      </c>
      <c r="P1587">
        <v>99</v>
      </c>
      <c r="Q1587">
        <v>5</v>
      </c>
      <c r="R1587">
        <v>122</v>
      </c>
      <c r="S1587">
        <v>122</v>
      </c>
      <c r="T1587">
        <v>2.2950819672131151</v>
      </c>
      <c r="U1587">
        <v>61.229508196721305</v>
      </c>
      <c r="V1587">
        <v>90.457879686695222</v>
      </c>
      <c r="W1587">
        <v>83.49262295081968</v>
      </c>
      <c r="X1587">
        <v>10.431086641858805</v>
      </c>
      <c r="Y1587">
        <v>1.7357706525142138</v>
      </c>
      <c r="Z1587">
        <v>-37.551840921685226</v>
      </c>
      <c r="AA1587">
        <v>4.4639590193926084</v>
      </c>
      <c r="AB1587">
        <v>4.5070999623010861</v>
      </c>
    </row>
    <row r="1588" spans="1:28">
      <c r="A1588">
        <v>16</v>
      </c>
      <c r="B1588">
        <v>43</v>
      </c>
      <c r="C1588">
        <v>2024</v>
      </c>
      <c r="D1588">
        <v>7</v>
      </c>
      <c r="E1588">
        <v>99</v>
      </c>
      <c r="F1588">
        <v>176</v>
      </c>
      <c r="G1588">
        <v>99</v>
      </c>
      <c r="H1588">
        <v>99</v>
      </c>
      <c r="I1588">
        <v>99</v>
      </c>
      <c r="J1588">
        <v>111</v>
      </c>
      <c r="M1588">
        <v>99</v>
      </c>
      <c r="N1588">
        <v>99</v>
      </c>
      <c r="O1588">
        <v>99</v>
      </c>
      <c r="P1588">
        <v>99</v>
      </c>
      <c r="Q1588">
        <v>10</v>
      </c>
      <c r="R1588">
        <v>376</v>
      </c>
      <c r="S1588">
        <v>376</v>
      </c>
      <c r="T1588">
        <v>4.0505319148936163</v>
      </c>
      <c r="U1588">
        <v>60.566489361702146</v>
      </c>
      <c r="V1588">
        <v>88.356941979207491</v>
      </c>
      <c r="W1588">
        <v>81.553457446808494</v>
      </c>
      <c r="X1588">
        <v>7.8576862196778094</v>
      </c>
      <c r="Y1588">
        <v>2.135277254132387</v>
      </c>
      <c r="Z1588">
        <v>-24.450320305001803</v>
      </c>
      <c r="AA1588">
        <v>13.859196461481751</v>
      </c>
      <c r="AB1588">
        <v>13.97838972794106</v>
      </c>
    </row>
    <row r="1589" spans="1:28">
      <c r="A1589">
        <v>16</v>
      </c>
      <c r="B1589">
        <v>44</v>
      </c>
      <c r="C1589">
        <v>2024</v>
      </c>
      <c r="D1589">
        <v>8</v>
      </c>
      <c r="E1589">
        <v>99</v>
      </c>
      <c r="F1589">
        <v>176</v>
      </c>
      <c r="G1589">
        <v>99</v>
      </c>
      <c r="H1589">
        <v>99</v>
      </c>
      <c r="I1589">
        <v>99</v>
      </c>
      <c r="J1589">
        <v>111</v>
      </c>
      <c r="M1589">
        <v>99</v>
      </c>
      <c r="N1589">
        <v>99</v>
      </c>
      <c r="O1589">
        <v>99</v>
      </c>
      <c r="P1589">
        <v>99</v>
      </c>
      <c r="Q1589">
        <v>12</v>
      </c>
      <c r="R1589">
        <v>326</v>
      </c>
      <c r="S1589">
        <v>326</v>
      </c>
      <c r="T1589">
        <v>4.9202453987730062</v>
      </c>
      <c r="U1589">
        <v>60.033742331288344</v>
      </c>
      <c r="V1589">
        <v>86.357503207066898</v>
      </c>
      <c r="W1589">
        <v>79.707975460122682</v>
      </c>
      <c r="X1589">
        <v>10.213617047934489</v>
      </c>
      <c r="Y1589">
        <v>1.9850892288485056</v>
      </c>
      <c r="Z1589">
        <v>-27.570189282098767</v>
      </c>
      <c r="AA1589">
        <v>10.574116120661696</v>
      </c>
      <c r="AB1589">
        <v>10.318442655662356</v>
      </c>
    </row>
    <row r="1590" spans="1:28">
      <c r="A1590">
        <v>16</v>
      </c>
      <c r="B1590">
        <v>45</v>
      </c>
      <c r="C1590">
        <v>2024</v>
      </c>
      <c r="D1590">
        <v>9</v>
      </c>
      <c r="E1590">
        <v>99</v>
      </c>
      <c r="F1590">
        <v>176</v>
      </c>
      <c r="G1590">
        <v>99</v>
      </c>
      <c r="H1590">
        <v>99</v>
      </c>
      <c r="I1590">
        <v>99</v>
      </c>
      <c r="J1590">
        <v>111</v>
      </c>
      <c r="M1590">
        <v>99</v>
      </c>
      <c r="N1590">
        <v>99</v>
      </c>
      <c r="O1590">
        <v>99</v>
      </c>
      <c r="P1590">
        <v>99</v>
      </c>
      <c r="Q1590">
        <v>8</v>
      </c>
      <c r="R1590">
        <v>122</v>
      </c>
      <c r="S1590">
        <v>122</v>
      </c>
      <c r="T1590">
        <v>4.5901639344262302</v>
      </c>
      <c r="U1590">
        <v>60.172131147541009</v>
      </c>
      <c r="V1590">
        <v>91.429408734880894</v>
      </c>
      <c r="W1590">
        <v>84.389344262295054</v>
      </c>
      <c r="X1590">
        <v>8.7535080309950377</v>
      </c>
      <c r="Y1590">
        <v>1.9235069702936072</v>
      </c>
      <c r="Z1590">
        <v>-31.413037833585868</v>
      </c>
      <c r="AA1590">
        <v>4.6887009992313606</v>
      </c>
      <c r="AB1590">
        <v>4.8051544972334952</v>
      </c>
    </row>
    <row r="1591" spans="1:28">
      <c r="A1591">
        <v>16</v>
      </c>
      <c r="B1591">
        <v>46</v>
      </c>
      <c r="C1591">
        <v>2024</v>
      </c>
      <c r="D1591">
        <v>10</v>
      </c>
      <c r="E1591">
        <v>99</v>
      </c>
      <c r="F1591">
        <v>176</v>
      </c>
      <c r="G1591">
        <v>99</v>
      </c>
      <c r="H1591">
        <v>99</v>
      </c>
      <c r="I1591">
        <v>99</v>
      </c>
      <c r="J1591">
        <v>111</v>
      </c>
      <c r="M1591">
        <v>99</v>
      </c>
      <c r="N1591">
        <v>99</v>
      </c>
      <c r="O1591">
        <v>99</v>
      </c>
      <c r="P1591">
        <v>99</v>
      </c>
      <c r="Q1591">
        <v>15</v>
      </c>
      <c r="R1591">
        <v>441</v>
      </c>
      <c r="S1591">
        <v>441</v>
      </c>
      <c r="T1591">
        <v>5.4308390022675743</v>
      </c>
      <c r="U1591">
        <v>59.836734693877553</v>
      </c>
      <c r="V1591">
        <v>90.754048098112477</v>
      </c>
      <c r="W1591">
        <v>83.765986394557828</v>
      </c>
      <c r="X1591">
        <v>7.9801184068071427</v>
      </c>
      <c r="Y1591">
        <v>2.3212734492539946</v>
      </c>
      <c r="Z1591">
        <v>-13.588387187563512</v>
      </c>
      <c r="AA1591">
        <v>17.112922002328293</v>
      </c>
      <c r="AB1591">
        <v>17.275731349956462</v>
      </c>
    </row>
    <row r="1592" spans="1:28">
      <c r="A1592">
        <v>16</v>
      </c>
      <c r="B1592">
        <v>47</v>
      </c>
      <c r="C1592">
        <v>2024</v>
      </c>
      <c r="D1592">
        <v>11</v>
      </c>
      <c r="E1592">
        <v>99</v>
      </c>
      <c r="F1592">
        <v>176</v>
      </c>
      <c r="G1592">
        <v>99</v>
      </c>
      <c r="H1592">
        <v>99</v>
      </c>
      <c r="I1592">
        <v>99</v>
      </c>
      <c r="J1592">
        <v>111</v>
      </c>
      <c r="M1592">
        <v>99</v>
      </c>
      <c r="N1592">
        <v>99</v>
      </c>
      <c r="O1592">
        <v>99</v>
      </c>
      <c r="P1592">
        <v>99</v>
      </c>
      <c r="Q1592">
        <v>7</v>
      </c>
      <c r="R1592">
        <v>102</v>
      </c>
      <c r="S1592">
        <v>102</v>
      </c>
      <c r="T1592">
        <v>2.4705882352941178</v>
      </c>
      <c r="U1592">
        <v>61.04901960784315</v>
      </c>
      <c r="V1592">
        <v>93.698085951607041</v>
      </c>
      <c r="W1592">
        <v>86.483333333333306</v>
      </c>
      <c r="X1592">
        <v>7.1968141553699354</v>
      </c>
      <c r="Y1592">
        <v>1.9522608863169324</v>
      </c>
      <c r="Z1592">
        <v>-42.810278409036627</v>
      </c>
      <c r="AA1592">
        <v>3.5003431708991091</v>
      </c>
      <c r="AB1592">
        <v>3.6292192198493129</v>
      </c>
    </row>
    <row r="1593" spans="1:28">
      <c r="A1593">
        <v>16</v>
      </c>
      <c r="B1593">
        <v>48</v>
      </c>
      <c r="C1593">
        <v>2024</v>
      </c>
      <c r="D1593">
        <v>12</v>
      </c>
      <c r="E1593">
        <v>99</v>
      </c>
      <c r="F1593">
        <v>176</v>
      </c>
      <c r="G1593">
        <v>99</v>
      </c>
      <c r="H1593">
        <v>99</v>
      </c>
      <c r="I1593">
        <v>99</v>
      </c>
      <c r="J1593">
        <v>111</v>
      </c>
      <c r="M1593">
        <v>99</v>
      </c>
      <c r="N1593">
        <v>99</v>
      </c>
      <c r="O1593">
        <v>99</v>
      </c>
      <c r="P1593">
        <v>99</v>
      </c>
      <c r="Q1593">
        <v>7</v>
      </c>
      <c r="R1593">
        <v>28</v>
      </c>
      <c r="S1593">
        <v>28</v>
      </c>
      <c r="T1593">
        <v>6.8928571428571441</v>
      </c>
      <c r="U1593">
        <v>59.821428571428562</v>
      </c>
      <c r="V1593">
        <v>92.385079709023358</v>
      </c>
      <c r="W1593">
        <v>85.271428571428615</v>
      </c>
      <c r="X1593">
        <v>13.720262834395673</v>
      </c>
      <c r="Y1593">
        <v>2.2369234521129329</v>
      </c>
      <c r="Z1593">
        <v>-21.998278063778265</v>
      </c>
      <c r="AA1593">
        <v>1.2037833190025797</v>
      </c>
      <c r="AB1593">
        <v>1.2715373427553625</v>
      </c>
    </row>
    <row r="1594" spans="1:28">
      <c r="A1594">
        <v>16</v>
      </c>
      <c r="B1594">
        <v>49</v>
      </c>
      <c r="C1594">
        <v>2024</v>
      </c>
      <c r="D1594">
        <v>1</v>
      </c>
      <c r="E1594">
        <v>99</v>
      </c>
      <c r="F1594">
        <v>176</v>
      </c>
      <c r="G1594">
        <v>99</v>
      </c>
      <c r="H1594">
        <v>99</v>
      </c>
      <c r="I1594">
        <v>99</v>
      </c>
      <c r="J1594">
        <v>116</v>
      </c>
      <c r="M1594">
        <v>99</v>
      </c>
      <c r="N1594">
        <v>99</v>
      </c>
      <c r="O1594">
        <v>99</v>
      </c>
      <c r="P1594">
        <v>99</v>
      </c>
      <c r="Q1594">
        <v>5</v>
      </c>
      <c r="R1594">
        <v>31</v>
      </c>
      <c r="S1594">
        <v>31</v>
      </c>
      <c r="T1594">
        <v>4.5161290322580641</v>
      </c>
      <c r="U1594">
        <v>60.741935483870975</v>
      </c>
      <c r="V1594">
        <v>85.905008213050053</v>
      </c>
      <c r="W1594">
        <v>79.290322580645153</v>
      </c>
      <c r="X1594">
        <v>9.3489469767113889</v>
      </c>
      <c r="Y1594">
        <v>2.0314898701721162</v>
      </c>
      <c r="Z1594">
        <v>-33.167518155495415</v>
      </c>
      <c r="AA1594">
        <v>1.1619190404797599</v>
      </c>
      <c r="AB1594">
        <v>1.0912416536439835</v>
      </c>
    </row>
    <row r="1595" spans="1:28">
      <c r="A1595">
        <v>16</v>
      </c>
      <c r="B1595">
        <v>50</v>
      </c>
      <c r="C1595">
        <v>2024</v>
      </c>
      <c r="D1595">
        <v>2</v>
      </c>
      <c r="E1595">
        <v>99</v>
      </c>
      <c r="F1595">
        <v>176</v>
      </c>
      <c r="G1595">
        <v>99</v>
      </c>
      <c r="H1595">
        <v>99</v>
      </c>
      <c r="I1595">
        <v>99</v>
      </c>
      <c r="J1595">
        <v>116</v>
      </c>
      <c r="M1595">
        <v>99</v>
      </c>
      <c r="N1595">
        <v>99</v>
      </c>
      <c r="O1595">
        <v>99</v>
      </c>
      <c r="P1595">
        <v>99</v>
      </c>
      <c r="Q1595">
        <v>4</v>
      </c>
      <c r="R1595">
        <v>223</v>
      </c>
      <c r="S1595">
        <v>223</v>
      </c>
      <c r="T1595">
        <v>4.1659192825112115</v>
      </c>
      <c r="U1595">
        <v>60.591928251121089</v>
      </c>
      <c r="V1595">
        <v>87.138352710259483</v>
      </c>
      <c r="W1595">
        <v>80.428699551569522</v>
      </c>
      <c r="X1595">
        <v>8.1568085739166722</v>
      </c>
      <c r="Y1595">
        <v>2.2549054357112226</v>
      </c>
      <c r="Z1595">
        <v>-45.823279643129155</v>
      </c>
      <c r="AA1595">
        <v>10.367271036727105</v>
      </c>
      <c r="AB1595">
        <v>10.053942487879336</v>
      </c>
    </row>
    <row r="1596" spans="1:28">
      <c r="A1596">
        <v>16</v>
      </c>
      <c r="B1596">
        <v>51</v>
      </c>
      <c r="C1596">
        <v>2024</v>
      </c>
      <c r="D1596">
        <v>3</v>
      </c>
      <c r="E1596">
        <v>99</v>
      </c>
      <c r="F1596">
        <v>176</v>
      </c>
      <c r="G1596">
        <v>99</v>
      </c>
      <c r="H1596">
        <v>99</v>
      </c>
      <c r="I1596">
        <v>99</v>
      </c>
      <c r="J1596">
        <v>116</v>
      </c>
      <c r="M1596">
        <v>99</v>
      </c>
      <c r="N1596">
        <v>99</v>
      </c>
      <c r="O1596">
        <v>99</v>
      </c>
      <c r="P1596">
        <v>99</v>
      </c>
      <c r="Q1596">
        <v>7</v>
      </c>
      <c r="R1596">
        <v>151</v>
      </c>
      <c r="S1596">
        <v>151</v>
      </c>
      <c r="T1596">
        <v>2.741721854304636</v>
      </c>
      <c r="U1596">
        <v>61.331125827814574</v>
      </c>
      <c r="V1596">
        <v>81.213721452505126</v>
      </c>
      <c r="W1596">
        <v>74.960264900662224</v>
      </c>
      <c r="X1596">
        <v>9.5039349081198683</v>
      </c>
      <c r="Y1596">
        <v>2.3995635759505598</v>
      </c>
      <c r="Z1596">
        <v>-50.226896130913261</v>
      </c>
      <c r="AA1596">
        <v>6.118314424635332</v>
      </c>
      <c r="AB1596">
        <v>5.5384434718148086</v>
      </c>
    </row>
    <row r="1597" spans="1:28">
      <c r="A1597">
        <v>16</v>
      </c>
      <c r="B1597">
        <v>52</v>
      </c>
      <c r="C1597">
        <v>2024</v>
      </c>
      <c r="D1597">
        <v>4</v>
      </c>
      <c r="E1597">
        <v>99</v>
      </c>
      <c r="F1597">
        <v>176</v>
      </c>
      <c r="G1597">
        <v>99</v>
      </c>
      <c r="H1597">
        <v>99</v>
      </c>
      <c r="I1597">
        <v>99</v>
      </c>
      <c r="J1597">
        <v>116</v>
      </c>
      <c r="M1597">
        <v>99</v>
      </c>
      <c r="N1597">
        <v>99</v>
      </c>
      <c r="O1597">
        <v>99</v>
      </c>
      <c r="P1597">
        <v>99</v>
      </c>
      <c r="Q1597">
        <v>4</v>
      </c>
      <c r="R1597">
        <v>277</v>
      </c>
      <c r="S1597">
        <v>277</v>
      </c>
      <c r="T1597">
        <v>4.8303249097472927</v>
      </c>
      <c r="U1597">
        <v>60.101083032490983</v>
      </c>
      <c r="V1597">
        <v>91.032616135580483</v>
      </c>
      <c r="W1597">
        <v>84.023104693140766</v>
      </c>
      <c r="X1597">
        <v>7.8987848377601857</v>
      </c>
      <c r="Y1597">
        <v>2.2442623795992742</v>
      </c>
      <c r="Z1597">
        <v>-42.256479436812405</v>
      </c>
      <c r="AA1597">
        <v>8.5546633724521293</v>
      </c>
      <c r="AB1597">
        <v>8.6360865256137469</v>
      </c>
    </row>
    <row r="1598" spans="1:28">
      <c r="A1598">
        <v>16</v>
      </c>
      <c r="B1598">
        <v>53</v>
      </c>
      <c r="C1598">
        <v>2024</v>
      </c>
      <c r="D1598">
        <v>5</v>
      </c>
      <c r="E1598">
        <v>99</v>
      </c>
      <c r="F1598">
        <v>176</v>
      </c>
      <c r="G1598">
        <v>99</v>
      </c>
      <c r="H1598">
        <v>99</v>
      </c>
      <c r="I1598">
        <v>99</v>
      </c>
      <c r="J1598">
        <v>116</v>
      </c>
      <c r="M1598">
        <v>99</v>
      </c>
      <c r="N1598">
        <v>99</v>
      </c>
      <c r="O1598">
        <v>99</v>
      </c>
      <c r="P1598">
        <v>99</v>
      </c>
      <c r="Q1598">
        <v>6</v>
      </c>
      <c r="R1598">
        <v>259</v>
      </c>
      <c r="S1598">
        <v>259</v>
      </c>
      <c r="T1598">
        <v>3.2741312741312742</v>
      </c>
      <c r="U1598">
        <v>60.710424710424704</v>
      </c>
      <c r="V1598">
        <v>86.702752899935987</v>
      </c>
      <c r="W1598">
        <v>80.02664092664098</v>
      </c>
      <c r="X1598">
        <v>8.017361994435948</v>
      </c>
      <c r="Y1598">
        <v>2.0545475065537904</v>
      </c>
      <c r="Z1598">
        <v>-43.769048079271158</v>
      </c>
      <c r="AA1598">
        <v>12.796442687747035</v>
      </c>
      <c r="AB1598">
        <v>12.374216943570977</v>
      </c>
    </row>
    <row r="1599" spans="1:28">
      <c r="A1599">
        <v>16</v>
      </c>
      <c r="B1599">
        <v>54</v>
      </c>
      <c r="C1599">
        <v>2024</v>
      </c>
      <c r="D1599">
        <v>6</v>
      </c>
      <c r="E1599">
        <v>99</v>
      </c>
      <c r="F1599">
        <v>176</v>
      </c>
      <c r="G1599">
        <v>99</v>
      </c>
      <c r="H1599">
        <v>99</v>
      </c>
      <c r="I1599">
        <v>99</v>
      </c>
      <c r="J1599">
        <v>116</v>
      </c>
      <c r="M1599">
        <v>99</v>
      </c>
      <c r="N1599">
        <v>99</v>
      </c>
      <c r="O1599">
        <v>99</v>
      </c>
      <c r="P1599">
        <v>99</v>
      </c>
      <c r="Q1599">
        <v>5</v>
      </c>
      <c r="R1599">
        <v>134</v>
      </c>
      <c r="S1599">
        <v>133</v>
      </c>
      <c r="T1599">
        <v>3.1940298507462694</v>
      </c>
      <c r="U1599">
        <v>60.924812030075181</v>
      </c>
      <c r="V1599">
        <v>87.556920470189596</v>
      </c>
      <c r="W1599">
        <v>80.513533834586497</v>
      </c>
      <c r="X1599">
        <v>10.956700713240487</v>
      </c>
      <c r="Y1599">
        <v>2.6602732070402024</v>
      </c>
      <c r="Z1599">
        <v>-46.98541526406165</v>
      </c>
      <c r="AA1599">
        <v>4.9030369557263054</v>
      </c>
      <c r="AB1599">
        <v>4.7381606823326612</v>
      </c>
    </row>
    <row r="1600" spans="1:28">
      <c r="A1600">
        <v>16</v>
      </c>
      <c r="B1600">
        <v>55</v>
      </c>
      <c r="C1600">
        <v>2024</v>
      </c>
      <c r="D1600">
        <v>7</v>
      </c>
      <c r="E1600">
        <v>99</v>
      </c>
      <c r="F1600">
        <v>176</v>
      </c>
      <c r="G1600">
        <v>99</v>
      </c>
      <c r="H1600">
        <v>99</v>
      </c>
      <c r="I1600">
        <v>99</v>
      </c>
      <c r="J1600">
        <v>116</v>
      </c>
      <c r="M1600">
        <v>99</v>
      </c>
      <c r="N1600">
        <v>99</v>
      </c>
      <c r="O1600">
        <v>99</v>
      </c>
      <c r="P1600">
        <v>99</v>
      </c>
      <c r="R1600">
        <v>0</v>
      </c>
    </row>
    <row r="1601" spans="1:28">
      <c r="A1601">
        <v>16</v>
      </c>
      <c r="B1601">
        <v>56</v>
      </c>
      <c r="C1601">
        <v>2024</v>
      </c>
      <c r="D1601">
        <v>8</v>
      </c>
      <c r="E1601">
        <v>99</v>
      </c>
      <c r="F1601">
        <v>176</v>
      </c>
      <c r="G1601">
        <v>99</v>
      </c>
      <c r="H1601">
        <v>99</v>
      </c>
      <c r="I1601">
        <v>99</v>
      </c>
      <c r="J1601">
        <v>116</v>
      </c>
      <c r="M1601">
        <v>99</v>
      </c>
      <c r="N1601">
        <v>99</v>
      </c>
      <c r="O1601">
        <v>99</v>
      </c>
      <c r="P1601">
        <v>99</v>
      </c>
      <c r="R1601">
        <v>0</v>
      </c>
    </row>
    <row r="1602" spans="1:28">
      <c r="A1602">
        <v>16</v>
      </c>
      <c r="B1602">
        <v>57</v>
      </c>
      <c r="C1602">
        <v>2024</v>
      </c>
      <c r="D1602">
        <v>9</v>
      </c>
      <c r="E1602">
        <v>99</v>
      </c>
      <c r="F1602">
        <v>176</v>
      </c>
      <c r="G1602">
        <v>99</v>
      </c>
      <c r="H1602">
        <v>99</v>
      </c>
      <c r="I1602">
        <v>99</v>
      </c>
      <c r="J1602">
        <v>116</v>
      </c>
      <c r="M1602">
        <v>99</v>
      </c>
      <c r="N1602">
        <v>99</v>
      </c>
      <c r="O1602">
        <v>99</v>
      </c>
      <c r="P1602">
        <v>99</v>
      </c>
      <c r="Q1602">
        <v>5</v>
      </c>
      <c r="R1602">
        <v>354</v>
      </c>
      <c r="S1602">
        <v>354</v>
      </c>
      <c r="T1602">
        <v>3.8587570621468945</v>
      </c>
      <c r="U1602">
        <v>60.545197740112997</v>
      </c>
      <c r="V1602">
        <v>90.089122304448153</v>
      </c>
      <c r="W1602">
        <v>83.152259887005684</v>
      </c>
      <c r="X1602">
        <v>7.5247469676266716</v>
      </c>
      <c r="Y1602">
        <v>2.036237277194036</v>
      </c>
      <c r="Z1602">
        <v>-50.098856405783742</v>
      </c>
      <c r="AA1602">
        <v>13.604919292851656</v>
      </c>
      <c r="AB1602">
        <v>13.738434001759543</v>
      </c>
    </row>
    <row r="1603" spans="1:28">
      <c r="A1603">
        <v>16</v>
      </c>
      <c r="B1603">
        <v>58</v>
      </c>
      <c r="C1603">
        <v>2024</v>
      </c>
      <c r="D1603">
        <v>10</v>
      </c>
      <c r="E1603">
        <v>99</v>
      </c>
      <c r="F1603">
        <v>176</v>
      </c>
      <c r="G1603">
        <v>99</v>
      </c>
      <c r="H1603">
        <v>99</v>
      </c>
      <c r="I1603">
        <v>99</v>
      </c>
      <c r="J1603">
        <v>116</v>
      </c>
      <c r="M1603">
        <v>99</v>
      </c>
      <c r="N1603">
        <v>99</v>
      </c>
      <c r="O1603">
        <v>99</v>
      </c>
      <c r="P1603">
        <v>99</v>
      </c>
      <c r="Q1603">
        <v>2</v>
      </c>
      <c r="R1603">
        <v>15</v>
      </c>
      <c r="S1603">
        <v>15</v>
      </c>
      <c r="T1603">
        <v>10.266666666666667</v>
      </c>
      <c r="U1603">
        <v>58.133333333333354</v>
      </c>
      <c r="V1603">
        <v>92.755507403394702</v>
      </c>
      <c r="W1603">
        <v>85.613333333333358</v>
      </c>
      <c r="X1603">
        <v>9.0996605553296881</v>
      </c>
      <c r="Y1603">
        <v>1.667999467092985</v>
      </c>
      <c r="Z1603">
        <v>-21.358076669932348</v>
      </c>
      <c r="AA1603">
        <v>0.58207217694994196</v>
      </c>
      <c r="AB1603">
        <v>0.60056886151935207</v>
      </c>
    </row>
    <row r="1604" spans="1:28">
      <c r="A1604">
        <v>16</v>
      </c>
      <c r="B1604">
        <v>59</v>
      </c>
      <c r="C1604">
        <v>2024</v>
      </c>
      <c r="D1604">
        <v>11</v>
      </c>
      <c r="E1604">
        <v>99</v>
      </c>
      <c r="F1604">
        <v>176</v>
      </c>
      <c r="G1604">
        <v>99</v>
      </c>
      <c r="H1604">
        <v>99</v>
      </c>
      <c r="I1604">
        <v>99</v>
      </c>
      <c r="J1604">
        <v>116</v>
      </c>
      <c r="M1604">
        <v>99</v>
      </c>
      <c r="N1604">
        <v>99</v>
      </c>
      <c r="O1604">
        <v>99</v>
      </c>
      <c r="P1604">
        <v>99</v>
      </c>
      <c r="Q1604">
        <v>1</v>
      </c>
      <c r="R1604">
        <v>46</v>
      </c>
      <c r="S1604">
        <v>46</v>
      </c>
      <c r="T1604">
        <v>4.7391304347826084</v>
      </c>
      <c r="U1604">
        <v>59.739130434782609</v>
      </c>
      <c r="V1604">
        <v>89.139855857553343</v>
      </c>
      <c r="W1604">
        <v>82.276086956521738</v>
      </c>
      <c r="X1604">
        <v>9.1113924097589134</v>
      </c>
      <c r="Y1604">
        <v>2.641103051910922</v>
      </c>
      <c r="Z1604">
        <v>-71.320935196298393</v>
      </c>
      <c r="AA1604">
        <v>1.5785861358956761</v>
      </c>
      <c r="AB1604">
        <v>1.5570841011374397</v>
      </c>
    </row>
    <row r="1605" spans="1:28">
      <c r="A1605">
        <v>16</v>
      </c>
      <c r="B1605">
        <v>60</v>
      </c>
      <c r="C1605">
        <v>2024</v>
      </c>
      <c r="D1605">
        <v>12</v>
      </c>
      <c r="E1605">
        <v>99</v>
      </c>
      <c r="F1605">
        <v>176</v>
      </c>
      <c r="G1605">
        <v>99</v>
      </c>
      <c r="H1605">
        <v>99</v>
      </c>
      <c r="I1605">
        <v>99</v>
      </c>
      <c r="J1605">
        <v>116</v>
      </c>
      <c r="M1605">
        <v>99</v>
      </c>
      <c r="N1605">
        <v>99</v>
      </c>
      <c r="O1605">
        <v>99</v>
      </c>
      <c r="P1605">
        <v>99</v>
      </c>
      <c r="Q1605">
        <v>6</v>
      </c>
      <c r="R1605">
        <v>360</v>
      </c>
      <c r="S1605">
        <v>360</v>
      </c>
      <c r="T1605">
        <v>5.8555555555555561</v>
      </c>
      <c r="U1605">
        <v>59.747222222222227</v>
      </c>
      <c r="V1605">
        <v>90.915192006741307</v>
      </c>
      <c r="W1605">
        <v>83.914722222222224</v>
      </c>
      <c r="X1605">
        <v>8.8621185033424297</v>
      </c>
      <c r="Y1605">
        <v>2.0179728705246021</v>
      </c>
      <c r="Z1605">
        <v>-39.927527277482731</v>
      </c>
      <c r="AA1605">
        <v>15.477214101461739</v>
      </c>
      <c r="AB1605">
        <v>16.088227947939174</v>
      </c>
    </row>
    <row r="1606" spans="1:28">
      <c r="A1606">
        <v>16</v>
      </c>
      <c r="B1606">
        <v>61</v>
      </c>
      <c r="C1606">
        <v>2024</v>
      </c>
      <c r="D1606">
        <v>1</v>
      </c>
      <c r="E1606">
        <v>99</v>
      </c>
      <c r="F1606">
        <v>176</v>
      </c>
      <c r="G1606">
        <v>99</v>
      </c>
      <c r="H1606">
        <v>99</v>
      </c>
      <c r="I1606">
        <v>99</v>
      </c>
      <c r="J1606">
        <v>117</v>
      </c>
      <c r="M1606">
        <v>99</v>
      </c>
      <c r="N1606">
        <v>99</v>
      </c>
      <c r="O1606">
        <v>99</v>
      </c>
      <c r="P1606">
        <v>99</v>
      </c>
      <c r="Q1606">
        <v>3</v>
      </c>
      <c r="R1606">
        <v>170</v>
      </c>
      <c r="S1606">
        <v>170</v>
      </c>
      <c r="T1606">
        <v>3.3764705882352941</v>
      </c>
      <c r="U1606">
        <v>60.688235294117646</v>
      </c>
      <c r="V1606">
        <v>99.318080428271003</v>
      </c>
      <c r="W1606">
        <v>91.67058823529409</v>
      </c>
      <c r="X1606">
        <v>10.153548478872317</v>
      </c>
      <c r="Y1606">
        <v>1.96510210869</v>
      </c>
      <c r="Z1606">
        <v>-42.457899019375489</v>
      </c>
      <c r="AA1606">
        <v>6.3718140929535245</v>
      </c>
      <c r="AB1606">
        <v>6.9185963915328852</v>
      </c>
    </row>
    <row r="1607" spans="1:28">
      <c r="A1607">
        <v>16</v>
      </c>
      <c r="B1607">
        <v>62</v>
      </c>
      <c r="C1607">
        <v>2024</v>
      </c>
      <c r="D1607">
        <v>2</v>
      </c>
      <c r="E1607">
        <v>99</v>
      </c>
      <c r="F1607">
        <v>176</v>
      </c>
      <c r="G1607">
        <v>99</v>
      </c>
      <c r="H1607">
        <v>99</v>
      </c>
      <c r="I1607">
        <v>99</v>
      </c>
      <c r="J1607">
        <v>117</v>
      </c>
      <c r="M1607">
        <v>99</v>
      </c>
      <c r="N1607">
        <v>99</v>
      </c>
      <c r="O1607">
        <v>99</v>
      </c>
      <c r="P1607">
        <v>99</v>
      </c>
      <c r="Q1607">
        <v>1</v>
      </c>
      <c r="R1607">
        <v>27</v>
      </c>
      <c r="S1607">
        <v>27</v>
      </c>
      <c r="T1607">
        <v>4.1481481481481488</v>
      </c>
      <c r="U1607">
        <v>60.370370370370381</v>
      </c>
      <c r="V1607">
        <v>84.145901047309508</v>
      </c>
      <c r="W1607">
        <v>77.666666666666643</v>
      </c>
      <c r="X1607">
        <v>7.8885758936345569</v>
      </c>
      <c r="Y1607">
        <v>1.65882930937467</v>
      </c>
      <c r="Z1607">
        <v>-51.106190375968239</v>
      </c>
      <c r="AA1607">
        <v>1.2552301255230123</v>
      </c>
      <c r="AB1607">
        <v>1.1754899416291045</v>
      </c>
    </row>
    <row r="1608" spans="1:28">
      <c r="A1608">
        <v>16</v>
      </c>
      <c r="B1608">
        <v>63</v>
      </c>
      <c r="C1608">
        <v>2024</v>
      </c>
      <c r="D1608">
        <v>3</v>
      </c>
      <c r="E1608">
        <v>99</v>
      </c>
      <c r="F1608">
        <v>176</v>
      </c>
      <c r="G1608">
        <v>99</v>
      </c>
      <c r="H1608">
        <v>99</v>
      </c>
      <c r="I1608">
        <v>99</v>
      </c>
      <c r="J1608">
        <v>117</v>
      </c>
      <c r="M1608">
        <v>99</v>
      </c>
      <c r="N1608">
        <v>99</v>
      </c>
      <c r="O1608">
        <v>99</v>
      </c>
      <c r="P1608">
        <v>99</v>
      </c>
      <c r="Q1608">
        <v>2</v>
      </c>
      <c r="R1608">
        <v>56</v>
      </c>
      <c r="S1608">
        <v>56</v>
      </c>
      <c r="T1608">
        <v>4.8928571428571441</v>
      </c>
      <c r="U1608">
        <v>60.017857142857153</v>
      </c>
      <c r="V1608">
        <v>100.12962389722949</v>
      </c>
      <c r="W1608">
        <v>92.419642857142946</v>
      </c>
      <c r="X1608">
        <v>9.3787072601955188</v>
      </c>
      <c r="Y1608">
        <v>2.1000941426903994</v>
      </c>
      <c r="Z1608">
        <v>-46.928965178485157</v>
      </c>
      <c r="AA1608">
        <v>2.2690437601296596</v>
      </c>
      <c r="AB1608">
        <v>2.5323981083468112</v>
      </c>
    </row>
    <row r="1609" spans="1:28">
      <c r="A1609">
        <v>16</v>
      </c>
      <c r="B1609">
        <v>64</v>
      </c>
      <c r="C1609">
        <v>2024</v>
      </c>
      <c r="D1609">
        <v>4</v>
      </c>
      <c r="E1609">
        <v>99</v>
      </c>
      <c r="F1609">
        <v>176</v>
      </c>
      <c r="G1609">
        <v>99</v>
      </c>
      <c r="H1609">
        <v>99</v>
      </c>
      <c r="I1609">
        <v>99</v>
      </c>
      <c r="J1609">
        <v>117</v>
      </c>
      <c r="M1609">
        <v>99</v>
      </c>
      <c r="N1609">
        <v>99</v>
      </c>
      <c r="O1609">
        <v>99</v>
      </c>
      <c r="P1609">
        <v>99</v>
      </c>
      <c r="Q1609">
        <v>1</v>
      </c>
      <c r="R1609">
        <v>70</v>
      </c>
      <c r="S1609">
        <v>70</v>
      </c>
      <c r="T1609">
        <v>1.3571428571428577</v>
      </c>
      <c r="U1609">
        <v>61.785714285714306</v>
      </c>
      <c r="V1609">
        <v>90.671722643553622</v>
      </c>
      <c r="W1609">
        <v>83.689999999999984</v>
      </c>
      <c r="X1609">
        <v>9.2582496031533594</v>
      </c>
      <c r="Y1609">
        <v>1.9920761398448437</v>
      </c>
      <c r="Z1609">
        <v>-59.879025738609293</v>
      </c>
      <c r="AA1609">
        <v>2.161828289067325</v>
      </c>
      <c r="AB1609">
        <v>2.1737525217837188</v>
      </c>
    </row>
    <row r="1610" spans="1:28">
      <c r="A1610">
        <v>16</v>
      </c>
      <c r="B1610">
        <v>65</v>
      </c>
      <c r="C1610">
        <v>2024</v>
      </c>
      <c r="D1610">
        <v>5</v>
      </c>
      <c r="E1610">
        <v>99</v>
      </c>
      <c r="F1610">
        <v>176</v>
      </c>
      <c r="G1610">
        <v>99</v>
      </c>
      <c r="H1610">
        <v>99</v>
      </c>
      <c r="I1610">
        <v>99</v>
      </c>
      <c r="J1610">
        <v>117</v>
      </c>
      <c r="M1610">
        <v>99</v>
      </c>
      <c r="N1610">
        <v>99</v>
      </c>
      <c r="O1610">
        <v>99</v>
      </c>
      <c r="P1610">
        <v>99</v>
      </c>
      <c r="Q1610">
        <v>3</v>
      </c>
      <c r="R1610">
        <v>30</v>
      </c>
      <c r="S1610">
        <v>30</v>
      </c>
      <c r="T1610">
        <v>2.2333333333333338</v>
      </c>
      <c r="U1610">
        <v>61.233333333333348</v>
      </c>
      <c r="V1610">
        <v>94.070061394005052</v>
      </c>
      <c r="W1610">
        <v>86.82666666666664</v>
      </c>
      <c r="X1610">
        <v>7.0531758016433841</v>
      </c>
      <c r="Y1610">
        <v>2.4991109530302218</v>
      </c>
      <c r="Z1610">
        <v>-35.757685838504457</v>
      </c>
      <c r="AA1610">
        <v>1.482213438735178</v>
      </c>
      <c r="AB1610">
        <v>1.5550979786950132</v>
      </c>
    </row>
    <row r="1611" spans="1:28">
      <c r="A1611">
        <v>16</v>
      </c>
      <c r="B1611">
        <v>66</v>
      </c>
      <c r="C1611">
        <v>2024</v>
      </c>
      <c r="D1611">
        <v>6</v>
      </c>
      <c r="E1611">
        <v>99</v>
      </c>
      <c r="F1611">
        <v>176</v>
      </c>
      <c r="G1611">
        <v>99</v>
      </c>
      <c r="H1611">
        <v>99</v>
      </c>
      <c r="I1611">
        <v>99</v>
      </c>
      <c r="J1611">
        <v>117</v>
      </c>
      <c r="M1611">
        <v>99</v>
      </c>
      <c r="N1611">
        <v>99</v>
      </c>
      <c r="O1611">
        <v>99</v>
      </c>
      <c r="P1611">
        <v>99</v>
      </c>
      <c r="Q1611">
        <v>2</v>
      </c>
      <c r="R1611">
        <v>59</v>
      </c>
      <c r="S1611">
        <v>59</v>
      </c>
      <c r="T1611">
        <v>2.6101694915254239</v>
      </c>
      <c r="U1611">
        <v>61.50847457627119</v>
      </c>
      <c r="V1611">
        <v>89.020695227427126</v>
      </c>
      <c r="W1611">
        <v>82.166101694915284</v>
      </c>
      <c r="X1611">
        <v>7.6415370307973358</v>
      </c>
      <c r="Y1611">
        <v>2.0031575190094673</v>
      </c>
      <c r="Z1611">
        <v>-48.961448370444565</v>
      </c>
      <c r="AA1611">
        <v>2.1587998536406876</v>
      </c>
      <c r="AB1611">
        <v>2.1450328582326126</v>
      </c>
    </row>
    <row r="1612" spans="1:28">
      <c r="A1612">
        <v>16</v>
      </c>
      <c r="B1612">
        <v>67</v>
      </c>
      <c r="C1612">
        <v>2024</v>
      </c>
      <c r="D1612">
        <v>7</v>
      </c>
      <c r="E1612">
        <v>99</v>
      </c>
      <c r="F1612">
        <v>176</v>
      </c>
      <c r="G1612">
        <v>99</v>
      </c>
      <c r="H1612">
        <v>99</v>
      </c>
      <c r="I1612">
        <v>99</v>
      </c>
      <c r="J1612">
        <v>117</v>
      </c>
      <c r="M1612">
        <v>99</v>
      </c>
      <c r="N1612">
        <v>99</v>
      </c>
      <c r="O1612">
        <v>99</v>
      </c>
      <c r="P1612">
        <v>99</v>
      </c>
      <c r="Q1612">
        <v>3</v>
      </c>
      <c r="R1612">
        <v>111</v>
      </c>
      <c r="S1612">
        <v>111</v>
      </c>
      <c r="T1612">
        <v>0.50450450450450435</v>
      </c>
      <c r="U1612">
        <v>62.531531531531542</v>
      </c>
      <c r="V1612">
        <v>85.306433193757101</v>
      </c>
      <c r="W1612">
        <v>78.737837837837859</v>
      </c>
      <c r="X1612">
        <v>7.283042801066733</v>
      </c>
      <c r="Y1612">
        <v>1.6375097541545307</v>
      </c>
      <c r="Z1612">
        <v>-34.713342345330823</v>
      </c>
      <c r="AA1612">
        <v>4.0914117213416876</v>
      </c>
      <c r="AB1612">
        <v>3.9841289450279662</v>
      </c>
    </row>
    <row r="1613" spans="1:28">
      <c r="A1613">
        <v>16</v>
      </c>
      <c r="B1613">
        <v>68</v>
      </c>
      <c r="C1613">
        <v>2024</v>
      </c>
      <c r="D1613">
        <v>8</v>
      </c>
      <c r="E1613">
        <v>99</v>
      </c>
      <c r="F1613">
        <v>176</v>
      </c>
      <c r="G1613">
        <v>99</v>
      </c>
      <c r="H1613">
        <v>99</v>
      </c>
      <c r="I1613">
        <v>99</v>
      </c>
      <c r="J1613">
        <v>117</v>
      </c>
      <c r="M1613">
        <v>99</v>
      </c>
      <c r="N1613">
        <v>99</v>
      </c>
      <c r="O1613">
        <v>99</v>
      </c>
      <c r="P1613">
        <v>99</v>
      </c>
      <c r="Q1613">
        <v>3</v>
      </c>
      <c r="R1613">
        <v>168</v>
      </c>
      <c r="S1613">
        <v>168</v>
      </c>
      <c r="T1613">
        <v>3.0654761904761911</v>
      </c>
      <c r="U1613">
        <v>61.321428571428562</v>
      </c>
      <c r="V1613">
        <v>86.771268637465823</v>
      </c>
      <c r="W1613">
        <v>80.089880952380923</v>
      </c>
      <c r="X1613">
        <v>11.092568511228944</v>
      </c>
      <c r="Y1613">
        <v>2.239582838949612</v>
      </c>
      <c r="Z1613">
        <v>-52.728224593510589</v>
      </c>
      <c r="AA1613">
        <v>5.4492377554330176</v>
      </c>
      <c r="AB1613">
        <v>5.3429573356809605</v>
      </c>
    </row>
    <row r="1614" spans="1:28">
      <c r="A1614">
        <v>16</v>
      </c>
      <c r="B1614">
        <v>69</v>
      </c>
      <c r="C1614">
        <v>2024</v>
      </c>
      <c r="D1614">
        <v>9</v>
      </c>
      <c r="E1614">
        <v>99</v>
      </c>
      <c r="F1614">
        <v>176</v>
      </c>
      <c r="G1614">
        <v>99</v>
      </c>
      <c r="H1614">
        <v>99</v>
      </c>
      <c r="I1614">
        <v>99</v>
      </c>
      <c r="J1614">
        <v>117</v>
      </c>
      <c r="M1614">
        <v>99</v>
      </c>
      <c r="N1614">
        <v>99</v>
      </c>
      <c r="O1614">
        <v>99</v>
      </c>
      <c r="P1614">
        <v>99</v>
      </c>
      <c r="Q1614">
        <v>2</v>
      </c>
      <c r="R1614">
        <v>50</v>
      </c>
      <c r="S1614">
        <v>50</v>
      </c>
      <c r="T1614">
        <v>5.04</v>
      </c>
      <c r="U1614">
        <v>59.840000000000018</v>
      </c>
      <c r="V1614">
        <v>98.318526543878633</v>
      </c>
      <c r="W1614">
        <v>90.748000000000005</v>
      </c>
      <c r="X1614">
        <v>8.6390332792508495</v>
      </c>
      <c r="Y1614">
        <v>2.0529003872568783</v>
      </c>
      <c r="Z1614">
        <v>-31.780638507828979</v>
      </c>
      <c r="AA1614">
        <v>1.9215987701767876</v>
      </c>
      <c r="AB1614">
        <v>2.1177124001502845</v>
      </c>
    </row>
    <row r="1615" spans="1:28">
      <c r="A1615">
        <v>16</v>
      </c>
      <c r="B1615">
        <v>70</v>
      </c>
      <c r="C1615">
        <v>2024</v>
      </c>
      <c r="D1615">
        <v>10</v>
      </c>
      <c r="E1615">
        <v>99</v>
      </c>
      <c r="F1615">
        <v>176</v>
      </c>
      <c r="G1615">
        <v>99</v>
      </c>
      <c r="H1615">
        <v>99</v>
      </c>
      <c r="I1615">
        <v>99</v>
      </c>
      <c r="J1615">
        <v>117</v>
      </c>
      <c r="M1615">
        <v>99</v>
      </c>
      <c r="N1615">
        <v>99</v>
      </c>
      <c r="O1615">
        <v>99</v>
      </c>
      <c r="P1615">
        <v>99</v>
      </c>
      <c r="Q1615">
        <v>3</v>
      </c>
      <c r="R1615">
        <v>39</v>
      </c>
      <c r="S1615">
        <v>39</v>
      </c>
      <c r="T1615">
        <v>5.7435897435897445</v>
      </c>
      <c r="U1615">
        <v>60.128205128205103</v>
      </c>
      <c r="V1615">
        <v>96.849737478123174</v>
      </c>
      <c r="W1615">
        <v>89.392307692307682</v>
      </c>
      <c r="X1615">
        <v>12.155454291532411</v>
      </c>
      <c r="Y1615">
        <v>1.8835248894570888</v>
      </c>
      <c r="Z1615">
        <v>-29.875559566790592</v>
      </c>
      <c r="AA1615">
        <v>1.513387660069849</v>
      </c>
      <c r="AB1615">
        <v>1.6304027580711085</v>
      </c>
    </row>
    <row r="1616" spans="1:28">
      <c r="A1616">
        <v>16</v>
      </c>
      <c r="B1616">
        <v>71</v>
      </c>
      <c r="C1616">
        <v>2024</v>
      </c>
      <c r="D1616">
        <v>11</v>
      </c>
      <c r="E1616">
        <v>99</v>
      </c>
      <c r="F1616">
        <v>176</v>
      </c>
      <c r="G1616">
        <v>99</v>
      </c>
      <c r="H1616">
        <v>99</v>
      </c>
      <c r="I1616">
        <v>99</v>
      </c>
      <c r="J1616">
        <v>117</v>
      </c>
      <c r="M1616">
        <v>99</v>
      </c>
      <c r="N1616">
        <v>99</v>
      </c>
      <c r="O1616">
        <v>99</v>
      </c>
      <c r="P1616">
        <v>99</v>
      </c>
      <c r="Q1616">
        <v>3</v>
      </c>
      <c r="R1616">
        <v>82</v>
      </c>
      <c r="S1616">
        <v>82</v>
      </c>
      <c r="T1616">
        <v>1.3658536585365857</v>
      </c>
      <c r="U1616">
        <v>61.463414634146325</v>
      </c>
      <c r="V1616">
        <v>92.72784927199217</v>
      </c>
      <c r="W1616">
        <v>85.587804878048772</v>
      </c>
      <c r="X1616">
        <v>7.2863284983810397</v>
      </c>
      <c r="Y1616">
        <v>1.6244708102777812</v>
      </c>
      <c r="Z1616">
        <v>-9.3898410613162095</v>
      </c>
      <c r="AA1616">
        <v>2.8140013726835966</v>
      </c>
      <c r="AB1616">
        <v>2.8873959993137568</v>
      </c>
    </row>
    <row r="1617" spans="1:28">
      <c r="A1617">
        <v>16</v>
      </c>
      <c r="B1617">
        <v>72</v>
      </c>
      <c r="C1617">
        <v>2024</v>
      </c>
      <c r="D1617">
        <v>12</v>
      </c>
      <c r="E1617">
        <v>99</v>
      </c>
      <c r="F1617">
        <v>176</v>
      </c>
      <c r="G1617">
        <v>99</v>
      </c>
      <c r="H1617">
        <v>99</v>
      </c>
      <c r="I1617">
        <v>99</v>
      </c>
      <c r="J1617">
        <v>117</v>
      </c>
      <c r="M1617">
        <v>99</v>
      </c>
      <c r="N1617">
        <v>99</v>
      </c>
      <c r="O1617">
        <v>99</v>
      </c>
      <c r="P1617">
        <v>99</v>
      </c>
      <c r="Q1617">
        <v>3</v>
      </c>
      <c r="R1617">
        <v>112</v>
      </c>
      <c r="S1617">
        <v>112</v>
      </c>
      <c r="T1617">
        <v>5.0982142857142847</v>
      </c>
      <c r="U1617">
        <v>60.169642857142847</v>
      </c>
      <c r="V1617">
        <v>102.79175050301812</v>
      </c>
      <c r="W1617">
        <v>94.876785714285759</v>
      </c>
      <c r="X1617">
        <v>13.656565546487469</v>
      </c>
      <c r="Y1617">
        <v>2.6250455535406543</v>
      </c>
      <c r="Z1617">
        <v>-28.608476598356003</v>
      </c>
      <c r="AA1617">
        <v>4.8151332760103189</v>
      </c>
      <c r="AB1617">
        <v>5.6590761063775501</v>
      </c>
    </row>
    <row r="1618" spans="1:28">
      <c r="A1618">
        <v>16</v>
      </c>
      <c r="B1618">
        <v>73</v>
      </c>
      <c r="C1618">
        <v>2024</v>
      </c>
      <c r="D1618">
        <v>1</v>
      </c>
      <c r="E1618">
        <v>99</v>
      </c>
      <c r="F1618">
        <v>176</v>
      </c>
      <c r="G1618">
        <v>99</v>
      </c>
      <c r="H1618">
        <v>99</v>
      </c>
      <c r="I1618">
        <v>99</v>
      </c>
      <c r="J1618">
        <v>121</v>
      </c>
      <c r="M1618">
        <v>99</v>
      </c>
      <c r="N1618">
        <v>99</v>
      </c>
      <c r="O1618">
        <v>99</v>
      </c>
      <c r="P1618">
        <v>99</v>
      </c>
      <c r="Q1618">
        <v>12</v>
      </c>
      <c r="R1618">
        <v>461</v>
      </c>
      <c r="S1618">
        <v>461</v>
      </c>
      <c r="T1618">
        <v>3.5748373101952278</v>
      </c>
      <c r="U1618">
        <v>60.778741865509758</v>
      </c>
      <c r="V1618">
        <v>88.243091118041562</v>
      </c>
      <c r="W1618">
        <v>81.448373101952257</v>
      </c>
      <c r="X1618">
        <v>12.736875877333118</v>
      </c>
      <c r="Y1618">
        <v>2.1862475256845686</v>
      </c>
      <c r="Z1618">
        <v>-48.269620612634291</v>
      </c>
      <c r="AA1618">
        <v>17.278860569715139</v>
      </c>
      <c r="AB1618">
        <v>16.66949318084955</v>
      </c>
    </row>
    <row r="1619" spans="1:28">
      <c r="A1619">
        <v>16</v>
      </c>
      <c r="B1619">
        <v>74</v>
      </c>
      <c r="C1619">
        <v>2024</v>
      </c>
      <c r="D1619">
        <v>2</v>
      </c>
      <c r="E1619">
        <v>99</v>
      </c>
      <c r="F1619">
        <v>176</v>
      </c>
      <c r="G1619">
        <v>99</v>
      </c>
      <c r="H1619">
        <v>99</v>
      </c>
      <c r="I1619">
        <v>99</v>
      </c>
      <c r="J1619">
        <v>121</v>
      </c>
      <c r="M1619">
        <v>99</v>
      </c>
      <c r="N1619">
        <v>99</v>
      </c>
      <c r="O1619">
        <v>99</v>
      </c>
      <c r="P1619">
        <v>99</v>
      </c>
      <c r="Q1619">
        <v>11</v>
      </c>
      <c r="R1619">
        <v>260</v>
      </c>
      <c r="S1619">
        <v>260</v>
      </c>
      <c r="T1619">
        <v>5.2730769230769212</v>
      </c>
      <c r="U1619">
        <v>60.092307692307699</v>
      </c>
      <c r="V1619">
        <v>94.995832986082178</v>
      </c>
      <c r="W1619">
        <v>87.681153846153862</v>
      </c>
      <c r="X1619">
        <v>13.674197719940421</v>
      </c>
      <c r="Y1619">
        <v>2.2444672276722595</v>
      </c>
      <c r="Z1619">
        <v>-42.614794498137087</v>
      </c>
      <c r="AA1619">
        <v>12.08740120874012</v>
      </c>
      <c r="AB1619">
        <v>12.779094777450101</v>
      </c>
    </row>
    <row r="1620" spans="1:28">
      <c r="A1620">
        <v>16</v>
      </c>
      <c r="B1620">
        <v>75</v>
      </c>
      <c r="C1620">
        <v>2024</v>
      </c>
      <c r="D1620">
        <v>3</v>
      </c>
      <c r="E1620">
        <v>99</v>
      </c>
      <c r="F1620">
        <v>176</v>
      </c>
      <c r="G1620">
        <v>99</v>
      </c>
      <c r="H1620">
        <v>99</v>
      </c>
      <c r="I1620">
        <v>99</v>
      </c>
      <c r="J1620">
        <v>121</v>
      </c>
      <c r="M1620">
        <v>99</v>
      </c>
      <c r="N1620">
        <v>99</v>
      </c>
      <c r="O1620">
        <v>99</v>
      </c>
      <c r="P1620">
        <v>99</v>
      </c>
      <c r="Q1620">
        <v>19</v>
      </c>
      <c r="R1620">
        <v>657</v>
      </c>
      <c r="S1620">
        <v>657</v>
      </c>
      <c r="T1620">
        <v>4.6468797564687971</v>
      </c>
      <c r="U1620">
        <v>60.433789954337897</v>
      </c>
      <c r="V1620">
        <v>90.20944540913662</v>
      </c>
      <c r="W1620">
        <v>83.2633181126332</v>
      </c>
      <c r="X1620">
        <v>11.215350562024222</v>
      </c>
      <c r="Y1620">
        <v>2.577082543072994</v>
      </c>
      <c r="Z1620">
        <v>-50.630612410171857</v>
      </c>
      <c r="AA1620">
        <v>26.620745542949752</v>
      </c>
      <c r="AB1620">
        <v>26.766941574534624</v>
      </c>
    </row>
    <row r="1621" spans="1:28">
      <c r="A1621">
        <v>16</v>
      </c>
      <c r="B1621">
        <v>76</v>
      </c>
      <c r="C1621">
        <v>2024</v>
      </c>
      <c r="D1621">
        <v>4</v>
      </c>
      <c r="E1621">
        <v>99</v>
      </c>
      <c r="F1621">
        <v>176</v>
      </c>
      <c r="G1621">
        <v>99</v>
      </c>
      <c r="H1621">
        <v>99</v>
      </c>
      <c r="I1621">
        <v>99</v>
      </c>
      <c r="J1621">
        <v>121</v>
      </c>
      <c r="M1621">
        <v>99</v>
      </c>
      <c r="N1621">
        <v>99</v>
      </c>
      <c r="O1621">
        <v>99</v>
      </c>
      <c r="P1621">
        <v>99</v>
      </c>
      <c r="Q1621">
        <v>15</v>
      </c>
      <c r="R1621">
        <v>677</v>
      </c>
      <c r="S1621">
        <v>677</v>
      </c>
      <c r="T1621">
        <v>3.0841949778434259</v>
      </c>
      <c r="U1621">
        <v>60.878877400295423</v>
      </c>
      <c r="V1621">
        <v>90.350008241701062</v>
      </c>
      <c r="W1621">
        <v>83.393057607090142</v>
      </c>
      <c r="X1621">
        <v>10.807616533788963</v>
      </c>
      <c r="Y1621">
        <v>2.0768357176163881</v>
      </c>
      <c r="Z1621">
        <v>-24.764038674753351</v>
      </c>
      <c r="AA1621">
        <v>20.907967881408275</v>
      </c>
      <c r="AB1621">
        <v>20.948699024904105</v>
      </c>
    </row>
    <row r="1622" spans="1:28">
      <c r="A1622">
        <v>16</v>
      </c>
      <c r="B1622">
        <v>77</v>
      </c>
      <c r="C1622">
        <v>2024</v>
      </c>
      <c r="D1622">
        <v>5</v>
      </c>
      <c r="E1622">
        <v>99</v>
      </c>
      <c r="F1622">
        <v>176</v>
      </c>
      <c r="G1622">
        <v>99</v>
      </c>
      <c r="H1622">
        <v>99</v>
      </c>
      <c r="I1622">
        <v>99</v>
      </c>
      <c r="J1622">
        <v>121</v>
      </c>
      <c r="M1622">
        <v>99</v>
      </c>
      <c r="N1622">
        <v>99</v>
      </c>
      <c r="O1622">
        <v>99</v>
      </c>
      <c r="P1622">
        <v>99</v>
      </c>
      <c r="Q1622">
        <v>11</v>
      </c>
      <c r="R1622">
        <v>320</v>
      </c>
      <c r="S1622">
        <v>320</v>
      </c>
      <c r="T1622">
        <v>6.8093750000000002</v>
      </c>
      <c r="U1622">
        <v>59.465625000000003</v>
      </c>
      <c r="V1622">
        <v>92.473930119176515</v>
      </c>
      <c r="W1622">
        <v>85.353437500000013</v>
      </c>
      <c r="X1622">
        <v>12.768630532816983</v>
      </c>
      <c r="Y1622">
        <v>2.7326851921461528</v>
      </c>
      <c r="Z1622">
        <v>-55.776992246726877</v>
      </c>
      <c r="AA1622">
        <v>15.810276679841898</v>
      </c>
      <c r="AB1622">
        <v>16.306260212643885</v>
      </c>
    </row>
    <row r="1623" spans="1:28">
      <c r="A1623">
        <v>16</v>
      </c>
      <c r="B1623">
        <v>78</v>
      </c>
      <c r="C1623">
        <v>2024</v>
      </c>
      <c r="D1623">
        <v>6</v>
      </c>
      <c r="E1623">
        <v>99</v>
      </c>
      <c r="F1623">
        <v>176</v>
      </c>
      <c r="G1623">
        <v>99</v>
      </c>
      <c r="H1623">
        <v>99</v>
      </c>
      <c r="I1623">
        <v>99</v>
      </c>
      <c r="J1623">
        <v>121</v>
      </c>
      <c r="M1623">
        <v>99</v>
      </c>
      <c r="N1623">
        <v>99</v>
      </c>
      <c r="O1623">
        <v>99</v>
      </c>
      <c r="P1623">
        <v>99</v>
      </c>
      <c r="Q1623">
        <v>12</v>
      </c>
      <c r="R1623">
        <v>686</v>
      </c>
      <c r="S1623">
        <v>686</v>
      </c>
      <c r="T1623">
        <v>4.3440233236151604</v>
      </c>
      <c r="U1623">
        <v>60.415451895043738</v>
      </c>
      <c r="V1623">
        <v>91.375253088389044</v>
      </c>
      <c r="W1623">
        <v>84.339358600583054</v>
      </c>
      <c r="X1623">
        <v>10.328053259773457</v>
      </c>
      <c r="Y1623">
        <v>2.2743967931008195</v>
      </c>
      <c r="Z1623">
        <v>-46.099192112797617</v>
      </c>
      <c r="AA1623">
        <v>25.100622027076462</v>
      </c>
      <c r="AB1623">
        <v>25.600218051939542</v>
      </c>
    </row>
    <row r="1624" spans="1:28">
      <c r="A1624">
        <v>16</v>
      </c>
      <c r="B1624">
        <v>79</v>
      </c>
      <c r="C1624">
        <v>2024</v>
      </c>
      <c r="D1624">
        <v>7</v>
      </c>
      <c r="E1624">
        <v>99</v>
      </c>
      <c r="F1624">
        <v>176</v>
      </c>
      <c r="G1624">
        <v>99</v>
      </c>
      <c r="H1624">
        <v>99</v>
      </c>
      <c r="I1624">
        <v>99</v>
      </c>
      <c r="J1624">
        <v>121</v>
      </c>
      <c r="M1624">
        <v>99</v>
      </c>
      <c r="N1624">
        <v>99</v>
      </c>
      <c r="O1624">
        <v>99</v>
      </c>
      <c r="P1624">
        <v>99</v>
      </c>
      <c r="Q1624">
        <v>18</v>
      </c>
      <c r="R1624">
        <v>541</v>
      </c>
      <c r="S1624">
        <v>540</v>
      </c>
      <c r="T1624">
        <v>4.7763401109057311</v>
      </c>
      <c r="U1624">
        <v>60.190740740740736</v>
      </c>
      <c r="V1624">
        <v>87.082781589823938</v>
      </c>
      <c r="W1624">
        <v>80.305555555555557</v>
      </c>
      <c r="X1624">
        <v>9.9056365672513031</v>
      </c>
      <c r="Y1624">
        <v>2.1846915638325211</v>
      </c>
      <c r="Z1624">
        <v>-37.098821112086874</v>
      </c>
      <c r="AA1624">
        <v>19.941024695908595</v>
      </c>
      <c r="AB1624">
        <v>19.768161157580501</v>
      </c>
    </row>
    <row r="1625" spans="1:28">
      <c r="A1625">
        <v>16</v>
      </c>
      <c r="B1625">
        <v>80</v>
      </c>
      <c r="C1625">
        <v>2024</v>
      </c>
      <c r="D1625">
        <v>8</v>
      </c>
      <c r="E1625">
        <v>99</v>
      </c>
      <c r="F1625">
        <v>176</v>
      </c>
      <c r="G1625">
        <v>99</v>
      </c>
      <c r="H1625">
        <v>99</v>
      </c>
      <c r="I1625">
        <v>99</v>
      </c>
      <c r="J1625">
        <v>121</v>
      </c>
      <c r="M1625">
        <v>99</v>
      </c>
      <c r="N1625">
        <v>99</v>
      </c>
      <c r="O1625">
        <v>99</v>
      </c>
      <c r="P1625">
        <v>99</v>
      </c>
      <c r="Q1625">
        <v>18</v>
      </c>
      <c r="R1625">
        <v>843</v>
      </c>
      <c r="S1625">
        <v>843</v>
      </c>
      <c r="T1625">
        <v>5.2538552787663084</v>
      </c>
      <c r="U1625">
        <v>59.908659549228915</v>
      </c>
      <c r="V1625">
        <v>88.695380605560544</v>
      </c>
      <c r="W1625">
        <v>81.865836298932308</v>
      </c>
      <c r="X1625">
        <v>11.340935421480715</v>
      </c>
      <c r="Y1625">
        <v>2.6153046190915226</v>
      </c>
      <c r="Z1625">
        <v>-53.652467172376205</v>
      </c>
      <c r="AA1625">
        <v>27.343496594226405</v>
      </c>
      <c r="AB1625">
        <v>27.40470009971062</v>
      </c>
    </row>
    <row r="1626" spans="1:28">
      <c r="A1626">
        <v>16</v>
      </c>
      <c r="B1626">
        <v>81</v>
      </c>
      <c r="C1626">
        <v>2024</v>
      </c>
      <c r="D1626">
        <v>9</v>
      </c>
      <c r="E1626">
        <v>99</v>
      </c>
      <c r="F1626">
        <v>176</v>
      </c>
      <c r="G1626">
        <v>99</v>
      </c>
      <c r="H1626">
        <v>99</v>
      </c>
      <c r="I1626">
        <v>99</v>
      </c>
      <c r="J1626">
        <v>121</v>
      </c>
      <c r="M1626">
        <v>99</v>
      </c>
      <c r="N1626">
        <v>99</v>
      </c>
      <c r="O1626">
        <v>99</v>
      </c>
      <c r="P1626">
        <v>99</v>
      </c>
      <c r="Q1626">
        <v>15</v>
      </c>
      <c r="R1626">
        <v>676</v>
      </c>
      <c r="S1626">
        <v>676</v>
      </c>
      <c r="T1626">
        <v>5.5695266272189343</v>
      </c>
      <c r="U1626">
        <v>59.713017751479299</v>
      </c>
      <c r="V1626">
        <v>89.323469263464219</v>
      </c>
      <c r="W1626">
        <v>82.445562130177493</v>
      </c>
      <c r="X1626">
        <v>9.9224132668945177</v>
      </c>
      <c r="Y1626">
        <v>2.3729009546361941</v>
      </c>
      <c r="Z1626">
        <v>-36.075225328700128</v>
      </c>
      <c r="AA1626">
        <v>25.980015372790156</v>
      </c>
      <c r="AB1626">
        <v>26.012008802410126</v>
      </c>
    </row>
    <row r="1627" spans="1:28">
      <c r="A1627">
        <v>16</v>
      </c>
      <c r="B1627">
        <v>82</v>
      </c>
      <c r="C1627">
        <v>2024</v>
      </c>
      <c r="D1627">
        <v>10</v>
      </c>
      <c r="E1627">
        <v>99</v>
      </c>
      <c r="F1627">
        <v>176</v>
      </c>
      <c r="G1627">
        <v>99</v>
      </c>
      <c r="H1627">
        <v>99</v>
      </c>
      <c r="I1627">
        <v>99</v>
      </c>
      <c r="J1627">
        <v>121</v>
      </c>
      <c r="M1627">
        <v>99</v>
      </c>
      <c r="N1627">
        <v>99</v>
      </c>
      <c r="O1627">
        <v>99</v>
      </c>
      <c r="P1627">
        <v>99</v>
      </c>
      <c r="Q1627">
        <v>12</v>
      </c>
      <c r="R1627">
        <v>458</v>
      </c>
      <c r="S1627">
        <v>458</v>
      </c>
      <c r="T1627">
        <v>4.0960698689956336</v>
      </c>
      <c r="U1627">
        <v>60.484716157205234</v>
      </c>
      <c r="V1627">
        <v>92.055287722302793</v>
      </c>
      <c r="W1627">
        <v>84.967030567685612</v>
      </c>
      <c r="X1627">
        <v>11.565733169967595</v>
      </c>
      <c r="Y1627">
        <v>2.4982059121888125</v>
      </c>
      <c r="Z1627">
        <v>-37.104843496618777</v>
      </c>
      <c r="AA1627">
        <v>17.772603802871558</v>
      </c>
      <c r="AB1627">
        <v>18.198938786123225</v>
      </c>
    </row>
    <row r="1628" spans="1:28">
      <c r="A1628">
        <v>16</v>
      </c>
      <c r="B1628">
        <v>83</v>
      </c>
      <c r="C1628">
        <v>2024</v>
      </c>
      <c r="D1628">
        <v>11</v>
      </c>
      <c r="E1628">
        <v>99</v>
      </c>
      <c r="F1628">
        <v>176</v>
      </c>
      <c r="G1628">
        <v>99</v>
      </c>
      <c r="H1628">
        <v>99</v>
      </c>
      <c r="I1628">
        <v>99</v>
      </c>
      <c r="J1628">
        <v>121</v>
      </c>
      <c r="M1628">
        <v>99</v>
      </c>
      <c r="N1628">
        <v>99</v>
      </c>
      <c r="O1628">
        <v>99</v>
      </c>
      <c r="P1628">
        <v>99</v>
      </c>
      <c r="Q1628">
        <v>15</v>
      </c>
      <c r="R1628">
        <v>776</v>
      </c>
      <c r="S1628">
        <v>776</v>
      </c>
      <c r="T1628">
        <v>3.05541237113402</v>
      </c>
      <c r="U1628">
        <v>61.109536082474222</v>
      </c>
      <c r="V1628">
        <v>90.205627101227421</v>
      </c>
      <c r="W1628">
        <v>83.259793814432939</v>
      </c>
      <c r="X1628">
        <v>9.4777292921255114</v>
      </c>
      <c r="Y1628">
        <v>2.2691593863946959</v>
      </c>
      <c r="Z1628">
        <v>-30.436659999543551</v>
      </c>
      <c r="AA1628">
        <v>26.630061770761841</v>
      </c>
      <c r="AB1628">
        <v>26.581388469587942</v>
      </c>
    </row>
    <row r="1629" spans="1:28">
      <c r="A1629">
        <v>16</v>
      </c>
      <c r="B1629">
        <v>84</v>
      </c>
      <c r="C1629">
        <v>2024</v>
      </c>
      <c r="D1629">
        <v>12</v>
      </c>
      <c r="E1629">
        <v>99</v>
      </c>
      <c r="F1629">
        <v>176</v>
      </c>
      <c r="G1629">
        <v>99</v>
      </c>
      <c r="H1629">
        <v>99</v>
      </c>
      <c r="I1629">
        <v>99</v>
      </c>
      <c r="J1629">
        <v>121</v>
      </c>
      <c r="M1629">
        <v>99</v>
      </c>
      <c r="N1629">
        <v>99</v>
      </c>
      <c r="O1629">
        <v>99</v>
      </c>
      <c r="P1629">
        <v>99</v>
      </c>
      <c r="Q1629">
        <v>12</v>
      </c>
      <c r="R1629">
        <v>420</v>
      </c>
      <c r="S1629">
        <v>420</v>
      </c>
      <c r="T1629">
        <v>8.3595238095238091</v>
      </c>
      <c r="U1629">
        <v>58.85</v>
      </c>
      <c r="V1629">
        <v>90.811793839962803</v>
      </c>
      <c r="W1629">
        <v>83.819285714285641</v>
      </c>
      <c r="X1629">
        <v>11.349461261151133</v>
      </c>
      <c r="Y1629">
        <v>2.197157254271882</v>
      </c>
      <c r="Z1629">
        <v>-44.132816596318591</v>
      </c>
      <c r="AA1629">
        <v>18.056749785038697</v>
      </c>
      <c r="AB1629">
        <v>18.748252541503625</v>
      </c>
    </row>
    <row r="1630" spans="1:28">
      <c r="A1630">
        <v>16</v>
      </c>
      <c r="B1630">
        <v>85</v>
      </c>
      <c r="C1630">
        <v>2024</v>
      </c>
      <c r="D1630">
        <v>1</v>
      </c>
      <c r="E1630">
        <v>99</v>
      </c>
      <c r="F1630">
        <v>176</v>
      </c>
      <c r="G1630">
        <v>99</v>
      </c>
      <c r="H1630">
        <v>99</v>
      </c>
      <c r="I1630">
        <v>99</v>
      </c>
      <c r="J1630">
        <v>134</v>
      </c>
      <c r="M1630">
        <v>99</v>
      </c>
      <c r="N1630">
        <v>99</v>
      </c>
      <c r="O1630">
        <v>99</v>
      </c>
      <c r="P1630">
        <v>99</v>
      </c>
      <c r="Q1630">
        <v>2</v>
      </c>
      <c r="R1630">
        <v>91</v>
      </c>
      <c r="S1630">
        <v>91</v>
      </c>
      <c r="T1630">
        <v>10.274725274725277</v>
      </c>
      <c r="U1630">
        <v>58.560439560439576</v>
      </c>
      <c r="V1630">
        <v>99.51543581012703</v>
      </c>
      <c r="W1630">
        <v>91.852747252747221</v>
      </c>
      <c r="X1630">
        <v>8.784593665002431</v>
      </c>
      <c r="Y1630">
        <v>1.945458454451038</v>
      </c>
      <c r="Z1630">
        <v>-38.862641654536674</v>
      </c>
      <c r="AA1630">
        <v>3.4107946026986502</v>
      </c>
      <c r="AB1630">
        <v>3.7108431595397056</v>
      </c>
    </row>
    <row r="1631" spans="1:28">
      <c r="A1631">
        <v>16</v>
      </c>
      <c r="B1631">
        <v>86</v>
      </c>
      <c r="C1631">
        <v>2024</v>
      </c>
      <c r="D1631">
        <v>2</v>
      </c>
      <c r="E1631">
        <v>99</v>
      </c>
      <c r="F1631">
        <v>176</v>
      </c>
      <c r="G1631">
        <v>99</v>
      </c>
      <c r="H1631">
        <v>99</v>
      </c>
      <c r="I1631">
        <v>99</v>
      </c>
      <c r="J1631">
        <v>134</v>
      </c>
      <c r="M1631">
        <v>99</v>
      </c>
      <c r="N1631">
        <v>99</v>
      </c>
      <c r="O1631">
        <v>99</v>
      </c>
      <c r="P1631">
        <v>99</v>
      </c>
      <c r="Q1631">
        <v>2</v>
      </c>
      <c r="R1631">
        <v>35</v>
      </c>
      <c r="S1631">
        <v>35</v>
      </c>
      <c r="T1631">
        <v>0.4</v>
      </c>
      <c r="U1631">
        <v>62.314285714285695</v>
      </c>
      <c r="V1631">
        <v>94.873858535830365</v>
      </c>
      <c r="W1631">
        <v>87.568571428571389</v>
      </c>
      <c r="X1631">
        <v>7.7988926477170448</v>
      </c>
      <c r="Y1631">
        <v>1.3684491445515423</v>
      </c>
      <c r="Z1631">
        <v>-21.672559111022967</v>
      </c>
      <c r="AA1631">
        <v>1.627150162715016</v>
      </c>
      <c r="AB1631">
        <v>1.7180539447301113</v>
      </c>
    </row>
    <row r="1632" spans="1:28">
      <c r="A1632">
        <v>16</v>
      </c>
      <c r="B1632">
        <v>87</v>
      </c>
      <c r="C1632">
        <v>2024</v>
      </c>
      <c r="D1632">
        <v>3</v>
      </c>
      <c r="E1632">
        <v>99</v>
      </c>
      <c r="F1632">
        <v>176</v>
      </c>
      <c r="G1632">
        <v>99</v>
      </c>
      <c r="H1632">
        <v>99</v>
      </c>
      <c r="I1632">
        <v>99</v>
      </c>
      <c r="J1632">
        <v>134</v>
      </c>
      <c r="M1632">
        <v>99</v>
      </c>
      <c r="N1632">
        <v>99</v>
      </c>
      <c r="O1632">
        <v>99</v>
      </c>
      <c r="P1632">
        <v>99</v>
      </c>
      <c r="Q1632">
        <v>3</v>
      </c>
      <c r="R1632">
        <v>115</v>
      </c>
      <c r="S1632">
        <v>115</v>
      </c>
      <c r="T1632">
        <v>7.104347826086955</v>
      </c>
      <c r="U1632">
        <v>59.347826086956523</v>
      </c>
      <c r="V1632">
        <v>100.77535446794482</v>
      </c>
      <c r="W1632">
        <v>93.015652173913054</v>
      </c>
      <c r="X1632">
        <v>9.2987478474892882</v>
      </c>
      <c r="Y1632">
        <v>2.0001890269840019</v>
      </c>
      <c r="Z1632">
        <v>-44.827703370660629</v>
      </c>
      <c r="AA1632">
        <v>4.6596434359805512</v>
      </c>
      <c r="AB1632">
        <v>5.2339978910953855</v>
      </c>
    </row>
    <row r="1633" spans="1:28">
      <c r="A1633">
        <v>16</v>
      </c>
      <c r="B1633">
        <v>88</v>
      </c>
      <c r="C1633">
        <v>2024</v>
      </c>
      <c r="D1633">
        <v>4</v>
      </c>
      <c r="E1633">
        <v>99</v>
      </c>
      <c r="F1633">
        <v>176</v>
      </c>
      <c r="G1633">
        <v>99</v>
      </c>
      <c r="H1633">
        <v>99</v>
      </c>
      <c r="I1633">
        <v>99</v>
      </c>
      <c r="J1633">
        <v>134</v>
      </c>
      <c r="M1633">
        <v>99</v>
      </c>
      <c r="N1633">
        <v>99</v>
      </c>
      <c r="O1633">
        <v>99</v>
      </c>
      <c r="P1633">
        <v>99</v>
      </c>
      <c r="Q1633">
        <v>1</v>
      </c>
      <c r="R1633">
        <v>3</v>
      </c>
      <c r="S1633">
        <v>3</v>
      </c>
      <c r="T1633">
        <v>14</v>
      </c>
      <c r="U1633">
        <v>57.66666666666665</v>
      </c>
      <c r="V1633">
        <v>92.379920548934621</v>
      </c>
      <c r="W1633">
        <v>85.266666666666637</v>
      </c>
      <c r="X1633">
        <v>0.82596744622470797</v>
      </c>
      <c r="Y1633">
        <v>0.94280904158227774</v>
      </c>
      <c r="Z1633">
        <v>45.658411642906891</v>
      </c>
      <c r="AA1633">
        <v>9.2649783817171108E-2</v>
      </c>
      <c r="AB1633">
        <v>9.491591333190097E-2</v>
      </c>
    </row>
    <row r="1634" spans="1:28">
      <c r="A1634">
        <v>16</v>
      </c>
      <c r="B1634">
        <v>89</v>
      </c>
      <c r="C1634">
        <v>2024</v>
      </c>
      <c r="D1634">
        <v>5</v>
      </c>
      <c r="E1634">
        <v>99</v>
      </c>
      <c r="F1634">
        <v>176</v>
      </c>
      <c r="G1634">
        <v>99</v>
      </c>
      <c r="H1634">
        <v>99</v>
      </c>
      <c r="I1634">
        <v>99</v>
      </c>
      <c r="J1634">
        <v>134</v>
      </c>
      <c r="M1634">
        <v>99</v>
      </c>
      <c r="N1634">
        <v>99</v>
      </c>
      <c r="O1634">
        <v>99</v>
      </c>
      <c r="P1634">
        <v>99</v>
      </c>
      <c r="Q1634">
        <v>5</v>
      </c>
      <c r="R1634">
        <v>109</v>
      </c>
      <c r="S1634">
        <v>109</v>
      </c>
      <c r="T1634">
        <v>4.238532110091743</v>
      </c>
      <c r="U1634">
        <v>60.412844036697237</v>
      </c>
      <c r="V1634">
        <v>98.508056099476178</v>
      </c>
      <c r="W1634">
        <v>90.922935779816498</v>
      </c>
      <c r="X1634">
        <v>11.047517326875612</v>
      </c>
      <c r="Y1634">
        <v>1.9309692825548876</v>
      </c>
      <c r="Z1634">
        <v>-45.024817961549346</v>
      </c>
      <c r="AA1634">
        <v>5.3853754940711491</v>
      </c>
      <c r="AB1634">
        <v>5.9167513926807427</v>
      </c>
    </row>
    <row r="1635" spans="1:28">
      <c r="A1635">
        <v>16</v>
      </c>
      <c r="B1635">
        <v>90</v>
      </c>
      <c r="C1635">
        <v>2024</v>
      </c>
      <c r="D1635">
        <v>6</v>
      </c>
      <c r="E1635">
        <v>99</v>
      </c>
      <c r="F1635">
        <v>176</v>
      </c>
      <c r="G1635">
        <v>99</v>
      </c>
      <c r="H1635">
        <v>99</v>
      </c>
      <c r="I1635">
        <v>99</v>
      </c>
      <c r="J1635">
        <v>134</v>
      </c>
      <c r="M1635">
        <v>99</v>
      </c>
      <c r="N1635">
        <v>99</v>
      </c>
      <c r="O1635">
        <v>99</v>
      </c>
      <c r="P1635">
        <v>99</v>
      </c>
      <c r="Q1635">
        <v>3</v>
      </c>
      <c r="R1635">
        <v>82</v>
      </c>
      <c r="S1635">
        <v>82</v>
      </c>
      <c r="T1635">
        <v>2.5609756097560976</v>
      </c>
      <c r="U1635">
        <v>60.780487804878042</v>
      </c>
      <c r="V1635">
        <v>90.777686758449377</v>
      </c>
      <c r="W1635">
        <v>83.787804878048775</v>
      </c>
      <c r="X1635">
        <v>11.627232439657904</v>
      </c>
      <c r="Y1635">
        <v>1.9817729820264849</v>
      </c>
      <c r="Z1635">
        <v>-53.841018178876944</v>
      </c>
      <c r="AA1635">
        <v>3.0003658982802777</v>
      </c>
      <c r="AB1635">
        <v>3.0400723535981222</v>
      </c>
    </row>
    <row r="1636" spans="1:28">
      <c r="A1636">
        <v>16</v>
      </c>
      <c r="B1636">
        <v>91</v>
      </c>
      <c r="C1636">
        <v>2024</v>
      </c>
      <c r="D1636">
        <v>7</v>
      </c>
      <c r="E1636">
        <v>99</v>
      </c>
      <c r="F1636">
        <v>176</v>
      </c>
      <c r="G1636">
        <v>99</v>
      </c>
      <c r="H1636">
        <v>99</v>
      </c>
      <c r="I1636">
        <v>99</v>
      </c>
      <c r="J1636">
        <v>134</v>
      </c>
      <c r="M1636">
        <v>99</v>
      </c>
      <c r="N1636">
        <v>99</v>
      </c>
      <c r="O1636">
        <v>99</v>
      </c>
      <c r="P1636">
        <v>99</v>
      </c>
      <c r="Q1636">
        <v>4</v>
      </c>
      <c r="R1636">
        <v>115</v>
      </c>
      <c r="S1636">
        <v>115</v>
      </c>
      <c r="T1636">
        <v>5.0869565217391308</v>
      </c>
      <c r="U1636">
        <v>59.869565217391298</v>
      </c>
      <c r="V1636">
        <v>98.246737952800444</v>
      </c>
      <c r="W1636">
        <v>90.681739130434821</v>
      </c>
      <c r="X1636">
        <v>12.038529323790732</v>
      </c>
      <c r="Y1636">
        <v>1.8345559307739712</v>
      </c>
      <c r="Z1636">
        <v>-43.198954976358841</v>
      </c>
      <c r="AA1636">
        <v>4.2388499815702172</v>
      </c>
      <c r="AB1636">
        <v>4.7538404661757747</v>
      </c>
    </row>
    <row r="1637" spans="1:28">
      <c r="A1637">
        <v>16</v>
      </c>
      <c r="B1637">
        <v>92</v>
      </c>
      <c r="C1637">
        <v>2024</v>
      </c>
      <c r="D1637">
        <v>8</v>
      </c>
      <c r="E1637">
        <v>99</v>
      </c>
      <c r="F1637">
        <v>176</v>
      </c>
      <c r="G1637">
        <v>99</v>
      </c>
      <c r="H1637">
        <v>99</v>
      </c>
      <c r="I1637">
        <v>99</v>
      </c>
      <c r="J1637">
        <v>134</v>
      </c>
      <c r="M1637">
        <v>99</v>
      </c>
      <c r="N1637">
        <v>99</v>
      </c>
      <c r="O1637">
        <v>99</v>
      </c>
      <c r="P1637">
        <v>99</v>
      </c>
      <c r="Q1637">
        <v>1</v>
      </c>
      <c r="R1637">
        <v>82</v>
      </c>
      <c r="S1637">
        <v>82</v>
      </c>
      <c r="T1637">
        <v>5.2560975609756087</v>
      </c>
      <c r="U1637">
        <v>60</v>
      </c>
      <c r="V1637">
        <v>97.710276669397217</v>
      </c>
      <c r="W1637">
        <v>90.186585365853631</v>
      </c>
      <c r="X1637">
        <v>9.4497226981526978</v>
      </c>
      <c r="Y1637">
        <v>2.0060882941442126</v>
      </c>
      <c r="Z1637">
        <v>-37.6719505693518</v>
      </c>
      <c r="AA1637">
        <v>2.6597469996756402</v>
      </c>
      <c r="AB1637">
        <v>2.9366390725123872</v>
      </c>
    </row>
    <row r="1638" spans="1:28">
      <c r="A1638">
        <v>16</v>
      </c>
      <c r="B1638">
        <v>93</v>
      </c>
      <c r="C1638">
        <v>2024</v>
      </c>
      <c r="D1638">
        <v>9</v>
      </c>
      <c r="E1638">
        <v>99</v>
      </c>
      <c r="F1638">
        <v>176</v>
      </c>
      <c r="G1638">
        <v>99</v>
      </c>
      <c r="H1638">
        <v>99</v>
      </c>
      <c r="I1638">
        <v>99</v>
      </c>
      <c r="J1638">
        <v>134</v>
      </c>
      <c r="M1638">
        <v>99</v>
      </c>
      <c r="N1638">
        <v>99</v>
      </c>
      <c r="O1638">
        <v>99</v>
      </c>
      <c r="P1638">
        <v>99</v>
      </c>
      <c r="Q1638">
        <v>2</v>
      </c>
      <c r="R1638">
        <v>31</v>
      </c>
      <c r="S1638">
        <v>31</v>
      </c>
      <c r="T1638">
        <v>3.161290322580645</v>
      </c>
      <c r="U1638">
        <v>60.741935483870975</v>
      </c>
      <c r="V1638">
        <v>96.515569845874239</v>
      </c>
      <c r="W1638">
        <v>89.083870967741959</v>
      </c>
      <c r="X1638">
        <v>7.85637595078851</v>
      </c>
      <c r="Y1638">
        <v>1.8310536704927101</v>
      </c>
      <c r="Z1638">
        <v>-31.332974526012311</v>
      </c>
      <c r="AA1638">
        <v>1.1913912375096081</v>
      </c>
      <c r="AB1638">
        <v>1.2889043426312483</v>
      </c>
    </row>
    <row r="1639" spans="1:28">
      <c r="A1639">
        <v>16</v>
      </c>
      <c r="B1639">
        <v>94</v>
      </c>
      <c r="C1639">
        <v>2024</v>
      </c>
      <c r="D1639">
        <v>10</v>
      </c>
      <c r="E1639">
        <v>99</v>
      </c>
      <c r="F1639">
        <v>176</v>
      </c>
      <c r="G1639">
        <v>99</v>
      </c>
      <c r="H1639">
        <v>99</v>
      </c>
      <c r="I1639">
        <v>99</v>
      </c>
      <c r="J1639">
        <v>134</v>
      </c>
      <c r="M1639">
        <v>99</v>
      </c>
      <c r="N1639">
        <v>99</v>
      </c>
      <c r="O1639">
        <v>99</v>
      </c>
      <c r="P1639">
        <v>99</v>
      </c>
      <c r="Q1639">
        <v>1</v>
      </c>
      <c r="R1639">
        <v>103</v>
      </c>
      <c r="S1639">
        <v>103</v>
      </c>
      <c r="T1639">
        <v>3.9417475728155345</v>
      </c>
      <c r="U1639">
        <v>60.446601941747581</v>
      </c>
      <c r="V1639">
        <v>96.48045104082297</v>
      </c>
      <c r="W1639">
        <v>89.051456310679555</v>
      </c>
      <c r="X1639">
        <v>10.517658420763881</v>
      </c>
      <c r="Y1639">
        <v>1.7050932004239996</v>
      </c>
      <c r="Z1639">
        <v>-47.525238986911617</v>
      </c>
      <c r="AA1639">
        <v>3.9968956150562671</v>
      </c>
      <c r="AB1639">
        <v>4.2895170289004447</v>
      </c>
    </row>
    <row r="1640" spans="1:28">
      <c r="A1640">
        <v>16</v>
      </c>
      <c r="B1640">
        <v>95</v>
      </c>
      <c r="C1640">
        <v>2024</v>
      </c>
      <c r="D1640">
        <v>11</v>
      </c>
      <c r="E1640">
        <v>99</v>
      </c>
      <c r="F1640">
        <v>176</v>
      </c>
      <c r="G1640">
        <v>99</v>
      </c>
      <c r="H1640">
        <v>99</v>
      </c>
      <c r="I1640">
        <v>99</v>
      </c>
      <c r="J1640">
        <v>134</v>
      </c>
      <c r="M1640">
        <v>99</v>
      </c>
      <c r="N1640">
        <v>99</v>
      </c>
      <c r="O1640">
        <v>99</v>
      </c>
      <c r="P1640">
        <v>99</v>
      </c>
      <c r="Q1640">
        <v>1</v>
      </c>
      <c r="R1640">
        <v>2</v>
      </c>
      <c r="S1640">
        <v>2</v>
      </c>
      <c r="T1640">
        <v>7</v>
      </c>
      <c r="U1640">
        <v>59.5</v>
      </c>
      <c r="V1640">
        <v>78.927410617551487</v>
      </c>
      <c r="W1640">
        <v>72.849999999999994</v>
      </c>
      <c r="X1640">
        <v>4.3500000000000671</v>
      </c>
      <c r="Y1640">
        <v>0.5</v>
      </c>
      <c r="Z1640">
        <v>-100.00000000000684</v>
      </c>
      <c r="AA1640">
        <v>6.8634179821551122E-2</v>
      </c>
      <c r="AB1640">
        <v>5.9943232894476416E-2</v>
      </c>
    </row>
    <row r="1641" spans="1:28">
      <c r="A1641">
        <v>16</v>
      </c>
      <c r="B1641">
        <v>96</v>
      </c>
      <c r="C1641">
        <v>2024</v>
      </c>
      <c r="D1641">
        <v>12</v>
      </c>
      <c r="E1641">
        <v>99</v>
      </c>
      <c r="F1641">
        <v>176</v>
      </c>
      <c r="G1641">
        <v>99</v>
      </c>
      <c r="H1641">
        <v>99</v>
      </c>
      <c r="I1641">
        <v>99</v>
      </c>
      <c r="J1641">
        <v>134</v>
      </c>
      <c r="M1641">
        <v>99</v>
      </c>
      <c r="N1641">
        <v>99</v>
      </c>
      <c r="O1641">
        <v>99</v>
      </c>
      <c r="P1641">
        <v>99</v>
      </c>
      <c r="Q1641">
        <v>3</v>
      </c>
      <c r="R1641">
        <v>108</v>
      </c>
      <c r="S1641">
        <v>108</v>
      </c>
      <c r="T1641">
        <v>8.0277777777777768</v>
      </c>
      <c r="U1641">
        <v>58.851851851851855</v>
      </c>
      <c r="V1641">
        <v>97.349624814413573</v>
      </c>
      <c r="W1641">
        <v>89.853703703703715</v>
      </c>
      <c r="X1641">
        <v>9.4688126081630113</v>
      </c>
      <c r="Y1641">
        <v>2.0763875985791742</v>
      </c>
      <c r="Z1641">
        <v>-37.753052940265697</v>
      </c>
      <c r="AA1641">
        <v>4.6431642304385212</v>
      </c>
      <c r="AB1641">
        <v>5.168056911361445</v>
      </c>
    </row>
    <row r="1642" spans="1:28">
      <c r="A1642">
        <v>16</v>
      </c>
      <c r="B1642">
        <v>97</v>
      </c>
      <c r="C1642">
        <v>2024</v>
      </c>
      <c r="D1642">
        <v>1</v>
      </c>
      <c r="E1642">
        <v>99</v>
      </c>
      <c r="F1642">
        <v>176</v>
      </c>
      <c r="G1642">
        <v>99</v>
      </c>
      <c r="H1642">
        <v>99</v>
      </c>
      <c r="I1642">
        <v>99</v>
      </c>
      <c r="J1642">
        <v>141</v>
      </c>
      <c r="M1642">
        <v>99</v>
      </c>
      <c r="N1642">
        <v>99</v>
      </c>
      <c r="O1642">
        <v>99</v>
      </c>
      <c r="P1642">
        <v>99</v>
      </c>
      <c r="R1642">
        <v>0</v>
      </c>
    </row>
    <row r="1643" spans="1:28">
      <c r="A1643">
        <v>16</v>
      </c>
      <c r="B1643">
        <v>98</v>
      </c>
      <c r="C1643">
        <v>2024</v>
      </c>
      <c r="D1643">
        <v>2</v>
      </c>
      <c r="E1643">
        <v>99</v>
      </c>
      <c r="F1643">
        <v>176</v>
      </c>
      <c r="G1643">
        <v>99</v>
      </c>
      <c r="H1643">
        <v>99</v>
      </c>
      <c r="I1643">
        <v>99</v>
      </c>
      <c r="J1643">
        <v>141</v>
      </c>
      <c r="M1643">
        <v>99</v>
      </c>
      <c r="N1643">
        <v>99</v>
      </c>
      <c r="O1643">
        <v>99</v>
      </c>
      <c r="P1643">
        <v>99</v>
      </c>
      <c r="R1643">
        <v>0</v>
      </c>
    </row>
    <row r="1644" spans="1:28">
      <c r="A1644">
        <v>16</v>
      </c>
      <c r="B1644">
        <v>99</v>
      </c>
      <c r="C1644">
        <v>2024</v>
      </c>
      <c r="D1644">
        <v>3</v>
      </c>
      <c r="E1644">
        <v>99</v>
      </c>
      <c r="F1644">
        <v>176</v>
      </c>
      <c r="G1644">
        <v>99</v>
      </c>
      <c r="H1644">
        <v>99</v>
      </c>
      <c r="I1644">
        <v>99</v>
      </c>
      <c r="J1644">
        <v>141</v>
      </c>
      <c r="M1644">
        <v>99</v>
      </c>
      <c r="N1644">
        <v>99</v>
      </c>
      <c r="O1644">
        <v>99</v>
      </c>
      <c r="P1644">
        <v>99</v>
      </c>
      <c r="R1644">
        <v>0</v>
      </c>
    </row>
    <row r="1645" spans="1:28">
      <c r="A1645">
        <v>16</v>
      </c>
      <c r="B1645">
        <v>100</v>
      </c>
      <c r="C1645">
        <v>2024</v>
      </c>
      <c r="D1645">
        <v>4</v>
      </c>
      <c r="E1645">
        <v>99</v>
      </c>
      <c r="F1645">
        <v>176</v>
      </c>
      <c r="G1645">
        <v>99</v>
      </c>
      <c r="H1645">
        <v>99</v>
      </c>
      <c r="I1645">
        <v>99</v>
      </c>
      <c r="J1645">
        <v>141</v>
      </c>
      <c r="M1645">
        <v>99</v>
      </c>
      <c r="N1645">
        <v>99</v>
      </c>
      <c r="O1645">
        <v>99</v>
      </c>
      <c r="P1645">
        <v>99</v>
      </c>
      <c r="R1645">
        <v>0</v>
      </c>
    </row>
    <row r="1646" spans="1:28">
      <c r="A1646">
        <v>16</v>
      </c>
      <c r="B1646">
        <v>101</v>
      </c>
      <c r="C1646">
        <v>2024</v>
      </c>
      <c r="D1646">
        <v>5</v>
      </c>
      <c r="E1646">
        <v>99</v>
      </c>
      <c r="F1646">
        <v>176</v>
      </c>
      <c r="G1646">
        <v>99</v>
      </c>
      <c r="H1646">
        <v>99</v>
      </c>
      <c r="I1646">
        <v>99</v>
      </c>
      <c r="J1646">
        <v>141</v>
      </c>
      <c r="M1646">
        <v>99</v>
      </c>
      <c r="N1646">
        <v>99</v>
      </c>
      <c r="O1646">
        <v>99</v>
      </c>
      <c r="P1646">
        <v>99</v>
      </c>
      <c r="R1646">
        <v>0</v>
      </c>
    </row>
    <row r="1647" spans="1:28">
      <c r="A1647">
        <v>16</v>
      </c>
      <c r="B1647">
        <v>102</v>
      </c>
      <c r="C1647">
        <v>2024</v>
      </c>
      <c r="D1647">
        <v>6</v>
      </c>
      <c r="E1647">
        <v>99</v>
      </c>
      <c r="F1647">
        <v>176</v>
      </c>
      <c r="G1647">
        <v>99</v>
      </c>
      <c r="H1647">
        <v>99</v>
      </c>
      <c r="I1647">
        <v>99</v>
      </c>
      <c r="J1647">
        <v>141</v>
      </c>
      <c r="M1647">
        <v>99</v>
      </c>
      <c r="N1647">
        <v>99</v>
      </c>
      <c r="O1647">
        <v>99</v>
      </c>
      <c r="P1647">
        <v>99</v>
      </c>
      <c r="R1647">
        <v>0</v>
      </c>
    </row>
    <row r="1648" spans="1:28">
      <c r="A1648">
        <v>16</v>
      </c>
      <c r="B1648">
        <v>103</v>
      </c>
      <c r="C1648">
        <v>2024</v>
      </c>
      <c r="D1648">
        <v>7</v>
      </c>
      <c r="E1648">
        <v>99</v>
      </c>
      <c r="F1648">
        <v>176</v>
      </c>
      <c r="G1648">
        <v>99</v>
      </c>
      <c r="H1648">
        <v>99</v>
      </c>
      <c r="I1648">
        <v>99</v>
      </c>
      <c r="J1648">
        <v>141</v>
      </c>
      <c r="M1648">
        <v>99</v>
      </c>
      <c r="N1648">
        <v>99</v>
      </c>
      <c r="O1648">
        <v>99</v>
      </c>
      <c r="P1648">
        <v>99</v>
      </c>
      <c r="Q1648">
        <v>1</v>
      </c>
      <c r="R1648">
        <v>3</v>
      </c>
      <c r="S1648">
        <v>3</v>
      </c>
      <c r="T1648">
        <v>4.6666666666666679</v>
      </c>
      <c r="U1648">
        <v>60.33333333333335</v>
      </c>
      <c r="V1648">
        <v>89.237992054893468</v>
      </c>
      <c r="W1648">
        <v>82.366666666666688</v>
      </c>
      <c r="X1648">
        <v>9.1725435706544385</v>
      </c>
      <c r="Y1648">
        <v>0.94280904158195611</v>
      </c>
      <c r="Z1648">
        <v>-97.389732740776381</v>
      </c>
      <c r="AA1648">
        <v>0.11057869517139698</v>
      </c>
      <c r="AB1648">
        <v>0.11264182225384849</v>
      </c>
    </row>
    <row r="1649" spans="1:18">
      <c r="A1649">
        <v>16</v>
      </c>
      <c r="B1649">
        <v>104</v>
      </c>
      <c r="C1649">
        <v>2024</v>
      </c>
      <c r="D1649">
        <v>8</v>
      </c>
      <c r="E1649">
        <v>99</v>
      </c>
      <c r="F1649">
        <v>176</v>
      </c>
      <c r="G1649">
        <v>99</v>
      </c>
      <c r="H1649">
        <v>99</v>
      </c>
      <c r="I1649">
        <v>99</v>
      </c>
      <c r="J1649">
        <v>141</v>
      </c>
      <c r="M1649">
        <v>99</v>
      </c>
      <c r="N1649">
        <v>99</v>
      </c>
      <c r="O1649">
        <v>99</v>
      </c>
      <c r="P1649">
        <v>99</v>
      </c>
      <c r="R1649">
        <v>0</v>
      </c>
    </row>
    <row r="1650" spans="1:18">
      <c r="A1650">
        <v>16</v>
      </c>
      <c r="B1650">
        <v>105</v>
      </c>
      <c r="C1650">
        <v>2024</v>
      </c>
      <c r="D1650">
        <v>9</v>
      </c>
      <c r="E1650">
        <v>99</v>
      </c>
      <c r="F1650">
        <v>176</v>
      </c>
      <c r="G1650">
        <v>99</v>
      </c>
      <c r="H1650">
        <v>99</v>
      </c>
      <c r="I1650">
        <v>99</v>
      </c>
      <c r="J1650">
        <v>141</v>
      </c>
      <c r="M1650">
        <v>99</v>
      </c>
      <c r="N1650">
        <v>99</v>
      </c>
      <c r="O1650">
        <v>99</v>
      </c>
      <c r="P1650">
        <v>99</v>
      </c>
      <c r="R1650">
        <v>0</v>
      </c>
    </row>
    <row r="1651" spans="1:18">
      <c r="A1651">
        <v>16</v>
      </c>
      <c r="B1651">
        <v>106</v>
      </c>
      <c r="C1651">
        <v>2024</v>
      </c>
      <c r="D1651">
        <v>10</v>
      </c>
      <c r="E1651">
        <v>99</v>
      </c>
      <c r="F1651">
        <v>176</v>
      </c>
      <c r="G1651">
        <v>99</v>
      </c>
      <c r="H1651">
        <v>99</v>
      </c>
      <c r="I1651">
        <v>99</v>
      </c>
      <c r="J1651">
        <v>141</v>
      </c>
      <c r="M1651">
        <v>99</v>
      </c>
      <c r="N1651">
        <v>99</v>
      </c>
      <c r="O1651">
        <v>99</v>
      </c>
      <c r="P1651">
        <v>99</v>
      </c>
      <c r="R1651">
        <v>0</v>
      </c>
    </row>
    <row r="1652" spans="1:18">
      <c r="A1652">
        <v>16</v>
      </c>
      <c r="B1652">
        <v>107</v>
      </c>
      <c r="C1652">
        <v>2024</v>
      </c>
      <c r="D1652">
        <v>11</v>
      </c>
      <c r="E1652">
        <v>99</v>
      </c>
      <c r="F1652">
        <v>176</v>
      </c>
      <c r="G1652">
        <v>99</v>
      </c>
      <c r="H1652">
        <v>99</v>
      </c>
      <c r="I1652">
        <v>99</v>
      </c>
      <c r="J1652">
        <v>141</v>
      </c>
      <c r="M1652">
        <v>99</v>
      </c>
      <c r="N1652">
        <v>99</v>
      </c>
      <c r="O1652">
        <v>99</v>
      </c>
      <c r="P1652">
        <v>99</v>
      </c>
      <c r="R1652">
        <v>0</v>
      </c>
    </row>
    <row r="1653" spans="1:18">
      <c r="A1653">
        <v>16</v>
      </c>
      <c r="B1653">
        <v>108</v>
      </c>
      <c r="C1653">
        <v>2024</v>
      </c>
      <c r="D1653">
        <v>12</v>
      </c>
      <c r="E1653">
        <v>99</v>
      </c>
      <c r="F1653">
        <v>176</v>
      </c>
      <c r="G1653">
        <v>99</v>
      </c>
      <c r="H1653">
        <v>99</v>
      </c>
      <c r="I1653">
        <v>99</v>
      </c>
      <c r="J1653">
        <v>141</v>
      </c>
      <c r="M1653">
        <v>99</v>
      </c>
      <c r="N1653">
        <v>99</v>
      </c>
      <c r="O1653">
        <v>99</v>
      </c>
      <c r="P1653">
        <v>99</v>
      </c>
      <c r="R1653">
        <v>0</v>
      </c>
    </row>
    <row r="1654" spans="1:18">
      <c r="A1654">
        <v>16</v>
      </c>
      <c r="B1654">
        <v>109</v>
      </c>
      <c r="C1654">
        <v>2024</v>
      </c>
      <c r="D1654">
        <v>1</v>
      </c>
      <c r="E1654">
        <v>99</v>
      </c>
      <c r="F1654">
        <v>176</v>
      </c>
      <c r="G1654">
        <v>99</v>
      </c>
      <c r="H1654">
        <v>99</v>
      </c>
      <c r="I1654">
        <v>99</v>
      </c>
      <c r="J1654">
        <v>143</v>
      </c>
      <c r="M1654">
        <v>99</v>
      </c>
      <c r="N1654">
        <v>99</v>
      </c>
      <c r="O1654">
        <v>99</v>
      </c>
      <c r="P1654">
        <v>99</v>
      </c>
      <c r="R1654">
        <v>0</v>
      </c>
    </row>
    <row r="1655" spans="1:18">
      <c r="A1655">
        <v>16</v>
      </c>
      <c r="B1655">
        <v>110</v>
      </c>
      <c r="C1655">
        <v>2024</v>
      </c>
      <c r="D1655">
        <v>2</v>
      </c>
      <c r="E1655">
        <v>99</v>
      </c>
      <c r="F1655">
        <v>176</v>
      </c>
      <c r="G1655">
        <v>99</v>
      </c>
      <c r="H1655">
        <v>99</v>
      </c>
      <c r="I1655">
        <v>99</v>
      </c>
      <c r="J1655">
        <v>143</v>
      </c>
      <c r="M1655">
        <v>99</v>
      </c>
      <c r="N1655">
        <v>99</v>
      </c>
      <c r="O1655">
        <v>99</v>
      </c>
      <c r="P1655">
        <v>99</v>
      </c>
      <c r="R1655">
        <v>0</v>
      </c>
    </row>
    <row r="1656" spans="1:18">
      <c r="A1656">
        <v>16</v>
      </c>
      <c r="B1656">
        <v>111</v>
      </c>
      <c r="C1656">
        <v>2024</v>
      </c>
      <c r="D1656">
        <v>3</v>
      </c>
      <c r="E1656">
        <v>99</v>
      </c>
      <c r="F1656">
        <v>176</v>
      </c>
      <c r="G1656">
        <v>99</v>
      </c>
      <c r="H1656">
        <v>99</v>
      </c>
      <c r="I1656">
        <v>99</v>
      </c>
      <c r="J1656">
        <v>143</v>
      </c>
      <c r="M1656">
        <v>99</v>
      </c>
      <c r="N1656">
        <v>99</v>
      </c>
      <c r="O1656">
        <v>99</v>
      </c>
      <c r="P1656">
        <v>99</v>
      </c>
      <c r="R1656">
        <v>0</v>
      </c>
    </row>
    <row r="1657" spans="1:18">
      <c r="A1657">
        <v>16</v>
      </c>
      <c r="B1657">
        <v>112</v>
      </c>
      <c r="C1657">
        <v>2024</v>
      </c>
      <c r="D1657">
        <v>4</v>
      </c>
      <c r="E1657">
        <v>99</v>
      </c>
      <c r="F1657">
        <v>176</v>
      </c>
      <c r="G1657">
        <v>99</v>
      </c>
      <c r="H1657">
        <v>99</v>
      </c>
      <c r="I1657">
        <v>99</v>
      </c>
      <c r="J1657">
        <v>143</v>
      </c>
      <c r="M1657">
        <v>99</v>
      </c>
      <c r="N1657">
        <v>99</v>
      </c>
      <c r="O1657">
        <v>99</v>
      </c>
      <c r="P1657">
        <v>99</v>
      </c>
      <c r="R1657">
        <v>0</v>
      </c>
    </row>
    <row r="1658" spans="1:18">
      <c r="A1658">
        <v>16</v>
      </c>
      <c r="B1658">
        <v>113</v>
      </c>
      <c r="C1658">
        <v>2024</v>
      </c>
      <c r="D1658">
        <v>5</v>
      </c>
      <c r="E1658">
        <v>99</v>
      </c>
      <c r="F1658">
        <v>176</v>
      </c>
      <c r="G1658">
        <v>99</v>
      </c>
      <c r="H1658">
        <v>99</v>
      </c>
      <c r="I1658">
        <v>99</v>
      </c>
      <c r="J1658">
        <v>143</v>
      </c>
      <c r="M1658">
        <v>99</v>
      </c>
      <c r="N1658">
        <v>99</v>
      </c>
      <c r="O1658">
        <v>99</v>
      </c>
      <c r="P1658">
        <v>99</v>
      </c>
      <c r="R1658">
        <v>0</v>
      </c>
    </row>
    <row r="1659" spans="1:18">
      <c r="A1659">
        <v>16</v>
      </c>
      <c r="B1659">
        <v>114</v>
      </c>
      <c r="C1659">
        <v>2024</v>
      </c>
      <c r="D1659">
        <v>6</v>
      </c>
      <c r="E1659">
        <v>99</v>
      </c>
      <c r="F1659">
        <v>176</v>
      </c>
      <c r="G1659">
        <v>99</v>
      </c>
      <c r="H1659">
        <v>99</v>
      </c>
      <c r="I1659">
        <v>99</v>
      </c>
      <c r="J1659">
        <v>143</v>
      </c>
      <c r="M1659">
        <v>99</v>
      </c>
      <c r="N1659">
        <v>99</v>
      </c>
      <c r="O1659">
        <v>99</v>
      </c>
      <c r="P1659">
        <v>99</v>
      </c>
      <c r="R1659">
        <v>0</v>
      </c>
    </row>
    <row r="1660" spans="1:18">
      <c r="A1660">
        <v>16</v>
      </c>
      <c r="B1660">
        <v>115</v>
      </c>
      <c r="C1660">
        <v>2024</v>
      </c>
      <c r="D1660">
        <v>7</v>
      </c>
      <c r="E1660">
        <v>99</v>
      </c>
      <c r="F1660">
        <v>176</v>
      </c>
      <c r="G1660">
        <v>99</v>
      </c>
      <c r="H1660">
        <v>99</v>
      </c>
      <c r="I1660">
        <v>99</v>
      </c>
      <c r="J1660">
        <v>143</v>
      </c>
      <c r="M1660">
        <v>99</v>
      </c>
      <c r="N1660">
        <v>99</v>
      </c>
      <c r="O1660">
        <v>99</v>
      </c>
      <c r="P1660">
        <v>99</v>
      </c>
      <c r="R1660">
        <v>0</v>
      </c>
    </row>
    <row r="1661" spans="1:18">
      <c r="A1661">
        <v>16</v>
      </c>
      <c r="B1661">
        <v>116</v>
      </c>
      <c r="C1661">
        <v>2024</v>
      </c>
      <c r="D1661">
        <v>8</v>
      </c>
      <c r="E1661">
        <v>99</v>
      </c>
      <c r="F1661">
        <v>176</v>
      </c>
      <c r="G1661">
        <v>99</v>
      </c>
      <c r="H1661">
        <v>99</v>
      </c>
      <c r="I1661">
        <v>99</v>
      </c>
      <c r="J1661">
        <v>143</v>
      </c>
      <c r="M1661">
        <v>99</v>
      </c>
      <c r="N1661">
        <v>99</v>
      </c>
      <c r="O1661">
        <v>99</v>
      </c>
      <c r="P1661">
        <v>99</v>
      </c>
      <c r="R1661">
        <v>0</v>
      </c>
    </row>
    <row r="1662" spans="1:18">
      <c r="A1662">
        <v>16</v>
      </c>
      <c r="B1662">
        <v>117</v>
      </c>
      <c r="C1662">
        <v>2024</v>
      </c>
      <c r="D1662">
        <v>9</v>
      </c>
      <c r="E1662">
        <v>99</v>
      </c>
      <c r="F1662">
        <v>176</v>
      </c>
      <c r="G1662">
        <v>99</v>
      </c>
      <c r="H1662">
        <v>99</v>
      </c>
      <c r="I1662">
        <v>99</v>
      </c>
      <c r="J1662">
        <v>143</v>
      </c>
      <c r="M1662">
        <v>99</v>
      </c>
      <c r="N1662">
        <v>99</v>
      </c>
      <c r="O1662">
        <v>99</v>
      </c>
      <c r="P1662">
        <v>99</v>
      </c>
      <c r="R1662">
        <v>0</v>
      </c>
    </row>
    <row r="1663" spans="1:18">
      <c r="A1663">
        <v>16</v>
      </c>
      <c r="B1663">
        <v>118</v>
      </c>
      <c r="C1663">
        <v>2024</v>
      </c>
      <c r="D1663">
        <v>10</v>
      </c>
      <c r="E1663">
        <v>99</v>
      </c>
      <c r="F1663">
        <v>176</v>
      </c>
      <c r="G1663">
        <v>99</v>
      </c>
      <c r="H1663">
        <v>99</v>
      </c>
      <c r="I1663">
        <v>99</v>
      </c>
      <c r="J1663">
        <v>143</v>
      </c>
      <c r="M1663">
        <v>99</v>
      </c>
      <c r="N1663">
        <v>99</v>
      </c>
      <c r="O1663">
        <v>99</v>
      </c>
      <c r="P1663">
        <v>99</v>
      </c>
      <c r="R1663">
        <v>0</v>
      </c>
    </row>
    <row r="1664" spans="1:18">
      <c r="A1664">
        <v>16</v>
      </c>
      <c r="B1664">
        <v>119</v>
      </c>
      <c r="C1664">
        <v>2024</v>
      </c>
      <c r="D1664">
        <v>11</v>
      </c>
      <c r="E1664">
        <v>99</v>
      </c>
      <c r="F1664">
        <v>176</v>
      </c>
      <c r="G1664">
        <v>99</v>
      </c>
      <c r="H1664">
        <v>99</v>
      </c>
      <c r="I1664">
        <v>99</v>
      </c>
      <c r="J1664">
        <v>143</v>
      </c>
      <c r="M1664">
        <v>99</v>
      </c>
      <c r="N1664">
        <v>99</v>
      </c>
      <c r="O1664">
        <v>99</v>
      </c>
      <c r="P1664">
        <v>99</v>
      </c>
      <c r="R1664">
        <v>0</v>
      </c>
    </row>
    <row r="1665" spans="1:28">
      <c r="A1665">
        <v>16</v>
      </c>
      <c r="B1665">
        <v>120</v>
      </c>
      <c r="C1665">
        <v>2024</v>
      </c>
      <c r="D1665">
        <v>12</v>
      </c>
      <c r="E1665">
        <v>99</v>
      </c>
      <c r="F1665">
        <v>176</v>
      </c>
      <c r="G1665">
        <v>99</v>
      </c>
      <c r="H1665">
        <v>99</v>
      </c>
      <c r="I1665">
        <v>99</v>
      </c>
      <c r="J1665">
        <v>143</v>
      </c>
      <c r="M1665">
        <v>99</v>
      </c>
      <c r="N1665">
        <v>99</v>
      </c>
      <c r="O1665">
        <v>99</v>
      </c>
      <c r="P1665">
        <v>99</v>
      </c>
      <c r="R1665">
        <v>0</v>
      </c>
    </row>
    <row r="1666" spans="1:28">
      <c r="A1666">
        <v>16</v>
      </c>
      <c r="B1666">
        <v>121</v>
      </c>
      <c r="C1666">
        <v>2024</v>
      </c>
      <c r="D1666">
        <v>1</v>
      </c>
      <c r="E1666">
        <v>99</v>
      </c>
      <c r="F1666">
        <v>176</v>
      </c>
      <c r="G1666">
        <v>99</v>
      </c>
      <c r="H1666">
        <v>99</v>
      </c>
      <c r="I1666">
        <v>99</v>
      </c>
      <c r="J1666">
        <v>147</v>
      </c>
      <c r="M1666">
        <v>99</v>
      </c>
      <c r="N1666">
        <v>99</v>
      </c>
      <c r="O1666">
        <v>99</v>
      </c>
      <c r="P1666">
        <v>99</v>
      </c>
      <c r="Q1666">
        <v>3</v>
      </c>
      <c r="R1666">
        <v>11</v>
      </c>
      <c r="S1666">
        <v>11</v>
      </c>
      <c r="T1666">
        <v>3.8181818181818192</v>
      </c>
      <c r="U1666">
        <v>61.090909090909101</v>
      </c>
      <c r="V1666">
        <v>92.701664532650426</v>
      </c>
      <c r="W1666">
        <v>85.563636363636348</v>
      </c>
      <c r="X1666">
        <v>11.79000136689581</v>
      </c>
      <c r="Y1666">
        <v>2.1931523785117313</v>
      </c>
      <c r="Z1666">
        <v>-24.14078853361578</v>
      </c>
      <c r="AA1666">
        <v>0.41229385307346333</v>
      </c>
      <c r="AB1666">
        <v>0.41785054695269191</v>
      </c>
    </row>
    <row r="1667" spans="1:28">
      <c r="A1667">
        <v>16</v>
      </c>
      <c r="B1667">
        <v>122</v>
      </c>
      <c r="C1667">
        <v>2024</v>
      </c>
      <c r="D1667">
        <v>2</v>
      </c>
      <c r="E1667">
        <v>99</v>
      </c>
      <c r="F1667">
        <v>176</v>
      </c>
      <c r="G1667">
        <v>99</v>
      </c>
      <c r="H1667">
        <v>99</v>
      </c>
      <c r="I1667">
        <v>99</v>
      </c>
      <c r="J1667">
        <v>147</v>
      </c>
      <c r="M1667">
        <v>99</v>
      </c>
      <c r="N1667">
        <v>99</v>
      </c>
      <c r="O1667">
        <v>99</v>
      </c>
      <c r="P1667">
        <v>99</v>
      </c>
      <c r="R1667">
        <v>0</v>
      </c>
    </row>
    <row r="1668" spans="1:28">
      <c r="A1668">
        <v>16</v>
      </c>
      <c r="B1668">
        <v>123</v>
      </c>
      <c r="C1668">
        <v>2024</v>
      </c>
      <c r="D1668">
        <v>3</v>
      </c>
      <c r="E1668">
        <v>99</v>
      </c>
      <c r="F1668">
        <v>176</v>
      </c>
      <c r="G1668">
        <v>99</v>
      </c>
      <c r="H1668">
        <v>99</v>
      </c>
      <c r="I1668">
        <v>99</v>
      </c>
      <c r="J1668">
        <v>147</v>
      </c>
      <c r="M1668">
        <v>99</v>
      </c>
      <c r="N1668">
        <v>99</v>
      </c>
      <c r="O1668">
        <v>99</v>
      </c>
      <c r="P1668">
        <v>99</v>
      </c>
      <c r="Q1668">
        <v>1</v>
      </c>
      <c r="R1668">
        <v>2</v>
      </c>
      <c r="S1668">
        <v>2</v>
      </c>
      <c r="T1668">
        <v>12.5</v>
      </c>
      <c r="U1668">
        <v>54.5</v>
      </c>
      <c r="V1668">
        <v>102.05850487540626</v>
      </c>
      <c r="W1668">
        <v>94.2</v>
      </c>
      <c r="X1668">
        <v>0.89999999999971692</v>
      </c>
      <c r="Y1668">
        <v>2.5</v>
      </c>
      <c r="Z1668">
        <v>-100.00000000007188</v>
      </c>
      <c r="AA1668">
        <v>8.103727714748786E-2</v>
      </c>
      <c r="AB1668">
        <v>9.2185064943008238E-2</v>
      </c>
    </row>
    <row r="1669" spans="1:28">
      <c r="A1669">
        <v>16</v>
      </c>
      <c r="B1669">
        <v>124</v>
      </c>
      <c r="C1669">
        <v>2024</v>
      </c>
      <c r="D1669">
        <v>4</v>
      </c>
      <c r="E1669">
        <v>99</v>
      </c>
      <c r="F1669">
        <v>176</v>
      </c>
      <c r="G1669">
        <v>99</v>
      </c>
      <c r="H1669">
        <v>99</v>
      </c>
      <c r="I1669">
        <v>99</v>
      </c>
      <c r="J1669">
        <v>147</v>
      </c>
      <c r="M1669">
        <v>99</v>
      </c>
      <c r="N1669">
        <v>99</v>
      </c>
      <c r="O1669">
        <v>99</v>
      </c>
      <c r="P1669">
        <v>99</v>
      </c>
      <c r="R1669">
        <v>0</v>
      </c>
    </row>
    <row r="1670" spans="1:28">
      <c r="A1670">
        <v>16</v>
      </c>
      <c r="B1670">
        <v>125</v>
      </c>
      <c r="C1670">
        <v>2024</v>
      </c>
      <c r="D1670">
        <v>5</v>
      </c>
      <c r="E1670">
        <v>99</v>
      </c>
      <c r="F1670">
        <v>176</v>
      </c>
      <c r="G1670">
        <v>99</v>
      </c>
      <c r="H1670">
        <v>99</v>
      </c>
      <c r="I1670">
        <v>99</v>
      </c>
      <c r="J1670">
        <v>147</v>
      </c>
      <c r="M1670">
        <v>99</v>
      </c>
      <c r="N1670">
        <v>99</v>
      </c>
      <c r="O1670">
        <v>99</v>
      </c>
      <c r="P1670">
        <v>99</v>
      </c>
      <c r="Q1670">
        <v>2</v>
      </c>
      <c r="R1670">
        <v>2</v>
      </c>
      <c r="S1670">
        <v>2</v>
      </c>
      <c r="T1670">
        <v>7</v>
      </c>
      <c r="U1670">
        <v>60</v>
      </c>
      <c r="V1670">
        <v>102.11267605633802</v>
      </c>
      <c r="W1670">
        <v>94.25</v>
      </c>
      <c r="X1670">
        <v>7.0499999999999572</v>
      </c>
      <c r="Y1670">
        <v>3</v>
      </c>
      <c r="Z1670">
        <v>-99.999999999998877</v>
      </c>
      <c r="AA1670">
        <v>9.8814229249011856E-2</v>
      </c>
      <c r="AB1670">
        <v>0.11253684312961064</v>
      </c>
    </row>
    <row r="1671" spans="1:28">
      <c r="A1671">
        <v>16</v>
      </c>
      <c r="B1671">
        <v>126</v>
      </c>
      <c r="C1671">
        <v>2024</v>
      </c>
      <c r="D1671">
        <v>6</v>
      </c>
      <c r="E1671">
        <v>99</v>
      </c>
      <c r="F1671">
        <v>176</v>
      </c>
      <c r="G1671">
        <v>99</v>
      </c>
      <c r="H1671">
        <v>99</v>
      </c>
      <c r="I1671">
        <v>99</v>
      </c>
      <c r="J1671">
        <v>147</v>
      </c>
      <c r="M1671">
        <v>99</v>
      </c>
      <c r="N1671">
        <v>99</v>
      </c>
      <c r="O1671">
        <v>99</v>
      </c>
      <c r="P1671">
        <v>99</v>
      </c>
      <c r="Q1671">
        <v>1</v>
      </c>
      <c r="R1671">
        <v>3</v>
      </c>
      <c r="S1671">
        <v>3</v>
      </c>
      <c r="T1671">
        <v>14</v>
      </c>
      <c r="U1671">
        <v>59</v>
      </c>
      <c r="V1671">
        <v>97.399783315276238</v>
      </c>
      <c r="W1671">
        <v>89.899999999999977</v>
      </c>
      <c r="X1671">
        <v>3.6669696844489903</v>
      </c>
      <c r="Y1671">
        <v>0</v>
      </c>
      <c r="AA1671">
        <v>0.10976948408342482</v>
      </c>
      <c r="AB1671">
        <v>0.11933564954522367</v>
      </c>
    </row>
    <row r="1672" spans="1:28">
      <c r="A1672">
        <v>16</v>
      </c>
      <c r="B1672">
        <v>127</v>
      </c>
      <c r="C1672">
        <v>2024</v>
      </c>
      <c r="D1672">
        <v>7</v>
      </c>
      <c r="E1672">
        <v>99</v>
      </c>
      <c r="F1672">
        <v>176</v>
      </c>
      <c r="G1672">
        <v>99</v>
      </c>
      <c r="H1672">
        <v>99</v>
      </c>
      <c r="I1672">
        <v>99</v>
      </c>
      <c r="J1672">
        <v>147</v>
      </c>
      <c r="M1672">
        <v>99</v>
      </c>
      <c r="N1672">
        <v>99</v>
      </c>
      <c r="O1672">
        <v>99</v>
      </c>
      <c r="P1672">
        <v>99</v>
      </c>
      <c r="Q1672">
        <v>2</v>
      </c>
      <c r="R1672">
        <v>2</v>
      </c>
      <c r="S1672">
        <v>2</v>
      </c>
      <c r="T1672">
        <v>7</v>
      </c>
      <c r="U1672">
        <v>59</v>
      </c>
      <c r="V1672">
        <v>106.12134344528712</v>
      </c>
      <c r="W1672">
        <v>97.95</v>
      </c>
      <c r="X1672">
        <v>6.25</v>
      </c>
      <c r="Y1672">
        <v>3</v>
      </c>
      <c r="Z1672">
        <v>-100</v>
      </c>
      <c r="AA1672">
        <v>7.3719130114264661E-2</v>
      </c>
      <c r="AB1672">
        <v>8.9302035530266791E-2</v>
      </c>
    </row>
    <row r="1673" spans="1:28">
      <c r="A1673">
        <v>16</v>
      </c>
      <c r="B1673">
        <v>128</v>
      </c>
      <c r="C1673">
        <v>2024</v>
      </c>
      <c r="D1673">
        <v>8</v>
      </c>
      <c r="E1673">
        <v>99</v>
      </c>
      <c r="F1673">
        <v>176</v>
      </c>
      <c r="G1673">
        <v>99</v>
      </c>
      <c r="H1673">
        <v>99</v>
      </c>
      <c r="I1673">
        <v>99</v>
      </c>
      <c r="J1673">
        <v>147</v>
      </c>
      <c r="M1673">
        <v>99</v>
      </c>
      <c r="N1673">
        <v>99</v>
      </c>
      <c r="O1673">
        <v>99</v>
      </c>
      <c r="P1673">
        <v>99</v>
      </c>
      <c r="Q1673">
        <v>1</v>
      </c>
      <c r="R1673">
        <v>6</v>
      </c>
      <c r="S1673">
        <v>6</v>
      </c>
      <c r="T1673">
        <v>4.6666666666666679</v>
      </c>
      <c r="U1673">
        <v>60</v>
      </c>
      <c r="V1673">
        <v>91.115926327193904</v>
      </c>
      <c r="W1673">
        <v>84.100000000000023</v>
      </c>
      <c r="X1673">
        <v>10.912989202474861</v>
      </c>
      <c r="Y1673">
        <v>1.6329931618554523</v>
      </c>
      <c r="Z1673">
        <v>-90.811298968053748</v>
      </c>
      <c r="AA1673">
        <v>0.19461563412260785</v>
      </c>
      <c r="AB1673">
        <v>0.20037430205532575</v>
      </c>
    </row>
    <row r="1674" spans="1:28">
      <c r="A1674">
        <v>16</v>
      </c>
      <c r="B1674">
        <v>129</v>
      </c>
      <c r="C1674">
        <v>2024</v>
      </c>
      <c r="D1674">
        <v>9</v>
      </c>
      <c r="E1674">
        <v>99</v>
      </c>
      <c r="F1674">
        <v>176</v>
      </c>
      <c r="G1674">
        <v>99</v>
      </c>
      <c r="H1674">
        <v>99</v>
      </c>
      <c r="I1674">
        <v>99</v>
      </c>
      <c r="J1674">
        <v>147</v>
      </c>
      <c r="M1674">
        <v>99</v>
      </c>
      <c r="N1674">
        <v>99</v>
      </c>
      <c r="O1674">
        <v>99</v>
      </c>
      <c r="P1674">
        <v>99</v>
      </c>
      <c r="Q1674">
        <v>1</v>
      </c>
      <c r="R1674">
        <v>2</v>
      </c>
      <c r="S1674">
        <v>2</v>
      </c>
      <c r="T1674">
        <v>0</v>
      </c>
      <c r="U1674">
        <v>60</v>
      </c>
      <c r="V1674">
        <v>91.549295774647874</v>
      </c>
      <c r="W1674">
        <v>84.5</v>
      </c>
      <c r="X1674">
        <v>4</v>
      </c>
      <c r="Y1674">
        <v>0</v>
      </c>
      <c r="AA1674">
        <v>7.6863950807071493E-2</v>
      </c>
      <c r="AB1674">
        <v>7.8876315869307989E-2</v>
      </c>
    </row>
    <row r="1675" spans="1:28">
      <c r="A1675">
        <v>16</v>
      </c>
      <c r="B1675">
        <v>130</v>
      </c>
      <c r="C1675">
        <v>2024</v>
      </c>
      <c r="D1675">
        <v>10</v>
      </c>
      <c r="E1675">
        <v>99</v>
      </c>
      <c r="F1675">
        <v>176</v>
      </c>
      <c r="G1675">
        <v>99</v>
      </c>
      <c r="H1675">
        <v>99</v>
      </c>
      <c r="I1675">
        <v>99</v>
      </c>
      <c r="J1675">
        <v>147</v>
      </c>
      <c r="M1675">
        <v>99</v>
      </c>
      <c r="N1675">
        <v>99</v>
      </c>
      <c r="O1675">
        <v>99</v>
      </c>
      <c r="P1675">
        <v>99</v>
      </c>
      <c r="R1675">
        <v>0</v>
      </c>
    </row>
    <row r="1676" spans="1:28">
      <c r="A1676">
        <v>16</v>
      </c>
      <c r="B1676">
        <v>131</v>
      </c>
      <c r="C1676">
        <v>2024</v>
      </c>
      <c r="D1676">
        <v>11</v>
      </c>
      <c r="E1676">
        <v>99</v>
      </c>
      <c r="F1676">
        <v>176</v>
      </c>
      <c r="G1676">
        <v>99</v>
      </c>
      <c r="H1676">
        <v>99</v>
      </c>
      <c r="I1676">
        <v>99</v>
      </c>
      <c r="J1676">
        <v>147</v>
      </c>
      <c r="M1676">
        <v>99</v>
      </c>
      <c r="N1676">
        <v>99</v>
      </c>
      <c r="O1676">
        <v>99</v>
      </c>
      <c r="P1676">
        <v>99</v>
      </c>
      <c r="Q1676">
        <v>1</v>
      </c>
      <c r="R1676">
        <v>1</v>
      </c>
      <c r="S1676">
        <v>1</v>
      </c>
      <c r="T1676">
        <v>14</v>
      </c>
      <c r="U1676">
        <v>59</v>
      </c>
      <c r="V1676">
        <v>69.664138678223154</v>
      </c>
      <c r="W1676">
        <v>64.3</v>
      </c>
      <c r="X1676">
        <v>0</v>
      </c>
      <c r="Y1676">
        <v>0</v>
      </c>
      <c r="AA1676">
        <v>3.4317089910775561E-2</v>
      </c>
      <c r="AB1676">
        <v>2.6454014242380475E-2</v>
      </c>
    </row>
    <row r="1677" spans="1:28">
      <c r="A1677">
        <v>16</v>
      </c>
      <c r="B1677">
        <v>132</v>
      </c>
      <c r="C1677">
        <v>2024</v>
      </c>
      <c r="D1677">
        <v>12</v>
      </c>
      <c r="E1677">
        <v>99</v>
      </c>
      <c r="F1677">
        <v>176</v>
      </c>
      <c r="G1677">
        <v>99</v>
      </c>
      <c r="H1677">
        <v>99</v>
      </c>
      <c r="I1677">
        <v>99</v>
      </c>
      <c r="J1677">
        <v>147</v>
      </c>
      <c r="M1677">
        <v>99</v>
      </c>
      <c r="N1677">
        <v>99</v>
      </c>
      <c r="O1677">
        <v>99</v>
      </c>
      <c r="P1677">
        <v>99</v>
      </c>
      <c r="Q1677">
        <v>1</v>
      </c>
      <c r="R1677">
        <v>1</v>
      </c>
      <c r="S1677">
        <v>1</v>
      </c>
      <c r="T1677">
        <v>14</v>
      </c>
      <c r="U1677">
        <v>58</v>
      </c>
      <c r="V1677">
        <v>96.0996749729144</v>
      </c>
      <c r="W1677">
        <v>88.7</v>
      </c>
      <c r="X1677">
        <v>0</v>
      </c>
      <c r="Y1677">
        <v>0</v>
      </c>
      <c r="AA1677">
        <v>4.2992261392949253E-2</v>
      </c>
      <c r="AB1677">
        <v>4.7237963772156416E-2</v>
      </c>
    </row>
    <row r="1678" spans="1:28">
      <c r="A1678">
        <v>16</v>
      </c>
      <c r="B1678">
        <v>133</v>
      </c>
      <c r="C1678">
        <v>2024</v>
      </c>
      <c r="D1678">
        <v>1</v>
      </c>
      <c r="E1678">
        <v>99</v>
      </c>
      <c r="F1678">
        <v>176</v>
      </c>
      <c r="G1678">
        <v>99</v>
      </c>
      <c r="H1678">
        <v>99</v>
      </c>
      <c r="I1678">
        <v>99</v>
      </c>
      <c r="J1678">
        <v>155</v>
      </c>
      <c r="M1678">
        <v>99</v>
      </c>
      <c r="N1678">
        <v>99</v>
      </c>
      <c r="O1678">
        <v>99</v>
      </c>
      <c r="P1678">
        <v>99</v>
      </c>
      <c r="R1678">
        <v>0</v>
      </c>
    </row>
    <row r="1679" spans="1:28">
      <c r="A1679">
        <v>16</v>
      </c>
      <c r="B1679">
        <v>134</v>
      </c>
      <c r="C1679">
        <v>2024</v>
      </c>
      <c r="D1679">
        <v>2</v>
      </c>
      <c r="E1679">
        <v>99</v>
      </c>
      <c r="F1679">
        <v>176</v>
      </c>
      <c r="G1679">
        <v>99</v>
      </c>
      <c r="H1679">
        <v>99</v>
      </c>
      <c r="I1679">
        <v>99</v>
      </c>
      <c r="J1679">
        <v>155</v>
      </c>
      <c r="M1679">
        <v>99</v>
      </c>
      <c r="N1679">
        <v>99</v>
      </c>
      <c r="O1679">
        <v>99</v>
      </c>
      <c r="P1679">
        <v>99</v>
      </c>
      <c r="R1679">
        <v>0</v>
      </c>
    </row>
    <row r="1680" spans="1:28">
      <c r="A1680">
        <v>16</v>
      </c>
      <c r="B1680">
        <v>135</v>
      </c>
      <c r="C1680">
        <v>2024</v>
      </c>
      <c r="D1680">
        <v>3</v>
      </c>
      <c r="E1680">
        <v>99</v>
      </c>
      <c r="F1680">
        <v>176</v>
      </c>
      <c r="G1680">
        <v>99</v>
      </c>
      <c r="H1680">
        <v>99</v>
      </c>
      <c r="I1680">
        <v>99</v>
      </c>
      <c r="J1680">
        <v>155</v>
      </c>
      <c r="M1680">
        <v>99</v>
      </c>
      <c r="N1680">
        <v>99</v>
      </c>
      <c r="O1680">
        <v>99</v>
      </c>
      <c r="P1680">
        <v>99</v>
      </c>
      <c r="R1680">
        <v>0</v>
      </c>
    </row>
    <row r="1681" spans="1:28">
      <c r="A1681">
        <v>16</v>
      </c>
      <c r="B1681">
        <v>136</v>
      </c>
      <c r="C1681">
        <v>2024</v>
      </c>
      <c r="D1681">
        <v>4</v>
      </c>
      <c r="E1681">
        <v>99</v>
      </c>
      <c r="F1681">
        <v>176</v>
      </c>
      <c r="G1681">
        <v>99</v>
      </c>
      <c r="H1681">
        <v>99</v>
      </c>
      <c r="I1681">
        <v>99</v>
      </c>
      <c r="J1681">
        <v>155</v>
      </c>
      <c r="M1681">
        <v>99</v>
      </c>
      <c r="N1681">
        <v>99</v>
      </c>
      <c r="O1681">
        <v>99</v>
      </c>
      <c r="P1681">
        <v>99</v>
      </c>
      <c r="R1681">
        <v>0</v>
      </c>
    </row>
    <row r="1682" spans="1:28">
      <c r="A1682">
        <v>16</v>
      </c>
      <c r="B1682">
        <v>137</v>
      </c>
      <c r="C1682">
        <v>2024</v>
      </c>
      <c r="D1682">
        <v>5</v>
      </c>
      <c r="E1682">
        <v>99</v>
      </c>
      <c r="F1682">
        <v>176</v>
      </c>
      <c r="G1682">
        <v>99</v>
      </c>
      <c r="H1682">
        <v>99</v>
      </c>
      <c r="I1682">
        <v>99</v>
      </c>
      <c r="J1682">
        <v>155</v>
      </c>
      <c r="M1682">
        <v>99</v>
      </c>
      <c r="N1682">
        <v>99</v>
      </c>
      <c r="O1682">
        <v>99</v>
      </c>
      <c r="P1682">
        <v>99</v>
      </c>
      <c r="R1682">
        <v>0</v>
      </c>
    </row>
    <row r="1683" spans="1:28">
      <c r="A1683">
        <v>16</v>
      </c>
      <c r="B1683">
        <v>138</v>
      </c>
      <c r="C1683">
        <v>2024</v>
      </c>
      <c r="D1683">
        <v>6</v>
      </c>
      <c r="E1683">
        <v>99</v>
      </c>
      <c r="F1683">
        <v>176</v>
      </c>
      <c r="G1683">
        <v>99</v>
      </c>
      <c r="H1683">
        <v>99</v>
      </c>
      <c r="I1683">
        <v>99</v>
      </c>
      <c r="J1683">
        <v>155</v>
      </c>
      <c r="M1683">
        <v>99</v>
      </c>
      <c r="N1683">
        <v>99</v>
      </c>
      <c r="O1683">
        <v>99</v>
      </c>
      <c r="P1683">
        <v>99</v>
      </c>
      <c r="R1683">
        <v>0</v>
      </c>
    </row>
    <row r="1684" spans="1:28">
      <c r="A1684">
        <v>16</v>
      </c>
      <c r="B1684">
        <v>139</v>
      </c>
      <c r="C1684">
        <v>2024</v>
      </c>
      <c r="D1684">
        <v>7</v>
      </c>
      <c r="E1684">
        <v>99</v>
      </c>
      <c r="F1684">
        <v>176</v>
      </c>
      <c r="G1684">
        <v>99</v>
      </c>
      <c r="H1684">
        <v>99</v>
      </c>
      <c r="I1684">
        <v>99</v>
      </c>
      <c r="J1684">
        <v>155</v>
      </c>
      <c r="M1684">
        <v>99</v>
      </c>
      <c r="N1684">
        <v>99</v>
      </c>
      <c r="O1684">
        <v>99</v>
      </c>
      <c r="P1684">
        <v>99</v>
      </c>
      <c r="R1684">
        <v>0</v>
      </c>
    </row>
    <row r="1685" spans="1:28">
      <c r="A1685">
        <v>16</v>
      </c>
      <c r="B1685">
        <v>140</v>
      </c>
      <c r="C1685">
        <v>2024</v>
      </c>
      <c r="D1685">
        <v>8</v>
      </c>
      <c r="E1685">
        <v>99</v>
      </c>
      <c r="F1685">
        <v>176</v>
      </c>
      <c r="G1685">
        <v>99</v>
      </c>
      <c r="H1685">
        <v>99</v>
      </c>
      <c r="I1685">
        <v>99</v>
      </c>
      <c r="J1685">
        <v>155</v>
      </c>
      <c r="M1685">
        <v>99</v>
      </c>
      <c r="N1685">
        <v>99</v>
      </c>
      <c r="O1685">
        <v>99</v>
      </c>
      <c r="P1685">
        <v>99</v>
      </c>
      <c r="R1685">
        <v>0</v>
      </c>
    </row>
    <row r="1686" spans="1:28">
      <c r="A1686">
        <v>16</v>
      </c>
      <c r="B1686">
        <v>141</v>
      </c>
      <c r="C1686">
        <v>2024</v>
      </c>
      <c r="D1686">
        <v>9</v>
      </c>
      <c r="E1686">
        <v>99</v>
      </c>
      <c r="F1686">
        <v>176</v>
      </c>
      <c r="G1686">
        <v>99</v>
      </c>
      <c r="H1686">
        <v>99</v>
      </c>
      <c r="I1686">
        <v>99</v>
      </c>
      <c r="J1686">
        <v>155</v>
      </c>
      <c r="M1686">
        <v>99</v>
      </c>
      <c r="N1686">
        <v>99</v>
      </c>
      <c r="O1686">
        <v>99</v>
      </c>
      <c r="P1686">
        <v>99</v>
      </c>
      <c r="R1686">
        <v>0</v>
      </c>
    </row>
    <row r="1687" spans="1:28">
      <c r="A1687">
        <v>16</v>
      </c>
      <c r="B1687">
        <v>142</v>
      </c>
      <c r="C1687">
        <v>2024</v>
      </c>
      <c r="D1687">
        <v>10</v>
      </c>
      <c r="E1687">
        <v>99</v>
      </c>
      <c r="F1687">
        <v>176</v>
      </c>
      <c r="G1687">
        <v>99</v>
      </c>
      <c r="H1687">
        <v>99</v>
      </c>
      <c r="I1687">
        <v>99</v>
      </c>
      <c r="J1687">
        <v>155</v>
      </c>
      <c r="M1687">
        <v>99</v>
      </c>
      <c r="N1687">
        <v>99</v>
      </c>
      <c r="O1687">
        <v>99</v>
      </c>
      <c r="P1687">
        <v>99</v>
      </c>
      <c r="R1687">
        <v>0</v>
      </c>
    </row>
    <row r="1688" spans="1:28">
      <c r="A1688">
        <v>16</v>
      </c>
      <c r="B1688">
        <v>143</v>
      </c>
      <c r="C1688">
        <v>2024</v>
      </c>
      <c r="D1688">
        <v>11</v>
      </c>
      <c r="E1688">
        <v>99</v>
      </c>
      <c r="F1688">
        <v>176</v>
      </c>
      <c r="G1688">
        <v>99</v>
      </c>
      <c r="H1688">
        <v>99</v>
      </c>
      <c r="I1688">
        <v>99</v>
      </c>
      <c r="J1688">
        <v>155</v>
      </c>
      <c r="M1688">
        <v>99</v>
      </c>
      <c r="N1688">
        <v>99</v>
      </c>
      <c r="O1688">
        <v>99</v>
      </c>
      <c r="P1688">
        <v>99</v>
      </c>
      <c r="R1688">
        <v>0</v>
      </c>
    </row>
    <row r="1689" spans="1:28">
      <c r="A1689">
        <v>16</v>
      </c>
      <c r="B1689">
        <v>144</v>
      </c>
      <c r="C1689">
        <v>2024</v>
      </c>
      <c r="D1689">
        <v>12</v>
      </c>
      <c r="E1689">
        <v>99</v>
      </c>
      <c r="F1689">
        <v>176</v>
      </c>
      <c r="G1689">
        <v>99</v>
      </c>
      <c r="H1689">
        <v>99</v>
      </c>
      <c r="I1689">
        <v>99</v>
      </c>
      <c r="J1689">
        <v>155</v>
      </c>
      <c r="M1689">
        <v>99</v>
      </c>
      <c r="N1689">
        <v>99</v>
      </c>
      <c r="O1689">
        <v>99</v>
      </c>
      <c r="P1689">
        <v>99</v>
      </c>
      <c r="R1689">
        <v>0</v>
      </c>
    </row>
    <row r="1690" spans="1:28">
      <c r="A1690">
        <v>16</v>
      </c>
      <c r="B1690">
        <v>145</v>
      </c>
      <c r="C1690">
        <v>2024</v>
      </c>
      <c r="D1690">
        <v>1</v>
      </c>
      <c r="E1690">
        <v>99</v>
      </c>
      <c r="F1690">
        <v>176</v>
      </c>
      <c r="G1690">
        <v>99</v>
      </c>
      <c r="H1690">
        <v>99</v>
      </c>
      <c r="I1690">
        <v>99</v>
      </c>
      <c r="J1690">
        <v>160</v>
      </c>
      <c r="M1690">
        <v>99</v>
      </c>
      <c r="N1690">
        <v>99</v>
      </c>
      <c r="O1690">
        <v>99</v>
      </c>
      <c r="P1690">
        <v>99</v>
      </c>
      <c r="Q1690">
        <v>5</v>
      </c>
      <c r="R1690">
        <v>157</v>
      </c>
      <c r="S1690">
        <v>157</v>
      </c>
      <c r="T1690">
        <v>1.6751592356687901</v>
      </c>
      <c r="U1690">
        <v>61.426751592356688</v>
      </c>
      <c r="V1690">
        <v>87.579272795025929</v>
      </c>
      <c r="W1690">
        <v>80.835668789808892</v>
      </c>
      <c r="X1690">
        <v>9.5771823625194692</v>
      </c>
      <c r="Y1690">
        <v>1.8757718467597075</v>
      </c>
      <c r="Z1690">
        <v>-46.410777349587313</v>
      </c>
      <c r="AA1690">
        <v>5.88455772113943</v>
      </c>
      <c r="AB1690">
        <v>5.6343230572524492</v>
      </c>
    </row>
    <row r="1691" spans="1:28">
      <c r="A1691">
        <v>16</v>
      </c>
      <c r="B1691">
        <v>146</v>
      </c>
      <c r="C1691">
        <v>2024</v>
      </c>
      <c r="D1691">
        <v>2</v>
      </c>
      <c r="E1691">
        <v>99</v>
      </c>
      <c r="F1691">
        <v>176</v>
      </c>
      <c r="G1691">
        <v>99</v>
      </c>
      <c r="H1691">
        <v>99</v>
      </c>
      <c r="I1691">
        <v>99</v>
      </c>
      <c r="J1691">
        <v>160</v>
      </c>
      <c r="M1691">
        <v>99</v>
      </c>
      <c r="N1691">
        <v>99</v>
      </c>
      <c r="O1691">
        <v>99</v>
      </c>
      <c r="P1691">
        <v>99</v>
      </c>
      <c r="Q1691">
        <v>3</v>
      </c>
      <c r="R1691">
        <v>25</v>
      </c>
      <c r="S1691">
        <v>25</v>
      </c>
      <c r="T1691">
        <v>1.68</v>
      </c>
      <c r="U1691">
        <v>61.76</v>
      </c>
      <c r="V1691">
        <v>83.089924160346683</v>
      </c>
      <c r="W1691">
        <v>76.691999999999993</v>
      </c>
      <c r="X1691">
        <v>7.7489570911187391</v>
      </c>
      <c r="Y1691">
        <v>1.8391302292115981</v>
      </c>
      <c r="Z1691">
        <v>-45.819687383047281</v>
      </c>
      <c r="AA1691">
        <v>1.1622501162250118</v>
      </c>
      <c r="AB1691">
        <v>1.0747576848285567</v>
      </c>
    </row>
    <row r="1692" spans="1:28">
      <c r="A1692">
        <v>16</v>
      </c>
      <c r="B1692">
        <v>147</v>
      </c>
      <c r="C1692">
        <v>2024</v>
      </c>
      <c r="D1692">
        <v>3</v>
      </c>
      <c r="E1692">
        <v>99</v>
      </c>
      <c r="F1692">
        <v>176</v>
      </c>
      <c r="G1692">
        <v>99</v>
      </c>
      <c r="H1692">
        <v>99</v>
      </c>
      <c r="I1692">
        <v>99</v>
      </c>
      <c r="J1692">
        <v>160</v>
      </c>
      <c r="M1692">
        <v>99</v>
      </c>
      <c r="N1692">
        <v>99</v>
      </c>
      <c r="O1692">
        <v>99</v>
      </c>
      <c r="P1692">
        <v>99</v>
      </c>
      <c r="Q1692">
        <v>4</v>
      </c>
      <c r="R1692">
        <v>121</v>
      </c>
      <c r="S1692">
        <v>121</v>
      </c>
      <c r="T1692">
        <v>2.7520661157024797</v>
      </c>
      <c r="U1692">
        <v>61.421487603305806</v>
      </c>
      <c r="V1692">
        <v>92.935361693364314</v>
      </c>
      <c r="W1692">
        <v>85.77933884297525</v>
      </c>
      <c r="X1692">
        <v>6.1272581245486224</v>
      </c>
      <c r="Y1692">
        <v>2.2406908103746872</v>
      </c>
      <c r="Z1692">
        <v>15.569879359929356</v>
      </c>
      <c r="AA1692">
        <v>4.9027552674230162</v>
      </c>
      <c r="AB1692">
        <v>5.0786435486357</v>
      </c>
    </row>
    <row r="1693" spans="1:28">
      <c r="A1693">
        <v>16</v>
      </c>
      <c r="B1693">
        <v>148</v>
      </c>
      <c r="C1693">
        <v>2024</v>
      </c>
      <c r="D1693">
        <v>4</v>
      </c>
      <c r="E1693">
        <v>99</v>
      </c>
      <c r="F1693">
        <v>176</v>
      </c>
      <c r="G1693">
        <v>99</v>
      </c>
      <c r="H1693">
        <v>99</v>
      </c>
      <c r="I1693">
        <v>99</v>
      </c>
      <c r="J1693">
        <v>160</v>
      </c>
      <c r="M1693">
        <v>99</v>
      </c>
      <c r="N1693">
        <v>99</v>
      </c>
      <c r="O1693">
        <v>99</v>
      </c>
      <c r="P1693">
        <v>99</v>
      </c>
      <c r="Q1693">
        <v>3</v>
      </c>
      <c r="R1693">
        <v>108</v>
      </c>
      <c r="S1693">
        <v>108</v>
      </c>
      <c r="T1693">
        <v>1.3981481481481479</v>
      </c>
      <c r="U1693">
        <v>61.703703703703702</v>
      </c>
      <c r="V1693">
        <v>85.685767023795179</v>
      </c>
      <c r="W1693">
        <v>79.087962962962891</v>
      </c>
      <c r="X1693">
        <v>6.9664369658119103</v>
      </c>
      <c r="Y1693">
        <v>2.0424171376240849</v>
      </c>
      <c r="Z1693">
        <v>6.2482634880750565</v>
      </c>
      <c r="AA1693">
        <v>3.3353922174181592</v>
      </c>
      <c r="AB1693">
        <v>3.1693677628007499</v>
      </c>
    </row>
    <row r="1694" spans="1:28">
      <c r="A1694">
        <v>16</v>
      </c>
      <c r="B1694">
        <v>149</v>
      </c>
      <c r="C1694">
        <v>2024</v>
      </c>
      <c r="D1694">
        <v>5</v>
      </c>
      <c r="E1694">
        <v>99</v>
      </c>
      <c r="F1694">
        <v>176</v>
      </c>
      <c r="G1694">
        <v>99</v>
      </c>
      <c r="H1694">
        <v>99</v>
      </c>
      <c r="I1694">
        <v>99</v>
      </c>
      <c r="J1694">
        <v>160</v>
      </c>
      <c r="M1694">
        <v>99</v>
      </c>
      <c r="N1694">
        <v>99</v>
      </c>
      <c r="O1694">
        <v>99</v>
      </c>
      <c r="P1694">
        <v>99</v>
      </c>
      <c r="Q1694">
        <v>2</v>
      </c>
      <c r="R1694">
        <v>38</v>
      </c>
      <c r="S1694">
        <v>38</v>
      </c>
      <c r="T1694">
        <v>3.3157894736842111</v>
      </c>
      <c r="U1694">
        <v>60.5</v>
      </c>
      <c r="V1694">
        <v>89.844329132690859</v>
      </c>
      <c r="W1694">
        <v>82.926315789473648</v>
      </c>
      <c r="X1694">
        <v>8.4138883998745797</v>
      </c>
      <c r="Y1694">
        <v>2.2797737653224783</v>
      </c>
      <c r="Z1694">
        <v>18.712950755143879</v>
      </c>
      <c r="AA1694">
        <v>1.8774703557312251</v>
      </c>
      <c r="AB1694">
        <v>1.8813055706632849</v>
      </c>
    </row>
    <row r="1695" spans="1:28">
      <c r="A1695">
        <v>16</v>
      </c>
      <c r="B1695">
        <v>150</v>
      </c>
      <c r="C1695">
        <v>2024</v>
      </c>
      <c r="D1695">
        <v>6</v>
      </c>
      <c r="E1695">
        <v>99</v>
      </c>
      <c r="F1695">
        <v>176</v>
      </c>
      <c r="G1695">
        <v>99</v>
      </c>
      <c r="H1695">
        <v>99</v>
      </c>
      <c r="I1695">
        <v>99</v>
      </c>
      <c r="J1695">
        <v>160</v>
      </c>
      <c r="M1695">
        <v>99</v>
      </c>
      <c r="N1695">
        <v>99</v>
      </c>
      <c r="O1695">
        <v>99</v>
      </c>
      <c r="P1695">
        <v>99</v>
      </c>
      <c r="Q1695">
        <v>5</v>
      </c>
      <c r="R1695">
        <v>211</v>
      </c>
      <c r="S1695">
        <v>211</v>
      </c>
      <c r="T1695">
        <v>2.5734597156398098</v>
      </c>
      <c r="U1695">
        <v>60.905213270142191</v>
      </c>
      <c r="V1695">
        <v>88.927513311733264</v>
      </c>
      <c r="W1695">
        <v>82.080094786729902</v>
      </c>
      <c r="X1695">
        <v>7.866039669731915</v>
      </c>
      <c r="Y1695">
        <v>1.8703273725694121</v>
      </c>
      <c r="Z1695">
        <v>-26.676298779411233</v>
      </c>
      <c r="AA1695">
        <v>7.7204537138675438</v>
      </c>
      <c r="AB1695">
        <v>7.663189398994346</v>
      </c>
    </row>
    <row r="1696" spans="1:28">
      <c r="A1696">
        <v>16</v>
      </c>
      <c r="B1696">
        <v>151</v>
      </c>
      <c r="C1696">
        <v>2024</v>
      </c>
      <c r="D1696">
        <v>7</v>
      </c>
      <c r="E1696">
        <v>99</v>
      </c>
      <c r="F1696">
        <v>176</v>
      </c>
      <c r="G1696">
        <v>99</v>
      </c>
      <c r="H1696">
        <v>99</v>
      </c>
      <c r="I1696">
        <v>99</v>
      </c>
      <c r="J1696">
        <v>160</v>
      </c>
      <c r="M1696">
        <v>99</v>
      </c>
      <c r="N1696">
        <v>99</v>
      </c>
      <c r="O1696">
        <v>99</v>
      </c>
      <c r="P1696">
        <v>99</v>
      </c>
      <c r="Q1696">
        <v>4</v>
      </c>
      <c r="R1696">
        <v>56</v>
      </c>
      <c r="S1696">
        <v>56</v>
      </c>
      <c r="T1696">
        <v>1.1964285714285712</v>
      </c>
      <c r="U1696">
        <v>61.071428571428562</v>
      </c>
      <c r="V1696">
        <v>83.081179383996286</v>
      </c>
      <c r="W1696">
        <v>76.68392857142851</v>
      </c>
      <c r="X1696">
        <v>8.6764619349818091</v>
      </c>
      <c r="Y1696">
        <v>1.9807749462661564</v>
      </c>
      <c r="Z1696">
        <v>-45.669719290945594</v>
      </c>
      <c r="AA1696">
        <v>2.0641356431994105</v>
      </c>
      <c r="AB1696">
        <v>1.9575790259194723</v>
      </c>
    </row>
    <row r="1697" spans="1:28">
      <c r="A1697">
        <v>16</v>
      </c>
      <c r="B1697">
        <v>152</v>
      </c>
      <c r="C1697">
        <v>2024</v>
      </c>
      <c r="D1697">
        <v>8</v>
      </c>
      <c r="E1697">
        <v>99</v>
      </c>
      <c r="F1697">
        <v>176</v>
      </c>
      <c r="G1697">
        <v>99</v>
      </c>
      <c r="H1697">
        <v>99</v>
      </c>
      <c r="I1697">
        <v>99</v>
      </c>
      <c r="J1697">
        <v>160</v>
      </c>
      <c r="M1697">
        <v>99</v>
      </c>
      <c r="N1697">
        <v>99</v>
      </c>
      <c r="O1697">
        <v>99</v>
      </c>
      <c r="P1697">
        <v>99</v>
      </c>
      <c r="Q1697">
        <v>3</v>
      </c>
      <c r="R1697">
        <v>145</v>
      </c>
      <c r="S1697">
        <v>145</v>
      </c>
      <c r="T1697">
        <v>3.7448275862068976</v>
      </c>
      <c r="U1697">
        <v>60.668965517241361</v>
      </c>
      <c r="V1697">
        <v>87.823812903948891</v>
      </c>
      <c r="W1697">
        <v>81.061379310344819</v>
      </c>
      <c r="X1697">
        <v>7.8589390018909437</v>
      </c>
      <c r="Y1697">
        <v>2.0036352218552125</v>
      </c>
      <c r="Z1697">
        <v>-28.733522683894073</v>
      </c>
      <c r="AA1697">
        <v>4.7032111579630227</v>
      </c>
      <c r="AB1697">
        <v>4.667418765216194</v>
      </c>
    </row>
    <row r="1698" spans="1:28">
      <c r="A1698">
        <v>16</v>
      </c>
      <c r="B1698">
        <v>153</v>
      </c>
      <c r="C1698">
        <v>2024</v>
      </c>
      <c r="D1698">
        <v>9</v>
      </c>
      <c r="E1698">
        <v>99</v>
      </c>
      <c r="F1698">
        <v>176</v>
      </c>
      <c r="G1698">
        <v>99</v>
      </c>
      <c r="H1698">
        <v>99</v>
      </c>
      <c r="I1698">
        <v>99</v>
      </c>
      <c r="J1698">
        <v>160</v>
      </c>
      <c r="M1698">
        <v>99</v>
      </c>
      <c r="N1698">
        <v>99</v>
      </c>
      <c r="O1698">
        <v>99</v>
      </c>
      <c r="P1698">
        <v>99</v>
      </c>
      <c r="Q1698">
        <v>4</v>
      </c>
      <c r="R1698">
        <v>30</v>
      </c>
      <c r="S1698">
        <v>30</v>
      </c>
      <c r="T1698">
        <v>6.0666666666666647</v>
      </c>
      <c r="U1698">
        <v>60.06666666666667</v>
      </c>
      <c r="V1698">
        <v>89.454676778620481</v>
      </c>
      <c r="W1698">
        <v>82.566666666666691</v>
      </c>
      <c r="X1698">
        <v>9.3013380160538475</v>
      </c>
      <c r="Y1698">
        <v>2.1437246921083717</v>
      </c>
      <c r="Z1698">
        <v>-22.757721923456081</v>
      </c>
      <c r="AA1698">
        <v>1.1529592621060722</v>
      </c>
      <c r="AB1698">
        <v>1.1560747598122836</v>
      </c>
    </row>
    <row r="1699" spans="1:28">
      <c r="A1699">
        <v>16</v>
      </c>
      <c r="B1699">
        <v>154</v>
      </c>
      <c r="C1699">
        <v>2024</v>
      </c>
      <c r="D1699">
        <v>10</v>
      </c>
      <c r="E1699">
        <v>99</v>
      </c>
      <c r="F1699">
        <v>176</v>
      </c>
      <c r="G1699">
        <v>99</v>
      </c>
      <c r="H1699">
        <v>99</v>
      </c>
      <c r="I1699">
        <v>99</v>
      </c>
      <c r="J1699">
        <v>160</v>
      </c>
      <c r="M1699">
        <v>99</v>
      </c>
      <c r="N1699">
        <v>99</v>
      </c>
      <c r="O1699">
        <v>99</v>
      </c>
      <c r="P1699">
        <v>99</v>
      </c>
      <c r="Q1699">
        <v>6</v>
      </c>
      <c r="R1699">
        <v>117</v>
      </c>
      <c r="S1699">
        <v>117</v>
      </c>
      <c r="T1699">
        <v>2.991452991452991</v>
      </c>
      <c r="U1699">
        <v>61.205128205128212</v>
      </c>
      <c r="V1699">
        <v>87.214675297015518</v>
      </c>
      <c r="W1699">
        <v>80.499145299145312</v>
      </c>
      <c r="X1699">
        <v>8.5514280881269684</v>
      </c>
      <c r="Y1699">
        <v>2.0941043065737976</v>
      </c>
      <c r="Z1699">
        <v>-36.730823360098071</v>
      </c>
      <c r="AA1699">
        <v>4.5401629802095451</v>
      </c>
      <c r="AB1699">
        <v>4.4046081337282885</v>
      </c>
    </row>
    <row r="1700" spans="1:28">
      <c r="A1700">
        <v>16</v>
      </c>
      <c r="B1700">
        <v>155</v>
      </c>
      <c r="C1700">
        <v>2024</v>
      </c>
      <c r="D1700">
        <v>11</v>
      </c>
      <c r="E1700">
        <v>99</v>
      </c>
      <c r="F1700">
        <v>176</v>
      </c>
      <c r="G1700">
        <v>99</v>
      </c>
      <c r="H1700">
        <v>99</v>
      </c>
      <c r="I1700">
        <v>99</v>
      </c>
      <c r="J1700">
        <v>160</v>
      </c>
      <c r="M1700">
        <v>99</v>
      </c>
      <c r="N1700">
        <v>99</v>
      </c>
      <c r="O1700">
        <v>99</v>
      </c>
      <c r="P1700">
        <v>99</v>
      </c>
      <c r="Q1700">
        <v>5</v>
      </c>
      <c r="R1700">
        <v>255</v>
      </c>
      <c r="S1700">
        <v>255</v>
      </c>
      <c r="T1700">
        <v>1.952941176470588</v>
      </c>
      <c r="U1700">
        <v>61.435294117647054</v>
      </c>
      <c r="V1700">
        <v>86.38752575786549</v>
      </c>
      <c r="W1700">
        <v>79.735686274509774</v>
      </c>
      <c r="X1700">
        <v>6.9226384109122572</v>
      </c>
      <c r="Y1700">
        <v>1.8221753353369503</v>
      </c>
      <c r="Z1700">
        <v>-26.653964910193498</v>
      </c>
      <c r="AA1700">
        <v>8.7508579272477736</v>
      </c>
      <c r="AB1700">
        <v>8.3651460339755062</v>
      </c>
    </row>
    <row r="1701" spans="1:28">
      <c r="A1701">
        <v>16</v>
      </c>
      <c r="B1701">
        <v>156</v>
      </c>
      <c r="C1701">
        <v>2024</v>
      </c>
      <c r="D1701">
        <v>12</v>
      </c>
      <c r="E1701">
        <v>99</v>
      </c>
      <c r="F1701">
        <v>176</v>
      </c>
      <c r="G1701">
        <v>99</v>
      </c>
      <c r="H1701">
        <v>99</v>
      </c>
      <c r="I1701">
        <v>99</v>
      </c>
      <c r="J1701">
        <v>160</v>
      </c>
      <c r="M1701">
        <v>99</v>
      </c>
      <c r="N1701">
        <v>99</v>
      </c>
      <c r="O1701">
        <v>99</v>
      </c>
      <c r="P1701">
        <v>99</v>
      </c>
      <c r="Q1701">
        <v>3</v>
      </c>
      <c r="R1701">
        <v>3</v>
      </c>
      <c r="S1701">
        <v>3</v>
      </c>
      <c r="T1701">
        <v>0</v>
      </c>
      <c r="U1701">
        <v>61.66666666666665</v>
      </c>
      <c r="V1701">
        <v>88.443481401227885</v>
      </c>
      <c r="W1701">
        <v>81.63333333333334</v>
      </c>
      <c r="X1701">
        <v>10.058937430077821</v>
      </c>
      <c r="Y1701">
        <v>1.2472191289248089</v>
      </c>
      <c r="Z1701">
        <v>-67.66373693060801</v>
      </c>
      <c r="AA1701">
        <v>0.12897678417884781</v>
      </c>
      <c r="AB1701">
        <v>0.13042364518377797</v>
      </c>
    </row>
    <row r="1702" spans="1:28">
      <c r="A1702">
        <v>16</v>
      </c>
      <c r="B1702">
        <v>157</v>
      </c>
      <c r="C1702">
        <v>2024</v>
      </c>
      <c r="D1702">
        <v>1</v>
      </c>
      <c r="E1702">
        <v>99</v>
      </c>
      <c r="F1702">
        <v>176</v>
      </c>
      <c r="G1702">
        <v>99</v>
      </c>
      <c r="H1702">
        <v>99</v>
      </c>
      <c r="I1702">
        <v>99</v>
      </c>
      <c r="J1702">
        <v>171</v>
      </c>
      <c r="M1702">
        <v>99</v>
      </c>
      <c r="N1702">
        <v>99</v>
      </c>
      <c r="O1702">
        <v>99</v>
      </c>
      <c r="P1702">
        <v>99</v>
      </c>
      <c r="Q1702">
        <v>4</v>
      </c>
      <c r="R1702">
        <v>5</v>
      </c>
      <c r="S1702">
        <v>5</v>
      </c>
      <c r="T1702">
        <v>2.8</v>
      </c>
      <c r="U1702">
        <v>60.8</v>
      </c>
      <c r="V1702">
        <v>95.991332611050893</v>
      </c>
      <c r="W1702">
        <v>88.6</v>
      </c>
      <c r="X1702">
        <v>22.638197808129522</v>
      </c>
      <c r="Y1702">
        <v>3.1874754901018241</v>
      </c>
      <c r="Z1702">
        <v>-88.277642783355702</v>
      </c>
      <c r="AA1702">
        <v>0.1874062968515742</v>
      </c>
      <c r="AB1702">
        <v>0.19667211251598235</v>
      </c>
    </row>
    <row r="1703" spans="1:28">
      <c r="A1703">
        <v>16</v>
      </c>
      <c r="B1703">
        <v>158</v>
      </c>
      <c r="C1703">
        <v>2024</v>
      </c>
      <c r="D1703">
        <v>2</v>
      </c>
      <c r="E1703">
        <v>99</v>
      </c>
      <c r="F1703">
        <v>176</v>
      </c>
      <c r="G1703">
        <v>99</v>
      </c>
      <c r="H1703">
        <v>99</v>
      </c>
      <c r="I1703">
        <v>99</v>
      </c>
      <c r="J1703">
        <v>171</v>
      </c>
      <c r="M1703">
        <v>99</v>
      </c>
      <c r="N1703">
        <v>99</v>
      </c>
      <c r="O1703">
        <v>99</v>
      </c>
      <c r="P1703">
        <v>99</v>
      </c>
      <c r="Q1703">
        <v>3</v>
      </c>
      <c r="R1703">
        <v>9</v>
      </c>
      <c r="S1703">
        <v>9</v>
      </c>
      <c r="T1703">
        <v>3.1111111111111112</v>
      </c>
      <c r="U1703">
        <v>61.66666666666665</v>
      </c>
      <c r="V1703">
        <v>82.255928734801998</v>
      </c>
      <c r="W1703">
        <v>75.922222222222217</v>
      </c>
      <c r="X1703">
        <v>15.911964595358789</v>
      </c>
      <c r="Y1703">
        <v>2.6666666666666661</v>
      </c>
      <c r="Z1703">
        <v>-68.11785448573707</v>
      </c>
      <c r="AA1703">
        <v>0.41841004184100405</v>
      </c>
      <c r="AB1703">
        <v>0.38302922132339878</v>
      </c>
    </row>
    <row r="1704" spans="1:28">
      <c r="A1704">
        <v>16</v>
      </c>
      <c r="B1704">
        <v>159</v>
      </c>
      <c r="C1704">
        <v>2024</v>
      </c>
      <c r="D1704">
        <v>3</v>
      </c>
      <c r="E1704">
        <v>99</v>
      </c>
      <c r="F1704">
        <v>176</v>
      </c>
      <c r="G1704">
        <v>99</v>
      </c>
      <c r="H1704">
        <v>99</v>
      </c>
      <c r="I1704">
        <v>99</v>
      </c>
      <c r="J1704">
        <v>171</v>
      </c>
      <c r="M1704">
        <v>99</v>
      </c>
      <c r="N1704">
        <v>99</v>
      </c>
      <c r="O1704">
        <v>99</v>
      </c>
      <c r="P1704">
        <v>99</v>
      </c>
      <c r="Q1704">
        <v>1</v>
      </c>
      <c r="R1704">
        <v>1</v>
      </c>
      <c r="S1704">
        <v>1</v>
      </c>
      <c r="T1704">
        <v>0</v>
      </c>
      <c r="U1704">
        <v>62</v>
      </c>
      <c r="V1704">
        <v>72.914409534127827</v>
      </c>
      <c r="W1704">
        <v>67.3</v>
      </c>
      <c r="X1704">
        <v>0</v>
      </c>
      <c r="Y1704">
        <v>0</v>
      </c>
      <c r="AA1704">
        <v>4.051863857374393E-2</v>
      </c>
      <c r="AB1704">
        <v>3.2930227551297542E-2</v>
      </c>
    </row>
    <row r="1705" spans="1:28">
      <c r="A1705">
        <v>16</v>
      </c>
      <c r="B1705">
        <v>160</v>
      </c>
      <c r="C1705">
        <v>2024</v>
      </c>
      <c r="D1705">
        <v>4</v>
      </c>
      <c r="E1705">
        <v>99</v>
      </c>
      <c r="F1705">
        <v>176</v>
      </c>
      <c r="G1705">
        <v>99</v>
      </c>
      <c r="H1705">
        <v>99</v>
      </c>
      <c r="I1705">
        <v>99</v>
      </c>
      <c r="J1705">
        <v>171</v>
      </c>
      <c r="M1705">
        <v>99</v>
      </c>
      <c r="N1705">
        <v>99</v>
      </c>
      <c r="O1705">
        <v>99</v>
      </c>
      <c r="P1705">
        <v>99</v>
      </c>
      <c r="Q1705">
        <v>5</v>
      </c>
      <c r="R1705">
        <v>11</v>
      </c>
      <c r="S1705">
        <v>11</v>
      </c>
      <c r="T1705">
        <v>2.5454545454545454</v>
      </c>
      <c r="U1705">
        <v>61.181818181818173</v>
      </c>
      <c r="V1705">
        <v>100.20683541810304</v>
      </c>
      <c r="W1705">
        <v>92.490909090909085</v>
      </c>
      <c r="X1705">
        <v>16.65944747230969</v>
      </c>
      <c r="Y1705">
        <v>1.6414063713880909</v>
      </c>
      <c r="Z1705">
        <v>-44.875146583011599</v>
      </c>
      <c r="AA1705">
        <v>0.33971587399629399</v>
      </c>
      <c r="AB1705">
        <v>0.37751153332242393</v>
      </c>
    </row>
    <row r="1706" spans="1:28">
      <c r="A1706">
        <v>16</v>
      </c>
      <c r="B1706">
        <v>161</v>
      </c>
      <c r="C1706">
        <v>2024</v>
      </c>
      <c r="D1706">
        <v>5</v>
      </c>
      <c r="E1706">
        <v>99</v>
      </c>
      <c r="F1706">
        <v>176</v>
      </c>
      <c r="G1706">
        <v>99</v>
      </c>
      <c r="H1706">
        <v>99</v>
      </c>
      <c r="I1706">
        <v>99</v>
      </c>
      <c r="J1706">
        <v>171</v>
      </c>
      <c r="M1706">
        <v>99</v>
      </c>
      <c r="N1706">
        <v>99</v>
      </c>
      <c r="O1706">
        <v>99</v>
      </c>
      <c r="P1706">
        <v>99</v>
      </c>
      <c r="Q1706">
        <v>2</v>
      </c>
      <c r="R1706">
        <v>3</v>
      </c>
      <c r="S1706">
        <v>3</v>
      </c>
      <c r="T1706">
        <v>9.3333333333333357</v>
      </c>
      <c r="U1706">
        <v>59.66666666666665</v>
      </c>
      <c r="V1706">
        <v>100.83062477428675</v>
      </c>
      <c r="W1706">
        <v>93.066666666666634</v>
      </c>
      <c r="X1706">
        <v>13.862499373810238</v>
      </c>
      <c r="Y1706">
        <v>4.1096093353127001</v>
      </c>
      <c r="Z1706">
        <v>-91.354994998474368</v>
      </c>
      <c r="AA1706">
        <v>0.14822134387351779</v>
      </c>
      <c r="AB1706">
        <v>0.16668587056651091</v>
      </c>
    </row>
    <row r="1707" spans="1:28">
      <c r="A1707">
        <v>16</v>
      </c>
      <c r="B1707">
        <v>162</v>
      </c>
      <c r="C1707">
        <v>2024</v>
      </c>
      <c r="D1707">
        <v>6</v>
      </c>
      <c r="E1707">
        <v>99</v>
      </c>
      <c r="F1707">
        <v>176</v>
      </c>
      <c r="G1707">
        <v>99</v>
      </c>
      <c r="H1707">
        <v>99</v>
      </c>
      <c r="I1707">
        <v>99</v>
      </c>
      <c r="J1707">
        <v>171</v>
      </c>
      <c r="M1707">
        <v>99</v>
      </c>
      <c r="N1707">
        <v>99</v>
      </c>
      <c r="O1707">
        <v>99</v>
      </c>
      <c r="P1707">
        <v>99</v>
      </c>
      <c r="Q1707">
        <v>3</v>
      </c>
      <c r="R1707">
        <v>6</v>
      </c>
      <c r="S1707">
        <v>6</v>
      </c>
      <c r="T1707">
        <v>11.166666666666664</v>
      </c>
      <c r="U1707">
        <v>57.16666666666665</v>
      </c>
      <c r="V1707">
        <v>103.64752618273748</v>
      </c>
      <c r="W1707">
        <v>95.666666666666686</v>
      </c>
      <c r="X1707">
        <v>5.6908308317463883</v>
      </c>
      <c r="Y1707">
        <v>2.3392781412697872</v>
      </c>
      <c r="Z1707">
        <v>-24.997511613868152</v>
      </c>
      <c r="AA1707">
        <v>0.21953896816684965</v>
      </c>
      <c r="AB1707">
        <v>0.25398095231352752</v>
      </c>
    </row>
    <row r="1708" spans="1:28">
      <c r="A1708">
        <v>16</v>
      </c>
      <c r="B1708">
        <v>163</v>
      </c>
      <c r="C1708">
        <v>2024</v>
      </c>
      <c r="D1708">
        <v>7</v>
      </c>
      <c r="E1708">
        <v>99</v>
      </c>
      <c r="F1708">
        <v>176</v>
      </c>
      <c r="G1708">
        <v>99</v>
      </c>
      <c r="H1708">
        <v>99</v>
      </c>
      <c r="I1708">
        <v>99</v>
      </c>
      <c r="J1708">
        <v>171</v>
      </c>
      <c r="M1708">
        <v>99</v>
      </c>
      <c r="N1708">
        <v>99</v>
      </c>
      <c r="O1708">
        <v>99</v>
      </c>
      <c r="P1708">
        <v>99</v>
      </c>
      <c r="Q1708">
        <v>3</v>
      </c>
      <c r="R1708">
        <v>14</v>
      </c>
      <c r="S1708">
        <v>14</v>
      </c>
      <c r="T1708">
        <v>4</v>
      </c>
      <c r="U1708">
        <v>60.928571428571438</v>
      </c>
      <c r="V1708">
        <v>90.845070422535215</v>
      </c>
      <c r="W1708">
        <v>83.85</v>
      </c>
      <c r="X1708">
        <v>13.330670865124757</v>
      </c>
      <c r="Y1708">
        <v>2.491823363215969</v>
      </c>
      <c r="Z1708">
        <v>-72.046407033727988</v>
      </c>
      <c r="AA1708">
        <v>0.51603391079985261</v>
      </c>
      <c r="AB1708">
        <v>0.53512843036743341</v>
      </c>
    </row>
    <row r="1709" spans="1:28">
      <c r="A1709">
        <v>16</v>
      </c>
      <c r="B1709">
        <v>164</v>
      </c>
      <c r="C1709">
        <v>2024</v>
      </c>
      <c r="D1709">
        <v>8</v>
      </c>
      <c r="E1709">
        <v>99</v>
      </c>
      <c r="F1709">
        <v>176</v>
      </c>
      <c r="G1709">
        <v>99</v>
      </c>
      <c r="H1709">
        <v>99</v>
      </c>
      <c r="I1709">
        <v>99</v>
      </c>
      <c r="J1709">
        <v>171</v>
      </c>
      <c r="M1709">
        <v>99</v>
      </c>
      <c r="N1709">
        <v>99</v>
      </c>
      <c r="O1709">
        <v>99</v>
      </c>
      <c r="P1709">
        <v>99</v>
      </c>
      <c r="Q1709">
        <v>3</v>
      </c>
      <c r="R1709">
        <v>4</v>
      </c>
      <c r="S1709">
        <v>4</v>
      </c>
      <c r="T1709">
        <v>9.75</v>
      </c>
      <c r="U1709">
        <v>57.5</v>
      </c>
      <c r="V1709">
        <v>107.0964247020585</v>
      </c>
      <c r="W1709">
        <v>98.850000000000023</v>
      </c>
      <c r="X1709">
        <v>10.768124256340913</v>
      </c>
      <c r="Y1709">
        <v>2.9580398915498072</v>
      </c>
      <c r="Z1709">
        <v>-21.269888569179155</v>
      </c>
      <c r="AA1709">
        <v>0.12974375608173863</v>
      </c>
      <c r="AB1709">
        <v>0.1570114923358617</v>
      </c>
    </row>
    <row r="1710" spans="1:28">
      <c r="A1710">
        <v>16</v>
      </c>
      <c r="B1710">
        <v>165</v>
      </c>
      <c r="C1710">
        <v>2024</v>
      </c>
      <c r="D1710">
        <v>9</v>
      </c>
      <c r="E1710">
        <v>99</v>
      </c>
      <c r="F1710">
        <v>176</v>
      </c>
      <c r="G1710">
        <v>99</v>
      </c>
      <c r="H1710">
        <v>99</v>
      </c>
      <c r="I1710">
        <v>99</v>
      </c>
      <c r="J1710">
        <v>171</v>
      </c>
      <c r="M1710">
        <v>99</v>
      </c>
      <c r="N1710">
        <v>99</v>
      </c>
      <c r="O1710">
        <v>99</v>
      </c>
      <c r="P1710">
        <v>99</v>
      </c>
      <c r="Q1710">
        <v>2</v>
      </c>
      <c r="R1710">
        <v>4</v>
      </c>
      <c r="S1710">
        <v>4</v>
      </c>
      <c r="T1710">
        <v>10.5</v>
      </c>
      <c r="U1710">
        <v>59.75</v>
      </c>
      <c r="V1710">
        <v>100.65005417118094</v>
      </c>
      <c r="W1710">
        <v>92.9</v>
      </c>
      <c r="X1710">
        <v>11.989370292054502</v>
      </c>
      <c r="Y1710">
        <v>1.9202864369671515</v>
      </c>
      <c r="Z1710">
        <v>62.328907259219022</v>
      </c>
      <c r="AA1710">
        <v>0.15372790161414299</v>
      </c>
      <c r="AB1710">
        <v>0.1734345501599695</v>
      </c>
    </row>
    <row r="1711" spans="1:28">
      <c r="A1711">
        <v>16</v>
      </c>
      <c r="B1711">
        <v>166</v>
      </c>
      <c r="C1711">
        <v>2024</v>
      </c>
      <c r="D1711">
        <v>10</v>
      </c>
      <c r="E1711">
        <v>99</v>
      </c>
      <c r="F1711">
        <v>176</v>
      </c>
      <c r="G1711">
        <v>99</v>
      </c>
      <c r="H1711">
        <v>99</v>
      </c>
      <c r="I1711">
        <v>99</v>
      </c>
      <c r="J1711">
        <v>171</v>
      </c>
      <c r="M1711">
        <v>99</v>
      </c>
      <c r="N1711">
        <v>99</v>
      </c>
      <c r="O1711">
        <v>99</v>
      </c>
      <c r="P1711">
        <v>99</v>
      </c>
      <c r="Q1711">
        <v>2</v>
      </c>
      <c r="R1711">
        <v>5</v>
      </c>
      <c r="S1711">
        <v>5</v>
      </c>
      <c r="T1711">
        <v>0</v>
      </c>
      <c r="U1711">
        <v>61.4</v>
      </c>
      <c r="V1711">
        <v>98.743228602383525</v>
      </c>
      <c r="W1711">
        <v>91.14</v>
      </c>
      <c r="X1711">
        <v>7.594893020971254</v>
      </c>
      <c r="Y1711">
        <v>0.80000000000009086</v>
      </c>
      <c r="Z1711">
        <v>10.928396196051638</v>
      </c>
      <c r="AA1711">
        <v>0.19402405898331401</v>
      </c>
      <c r="AB1711">
        <v>0.21311262279580187</v>
      </c>
    </row>
    <row r="1712" spans="1:28">
      <c r="A1712">
        <v>16</v>
      </c>
      <c r="B1712">
        <v>167</v>
      </c>
      <c r="C1712">
        <v>2024</v>
      </c>
      <c r="D1712">
        <v>11</v>
      </c>
      <c r="E1712">
        <v>99</v>
      </c>
      <c r="F1712">
        <v>176</v>
      </c>
      <c r="G1712">
        <v>99</v>
      </c>
      <c r="H1712">
        <v>99</v>
      </c>
      <c r="I1712">
        <v>99</v>
      </c>
      <c r="J1712">
        <v>171</v>
      </c>
      <c r="M1712">
        <v>99</v>
      </c>
      <c r="N1712">
        <v>99</v>
      </c>
      <c r="O1712">
        <v>99</v>
      </c>
      <c r="P1712">
        <v>99</v>
      </c>
      <c r="Q1712">
        <v>2</v>
      </c>
      <c r="R1712">
        <v>9</v>
      </c>
      <c r="S1712">
        <v>9</v>
      </c>
      <c r="T1712">
        <v>6.2222222222222223</v>
      </c>
      <c r="U1712">
        <v>60.222222222222221</v>
      </c>
      <c r="V1712">
        <v>92.981822559287323</v>
      </c>
      <c r="W1712">
        <v>85.822222222222223</v>
      </c>
      <c r="X1712">
        <v>10.038788968327799</v>
      </c>
      <c r="Y1712">
        <v>2.2986845406196688</v>
      </c>
      <c r="Z1712">
        <v>-55.682864015057113</v>
      </c>
      <c r="AA1712">
        <v>0.30885380919698002</v>
      </c>
      <c r="AB1712">
        <v>0.31777730327861065</v>
      </c>
    </row>
    <row r="1713" spans="1:28">
      <c r="A1713">
        <v>16</v>
      </c>
      <c r="B1713">
        <v>168</v>
      </c>
      <c r="C1713">
        <v>2024</v>
      </c>
      <c r="D1713">
        <v>12</v>
      </c>
      <c r="E1713">
        <v>99</v>
      </c>
      <c r="F1713">
        <v>176</v>
      </c>
      <c r="G1713">
        <v>99</v>
      </c>
      <c r="H1713">
        <v>99</v>
      </c>
      <c r="I1713">
        <v>99</v>
      </c>
      <c r="J1713">
        <v>171</v>
      </c>
      <c r="M1713">
        <v>99</v>
      </c>
      <c r="N1713">
        <v>99</v>
      </c>
      <c r="O1713">
        <v>99</v>
      </c>
      <c r="P1713">
        <v>99</v>
      </c>
      <c r="Q1713">
        <v>2</v>
      </c>
      <c r="R1713">
        <v>7</v>
      </c>
      <c r="S1713">
        <v>7</v>
      </c>
      <c r="T1713">
        <v>6</v>
      </c>
      <c r="U1713">
        <v>59.285714285714306</v>
      </c>
      <c r="V1713">
        <v>104.05509982974768</v>
      </c>
      <c r="W1713">
        <v>96.042857142857187</v>
      </c>
      <c r="X1713">
        <v>12.881199715959982</v>
      </c>
      <c r="Y1713">
        <v>2.4327694808466593</v>
      </c>
      <c r="Z1713">
        <v>-52.920442294606886</v>
      </c>
      <c r="AA1713">
        <v>0.30094582975064499</v>
      </c>
      <c r="AB1713">
        <v>0.35803926768907302</v>
      </c>
    </row>
    <row r="1714" spans="1:28" s="339" customFormat="1">
      <c r="A1714" s="339">
        <v>16</v>
      </c>
      <c r="B1714" s="339">
        <v>169</v>
      </c>
      <c r="C1714" s="339">
        <v>2024</v>
      </c>
      <c r="D1714" s="339">
        <v>1</v>
      </c>
      <c r="E1714" s="339">
        <v>99</v>
      </c>
      <c r="F1714" s="339">
        <v>176</v>
      </c>
      <c r="G1714" s="339">
        <v>99</v>
      </c>
      <c r="H1714" s="339">
        <v>99</v>
      </c>
      <c r="I1714" s="339">
        <v>99</v>
      </c>
      <c r="J1714" s="339">
        <v>172</v>
      </c>
      <c r="M1714" s="339">
        <v>99</v>
      </c>
      <c r="N1714" s="339">
        <v>99</v>
      </c>
      <c r="O1714" s="339">
        <v>99</v>
      </c>
      <c r="P1714" s="339">
        <v>99</v>
      </c>
      <c r="R1714" s="339">
        <v>0</v>
      </c>
    </row>
    <row r="1715" spans="1:28" s="339" customFormat="1">
      <c r="A1715" s="339">
        <v>16</v>
      </c>
      <c r="B1715" s="339">
        <v>170</v>
      </c>
      <c r="C1715" s="339">
        <v>2024</v>
      </c>
      <c r="D1715" s="339">
        <v>2</v>
      </c>
      <c r="E1715" s="339">
        <v>99</v>
      </c>
      <c r="F1715" s="339">
        <v>176</v>
      </c>
      <c r="G1715" s="339">
        <v>99</v>
      </c>
      <c r="H1715" s="339">
        <v>99</v>
      </c>
      <c r="I1715" s="339">
        <v>99</v>
      </c>
      <c r="J1715" s="339">
        <v>172</v>
      </c>
      <c r="M1715" s="339">
        <v>99</v>
      </c>
      <c r="N1715" s="339">
        <v>99</v>
      </c>
      <c r="O1715" s="339">
        <v>99</v>
      </c>
      <c r="P1715" s="339">
        <v>99</v>
      </c>
      <c r="R1715" s="339">
        <v>0</v>
      </c>
    </row>
    <row r="1716" spans="1:28" s="339" customFormat="1">
      <c r="A1716" s="339">
        <v>16</v>
      </c>
      <c r="B1716" s="339">
        <v>171</v>
      </c>
      <c r="C1716" s="339">
        <v>2024</v>
      </c>
      <c r="D1716" s="339">
        <v>3</v>
      </c>
      <c r="E1716" s="339">
        <v>99</v>
      </c>
      <c r="F1716" s="339">
        <v>176</v>
      </c>
      <c r="G1716" s="339">
        <v>99</v>
      </c>
      <c r="H1716" s="339">
        <v>99</v>
      </c>
      <c r="I1716" s="339">
        <v>99</v>
      </c>
      <c r="J1716" s="339">
        <v>172</v>
      </c>
      <c r="M1716" s="339">
        <v>99</v>
      </c>
      <c r="N1716" s="339">
        <v>99</v>
      </c>
      <c r="O1716" s="339">
        <v>99</v>
      </c>
      <c r="P1716" s="339">
        <v>99</v>
      </c>
      <c r="R1716" s="339">
        <v>0</v>
      </c>
    </row>
    <row r="1717" spans="1:28" s="339" customFormat="1">
      <c r="A1717" s="339">
        <v>16</v>
      </c>
      <c r="B1717" s="339">
        <v>172</v>
      </c>
      <c r="C1717" s="339">
        <v>2024</v>
      </c>
      <c r="D1717" s="339">
        <v>4</v>
      </c>
      <c r="E1717" s="339">
        <v>99</v>
      </c>
      <c r="F1717" s="339">
        <v>176</v>
      </c>
      <c r="G1717" s="339">
        <v>99</v>
      </c>
      <c r="H1717" s="339">
        <v>99</v>
      </c>
      <c r="I1717" s="339">
        <v>99</v>
      </c>
      <c r="J1717" s="339">
        <v>172</v>
      </c>
      <c r="M1717" s="339">
        <v>99</v>
      </c>
      <c r="N1717" s="339">
        <v>99</v>
      </c>
      <c r="O1717" s="339">
        <v>99</v>
      </c>
      <c r="P1717" s="339">
        <v>99</v>
      </c>
      <c r="R1717" s="339">
        <v>0</v>
      </c>
    </row>
    <row r="1718" spans="1:28" s="339" customFormat="1">
      <c r="A1718" s="339">
        <v>16</v>
      </c>
      <c r="B1718" s="339">
        <v>173</v>
      </c>
      <c r="C1718" s="339">
        <v>2024</v>
      </c>
      <c r="D1718" s="339">
        <v>5</v>
      </c>
      <c r="E1718" s="339">
        <v>99</v>
      </c>
      <c r="F1718" s="339">
        <v>176</v>
      </c>
      <c r="G1718" s="339">
        <v>99</v>
      </c>
      <c r="H1718" s="339">
        <v>99</v>
      </c>
      <c r="I1718" s="339">
        <v>99</v>
      </c>
      <c r="J1718" s="339">
        <v>172</v>
      </c>
      <c r="M1718" s="339">
        <v>99</v>
      </c>
      <c r="N1718" s="339">
        <v>99</v>
      </c>
      <c r="O1718" s="339">
        <v>99</v>
      </c>
      <c r="P1718" s="339">
        <v>99</v>
      </c>
      <c r="R1718" s="339">
        <v>0</v>
      </c>
    </row>
    <row r="1719" spans="1:28" s="339" customFormat="1">
      <c r="A1719" s="339">
        <v>16</v>
      </c>
      <c r="B1719" s="339">
        <v>174</v>
      </c>
      <c r="C1719" s="339">
        <v>2024</v>
      </c>
      <c r="D1719" s="339">
        <v>6</v>
      </c>
      <c r="E1719" s="339">
        <v>99</v>
      </c>
      <c r="F1719" s="339">
        <v>176</v>
      </c>
      <c r="G1719" s="339">
        <v>99</v>
      </c>
      <c r="H1719" s="339">
        <v>99</v>
      </c>
      <c r="I1719" s="339">
        <v>99</v>
      </c>
      <c r="J1719" s="339">
        <v>172</v>
      </c>
      <c r="M1719" s="339">
        <v>99</v>
      </c>
      <c r="N1719" s="339">
        <v>99</v>
      </c>
      <c r="O1719" s="339">
        <v>99</v>
      </c>
      <c r="P1719" s="339">
        <v>99</v>
      </c>
      <c r="R1719" s="339">
        <v>0</v>
      </c>
    </row>
    <row r="1720" spans="1:28" s="339" customFormat="1">
      <c r="A1720" s="339">
        <v>16</v>
      </c>
      <c r="B1720" s="339">
        <v>175</v>
      </c>
      <c r="C1720" s="339">
        <v>2024</v>
      </c>
      <c r="D1720" s="339">
        <v>7</v>
      </c>
      <c r="E1720" s="339">
        <v>99</v>
      </c>
      <c r="F1720" s="339">
        <v>176</v>
      </c>
      <c r="G1720" s="339">
        <v>99</v>
      </c>
      <c r="H1720" s="339">
        <v>99</v>
      </c>
      <c r="I1720" s="339">
        <v>99</v>
      </c>
      <c r="J1720" s="339">
        <v>172</v>
      </c>
      <c r="M1720" s="339">
        <v>99</v>
      </c>
      <c r="N1720" s="339">
        <v>99</v>
      </c>
      <c r="O1720" s="339">
        <v>99</v>
      </c>
      <c r="P1720" s="339">
        <v>99</v>
      </c>
      <c r="R1720" s="339">
        <v>0</v>
      </c>
    </row>
    <row r="1721" spans="1:28" s="339" customFormat="1">
      <c r="A1721" s="339">
        <v>16</v>
      </c>
      <c r="B1721" s="339">
        <v>176</v>
      </c>
      <c r="C1721" s="339">
        <v>2024</v>
      </c>
      <c r="D1721" s="339">
        <v>8</v>
      </c>
      <c r="E1721" s="339">
        <v>99</v>
      </c>
      <c r="F1721" s="339">
        <v>176</v>
      </c>
      <c r="G1721" s="339">
        <v>99</v>
      </c>
      <c r="H1721" s="339">
        <v>99</v>
      </c>
      <c r="I1721" s="339">
        <v>99</v>
      </c>
      <c r="J1721" s="339">
        <v>172</v>
      </c>
      <c r="M1721" s="339">
        <v>99</v>
      </c>
      <c r="N1721" s="339">
        <v>99</v>
      </c>
      <c r="O1721" s="339">
        <v>99</v>
      </c>
      <c r="P1721" s="339">
        <v>99</v>
      </c>
      <c r="R1721" s="339">
        <v>0</v>
      </c>
    </row>
    <row r="1722" spans="1:28" s="339" customFormat="1">
      <c r="A1722" s="339">
        <v>16</v>
      </c>
      <c r="B1722" s="339">
        <v>177</v>
      </c>
      <c r="C1722" s="339">
        <v>2024</v>
      </c>
      <c r="D1722" s="339">
        <v>9</v>
      </c>
      <c r="E1722" s="339">
        <v>99</v>
      </c>
      <c r="F1722" s="339">
        <v>176</v>
      </c>
      <c r="G1722" s="339">
        <v>99</v>
      </c>
      <c r="H1722" s="339">
        <v>99</v>
      </c>
      <c r="I1722" s="339">
        <v>99</v>
      </c>
      <c r="J1722" s="339">
        <v>172</v>
      </c>
      <c r="M1722" s="339">
        <v>99</v>
      </c>
      <c r="N1722" s="339">
        <v>99</v>
      </c>
      <c r="O1722" s="339">
        <v>99</v>
      </c>
      <c r="P1722" s="339">
        <v>99</v>
      </c>
      <c r="R1722" s="339">
        <v>0</v>
      </c>
    </row>
    <row r="1723" spans="1:28" s="339" customFormat="1">
      <c r="A1723" s="339">
        <v>16</v>
      </c>
      <c r="B1723" s="339">
        <v>178</v>
      </c>
      <c r="C1723" s="339">
        <v>2024</v>
      </c>
      <c r="D1723" s="339">
        <v>10</v>
      </c>
      <c r="E1723" s="339">
        <v>99</v>
      </c>
      <c r="F1723" s="339">
        <v>176</v>
      </c>
      <c r="G1723" s="339">
        <v>99</v>
      </c>
      <c r="H1723" s="339">
        <v>99</v>
      </c>
      <c r="I1723" s="339">
        <v>99</v>
      </c>
      <c r="J1723" s="339">
        <v>172</v>
      </c>
      <c r="M1723" s="339">
        <v>99</v>
      </c>
      <c r="N1723" s="339">
        <v>99</v>
      </c>
      <c r="O1723" s="339">
        <v>99</v>
      </c>
      <c r="P1723" s="339">
        <v>99</v>
      </c>
      <c r="R1723" s="339">
        <v>0</v>
      </c>
    </row>
    <row r="1724" spans="1:28" s="339" customFormat="1">
      <c r="A1724" s="339">
        <v>16</v>
      </c>
      <c r="B1724" s="339">
        <v>179</v>
      </c>
      <c r="C1724" s="339">
        <v>2024</v>
      </c>
      <c r="D1724" s="339">
        <v>11</v>
      </c>
      <c r="E1724" s="339">
        <v>99</v>
      </c>
      <c r="F1724" s="339">
        <v>176</v>
      </c>
      <c r="G1724" s="339">
        <v>99</v>
      </c>
      <c r="H1724" s="339">
        <v>99</v>
      </c>
      <c r="I1724" s="339">
        <v>99</v>
      </c>
      <c r="J1724" s="339">
        <v>172</v>
      </c>
      <c r="M1724" s="339">
        <v>99</v>
      </c>
      <c r="N1724" s="339">
        <v>99</v>
      </c>
      <c r="O1724" s="339">
        <v>99</v>
      </c>
      <c r="P1724" s="339">
        <v>99</v>
      </c>
      <c r="R1724" s="339">
        <v>0</v>
      </c>
    </row>
    <row r="1725" spans="1:28" s="339" customFormat="1">
      <c r="A1725" s="339">
        <v>16</v>
      </c>
      <c r="B1725" s="339">
        <v>180</v>
      </c>
      <c r="C1725" s="339">
        <v>2024</v>
      </c>
      <c r="D1725" s="339">
        <v>12</v>
      </c>
      <c r="E1725" s="339">
        <v>99</v>
      </c>
      <c r="F1725" s="339">
        <v>176</v>
      </c>
      <c r="G1725" s="339">
        <v>99</v>
      </c>
      <c r="H1725" s="339">
        <v>99</v>
      </c>
      <c r="I1725" s="339">
        <v>99</v>
      </c>
      <c r="J1725" s="339">
        <v>172</v>
      </c>
      <c r="M1725" s="339">
        <v>99</v>
      </c>
      <c r="N1725" s="339">
        <v>99</v>
      </c>
      <c r="O1725" s="339">
        <v>99</v>
      </c>
      <c r="P1725" s="339">
        <v>99</v>
      </c>
      <c r="R1725" s="339">
        <v>0</v>
      </c>
    </row>
    <row r="1726" spans="1:28">
      <c r="A1726">
        <v>16</v>
      </c>
      <c r="B1726">
        <v>181</v>
      </c>
      <c r="C1726">
        <v>2024</v>
      </c>
      <c r="D1726">
        <v>1</v>
      </c>
      <c r="E1726">
        <v>99</v>
      </c>
      <c r="F1726">
        <v>176</v>
      </c>
      <c r="G1726">
        <v>99</v>
      </c>
      <c r="H1726">
        <v>99</v>
      </c>
      <c r="I1726">
        <v>99</v>
      </c>
      <c r="J1726">
        <v>181</v>
      </c>
      <c r="M1726">
        <v>99</v>
      </c>
      <c r="N1726">
        <v>99</v>
      </c>
      <c r="O1726">
        <v>99</v>
      </c>
      <c r="P1726">
        <v>99</v>
      </c>
      <c r="R1726">
        <v>0</v>
      </c>
    </row>
    <row r="1727" spans="1:28">
      <c r="A1727">
        <v>16</v>
      </c>
      <c r="B1727">
        <v>182</v>
      </c>
      <c r="C1727">
        <v>2024</v>
      </c>
      <c r="D1727">
        <v>2</v>
      </c>
      <c r="E1727">
        <v>99</v>
      </c>
      <c r="F1727">
        <v>176</v>
      </c>
      <c r="G1727">
        <v>99</v>
      </c>
      <c r="H1727">
        <v>99</v>
      </c>
      <c r="I1727">
        <v>99</v>
      </c>
      <c r="J1727">
        <v>181</v>
      </c>
      <c r="M1727">
        <v>99</v>
      </c>
      <c r="N1727">
        <v>99</v>
      </c>
      <c r="O1727">
        <v>99</v>
      </c>
      <c r="P1727">
        <v>99</v>
      </c>
      <c r="R1727">
        <v>0</v>
      </c>
    </row>
    <row r="1728" spans="1:28">
      <c r="A1728">
        <v>16</v>
      </c>
      <c r="B1728">
        <v>183</v>
      </c>
      <c r="C1728">
        <v>2024</v>
      </c>
      <c r="D1728">
        <v>3</v>
      </c>
      <c r="E1728">
        <v>99</v>
      </c>
      <c r="F1728">
        <v>176</v>
      </c>
      <c r="G1728">
        <v>99</v>
      </c>
      <c r="H1728">
        <v>99</v>
      </c>
      <c r="I1728">
        <v>99</v>
      </c>
      <c r="J1728">
        <v>181</v>
      </c>
      <c r="M1728">
        <v>99</v>
      </c>
      <c r="N1728">
        <v>99</v>
      </c>
      <c r="O1728">
        <v>99</v>
      </c>
      <c r="P1728">
        <v>99</v>
      </c>
      <c r="R1728">
        <v>0</v>
      </c>
    </row>
    <row r="1729" spans="1:18">
      <c r="A1729">
        <v>16</v>
      </c>
      <c r="B1729">
        <v>184</v>
      </c>
      <c r="C1729">
        <v>2024</v>
      </c>
      <c r="D1729">
        <v>4</v>
      </c>
      <c r="E1729">
        <v>99</v>
      </c>
      <c r="F1729">
        <v>176</v>
      </c>
      <c r="G1729">
        <v>99</v>
      </c>
      <c r="H1729">
        <v>99</v>
      </c>
      <c r="I1729">
        <v>99</v>
      </c>
      <c r="J1729">
        <v>181</v>
      </c>
      <c r="M1729">
        <v>99</v>
      </c>
      <c r="N1729">
        <v>99</v>
      </c>
      <c r="O1729">
        <v>99</v>
      </c>
      <c r="P1729">
        <v>99</v>
      </c>
      <c r="R1729">
        <v>0</v>
      </c>
    </row>
    <row r="1730" spans="1:18">
      <c r="A1730">
        <v>16</v>
      </c>
      <c r="B1730">
        <v>185</v>
      </c>
      <c r="C1730">
        <v>2024</v>
      </c>
      <c r="D1730">
        <v>5</v>
      </c>
      <c r="E1730">
        <v>99</v>
      </c>
      <c r="F1730">
        <v>176</v>
      </c>
      <c r="G1730">
        <v>99</v>
      </c>
      <c r="H1730">
        <v>99</v>
      </c>
      <c r="I1730">
        <v>99</v>
      </c>
      <c r="J1730">
        <v>181</v>
      </c>
      <c r="M1730">
        <v>99</v>
      </c>
      <c r="N1730">
        <v>99</v>
      </c>
      <c r="O1730">
        <v>99</v>
      </c>
      <c r="P1730">
        <v>99</v>
      </c>
      <c r="R1730">
        <v>0</v>
      </c>
    </row>
    <row r="1731" spans="1:18">
      <c r="A1731">
        <v>16</v>
      </c>
      <c r="B1731">
        <v>186</v>
      </c>
      <c r="C1731">
        <v>2024</v>
      </c>
      <c r="D1731">
        <v>6</v>
      </c>
      <c r="E1731">
        <v>99</v>
      </c>
      <c r="F1731">
        <v>176</v>
      </c>
      <c r="G1731">
        <v>99</v>
      </c>
      <c r="H1731">
        <v>99</v>
      </c>
      <c r="I1731">
        <v>99</v>
      </c>
      <c r="J1731">
        <v>181</v>
      </c>
      <c r="M1731">
        <v>99</v>
      </c>
      <c r="N1731">
        <v>99</v>
      </c>
      <c r="O1731">
        <v>99</v>
      </c>
      <c r="P1731">
        <v>99</v>
      </c>
      <c r="R1731">
        <v>0</v>
      </c>
    </row>
    <row r="1732" spans="1:18">
      <c r="A1732">
        <v>16</v>
      </c>
      <c r="B1732">
        <v>187</v>
      </c>
      <c r="C1732">
        <v>2024</v>
      </c>
      <c r="D1732">
        <v>7</v>
      </c>
      <c r="E1732">
        <v>99</v>
      </c>
      <c r="F1732">
        <v>176</v>
      </c>
      <c r="G1732">
        <v>99</v>
      </c>
      <c r="H1732">
        <v>99</v>
      </c>
      <c r="I1732">
        <v>99</v>
      </c>
      <c r="J1732">
        <v>181</v>
      </c>
      <c r="M1732">
        <v>99</v>
      </c>
      <c r="N1732">
        <v>99</v>
      </c>
      <c r="O1732">
        <v>99</v>
      </c>
      <c r="P1732">
        <v>99</v>
      </c>
      <c r="R1732">
        <v>0</v>
      </c>
    </row>
    <row r="1733" spans="1:18">
      <c r="A1733">
        <v>16</v>
      </c>
      <c r="B1733">
        <v>188</v>
      </c>
      <c r="C1733">
        <v>2024</v>
      </c>
      <c r="D1733">
        <v>8</v>
      </c>
      <c r="E1733">
        <v>99</v>
      </c>
      <c r="F1733">
        <v>176</v>
      </c>
      <c r="G1733">
        <v>99</v>
      </c>
      <c r="H1733">
        <v>99</v>
      </c>
      <c r="I1733">
        <v>99</v>
      </c>
      <c r="J1733">
        <v>181</v>
      </c>
      <c r="M1733">
        <v>99</v>
      </c>
      <c r="N1733">
        <v>99</v>
      </c>
      <c r="O1733">
        <v>99</v>
      </c>
      <c r="P1733">
        <v>99</v>
      </c>
      <c r="R1733">
        <v>0</v>
      </c>
    </row>
    <row r="1734" spans="1:18">
      <c r="A1734">
        <v>16</v>
      </c>
      <c r="B1734">
        <v>189</v>
      </c>
      <c r="C1734">
        <v>2024</v>
      </c>
      <c r="D1734">
        <v>9</v>
      </c>
      <c r="E1734">
        <v>99</v>
      </c>
      <c r="F1734">
        <v>176</v>
      </c>
      <c r="G1734">
        <v>99</v>
      </c>
      <c r="H1734">
        <v>99</v>
      </c>
      <c r="I1734">
        <v>99</v>
      </c>
      <c r="J1734">
        <v>181</v>
      </c>
      <c r="M1734">
        <v>99</v>
      </c>
      <c r="N1734">
        <v>99</v>
      </c>
      <c r="O1734">
        <v>99</v>
      </c>
      <c r="P1734">
        <v>99</v>
      </c>
      <c r="R1734">
        <v>0</v>
      </c>
    </row>
    <row r="1735" spans="1:18">
      <c r="A1735">
        <v>16</v>
      </c>
      <c r="B1735">
        <v>190</v>
      </c>
      <c r="C1735">
        <v>2024</v>
      </c>
      <c r="D1735">
        <v>10</v>
      </c>
      <c r="E1735">
        <v>99</v>
      </c>
      <c r="F1735">
        <v>176</v>
      </c>
      <c r="G1735">
        <v>99</v>
      </c>
      <c r="H1735">
        <v>99</v>
      </c>
      <c r="I1735">
        <v>99</v>
      </c>
      <c r="J1735">
        <v>181</v>
      </c>
      <c r="M1735">
        <v>99</v>
      </c>
      <c r="N1735">
        <v>99</v>
      </c>
      <c r="O1735">
        <v>99</v>
      </c>
      <c r="P1735">
        <v>99</v>
      </c>
      <c r="R1735">
        <v>0</v>
      </c>
    </row>
    <row r="1736" spans="1:18">
      <c r="A1736">
        <v>16</v>
      </c>
      <c r="B1736">
        <v>191</v>
      </c>
      <c r="C1736">
        <v>2024</v>
      </c>
      <c r="D1736">
        <v>11</v>
      </c>
      <c r="E1736">
        <v>99</v>
      </c>
      <c r="F1736">
        <v>176</v>
      </c>
      <c r="G1736">
        <v>99</v>
      </c>
      <c r="H1736">
        <v>99</v>
      </c>
      <c r="I1736">
        <v>99</v>
      </c>
      <c r="J1736">
        <v>181</v>
      </c>
      <c r="M1736">
        <v>99</v>
      </c>
      <c r="N1736">
        <v>99</v>
      </c>
      <c r="O1736">
        <v>99</v>
      </c>
      <c r="P1736">
        <v>99</v>
      </c>
      <c r="R1736">
        <v>0</v>
      </c>
    </row>
    <row r="1737" spans="1:18">
      <c r="A1737">
        <v>16</v>
      </c>
      <c r="B1737">
        <v>192</v>
      </c>
      <c r="C1737">
        <v>2024</v>
      </c>
      <c r="D1737">
        <v>12</v>
      </c>
      <c r="E1737">
        <v>99</v>
      </c>
      <c r="F1737">
        <v>176</v>
      </c>
      <c r="G1737">
        <v>99</v>
      </c>
      <c r="H1737">
        <v>99</v>
      </c>
      <c r="I1737">
        <v>99</v>
      </c>
      <c r="J1737">
        <v>181</v>
      </c>
      <c r="M1737">
        <v>99</v>
      </c>
      <c r="N1737">
        <v>99</v>
      </c>
      <c r="O1737">
        <v>99</v>
      </c>
      <c r="P1737">
        <v>99</v>
      </c>
      <c r="R1737">
        <v>0</v>
      </c>
    </row>
    <row r="1738" spans="1:18">
      <c r="A1738">
        <v>16</v>
      </c>
      <c r="B1738">
        <v>193</v>
      </c>
      <c r="C1738">
        <v>2024</v>
      </c>
      <c r="D1738">
        <v>1</v>
      </c>
      <c r="E1738">
        <v>99</v>
      </c>
      <c r="F1738">
        <v>176</v>
      </c>
      <c r="G1738">
        <v>99</v>
      </c>
      <c r="H1738">
        <v>99</v>
      </c>
      <c r="I1738">
        <v>99</v>
      </c>
      <c r="J1738">
        <v>470</v>
      </c>
      <c r="M1738">
        <v>99</v>
      </c>
      <c r="N1738">
        <v>99</v>
      </c>
      <c r="O1738">
        <v>99</v>
      </c>
      <c r="P1738">
        <v>99</v>
      </c>
      <c r="R1738">
        <v>0</v>
      </c>
    </row>
    <row r="1739" spans="1:18">
      <c r="A1739">
        <v>16</v>
      </c>
      <c r="B1739">
        <v>194</v>
      </c>
      <c r="C1739">
        <v>2024</v>
      </c>
      <c r="D1739">
        <v>2</v>
      </c>
      <c r="E1739">
        <v>99</v>
      </c>
      <c r="F1739">
        <v>176</v>
      </c>
      <c r="G1739">
        <v>99</v>
      </c>
      <c r="H1739">
        <v>99</v>
      </c>
      <c r="I1739">
        <v>99</v>
      </c>
      <c r="J1739">
        <v>470</v>
      </c>
      <c r="M1739">
        <v>99</v>
      </c>
      <c r="N1739">
        <v>99</v>
      </c>
      <c r="O1739">
        <v>99</v>
      </c>
      <c r="P1739">
        <v>99</v>
      </c>
      <c r="R1739">
        <v>0</v>
      </c>
    </row>
    <row r="1740" spans="1:18">
      <c r="A1740">
        <v>16</v>
      </c>
      <c r="B1740">
        <v>195</v>
      </c>
      <c r="C1740">
        <v>2024</v>
      </c>
      <c r="D1740">
        <v>3</v>
      </c>
      <c r="E1740">
        <v>99</v>
      </c>
      <c r="F1740">
        <v>176</v>
      </c>
      <c r="G1740">
        <v>99</v>
      </c>
      <c r="H1740">
        <v>99</v>
      </c>
      <c r="I1740">
        <v>99</v>
      </c>
      <c r="J1740">
        <v>470</v>
      </c>
      <c r="M1740">
        <v>99</v>
      </c>
      <c r="N1740">
        <v>99</v>
      </c>
      <c r="O1740">
        <v>99</v>
      </c>
      <c r="P1740">
        <v>99</v>
      </c>
      <c r="R1740">
        <v>0</v>
      </c>
    </row>
    <row r="1741" spans="1:18">
      <c r="A1741">
        <v>16</v>
      </c>
      <c r="B1741">
        <v>196</v>
      </c>
      <c r="C1741">
        <v>2024</v>
      </c>
      <c r="D1741">
        <v>4</v>
      </c>
      <c r="E1741">
        <v>99</v>
      </c>
      <c r="F1741">
        <v>176</v>
      </c>
      <c r="G1741">
        <v>99</v>
      </c>
      <c r="H1741">
        <v>99</v>
      </c>
      <c r="I1741">
        <v>99</v>
      </c>
      <c r="J1741">
        <v>470</v>
      </c>
      <c r="M1741">
        <v>99</v>
      </c>
      <c r="N1741">
        <v>99</v>
      </c>
      <c r="O1741">
        <v>99</v>
      </c>
      <c r="P1741">
        <v>99</v>
      </c>
      <c r="R1741">
        <v>0</v>
      </c>
    </row>
    <row r="1742" spans="1:18">
      <c r="A1742">
        <v>16</v>
      </c>
      <c r="B1742">
        <v>197</v>
      </c>
      <c r="C1742">
        <v>2024</v>
      </c>
      <c r="D1742">
        <v>5</v>
      </c>
      <c r="E1742">
        <v>99</v>
      </c>
      <c r="F1742">
        <v>176</v>
      </c>
      <c r="G1742">
        <v>99</v>
      </c>
      <c r="H1742">
        <v>99</v>
      </c>
      <c r="I1742">
        <v>99</v>
      </c>
      <c r="J1742">
        <v>470</v>
      </c>
      <c r="M1742">
        <v>99</v>
      </c>
      <c r="N1742">
        <v>99</v>
      </c>
      <c r="O1742">
        <v>99</v>
      </c>
      <c r="P1742">
        <v>99</v>
      </c>
      <c r="R1742">
        <v>0</v>
      </c>
    </row>
    <row r="1743" spans="1:18">
      <c r="A1743">
        <v>16</v>
      </c>
      <c r="B1743">
        <v>198</v>
      </c>
      <c r="C1743">
        <v>2024</v>
      </c>
      <c r="D1743">
        <v>6</v>
      </c>
      <c r="E1743">
        <v>99</v>
      </c>
      <c r="F1743">
        <v>176</v>
      </c>
      <c r="G1743">
        <v>99</v>
      </c>
      <c r="H1743">
        <v>99</v>
      </c>
      <c r="I1743">
        <v>99</v>
      </c>
      <c r="J1743">
        <v>470</v>
      </c>
      <c r="M1743">
        <v>99</v>
      </c>
      <c r="N1743">
        <v>99</v>
      </c>
      <c r="O1743">
        <v>99</v>
      </c>
      <c r="P1743">
        <v>99</v>
      </c>
      <c r="R1743">
        <v>0</v>
      </c>
    </row>
    <row r="1744" spans="1:18">
      <c r="A1744">
        <v>16</v>
      </c>
      <c r="B1744">
        <v>199</v>
      </c>
      <c r="C1744">
        <v>2024</v>
      </c>
      <c r="D1744">
        <v>7</v>
      </c>
      <c r="E1744">
        <v>99</v>
      </c>
      <c r="F1744">
        <v>176</v>
      </c>
      <c r="G1744">
        <v>99</v>
      </c>
      <c r="H1744">
        <v>99</v>
      </c>
      <c r="I1744">
        <v>99</v>
      </c>
      <c r="J1744">
        <v>470</v>
      </c>
      <c r="M1744">
        <v>99</v>
      </c>
      <c r="N1744">
        <v>99</v>
      </c>
      <c r="O1744">
        <v>99</v>
      </c>
      <c r="P1744">
        <v>99</v>
      </c>
      <c r="R1744">
        <v>0</v>
      </c>
    </row>
    <row r="1745" spans="1:28">
      <c r="A1745">
        <v>16</v>
      </c>
      <c r="B1745">
        <v>200</v>
      </c>
      <c r="C1745">
        <v>2024</v>
      </c>
      <c r="D1745">
        <v>8</v>
      </c>
      <c r="E1745">
        <v>99</v>
      </c>
      <c r="F1745">
        <v>176</v>
      </c>
      <c r="G1745">
        <v>99</v>
      </c>
      <c r="H1745">
        <v>99</v>
      </c>
      <c r="I1745">
        <v>99</v>
      </c>
      <c r="J1745">
        <v>470</v>
      </c>
      <c r="M1745">
        <v>99</v>
      </c>
      <c r="N1745">
        <v>99</v>
      </c>
      <c r="O1745">
        <v>99</v>
      </c>
      <c r="P1745">
        <v>99</v>
      </c>
      <c r="R1745">
        <v>0</v>
      </c>
    </row>
    <row r="1746" spans="1:28">
      <c r="A1746">
        <v>16</v>
      </c>
      <c r="B1746">
        <v>201</v>
      </c>
      <c r="C1746">
        <v>2024</v>
      </c>
      <c r="D1746">
        <v>9</v>
      </c>
      <c r="E1746">
        <v>99</v>
      </c>
      <c r="F1746">
        <v>176</v>
      </c>
      <c r="G1746">
        <v>99</v>
      </c>
      <c r="H1746">
        <v>99</v>
      </c>
      <c r="I1746">
        <v>99</v>
      </c>
      <c r="J1746">
        <v>470</v>
      </c>
      <c r="M1746">
        <v>99</v>
      </c>
      <c r="N1746">
        <v>99</v>
      </c>
      <c r="O1746">
        <v>99</v>
      </c>
      <c r="P1746">
        <v>99</v>
      </c>
      <c r="R1746">
        <v>0</v>
      </c>
    </row>
    <row r="1747" spans="1:28">
      <c r="A1747">
        <v>16</v>
      </c>
      <c r="B1747">
        <v>202</v>
      </c>
      <c r="C1747">
        <v>2024</v>
      </c>
      <c r="D1747">
        <v>10</v>
      </c>
      <c r="E1747">
        <v>99</v>
      </c>
      <c r="F1747">
        <v>176</v>
      </c>
      <c r="G1747">
        <v>99</v>
      </c>
      <c r="H1747">
        <v>99</v>
      </c>
      <c r="I1747">
        <v>99</v>
      </c>
      <c r="J1747">
        <v>470</v>
      </c>
      <c r="M1747">
        <v>99</v>
      </c>
      <c r="N1747">
        <v>99</v>
      </c>
      <c r="O1747">
        <v>99</v>
      </c>
      <c r="P1747">
        <v>99</v>
      </c>
      <c r="R1747">
        <v>0</v>
      </c>
    </row>
    <row r="1748" spans="1:28">
      <c r="A1748">
        <v>16</v>
      </c>
      <c r="B1748">
        <v>203</v>
      </c>
      <c r="C1748">
        <v>2024</v>
      </c>
      <c r="D1748">
        <v>11</v>
      </c>
      <c r="E1748">
        <v>99</v>
      </c>
      <c r="F1748">
        <v>176</v>
      </c>
      <c r="G1748">
        <v>99</v>
      </c>
      <c r="H1748">
        <v>99</v>
      </c>
      <c r="I1748">
        <v>99</v>
      </c>
      <c r="J1748">
        <v>470</v>
      </c>
      <c r="M1748">
        <v>99</v>
      </c>
      <c r="N1748">
        <v>99</v>
      </c>
      <c r="O1748">
        <v>99</v>
      </c>
      <c r="P1748">
        <v>99</v>
      </c>
      <c r="R1748">
        <v>0</v>
      </c>
    </row>
    <row r="1749" spans="1:28">
      <c r="A1749">
        <v>16</v>
      </c>
      <c r="B1749">
        <v>204</v>
      </c>
      <c r="C1749">
        <v>2024</v>
      </c>
      <c r="D1749">
        <v>12</v>
      </c>
      <c r="E1749">
        <v>99</v>
      </c>
      <c r="F1749">
        <v>176</v>
      </c>
      <c r="G1749">
        <v>99</v>
      </c>
      <c r="H1749">
        <v>99</v>
      </c>
      <c r="I1749">
        <v>99</v>
      </c>
      <c r="J1749">
        <v>470</v>
      </c>
      <c r="M1749">
        <v>99</v>
      </c>
      <c r="N1749">
        <v>99</v>
      </c>
      <c r="O1749">
        <v>99</v>
      </c>
      <c r="P1749">
        <v>99</v>
      </c>
      <c r="R1749">
        <v>0</v>
      </c>
    </row>
    <row r="1750" spans="1:28">
      <c r="A1750">
        <v>16</v>
      </c>
      <c r="B1750">
        <v>205</v>
      </c>
      <c r="C1750">
        <v>2024</v>
      </c>
      <c r="D1750">
        <v>1</v>
      </c>
      <c r="E1750">
        <v>99</v>
      </c>
      <c r="F1750">
        <v>176</v>
      </c>
      <c r="G1750">
        <v>99</v>
      </c>
      <c r="H1750">
        <v>99</v>
      </c>
      <c r="I1750">
        <v>99</v>
      </c>
      <c r="J1750">
        <v>643</v>
      </c>
      <c r="M1750">
        <v>99</v>
      </c>
      <c r="N1750">
        <v>99</v>
      </c>
      <c r="O1750">
        <v>99</v>
      </c>
      <c r="P1750">
        <v>99</v>
      </c>
      <c r="Q1750">
        <v>4</v>
      </c>
      <c r="R1750">
        <v>209</v>
      </c>
      <c r="S1750">
        <v>209</v>
      </c>
      <c r="T1750">
        <v>2.0622009569377995</v>
      </c>
      <c r="U1750">
        <v>61.45933014354069</v>
      </c>
      <c r="V1750">
        <v>88.88894648716736</v>
      </c>
      <c r="W1750">
        <v>82.044497607655501</v>
      </c>
      <c r="X1750">
        <v>8.5699977869410215</v>
      </c>
      <c r="Y1750">
        <v>1.8352011300280124</v>
      </c>
      <c r="Z1750">
        <v>-24.549784179987796</v>
      </c>
      <c r="AA1750">
        <v>7.8335832083958019</v>
      </c>
      <c r="AB1750">
        <v>7.6126314107117485</v>
      </c>
    </row>
    <row r="1751" spans="1:28">
      <c r="A1751">
        <v>16</v>
      </c>
      <c r="B1751">
        <v>206</v>
      </c>
      <c r="C1751">
        <v>2024</v>
      </c>
      <c r="D1751">
        <v>2</v>
      </c>
      <c r="E1751">
        <v>99</v>
      </c>
      <c r="F1751">
        <v>176</v>
      </c>
      <c r="G1751">
        <v>99</v>
      </c>
      <c r="H1751">
        <v>99</v>
      </c>
      <c r="I1751">
        <v>99</v>
      </c>
      <c r="J1751">
        <v>643</v>
      </c>
      <c r="M1751">
        <v>99</v>
      </c>
      <c r="N1751">
        <v>99</v>
      </c>
      <c r="O1751">
        <v>99</v>
      </c>
      <c r="P1751">
        <v>99</v>
      </c>
      <c r="Q1751">
        <v>4</v>
      </c>
      <c r="R1751">
        <v>184</v>
      </c>
      <c r="S1751">
        <v>184</v>
      </c>
      <c r="T1751">
        <v>3.4673913043478262</v>
      </c>
      <c r="U1751">
        <v>60.836956521739133</v>
      </c>
      <c r="V1751">
        <v>83.99064958311736</v>
      </c>
      <c r="W1751">
        <v>77.523369565217379</v>
      </c>
      <c r="X1751">
        <v>7.9754615209476656</v>
      </c>
      <c r="Y1751">
        <v>2.2519420310373746</v>
      </c>
      <c r="Z1751">
        <v>-38.732786947459935</v>
      </c>
      <c r="AA1751">
        <v>8.554160855416086</v>
      </c>
      <c r="AB1751">
        <v>7.9959662252646817</v>
      </c>
    </row>
    <row r="1752" spans="1:28">
      <c r="A1752">
        <v>16</v>
      </c>
      <c r="B1752">
        <v>207</v>
      </c>
      <c r="C1752">
        <v>2024</v>
      </c>
      <c r="D1752">
        <v>3</v>
      </c>
      <c r="E1752">
        <v>99</v>
      </c>
      <c r="F1752">
        <v>176</v>
      </c>
      <c r="G1752">
        <v>99</v>
      </c>
      <c r="H1752">
        <v>99</v>
      </c>
      <c r="I1752">
        <v>99</v>
      </c>
      <c r="J1752">
        <v>643</v>
      </c>
      <c r="M1752">
        <v>99</v>
      </c>
      <c r="N1752">
        <v>99</v>
      </c>
      <c r="O1752">
        <v>99</v>
      </c>
      <c r="P1752">
        <v>99</v>
      </c>
      <c r="Q1752">
        <v>3</v>
      </c>
      <c r="R1752">
        <v>245</v>
      </c>
      <c r="S1752">
        <v>245</v>
      </c>
      <c r="T1752">
        <v>2.2285714285714282</v>
      </c>
      <c r="U1752">
        <v>61.330612244897935</v>
      </c>
      <c r="V1752">
        <v>84.232427532226268</v>
      </c>
      <c r="W1752">
        <v>77.746530612244896</v>
      </c>
      <c r="X1752">
        <v>5.8432342005547282</v>
      </c>
      <c r="Y1752">
        <v>1.7753647606393252</v>
      </c>
      <c r="Z1752">
        <v>-30.542547544789688</v>
      </c>
      <c r="AA1752">
        <v>9.9270664505672617</v>
      </c>
      <c r="AB1752">
        <v>9.3202330070484454</v>
      </c>
    </row>
    <row r="1753" spans="1:28">
      <c r="A1753">
        <v>16</v>
      </c>
      <c r="B1753">
        <v>208</v>
      </c>
      <c r="C1753">
        <v>2024</v>
      </c>
      <c r="D1753">
        <v>4</v>
      </c>
      <c r="E1753">
        <v>99</v>
      </c>
      <c r="F1753">
        <v>176</v>
      </c>
      <c r="G1753">
        <v>99</v>
      </c>
      <c r="H1753">
        <v>99</v>
      </c>
      <c r="I1753">
        <v>99</v>
      </c>
      <c r="J1753">
        <v>643</v>
      </c>
      <c r="M1753">
        <v>99</v>
      </c>
      <c r="N1753">
        <v>99</v>
      </c>
      <c r="O1753">
        <v>99</v>
      </c>
      <c r="P1753">
        <v>99</v>
      </c>
      <c r="Q1753">
        <v>2</v>
      </c>
      <c r="R1753">
        <v>244</v>
      </c>
      <c r="S1753">
        <v>244</v>
      </c>
      <c r="T1753">
        <v>1.9508196721311477</v>
      </c>
      <c r="U1753">
        <v>61.454918032786878</v>
      </c>
      <c r="V1753">
        <v>84.023941885867487</v>
      </c>
      <c r="W1753">
        <v>77.554098360655743</v>
      </c>
      <c r="X1753">
        <v>6.7530581723282319</v>
      </c>
      <c r="Y1753">
        <v>1.8426905871140629</v>
      </c>
      <c r="Z1753">
        <v>-19.059628818433673</v>
      </c>
      <c r="AA1753">
        <v>7.5355157504632482</v>
      </c>
      <c r="AB1753">
        <v>7.0215512555208308</v>
      </c>
    </row>
    <row r="1754" spans="1:28">
      <c r="A1754">
        <v>16</v>
      </c>
      <c r="B1754">
        <v>209</v>
      </c>
      <c r="C1754">
        <v>2024</v>
      </c>
      <c r="D1754">
        <v>5</v>
      </c>
      <c r="E1754">
        <v>99</v>
      </c>
      <c r="F1754">
        <v>176</v>
      </c>
      <c r="G1754">
        <v>99</v>
      </c>
      <c r="H1754">
        <v>99</v>
      </c>
      <c r="I1754">
        <v>99</v>
      </c>
      <c r="J1754">
        <v>643</v>
      </c>
      <c r="M1754">
        <v>99</v>
      </c>
      <c r="N1754">
        <v>99</v>
      </c>
      <c r="O1754">
        <v>99</v>
      </c>
      <c r="P1754">
        <v>99</v>
      </c>
      <c r="Q1754">
        <v>4</v>
      </c>
      <c r="R1754">
        <v>182</v>
      </c>
      <c r="S1754">
        <v>182</v>
      </c>
      <c r="T1754">
        <v>2.2307692307692304</v>
      </c>
      <c r="U1754">
        <v>61.41208791208792</v>
      </c>
      <c r="V1754">
        <v>82.989058612027193</v>
      </c>
      <c r="W1754">
        <v>76.598901098901109</v>
      </c>
      <c r="X1754">
        <v>7.2809248673698814</v>
      </c>
      <c r="Y1754">
        <v>1.8870486966370863</v>
      </c>
      <c r="Z1754">
        <v>-31.189446383416755</v>
      </c>
      <c r="AA1754">
        <v>8.9920948616600782</v>
      </c>
      <c r="AB1754">
        <v>8.3229502921480218</v>
      </c>
    </row>
    <row r="1755" spans="1:28">
      <c r="A1755">
        <v>16</v>
      </c>
      <c r="B1755">
        <v>210</v>
      </c>
      <c r="C1755">
        <v>2024</v>
      </c>
      <c r="D1755">
        <v>6</v>
      </c>
      <c r="E1755">
        <v>99</v>
      </c>
      <c r="F1755">
        <v>176</v>
      </c>
      <c r="G1755">
        <v>99</v>
      </c>
      <c r="H1755">
        <v>99</v>
      </c>
      <c r="I1755">
        <v>99</v>
      </c>
      <c r="J1755">
        <v>643</v>
      </c>
      <c r="M1755">
        <v>99</v>
      </c>
      <c r="N1755">
        <v>99</v>
      </c>
      <c r="O1755">
        <v>99</v>
      </c>
      <c r="P1755">
        <v>99</v>
      </c>
      <c r="Q1755">
        <v>3</v>
      </c>
      <c r="R1755">
        <v>334</v>
      </c>
      <c r="S1755">
        <v>334</v>
      </c>
      <c r="T1755">
        <v>3.2185628742514956</v>
      </c>
      <c r="U1755">
        <v>60.910179640718553</v>
      </c>
      <c r="V1755">
        <v>81.982730097767643</v>
      </c>
      <c r="W1755">
        <v>75.670059880239506</v>
      </c>
      <c r="X1755">
        <v>6.3054297955489522</v>
      </c>
      <c r="Y1755">
        <v>1.9768914911368087</v>
      </c>
      <c r="Z1755">
        <v>-15.24485421244248</v>
      </c>
      <c r="AA1755">
        <v>12.22100256128796</v>
      </c>
      <c r="AB1755">
        <v>11.18303796617009</v>
      </c>
    </row>
    <row r="1756" spans="1:28">
      <c r="A1756">
        <v>16</v>
      </c>
      <c r="B1756">
        <v>211</v>
      </c>
      <c r="C1756">
        <v>2024</v>
      </c>
      <c r="D1756">
        <v>7</v>
      </c>
      <c r="E1756">
        <v>99</v>
      </c>
      <c r="F1756">
        <v>176</v>
      </c>
      <c r="G1756">
        <v>99</v>
      </c>
      <c r="H1756">
        <v>99</v>
      </c>
      <c r="I1756">
        <v>99</v>
      </c>
      <c r="J1756">
        <v>643</v>
      </c>
      <c r="M1756">
        <v>99</v>
      </c>
      <c r="N1756">
        <v>99</v>
      </c>
      <c r="O1756">
        <v>99</v>
      </c>
      <c r="P1756">
        <v>99</v>
      </c>
      <c r="Q1756">
        <v>1</v>
      </c>
      <c r="R1756">
        <v>163</v>
      </c>
      <c r="S1756">
        <v>163</v>
      </c>
      <c r="T1756">
        <v>4.9447852760736204</v>
      </c>
      <c r="U1756">
        <v>60.325153374233111</v>
      </c>
      <c r="V1756">
        <v>83.462834581818399</v>
      </c>
      <c r="W1756">
        <v>77.036196319018416</v>
      </c>
      <c r="X1756">
        <v>7.4133838682909694</v>
      </c>
      <c r="Y1756">
        <v>2.3179307346395208</v>
      </c>
      <c r="Z1756">
        <v>-37.395182219353138</v>
      </c>
      <c r="AA1756">
        <v>6.0081091043125694</v>
      </c>
      <c r="AB1756">
        <v>5.7241282794793609</v>
      </c>
    </row>
    <row r="1757" spans="1:28">
      <c r="A1757">
        <v>16</v>
      </c>
      <c r="B1757">
        <v>212</v>
      </c>
      <c r="C1757">
        <v>2024</v>
      </c>
      <c r="D1757">
        <v>8</v>
      </c>
      <c r="E1757">
        <v>99</v>
      </c>
      <c r="F1757">
        <v>176</v>
      </c>
      <c r="G1757">
        <v>99</v>
      </c>
      <c r="H1757">
        <v>99</v>
      </c>
      <c r="I1757">
        <v>99</v>
      </c>
      <c r="J1757">
        <v>643</v>
      </c>
      <c r="M1757">
        <v>99</v>
      </c>
      <c r="N1757">
        <v>99</v>
      </c>
      <c r="O1757">
        <v>99</v>
      </c>
      <c r="P1757">
        <v>99</v>
      </c>
      <c r="Q1757">
        <v>2</v>
      </c>
      <c r="R1757">
        <v>265</v>
      </c>
      <c r="S1757">
        <v>265</v>
      </c>
      <c r="T1757">
        <v>4.0754716981132075</v>
      </c>
      <c r="U1757">
        <v>60.788679245283006</v>
      </c>
      <c r="V1757">
        <v>87.42574459821337</v>
      </c>
      <c r="W1757">
        <v>80.693962264150983</v>
      </c>
      <c r="X1757">
        <v>10.447610603354651</v>
      </c>
      <c r="Y1757">
        <v>2.4419030915326756</v>
      </c>
      <c r="Z1757">
        <v>-60.991344162712942</v>
      </c>
      <c r="AA1757">
        <v>8.595523840415181</v>
      </c>
      <c r="AB1757">
        <v>8.4914467652019017</v>
      </c>
    </row>
    <row r="1758" spans="1:28">
      <c r="A1758">
        <v>16</v>
      </c>
      <c r="B1758">
        <v>213</v>
      </c>
      <c r="C1758">
        <v>2024</v>
      </c>
      <c r="D1758">
        <v>9</v>
      </c>
      <c r="E1758">
        <v>99</v>
      </c>
      <c r="F1758">
        <v>176</v>
      </c>
      <c r="G1758">
        <v>99</v>
      </c>
      <c r="H1758">
        <v>99</v>
      </c>
      <c r="I1758">
        <v>99</v>
      </c>
      <c r="J1758">
        <v>643</v>
      </c>
      <c r="M1758">
        <v>99</v>
      </c>
      <c r="N1758">
        <v>99</v>
      </c>
      <c r="O1758">
        <v>99</v>
      </c>
      <c r="P1758">
        <v>99</v>
      </c>
      <c r="Q1758">
        <v>2</v>
      </c>
      <c r="R1758">
        <v>250</v>
      </c>
      <c r="S1758">
        <v>250</v>
      </c>
      <c r="T1758">
        <v>2.6760000000000002</v>
      </c>
      <c r="U1758">
        <v>61.195999999999998</v>
      </c>
      <c r="V1758">
        <v>83.642036836403008</v>
      </c>
      <c r="W1758">
        <v>77.201599999999999</v>
      </c>
      <c r="X1758">
        <v>6.7264728825734386</v>
      </c>
      <c r="Y1758">
        <v>1.9405112728351424</v>
      </c>
      <c r="Z1758">
        <v>-34.346000992499526</v>
      </c>
      <c r="AA1758">
        <v>9.607993850883938</v>
      </c>
      <c r="AB1758">
        <v>9.007955306532498</v>
      </c>
    </row>
    <row r="1759" spans="1:28">
      <c r="A1759">
        <v>16</v>
      </c>
      <c r="B1759">
        <v>214</v>
      </c>
      <c r="C1759">
        <v>2024</v>
      </c>
      <c r="D1759">
        <v>10</v>
      </c>
      <c r="E1759">
        <v>99</v>
      </c>
      <c r="F1759">
        <v>176</v>
      </c>
      <c r="G1759">
        <v>99</v>
      </c>
      <c r="H1759">
        <v>99</v>
      </c>
      <c r="I1759">
        <v>99</v>
      </c>
      <c r="J1759">
        <v>643</v>
      </c>
      <c r="M1759">
        <v>99</v>
      </c>
      <c r="N1759">
        <v>99</v>
      </c>
      <c r="O1759">
        <v>99</v>
      </c>
      <c r="P1759">
        <v>99</v>
      </c>
      <c r="Q1759">
        <v>2</v>
      </c>
      <c r="R1759">
        <v>18</v>
      </c>
      <c r="S1759">
        <v>18</v>
      </c>
      <c r="T1759">
        <v>3.7222222222222223</v>
      </c>
      <c r="U1759">
        <v>60.555555555555557</v>
      </c>
      <c r="V1759">
        <v>84.097748886481298</v>
      </c>
      <c r="W1759">
        <v>77.62222222222222</v>
      </c>
      <c r="X1759">
        <v>10.638063501489857</v>
      </c>
      <c r="Y1759">
        <v>2.2415823335368104</v>
      </c>
      <c r="Z1759">
        <v>-41.894169127720744</v>
      </c>
      <c r="AA1759">
        <v>0.69848661233993004</v>
      </c>
      <c r="AB1759">
        <v>0.65341443179788083</v>
      </c>
    </row>
    <row r="1760" spans="1:28">
      <c r="A1760">
        <v>16</v>
      </c>
      <c r="B1760">
        <v>215</v>
      </c>
      <c r="C1760">
        <v>2024</v>
      </c>
      <c r="D1760">
        <v>11</v>
      </c>
      <c r="E1760">
        <v>99</v>
      </c>
      <c r="F1760">
        <v>176</v>
      </c>
      <c r="G1760">
        <v>99</v>
      </c>
      <c r="H1760">
        <v>99</v>
      </c>
      <c r="I1760">
        <v>99</v>
      </c>
      <c r="J1760">
        <v>643</v>
      </c>
      <c r="M1760">
        <v>99</v>
      </c>
      <c r="N1760">
        <v>99</v>
      </c>
      <c r="O1760">
        <v>99</v>
      </c>
      <c r="P1760">
        <v>99</v>
      </c>
      <c r="Q1760">
        <v>3</v>
      </c>
      <c r="R1760">
        <v>149</v>
      </c>
      <c r="S1760">
        <v>149</v>
      </c>
      <c r="T1760">
        <v>6.926174496644296</v>
      </c>
      <c r="U1760">
        <v>59.174496644295296</v>
      </c>
      <c r="V1760">
        <v>93.231147338340875</v>
      </c>
      <c r="W1760">
        <v>86.052348993288575</v>
      </c>
      <c r="X1760">
        <v>5.4260196381057915</v>
      </c>
      <c r="Y1760">
        <v>2.2872026336930995</v>
      </c>
      <c r="Z1760">
        <v>-26.84806126730674</v>
      </c>
      <c r="AA1760">
        <v>5.1132463967055592</v>
      </c>
      <c r="AB1760">
        <v>5.2750867778064361</v>
      </c>
    </row>
    <row r="1761" spans="1:28">
      <c r="A1761">
        <v>16</v>
      </c>
      <c r="B1761">
        <v>216</v>
      </c>
      <c r="C1761">
        <v>2024</v>
      </c>
      <c r="D1761">
        <v>12</v>
      </c>
      <c r="E1761">
        <v>99</v>
      </c>
      <c r="F1761">
        <v>176</v>
      </c>
      <c r="G1761">
        <v>99</v>
      </c>
      <c r="H1761">
        <v>99</v>
      </c>
      <c r="I1761">
        <v>99</v>
      </c>
      <c r="J1761">
        <v>643</v>
      </c>
      <c r="M1761">
        <v>99</v>
      </c>
      <c r="N1761">
        <v>99</v>
      </c>
      <c r="O1761">
        <v>99</v>
      </c>
      <c r="P1761">
        <v>99</v>
      </c>
      <c r="Q1761">
        <v>2</v>
      </c>
      <c r="R1761">
        <v>155</v>
      </c>
      <c r="S1761">
        <v>155</v>
      </c>
      <c r="T1761">
        <v>5.1225806451612916</v>
      </c>
      <c r="U1761">
        <v>60.148387096774194</v>
      </c>
      <c r="V1761">
        <v>89.418795652325855</v>
      </c>
      <c r="W1761">
        <v>82.533548387096729</v>
      </c>
      <c r="X1761">
        <v>8.3988576598008802</v>
      </c>
      <c r="Y1761">
        <v>2.756326560518588</v>
      </c>
      <c r="Z1761">
        <v>-54.94801326434375</v>
      </c>
      <c r="AA1761">
        <v>6.6638005159071358</v>
      </c>
      <c r="AB1761">
        <v>6.8128647029094163</v>
      </c>
    </row>
    <row r="1762" spans="1:28">
      <c r="A1762">
        <v>16</v>
      </c>
      <c r="B1762">
        <v>217</v>
      </c>
      <c r="C1762">
        <v>2023</v>
      </c>
      <c r="D1762">
        <v>1</v>
      </c>
      <c r="E1762">
        <v>99</v>
      </c>
      <c r="F1762">
        <v>176</v>
      </c>
      <c r="G1762">
        <v>99</v>
      </c>
      <c r="H1762">
        <v>99</v>
      </c>
      <c r="I1762">
        <v>99</v>
      </c>
      <c r="J1762">
        <v>103</v>
      </c>
      <c r="M1762">
        <v>99</v>
      </c>
      <c r="N1762">
        <v>99</v>
      </c>
      <c r="O1762">
        <v>99</v>
      </c>
      <c r="P1762">
        <v>99</v>
      </c>
      <c r="R1762">
        <v>0</v>
      </c>
    </row>
    <row r="1763" spans="1:28">
      <c r="A1763">
        <v>16</v>
      </c>
      <c r="B1763">
        <v>218</v>
      </c>
      <c r="C1763">
        <v>2023</v>
      </c>
      <c r="D1763">
        <v>2</v>
      </c>
      <c r="E1763">
        <v>99</v>
      </c>
      <c r="F1763">
        <v>176</v>
      </c>
      <c r="G1763">
        <v>99</v>
      </c>
      <c r="H1763">
        <v>99</v>
      </c>
      <c r="I1763">
        <v>99</v>
      </c>
      <c r="J1763">
        <v>103</v>
      </c>
      <c r="M1763">
        <v>99</v>
      </c>
      <c r="N1763">
        <v>99</v>
      </c>
      <c r="O1763">
        <v>99</v>
      </c>
      <c r="P1763">
        <v>99</v>
      </c>
      <c r="R1763">
        <v>0</v>
      </c>
    </row>
    <row r="1764" spans="1:28">
      <c r="A1764">
        <v>16</v>
      </c>
      <c r="B1764">
        <v>219</v>
      </c>
      <c r="C1764">
        <v>2023</v>
      </c>
      <c r="D1764">
        <v>3</v>
      </c>
      <c r="E1764">
        <v>99</v>
      </c>
      <c r="F1764">
        <v>176</v>
      </c>
      <c r="G1764">
        <v>99</v>
      </c>
      <c r="H1764">
        <v>99</v>
      </c>
      <c r="I1764">
        <v>99</v>
      </c>
      <c r="J1764">
        <v>103</v>
      </c>
      <c r="M1764">
        <v>99</v>
      </c>
      <c r="N1764">
        <v>99</v>
      </c>
      <c r="O1764">
        <v>99</v>
      </c>
      <c r="P1764">
        <v>99</v>
      </c>
      <c r="R1764">
        <v>0</v>
      </c>
    </row>
    <row r="1765" spans="1:28">
      <c r="A1765">
        <v>16</v>
      </c>
      <c r="B1765">
        <v>220</v>
      </c>
      <c r="C1765">
        <v>2023</v>
      </c>
      <c r="D1765">
        <v>4</v>
      </c>
      <c r="E1765">
        <v>99</v>
      </c>
      <c r="F1765">
        <v>176</v>
      </c>
      <c r="G1765">
        <v>99</v>
      </c>
      <c r="H1765">
        <v>99</v>
      </c>
      <c r="I1765">
        <v>99</v>
      </c>
      <c r="J1765">
        <v>103</v>
      </c>
      <c r="M1765">
        <v>99</v>
      </c>
      <c r="N1765">
        <v>99</v>
      </c>
      <c r="O1765">
        <v>99</v>
      </c>
      <c r="P1765">
        <v>99</v>
      </c>
      <c r="R1765">
        <v>0</v>
      </c>
    </row>
    <row r="1766" spans="1:28">
      <c r="A1766">
        <v>16</v>
      </c>
      <c r="B1766">
        <v>221</v>
      </c>
      <c r="C1766">
        <v>2023</v>
      </c>
      <c r="D1766">
        <v>5</v>
      </c>
      <c r="E1766">
        <v>99</v>
      </c>
      <c r="F1766">
        <v>176</v>
      </c>
      <c r="G1766">
        <v>99</v>
      </c>
      <c r="H1766">
        <v>99</v>
      </c>
      <c r="I1766">
        <v>99</v>
      </c>
      <c r="J1766">
        <v>103</v>
      </c>
      <c r="M1766">
        <v>99</v>
      </c>
      <c r="N1766">
        <v>99</v>
      </c>
      <c r="O1766">
        <v>99</v>
      </c>
      <c r="P1766">
        <v>99</v>
      </c>
      <c r="R1766">
        <v>0</v>
      </c>
    </row>
    <row r="1767" spans="1:28">
      <c r="A1767">
        <v>16</v>
      </c>
      <c r="B1767">
        <v>222</v>
      </c>
      <c r="C1767">
        <v>2023</v>
      </c>
      <c r="D1767">
        <v>6</v>
      </c>
      <c r="E1767">
        <v>99</v>
      </c>
      <c r="F1767">
        <v>176</v>
      </c>
      <c r="G1767">
        <v>99</v>
      </c>
      <c r="H1767">
        <v>99</v>
      </c>
      <c r="I1767">
        <v>99</v>
      </c>
      <c r="J1767">
        <v>103</v>
      </c>
      <c r="M1767">
        <v>99</v>
      </c>
      <c r="N1767">
        <v>99</v>
      </c>
      <c r="O1767">
        <v>99</v>
      </c>
      <c r="P1767">
        <v>99</v>
      </c>
      <c r="R1767">
        <v>0</v>
      </c>
    </row>
    <row r="1768" spans="1:28">
      <c r="A1768">
        <v>16</v>
      </c>
      <c r="B1768">
        <v>223</v>
      </c>
      <c r="C1768">
        <v>2023</v>
      </c>
      <c r="D1768">
        <v>7</v>
      </c>
      <c r="E1768">
        <v>99</v>
      </c>
      <c r="F1768">
        <v>176</v>
      </c>
      <c r="G1768">
        <v>99</v>
      </c>
      <c r="H1768">
        <v>99</v>
      </c>
      <c r="I1768">
        <v>99</v>
      </c>
      <c r="J1768">
        <v>103</v>
      </c>
      <c r="M1768">
        <v>99</v>
      </c>
      <c r="N1768">
        <v>99</v>
      </c>
      <c r="O1768">
        <v>99</v>
      </c>
      <c r="P1768">
        <v>99</v>
      </c>
      <c r="R1768">
        <v>0</v>
      </c>
    </row>
    <row r="1769" spans="1:28">
      <c r="A1769">
        <v>16</v>
      </c>
      <c r="B1769">
        <v>224</v>
      </c>
      <c r="C1769">
        <v>2023</v>
      </c>
      <c r="D1769">
        <v>8</v>
      </c>
      <c r="E1769">
        <v>99</v>
      </c>
      <c r="F1769">
        <v>176</v>
      </c>
      <c r="G1769">
        <v>99</v>
      </c>
      <c r="H1769">
        <v>99</v>
      </c>
      <c r="I1769">
        <v>99</v>
      </c>
      <c r="J1769">
        <v>103</v>
      </c>
      <c r="M1769">
        <v>99</v>
      </c>
      <c r="N1769">
        <v>99</v>
      </c>
      <c r="O1769">
        <v>99</v>
      </c>
      <c r="P1769">
        <v>99</v>
      </c>
      <c r="R1769">
        <v>0</v>
      </c>
    </row>
    <row r="1770" spans="1:28">
      <c r="A1770">
        <v>16</v>
      </c>
      <c r="B1770">
        <v>225</v>
      </c>
      <c r="C1770">
        <v>2023</v>
      </c>
      <c r="D1770">
        <v>9</v>
      </c>
      <c r="E1770">
        <v>99</v>
      </c>
      <c r="F1770">
        <v>176</v>
      </c>
      <c r="G1770">
        <v>99</v>
      </c>
      <c r="H1770">
        <v>99</v>
      </c>
      <c r="I1770">
        <v>99</v>
      </c>
      <c r="J1770">
        <v>103</v>
      </c>
      <c r="M1770">
        <v>99</v>
      </c>
      <c r="N1770">
        <v>99</v>
      </c>
      <c r="O1770">
        <v>99</v>
      </c>
      <c r="P1770">
        <v>99</v>
      </c>
      <c r="R1770">
        <v>0</v>
      </c>
    </row>
    <row r="1771" spans="1:28">
      <c r="A1771">
        <v>16</v>
      </c>
      <c r="B1771">
        <v>226</v>
      </c>
      <c r="C1771">
        <v>2023</v>
      </c>
      <c r="D1771">
        <v>10</v>
      </c>
      <c r="E1771">
        <v>99</v>
      </c>
      <c r="F1771">
        <v>176</v>
      </c>
      <c r="G1771">
        <v>99</v>
      </c>
      <c r="H1771">
        <v>99</v>
      </c>
      <c r="I1771">
        <v>99</v>
      </c>
      <c r="J1771">
        <v>103</v>
      </c>
      <c r="M1771">
        <v>99</v>
      </c>
      <c r="N1771">
        <v>99</v>
      </c>
      <c r="O1771">
        <v>99</v>
      </c>
      <c r="P1771">
        <v>99</v>
      </c>
      <c r="R1771">
        <v>0</v>
      </c>
    </row>
    <row r="1772" spans="1:28">
      <c r="A1772">
        <v>16</v>
      </c>
      <c r="B1772">
        <v>227</v>
      </c>
      <c r="C1772">
        <v>2023</v>
      </c>
      <c r="D1772">
        <v>11</v>
      </c>
      <c r="E1772">
        <v>99</v>
      </c>
      <c r="F1772">
        <v>176</v>
      </c>
      <c r="G1772">
        <v>99</v>
      </c>
      <c r="H1772">
        <v>99</v>
      </c>
      <c r="I1772">
        <v>99</v>
      </c>
      <c r="J1772">
        <v>103</v>
      </c>
      <c r="M1772">
        <v>99</v>
      </c>
      <c r="N1772">
        <v>99</v>
      </c>
      <c r="O1772">
        <v>99</v>
      </c>
      <c r="P1772">
        <v>99</v>
      </c>
      <c r="R1772">
        <v>0</v>
      </c>
    </row>
    <row r="1773" spans="1:28">
      <c r="A1773">
        <v>16</v>
      </c>
      <c r="B1773">
        <v>228</v>
      </c>
      <c r="C1773">
        <v>2023</v>
      </c>
      <c r="D1773">
        <v>12</v>
      </c>
      <c r="E1773">
        <v>99</v>
      </c>
      <c r="F1773">
        <v>176</v>
      </c>
      <c r="G1773">
        <v>99</v>
      </c>
      <c r="H1773">
        <v>99</v>
      </c>
      <c r="I1773">
        <v>99</v>
      </c>
      <c r="J1773">
        <v>103</v>
      </c>
      <c r="M1773">
        <v>99</v>
      </c>
      <c r="N1773">
        <v>99</v>
      </c>
      <c r="O1773">
        <v>99</v>
      </c>
      <c r="P1773">
        <v>99</v>
      </c>
      <c r="R1773">
        <v>0</v>
      </c>
    </row>
    <row r="1774" spans="1:28">
      <c r="A1774">
        <v>16</v>
      </c>
      <c r="B1774">
        <v>229</v>
      </c>
      <c r="C1774">
        <v>2023</v>
      </c>
      <c r="D1774">
        <v>1</v>
      </c>
      <c r="E1774">
        <v>99</v>
      </c>
      <c r="F1774">
        <v>176</v>
      </c>
      <c r="G1774">
        <v>99</v>
      </c>
      <c r="H1774">
        <v>99</v>
      </c>
      <c r="I1774">
        <v>99</v>
      </c>
      <c r="J1774">
        <v>106</v>
      </c>
      <c r="M1774">
        <v>99</v>
      </c>
      <c r="N1774">
        <v>99</v>
      </c>
      <c r="O1774">
        <v>99</v>
      </c>
      <c r="P1774">
        <v>99</v>
      </c>
      <c r="Q1774">
        <v>4</v>
      </c>
      <c r="R1774">
        <v>42</v>
      </c>
      <c r="S1774">
        <v>42</v>
      </c>
      <c r="T1774">
        <v>5.9285714285714306</v>
      </c>
      <c r="U1774">
        <v>59.761904761904752</v>
      </c>
      <c r="V1774">
        <v>99.231285146778106</v>
      </c>
      <c r="W1774">
        <v>91.590476190476181</v>
      </c>
      <c r="X1774">
        <v>6.0471484631308048</v>
      </c>
      <c r="Y1774">
        <v>2.1800996461447144</v>
      </c>
      <c r="Z1774">
        <v>-34.349733617135037</v>
      </c>
      <c r="AA1774">
        <v>1.4700735036751835</v>
      </c>
      <c r="AB1774">
        <v>1.5548808091782755</v>
      </c>
    </row>
    <row r="1775" spans="1:28">
      <c r="A1775">
        <v>16</v>
      </c>
      <c r="B1775">
        <v>230</v>
      </c>
      <c r="C1775">
        <v>2023</v>
      </c>
      <c r="D1775">
        <v>2</v>
      </c>
      <c r="E1775">
        <v>99</v>
      </c>
      <c r="F1775">
        <v>176</v>
      </c>
      <c r="G1775">
        <v>99</v>
      </c>
      <c r="H1775">
        <v>99</v>
      </c>
      <c r="I1775">
        <v>99</v>
      </c>
      <c r="J1775">
        <v>106</v>
      </c>
      <c r="M1775">
        <v>99</v>
      </c>
      <c r="N1775">
        <v>99</v>
      </c>
      <c r="O1775">
        <v>99</v>
      </c>
      <c r="P1775">
        <v>99</v>
      </c>
      <c r="Q1775">
        <v>2</v>
      </c>
      <c r="R1775">
        <v>41</v>
      </c>
      <c r="S1775">
        <v>41</v>
      </c>
      <c r="T1775">
        <v>5.6585365853658516</v>
      </c>
      <c r="U1775">
        <v>59.365853658536579</v>
      </c>
      <c r="V1775">
        <v>93.200856168908402</v>
      </c>
      <c r="W1775">
        <v>86.024390243902431</v>
      </c>
      <c r="X1775">
        <v>4.7440221942372141</v>
      </c>
      <c r="Y1775">
        <v>2.4470599338896193</v>
      </c>
      <c r="Z1775">
        <v>-51.131021325802578</v>
      </c>
      <c r="AA1775">
        <v>1.8747142203932328</v>
      </c>
      <c r="AB1775">
        <v>1.8975495409996048</v>
      </c>
    </row>
    <row r="1776" spans="1:28">
      <c r="A1776">
        <v>16</v>
      </c>
      <c r="B1776">
        <v>231</v>
      </c>
      <c r="C1776">
        <v>2023</v>
      </c>
      <c r="D1776">
        <v>3</v>
      </c>
      <c r="E1776">
        <v>99</v>
      </c>
      <c r="F1776">
        <v>176</v>
      </c>
      <c r="G1776">
        <v>99</v>
      </c>
      <c r="H1776">
        <v>99</v>
      </c>
      <c r="I1776">
        <v>99</v>
      </c>
      <c r="J1776">
        <v>106</v>
      </c>
      <c r="M1776">
        <v>99</v>
      </c>
      <c r="N1776">
        <v>99</v>
      </c>
      <c r="O1776">
        <v>99</v>
      </c>
      <c r="P1776">
        <v>99</v>
      </c>
      <c r="Q1776">
        <v>5</v>
      </c>
      <c r="R1776">
        <v>31</v>
      </c>
      <c r="S1776">
        <v>31</v>
      </c>
      <c r="T1776">
        <v>3.161290322580645</v>
      </c>
      <c r="U1776">
        <v>60.935483870967758</v>
      </c>
      <c r="V1776">
        <v>96.047251249432122</v>
      </c>
      <c r="W1776">
        <v>88.651612903225782</v>
      </c>
      <c r="X1776">
        <v>7.3397227234148064</v>
      </c>
      <c r="Y1776">
        <v>2.1542977880081775</v>
      </c>
      <c r="Z1776">
        <v>-41.760329401486871</v>
      </c>
      <c r="AA1776">
        <v>1.0911650827173531</v>
      </c>
      <c r="AB1776">
        <v>1.1219904327473251</v>
      </c>
    </row>
    <row r="1777" spans="1:28">
      <c r="A1777">
        <v>16</v>
      </c>
      <c r="B1777">
        <v>232</v>
      </c>
      <c r="C1777">
        <v>2023</v>
      </c>
      <c r="D1777">
        <v>4</v>
      </c>
      <c r="E1777">
        <v>99</v>
      </c>
      <c r="F1777">
        <v>176</v>
      </c>
      <c r="G1777">
        <v>99</v>
      </c>
      <c r="H1777">
        <v>99</v>
      </c>
      <c r="I1777">
        <v>99</v>
      </c>
      <c r="J1777">
        <v>106</v>
      </c>
      <c r="M1777">
        <v>99</v>
      </c>
      <c r="N1777">
        <v>99</v>
      </c>
      <c r="O1777">
        <v>99</v>
      </c>
      <c r="P1777">
        <v>99</v>
      </c>
      <c r="Q1777">
        <v>3</v>
      </c>
      <c r="R1777">
        <v>41</v>
      </c>
      <c r="S1777">
        <v>41</v>
      </c>
      <c r="T1777">
        <v>5.8048780487804885</v>
      </c>
      <c r="U1777">
        <v>59.951219512195109</v>
      </c>
      <c r="V1777">
        <v>96.176307375208125</v>
      </c>
      <c r="W1777">
        <v>88.770731707317054</v>
      </c>
      <c r="X1777">
        <v>4.9770323169649311</v>
      </c>
      <c r="Y1777">
        <v>1.7936367132536577</v>
      </c>
      <c r="Z1777">
        <v>-30.507254805915476</v>
      </c>
      <c r="AA1777">
        <v>2.3216308040770097</v>
      </c>
      <c r="AB1777">
        <v>2.3878928400611725</v>
      </c>
    </row>
    <row r="1778" spans="1:28">
      <c r="A1778">
        <v>16</v>
      </c>
      <c r="B1778">
        <v>233</v>
      </c>
      <c r="C1778">
        <v>2023</v>
      </c>
      <c r="D1778">
        <v>5</v>
      </c>
      <c r="E1778">
        <v>99</v>
      </c>
      <c r="F1778">
        <v>176</v>
      </c>
      <c r="G1778">
        <v>99</v>
      </c>
      <c r="H1778">
        <v>99</v>
      </c>
      <c r="I1778">
        <v>99</v>
      </c>
      <c r="J1778">
        <v>106</v>
      </c>
      <c r="M1778">
        <v>99</v>
      </c>
      <c r="N1778">
        <v>99</v>
      </c>
      <c r="O1778">
        <v>99</v>
      </c>
      <c r="P1778">
        <v>99</v>
      </c>
      <c r="Q1778">
        <v>7</v>
      </c>
      <c r="R1778">
        <v>75</v>
      </c>
      <c r="S1778">
        <v>75</v>
      </c>
      <c r="T1778">
        <v>3.1733333333333338</v>
      </c>
      <c r="U1778">
        <v>61.106666666666669</v>
      </c>
      <c r="V1778">
        <v>96.306247742867498</v>
      </c>
      <c r="W1778">
        <v>88.890666666666647</v>
      </c>
      <c r="X1778">
        <v>5.6965293137332917</v>
      </c>
      <c r="Y1778">
        <v>2.1452169017502145</v>
      </c>
      <c r="Z1778">
        <v>4.9289242834494784</v>
      </c>
      <c r="AA1778">
        <v>3.3083370092633442</v>
      </c>
      <c r="AB1778">
        <v>3.5219362936728968</v>
      </c>
    </row>
    <row r="1779" spans="1:28">
      <c r="A1779">
        <v>16</v>
      </c>
      <c r="B1779">
        <v>234</v>
      </c>
      <c r="C1779">
        <v>2023</v>
      </c>
      <c r="D1779">
        <v>6</v>
      </c>
      <c r="E1779">
        <v>99</v>
      </c>
      <c r="F1779">
        <v>176</v>
      </c>
      <c r="G1779">
        <v>99</v>
      </c>
      <c r="H1779">
        <v>99</v>
      </c>
      <c r="I1779">
        <v>99</v>
      </c>
      <c r="J1779">
        <v>106</v>
      </c>
      <c r="M1779">
        <v>99</v>
      </c>
      <c r="N1779">
        <v>99</v>
      </c>
      <c r="O1779">
        <v>99</v>
      </c>
      <c r="P1779">
        <v>99</v>
      </c>
      <c r="Q1779">
        <v>4</v>
      </c>
      <c r="R1779">
        <v>82</v>
      </c>
      <c r="S1779">
        <v>82</v>
      </c>
      <c r="T1779">
        <v>2.9024390243902443</v>
      </c>
      <c r="U1779">
        <v>60.926829268292686</v>
      </c>
      <c r="V1779">
        <v>93.430753375789507</v>
      </c>
      <c r="W1779">
        <v>86.236585365853642</v>
      </c>
      <c r="X1779">
        <v>4.7739259344992879</v>
      </c>
      <c r="Y1779">
        <v>1.9113300681429288</v>
      </c>
      <c r="Z1779">
        <v>-27.369278700498914</v>
      </c>
      <c r="AA1779">
        <v>3.4555415086388535</v>
      </c>
      <c r="AB1779">
        <v>3.4743431008391799</v>
      </c>
    </row>
    <row r="1780" spans="1:28">
      <c r="A1780">
        <v>16</v>
      </c>
      <c r="B1780">
        <v>235</v>
      </c>
      <c r="C1780">
        <v>2023</v>
      </c>
      <c r="D1780">
        <v>7</v>
      </c>
      <c r="E1780">
        <v>99</v>
      </c>
      <c r="F1780">
        <v>176</v>
      </c>
      <c r="G1780">
        <v>99</v>
      </c>
      <c r="H1780">
        <v>99</v>
      </c>
      <c r="I1780">
        <v>99</v>
      </c>
      <c r="J1780">
        <v>106</v>
      </c>
      <c r="M1780">
        <v>99</v>
      </c>
      <c r="N1780">
        <v>99</v>
      </c>
      <c r="O1780">
        <v>99</v>
      </c>
      <c r="P1780">
        <v>99</v>
      </c>
      <c r="Q1780">
        <v>3</v>
      </c>
      <c r="R1780">
        <v>9</v>
      </c>
      <c r="S1780">
        <v>9</v>
      </c>
      <c r="T1780">
        <v>3.1111111111111112</v>
      </c>
      <c r="U1780">
        <v>60.888888888888879</v>
      </c>
      <c r="V1780">
        <v>88.64812808474781</v>
      </c>
      <c r="W1780">
        <v>81.822222222222251</v>
      </c>
      <c r="X1780">
        <v>5.3073906076080917</v>
      </c>
      <c r="Y1780">
        <v>1.6629588385662502</v>
      </c>
      <c r="Z1780">
        <v>-39.250039355567409</v>
      </c>
      <c r="AA1780">
        <v>0.46801872074883</v>
      </c>
      <c r="AB1780">
        <v>0.44232053703143087</v>
      </c>
    </row>
    <row r="1781" spans="1:28">
      <c r="A1781">
        <v>16</v>
      </c>
      <c r="B1781">
        <v>236</v>
      </c>
      <c r="C1781">
        <v>2023</v>
      </c>
      <c r="D1781">
        <v>8</v>
      </c>
      <c r="E1781">
        <v>99</v>
      </c>
      <c r="F1781">
        <v>176</v>
      </c>
      <c r="G1781">
        <v>99</v>
      </c>
      <c r="H1781">
        <v>99</v>
      </c>
      <c r="I1781">
        <v>99</v>
      </c>
      <c r="J1781">
        <v>106</v>
      </c>
      <c r="M1781">
        <v>99</v>
      </c>
      <c r="N1781">
        <v>99</v>
      </c>
      <c r="O1781">
        <v>99</v>
      </c>
      <c r="P1781">
        <v>99</v>
      </c>
      <c r="Q1781">
        <v>3</v>
      </c>
      <c r="R1781">
        <v>26</v>
      </c>
      <c r="S1781">
        <v>26</v>
      </c>
      <c r="T1781">
        <v>5.3846153846153859</v>
      </c>
      <c r="U1781">
        <v>59.807692307692307</v>
      </c>
      <c r="V1781">
        <v>93.674472872739443</v>
      </c>
      <c r="W1781">
        <v>86.46153846153841</v>
      </c>
      <c r="X1781">
        <v>5.9176448617727324</v>
      </c>
      <c r="Y1781">
        <v>2.4340411280457044</v>
      </c>
      <c r="Z1781">
        <v>-26.353187121527544</v>
      </c>
      <c r="AA1781">
        <v>0.98596890405764148</v>
      </c>
      <c r="AB1781">
        <v>1.0097004001521737</v>
      </c>
    </row>
    <row r="1782" spans="1:28">
      <c r="A1782">
        <v>16</v>
      </c>
      <c r="B1782">
        <v>237</v>
      </c>
      <c r="C1782">
        <v>2023</v>
      </c>
      <c r="D1782">
        <v>9</v>
      </c>
      <c r="E1782">
        <v>99</v>
      </c>
      <c r="F1782">
        <v>176</v>
      </c>
      <c r="G1782">
        <v>99</v>
      </c>
      <c r="H1782">
        <v>99</v>
      </c>
      <c r="I1782">
        <v>99</v>
      </c>
      <c r="J1782">
        <v>106</v>
      </c>
      <c r="M1782">
        <v>99</v>
      </c>
      <c r="N1782">
        <v>99</v>
      </c>
      <c r="O1782">
        <v>99</v>
      </c>
      <c r="P1782">
        <v>99</v>
      </c>
      <c r="Q1782">
        <v>2</v>
      </c>
      <c r="R1782">
        <v>4</v>
      </c>
      <c r="S1782">
        <v>4</v>
      </c>
      <c r="T1782">
        <v>7</v>
      </c>
      <c r="U1782">
        <v>59</v>
      </c>
      <c r="V1782">
        <v>96.208017334777836</v>
      </c>
      <c r="W1782">
        <v>88.800000000000011</v>
      </c>
      <c r="X1782">
        <v>2.0615528128083902</v>
      </c>
      <c r="Y1782">
        <v>2.1213203435596424</v>
      </c>
      <c r="Z1782">
        <v>-35.443040929463564</v>
      </c>
      <c r="AA1782">
        <v>0.19047619047619055</v>
      </c>
      <c r="AB1782">
        <v>0.20312394563689537</v>
      </c>
    </row>
    <row r="1783" spans="1:28">
      <c r="A1783">
        <v>16</v>
      </c>
      <c r="B1783">
        <v>238</v>
      </c>
      <c r="C1783">
        <v>2023</v>
      </c>
      <c r="D1783">
        <v>10</v>
      </c>
      <c r="E1783">
        <v>99</v>
      </c>
      <c r="F1783">
        <v>176</v>
      </c>
      <c r="G1783">
        <v>99</v>
      </c>
      <c r="H1783">
        <v>99</v>
      </c>
      <c r="I1783">
        <v>99</v>
      </c>
      <c r="J1783">
        <v>106</v>
      </c>
      <c r="M1783">
        <v>99</v>
      </c>
      <c r="N1783">
        <v>99</v>
      </c>
      <c r="O1783">
        <v>99</v>
      </c>
      <c r="P1783">
        <v>99</v>
      </c>
      <c r="Q1783">
        <v>3</v>
      </c>
      <c r="R1783">
        <v>28</v>
      </c>
      <c r="S1783">
        <v>28</v>
      </c>
      <c r="T1783">
        <v>7</v>
      </c>
      <c r="U1783">
        <v>59.535714285714306</v>
      </c>
      <c r="V1783">
        <v>90.694164989939623</v>
      </c>
      <c r="W1783">
        <v>83.710714285714303</v>
      </c>
      <c r="X1783">
        <v>5.6097707672619359</v>
      </c>
      <c r="Y1783">
        <v>2.0784977895645311</v>
      </c>
      <c r="Z1783">
        <v>-27.861285382372312</v>
      </c>
      <c r="AA1783">
        <v>1.0752688172043012</v>
      </c>
      <c r="AB1783">
        <v>1.0668032087386921</v>
      </c>
    </row>
    <row r="1784" spans="1:28">
      <c r="A1784">
        <v>16</v>
      </c>
      <c r="B1784">
        <v>239</v>
      </c>
      <c r="C1784">
        <v>2023</v>
      </c>
      <c r="D1784">
        <v>11</v>
      </c>
      <c r="E1784">
        <v>99</v>
      </c>
      <c r="F1784">
        <v>176</v>
      </c>
      <c r="G1784">
        <v>99</v>
      </c>
      <c r="H1784">
        <v>99</v>
      </c>
      <c r="I1784">
        <v>99</v>
      </c>
      <c r="J1784">
        <v>106</v>
      </c>
      <c r="M1784">
        <v>99</v>
      </c>
      <c r="N1784">
        <v>99</v>
      </c>
      <c r="O1784">
        <v>99</v>
      </c>
      <c r="P1784">
        <v>99</v>
      </c>
      <c r="Q1784">
        <v>2</v>
      </c>
      <c r="R1784">
        <v>56</v>
      </c>
      <c r="S1784">
        <v>56</v>
      </c>
      <c r="T1784">
        <v>7.9464285714285694</v>
      </c>
      <c r="U1784">
        <v>59.446428571428562</v>
      </c>
      <c r="V1784">
        <v>96.600758396533024</v>
      </c>
      <c r="W1784">
        <v>89.162500000000023</v>
      </c>
      <c r="X1784">
        <v>7.900351766580525</v>
      </c>
      <c r="Y1784">
        <v>1.9172119159373904</v>
      </c>
      <c r="Z1784">
        <v>-39.089564336329055</v>
      </c>
      <c r="AA1784">
        <v>1.9243986254295529</v>
      </c>
      <c r="AB1784">
        <v>2.0244485890366519</v>
      </c>
    </row>
    <row r="1785" spans="1:28">
      <c r="A1785">
        <v>16</v>
      </c>
      <c r="B1785">
        <v>240</v>
      </c>
      <c r="C1785">
        <v>2023</v>
      </c>
      <c r="D1785">
        <v>12</v>
      </c>
      <c r="E1785">
        <v>99</v>
      </c>
      <c r="F1785">
        <v>176</v>
      </c>
      <c r="G1785">
        <v>99</v>
      </c>
      <c r="H1785">
        <v>99</v>
      </c>
      <c r="I1785">
        <v>99</v>
      </c>
      <c r="J1785">
        <v>106</v>
      </c>
      <c r="M1785">
        <v>99</v>
      </c>
      <c r="N1785">
        <v>99</v>
      </c>
      <c r="O1785">
        <v>99</v>
      </c>
      <c r="P1785">
        <v>99</v>
      </c>
      <c r="Q1785">
        <v>3</v>
      </c>
      <c r="R1785">
        <v>8</v>
      </c>
      <c r="S1785">
        <v>8</v>
      </c>
      <c r="T1785">
        <v>10.5</v>
      </c>
      <c r="U1785">
        <v>58.75</v>
      </c>
      <c r="V1785">
        <v>93.689057421451807</v>
      </c>
      <c r="W1785">
        <v>86.474999999999994</v>
      </c>
      <c r="X1785">
        <v>4.5502060392911954</v>
      </c>
      <c r="Y1785">
        <v>0.96824583655185403</v>
      </c>
      <c r="Z1785">
        <v>-39.011801920254371</v>
      </c>
      <c r="AA1785">
        <v>0.42964554242749753</v>
      </c>
      <c r="AB1785">
        <v>0.45332187032294757</v>
      </c>
    </row>
    <row r="1786" spans="1:28">
      <c r="A1786">
        <v>16</v>
      </c>
      <c r="B1786">
        <v>241</v>
      </c>
      <c r="C1786">
        <v>2023</v>
      </c>
      <c r="D1786">
        <v>1</v>
      </c>
      <c r="E1786">
        <v>99</v>
      </c>
      <c r="F1786">
        <v>176</v>
      </c>
      <c r="G1786">
        <v>99</v>
      </c>
      <c r="H1786">
        <v>99</v>
      </c>
      <c r="I1786">
        <v>99</v>
      </c>
      <c r="J1786">
        <v>109</v>
      </c>
      <c r="M1786">
        <v>99</v>
      </c>
      <c r="N1786">
        <v>99</v>
      </c>
      <c r="O1786">
        <v>99</v>
      </c>
      <c r="P1786">
        <v>99</v>
      </c>
      <c r="Q1786">
        <v>30</v>
      </c>
      <c r="R1786">
        <v>1237</v>
      </c>
      <c r="S1786">
        <v>1237</v>
      </c>
      <c r="T1786">
        <v>2.7793047696038795</v>
      </c>
      <c r="U1786">
        <v>61.055780113177022</v>
      </c>
      <c r="V1786">
        <v>95.084742645287847</v>
      </c>
      <c r="W1786">
        <v>87.763217461600661</v>
      </c>
      <c r="X1786">
        <v>8.925879842209552</v>
      </c>
      <c r="Y1786">
        <v>2.5196320791378675</v>
      </c>
      <c r="Z1786">
        <v>-20.816866096726727</v>
      </c>
      <c r="AA1786">
        <v>43.297164858242901</v>
      </c>
      <c r="AB1786">
        <v>43.881324938884802</v>
      </c>
    </row>
    <row r="1787" spans="1:28">
      <c r="A1787">
        <v>16</v>
      </c>
      <c r="B1787">
        <v>242</v>
      </c>
      <c r="C1787">
        <v>2023</v>
      </c>
      <c r="D1787">
        <v>2</v>
      </c>
      <c r="E1787">
        <v>99</v>
      </c>
      <c r="F1787">
        <v>176</v>
      </c>
      <c r="G1787">
        <v>99</v>
      </c>
      <c r="H1787">
        <v>99</v>
      </c>
      <c r="I1787">
        <v>99</v>
      </c>
      <c r="J1787">
        <v>109</v>
      </c>
      <c r="M1787">
        <v>99</v>
      </c>
      <c r="N1787">
        <v>99</v>
      </c>
      <c r="O1787">
        <v>99</v>
      </c>
      <c r="P1787">
        <v>99</v>
      </c>
      <c r="Q1787">
        <v>24</v>
      </c>
      <c r="R1787">
        <v>931</v>
      </c>
      <c r="S1787">
        <v>931</v>
      </c>
      <c r="T1787">
        <v>1.8184747583243821</v>
      </c>
      <c r="U1787">
        <v>61.72717508055851</v>
      </c>
      <c r="V1787">
        <v>94.129380097822249</v>
      </c>
      <c r="W1787">
        <v>86.881417830290061</v>
      </c>
      <c r="X1787">
        <v>8.2388855920296056</v>
      </c>
      <c r="Y1787">
        <v>2.4461334206374437</v>
      </c>
      <c r="Z1787">
        <v>-20.911665864257543</v>
      </c>
      <c r="AA1787">
        <v>42.569730224051213</v>
      </c>
      <c r="AB1787">
        <v>43.517530678485599</v>
      </c>
    </row>
    <row r="1788" spans="1:28">
      <c r="A1788">
        <v>16</v>
      </c>
      <c r="B1788">
        <v>243</v>
      </c>
      <c r="C1788">
        <v>2023</v>
      </c>
      <c r="D1788">
        <v>3</v>
      </c>
      <c r="E1788">
        <v>99</v>
      </c>
      <c r="F1788">
        <v>176</v>
      </c>
      <c r="G1788">
        <v>99</v>
      </c>
      <c r="H1788">
        <v>99</v>
      </c>
      <c r="I1788">
        <v>99</v>
      </c>
      <c r="J1788">
        <v>109</v>
      </c>
      <c r="M1788">
        <v>99</v>
      </c>
      <c r="N1788">
        <v>99</v>
      </c>
      <c r="O1788">
        <v>99</v>
      </c>
      <c r="P1788">
        <v>99</v>
      </c>
      <c r="Q1788">
        <v>27</v>
      </c>
      <c r="R1788">
        <v>1064</v>
      </c>
      <c r="S1788">
        <v>1064</v>
      </c>
      <c r="T1788">
        <v>2.4182330827067671</v>
      </c>
      <c r="U1788">
        <v>61.416353383458642</v>
      </c>
      <c r="V1788">
        <v>96.823756303000167</v>
      </c>
      <c r="W1788">
        <v>89.368327067669185</v>
      </c>
      <c r="X1788">
        <v>9.7423732761022972</v>
      </c>
      <c r="Y1788">
        <v>2.8404561629191623</v>
      </c>
      <c r="Z1788">
        <v>-9.5088434880102231</v>
      </c>
      <c r="AA1788">
        <v>37.451601548750432</v>
      </c>
      <c r="AB1788">
        <v>38.82094246053213</v>
      </c>
    </row>
    <row r="1789" spans="1:28">
      <c r="A1789">
        <v>16</v>
      </c>
      <c r="B1789">
        <v>244</v>
      </c>
      <c r="C1789">
        <v>2023</v>
      </c>
      <c r="D1789">
        <v>4</v>
      </c>
      <c r="E1789">
        <v>99</v>
      </c>
      <c r="F1789">
        <v>176</v>
      </c>
      <c r="G1789">
        <v>99</v>
      </c>
      <c r="H1789">
        <v>99</v>
      </c>
      <c r="I1789">
        <v>99</v>
      </c>
      <c r="J1789">
        <v>109</v>
      </c>
      <c r="M1789">
        <v>99</v>
      </c>
      <c r="N1789">
        <v>99</v>
      </c>
      <c r="O1789">
        <v>99</v>
      </c>
      <c r="P1789">
        <v>99</v>
      </c>
      <c r="Q1789">
        <v>22</v>
      </c>
      <c r="R1789">
        <v>912</v>
      </c>
      <c r="S1789">
        <v>912</v>
      </c>
      <c r="T1789">
        <v>2.7456140350877192</v>
      </c>
      <c r="U1789">
        <v>61.445175438596493</v>
      </c>
      <c r="V1789">
        <v>93.745485734922369</v>
      </c>
      <c r="W1789">
        <v>86.527083333333366</v>
      </c>
      <c r="X1789">
        <v>8.6649159653192989</v>
      </c>
      <c r="Y1789">
        <v>2.4595987165417541</v>
      </c>
      <c r="Z1789">
        <v>-16.233666986198244</v>
      </c>
      <c r="AA1789">
        <v>51.642129105322759</v>
      </c>
      <c r="AB1789">
        <v>51.773566139107423</v>
      </c>
    </row>
    <row r="1790" spans="1:28">
      <c r="A1790">
        <v>16</v>
      </c>
      <c r="B1790">
        <v>245</v>
      </c>
      <c r="C1790">
        <v>2023</v>
      </c>
      <c r="D1790">
        <v>5</v>
      </c>
      <c r="E1790">
        <v>99</v>
      </c>
      <c r="F1790">
        <v>176</v>
      </c>
      <c r="G1790">
        <v>99</v>
      </c>
      <c r="H1790">
        <v>99</v>
      </c>
      <c r="I1790">
        <v>99</v>
      </c>
      <c r="J1790">
        <v>109</v>
      </c>
      <c r="M1790">
        <v>99</v>
      </c>
      <c r="N1790">
        <v>99</v>
      </c>
      <c r="O1790">
        <v>99</v>
      </c>
      <c r="P1790">
        <v>99</v>
      </c>
      <c r="Q1790">
        <v>22</v>
      </c>
      <c r="R1790">
        <v>789</v>
      </c>
      <c r="S1790">
        <v>785</v>
      </c>
      <c r="T1790">
        <v>2.6590621039290241</v>
      </c>
      <c r="U1790">
        <v>61.345222929936277</v>
      </c>
      <c r="V1790">
        <v>90.572144281662474</v>
      </c>
      <c r="W1790">
        <v>83.436560509554198</v>
      </c>
      <c r="X1790">
        <v>10.396057601206524</v>
      </c>
      <c r="Y1790">
        <v>2.8350500924561288</v>
      </c>
      <c r="Z1790">
        <v>-30.977825673264523</v>
      </c>
      <c r="AA1790">
        <v>34.803705337450367</v>
      </c>
      <c r="AB1790">
        <v>34.60111699497503</v>
      </c>
    </row>
    <row r="1791" spans="1:28">
      <c r="A1791">
        <v>16</v>
      </c>
      <c r="B1791">
        <v>246</v>
      </c>
      <c r="C1791">
        <v>2023</v>
      </c>
      <c r="D1791">
        <v>6</v>
      </c>
      <c r="E1791">
        <v>99</v>
      </c>
      <c r="F1791">
        <v>176</v>
      </c>
      <c r="G1791">
        <v>99</v>
      </c>
      <c r="H1791">
        <v>99</v>
      </c>
      <c r="I1791">
        <v>99</v>
      </c>
      <c r="J1791">
        <v>109</v>
      </c>
      <c r="M1791">
        <v>99</v>
      </c>
      <c r="N1791">
        <v>99</v>
      </c>
      <c r="O1791">
        <v>99</v>
      </c>
      <c r="P1791">
        <v>99</v>
      </c>
      <c r="Q1791">
        <v>24</v>
      </c>
      <c r="R1791">
        <v>943</v>
      </c>
      <c r="S1791">
        <v>943</v>
      </c>
      <c r="T1791">
        <v>2.343584305408271</v>
      </c>
      <c r="U1791">
        <v>61.348886532343599</v>
      </c>
      <c r="V1791">
        <v>92.229106755715009</v>
      </c>
      <c r="W1791">
        <v>85.127465535524863</v>
      </c>
      <c r="X1791">
        <v>9.0663618340713317</v>
      </c>
      <c r="Y1791">
        <v>2.1576803878856889</v>
      </c>
      <c r="Z1791">
        <v>-21.111733075840235</v>
      </c>
      <c r="AA1791">
        <v>39.73872734934681</v>
      </c>
      <c r="AB1791">
        <v>39.44107069158656</v>
      </c>
    </row>
    <row r="1792" spans="1:28">
      <c r="A1792">
        <v>16</v>
      </c>
      <c r="B1792">
        <v>247</v>
      </c>
      <c r="C1792">
        <v>2023</v>
      </c>
      <c r="D1792">
        <v>7</v>
      </c>
      <c r="E1792">
        <v>99</v>
      </c>
      <c r="F1792">
        <v>176</v>
      </c>
      <c r="G1792">
        <v>99</v>
      </c>
      <c r="H1792">
        <v>99</v>
      </c>
      <c r="I1792">
        <v>99</v>
      </c>
      <c r="J1792">
        <v>109</v>
      </c>
      <c r="M1792">
        <v>99</v>
      </c>
      <c r="N1792">
        <v>99</v>
      </c>
      <c r="O1792">
        <v>99</v>
      </c>
      <c r="P1792">
        <v>99</v>
      </c>
      <c r="Q1792">
        <v>25</v>
      </c>
      <c r="R1792">
        <v>1037</v>
      </c>
      <c r="S1792">
        <v>1037</v>
      </c>
      <c r="T1792">
        <v>3.0530376084860174</v>
      </c>
      <c r="U1792">
        <v>60.899710703953716</v>
      </c>
      <c r="V1792">
        <v>92.694151706470493</v>
      </c>
      <c r="W1792">
        <v>85.556702025072354</v>
      </c>
      <c r="X1792">
        <v>9.484725878804289</v>
      </c>
      <c r="Y1792">
        <v>2.3216664103891058</v>
      </c>
      <c r="Z1792">
        <v>-11.246284821445828</v>
      </c>
      <c r="AA1792">
        <v>53.926157046281858</v>
      </c>
      <c r="AB1792">
        <v>53.291275641857347</v>
      </c>
    </row>
    <row r="1793" spans="1:28">
      <c r="A1793">
        <v>16</v>
      </c>
      <c r="B1793">
        <v>248</v>
      </c>
      <c r="C1793">
        <v>2023</v>
      </c>
      <c r="D1793">
        <v>8</v>
      </c>
      <c r="E1793">
        <v>99</v>
      </c>
      <c r="F1793">
        <v>176</v>
      </c>
      <c r="G1793">
        <v>99</v>
      </c>
      <c r="H1793">
        <v>99</v>
      </c>
      <c r="I1793">
        <v>99</v>
      </c>
      <c r="J1793">
        <v>109</v>
      </c>
      <c r="M1793">
        <v>99</v>
      </c>
      <c r="N1793">
        <v>99</v>
      </c>
      <c r="O1793">
        <v>99</v>
      </c>
      <c r="P1793">
        <v>99</v>
      </c>
      <c r="Q1793">
        <v>24</v>
      </c>
      <c r="R1793">
        <v>848</v>
      </c>
      <c r="S1793">
        <v>847</v>
      </c>
      <c r="T1793">
        <v>2.5589622641509435</v>
      </c>
      <c r="U1793">
        <v>61.298701298701289</v>
      </c>
      <c r="V1793">
        <v>90.572935387275933</v>
      </c>
      <c r="W1793">
        <v>83.559268004722583</v>
      </c>
      <c r="X1793">
        <v>10.871060591220825</v>
      </c>
      <c r="Y1793">
        <v>2.4382403538081991</v>
      </c>
      <c r="Z1793">
        <v>-3.9307942870962695</v>
      </c>
      <c r="AA1793">
        <v>32.157755024649205</v>
      </c>
      <c r="AB1793">
        <v>31.788809123954657</v>
      </c>
    </row>
    <row r="1794" spans="1:28">
      <c r="A1794">
        <v>16</v>
      </c>
      <c r="B1794">
        <v>249</v>
      </c>
      <c r="C1794">
        <v>2023</v>
      </c>
      <c r="D1794">
        <v>9</v>
      </c>
      <c r="E1794">
        <v>99</v>
      </c>
      <c r="F1794">
        <v>176</v>
      </c>
      <c r="G1794">
        <v>99</v>
      </c>
      <c r="H1794">
        <v>99</v>
      </c>
      <c r="I1794">
        <v>99</v>
      </c>
      <c r="J1794">
        <v>109</v>
      </c>
      <c r="M1794">
        <v>99</v>
      </c>
      <c r="N1794">
        <v>99</v>
      </c>
      <c r="O1794">
        <v>99</v>
      </c>
      <c r="P1794">
        <v>99</v>
      </c>
      <c r="Q1794">
        <v>21</v>
      </c>
      <c r="R1794">
        <v>1001</v>
      </c>
      <c r="S1794">
        <v>1001</v>
      </c>
      <c r="T1794">
        <v>1.848151848151848</v>
      </c>
      <c r="U1794">
        <v>61.680319680319677</v>
      </c>
      <c r="V1794">
        <v>91.881358078541126</v>
      </c>
      <c r="W1794">
        <v>84.80649350649351</v>
      </c>
      <c r="X1794">
        <v>8.8780846698373477</v>
      </c>
      <c r="Y1794">
        <v>2.4082986516019127</v>
      </c>
      <c r="Z1794">
        <v>0.14427276805497369</v>
      </c>
      <c r="AA1794">
        <v>47.666666666666657</v>
      </c>
      <c r="AB1794">
        <v>48.545765220285404</v>
      </c>
    </row>
    <row r="1795" spans="1:28">
      <c r="A1795">
        <v>16</v>
      </c>
      <c r="B1795">
        <v>250</v>
      </c>
      <c r="C1795">
        <v>2023</v>
      </c>
      <c r="D1795">
        <v>10</v>
      </c>
      <c r="E1795">
        <v>99</v>
      </c>
      <c r="F1795">
        <v>176</v>
      </c>
      <c r="G1795">
        <v>99</v>
      </c>
      <c r="H1795">
        <v>99</v>
      </c>
      <c r="I1795">
        <v>99</v>
      </c>
      <c r="J1795">
        <v>109</v>
      </c>
      <c r="M1795">
        <v>99</v>
      </c>
      <c r="N1795">
        <v>99</v>
      </c>
      <c r="O1795">
        <v>99</v>
      </c>
      <c r="P1795">
        <v>99</v>
      </c>
      <c r="Q1795">
        <v>24</v>
      </c>
      <c r="R1795">
        <v>1002</v>
      </c>
      <c r="S1795">
        <v>1000</v>
      </c>
      <c r="T1795">
        <v>3.7734530938123751</v>
      </c>
      <c r="U1795">
        <v>60.7</v>
      </c>
      <c r="V1795">
        <v>92.237703141928506</v>
      </c>
      <c r="W1795">
        <v>85.071000000000069</v>
      </c>
      <c r="X1795">
        <v>10.134020870315698</v>
      </c>
      <c r="Y1795">
        <v>2.2356207191738795</v>
      </c>
      <c r="Z1795">
        <v>-5.9088551411122001</v>
      </c>
      <c r="AA1795">
        <v>38.479262672811053</v>
      </c>
      <c r="AB1795">
        <v>38.719235364396653</v>
      </c>
    </row>
    <row r="1796" spans="1:28">
      <c r="A1796">
        <v>16</v>
      </c>
      <c r="B1796">
        <v>251</v>
      </c>
      <c r="C1796">
        <v>2023</v>
      </c>
      <c r="D1796">
        <v>11</v>
      </c>
      <c r="E1796">
        <v>99</v>
      </c>
      <c r="F1796">
        <v>176</v>
      </c>
      <c r="G1796">
        <v>99</v>
      </c>
      <c r="H1796">
        <v>99</v>
      </c>
      <c r="I1796">
        <v>99</v>
      </c>
      <c r="J1796">
        <v>109</v>
      </c>
      <c r="M1796">
        <v>99</v>
      </c>
      <c r="N1796">
        <v>99</v>
      </c>
      <c r="O1796">
        <v>99</v>
      </c>
      <c r="P1796">
        <v>99</v>
      </c>
      <c r="Q1796">
        <v>26</v>
      </c>
      <c r="R1796">
        <v>1260</v>
      </c>
      <c r="S1796">
        <v>1258</v>
      </c>
      <c r="T1796">
        <v>1.8722222222222225</v>
      </c>
      <c r="U1796">
        <v>61.689984101748813</v>
      </c>
      <c r="V1796">
        <v>92.065945877047824</v>
      </c>
      <c r="W1796">
        <v>84.922178060413444</v>
      </c>
      <c r="X1796">
        <v>9.1175328239056999</v>
      </c>
      <c r="Y1796">
        <v>2.1625321155490078</v>
      </c>
      <c r="Z1796">
        <v>-18.213041579060647</v>
      </c>
      <c r="AA1796">
        <v>43.298969072164951</v>
      </c>
      <c r="AB1796">
        <v>43.314993512812201</v>
      </c>
    </row>
    <row r="1797" spans="1:28">
      <c r="A1797">
        <v>16</v>
      </c>
      <c r="B1797">
        <v>252</v>
      </c>
      <c r="C1797">
        <v>2023</v>
      </c>
      <c r="D1797">
        <v>12</v>
      </c>
      <c r="E1797">
        <v>99</v>
      </c>
      <c r="F1797">
        <v>176</v>
      </c>
      <c r="G1797">
        <v>99</v>
      </c>
      <c r="H1797">
        <v>99</v>
      </c>
      <c r="I1797">
        <v>99</v>
      </c>
      <c r="J1797">
        <v>109</v>
      </c>
      <c r="M1797">
        <v>99</v>
      </c>
      <c r="N1797">
        <v>99</v>
      </c>
      <c r="O1797">
        <v>99</v>
      </c>
      <c r="P1797">
        <v>99</v>
      </c>
      <c r="Q1797">
        <v>23</v>
      </c>
      <c r="R1797">
        <v>990</v>
      </c>
      <c r="S1797">
        <v>990</v>
      </c>
      <c r="T1797">
        <v>2.2676767676767673</v>
      </c>
      <c r="U1797">
        <v>61.396969696969705</v>
      </c>
      <c r="V1797">
        <v>88.664981341037773</v>
      </c>
      <c r="W1797">
        <v>81.837777777777774</v>
      </c>
      <c r="X1797">
        <v>9.3810160285759707</v>
      </c>
      <c r="Y1797">
        <v>2.5356032312955215</v>
      </c>
      <c r="Z1797">
        <v>-22.066413267226139</v>
      </c>
      <c r="AA1797">
        <v>53.168635875402785</v>
      </c>
      <c r="AB1797">
        <v>53.090294796824246</v>
      </c>
    </row>
    <row r="1798" spans="1:28">
      <c r="A1798">
        <v>16</v>
      </c>
      <c r="B1798">
        <v>253</v>
      </c>
      <c r="C1798">
        <v>2023</v>
      </c>
      <c r="D1798">
        <v>1</v>
      </c>
      <c r="E1798">
        <v>99</v>
      </c>
      <c r="F1798">
        <v>176</v>
      </c>
      <c r="G1798">
        <v>99</v>
      </c>
      <c r="H1798">
        <v>99</v>
      </c>
      <c r="I1798">
        <v>99</v>
      </c>
      <c r="J1798">
        <v>111</v>
      </c>
      <c r="M1798">
        <v>99</v>
      </c>
      <c r="N1798">
        <v>99</v>
      </c>
      <c r="O1798">
        <v>99</v>
      </c>
      <c r="P1798">
        <v>99</v>
      </c>
      <c r="Q1798">
        <v>11</v>
      </c>
      <c r="R1798">
        <v>432</v>
      </c>
      <c r="S1798">
        <v>432</v>
      </c>
      <c r="T1798">
        <v>4.4259259259259256</v>
      </c>
      <c r="U1798">
        <v>60.5</v>
      </c>
      <c r="V1798">
        <v>90.731210625576793</v>
      </c>
      <c r="W1798">
        <v>83.744907407407354</v>
      </c>
      <c r="X1798">
        <v>8.8398153361152172</v>
      </c>
      <c r="Y1798">
        <v>2.1995369883143501</v>
      </c>
      <c r="Z1798">
        <v>-28.552576138415404</v>
      </c>
      <c r="AA1798">
        <v>15.120756037801893</v>
      </c>
      <c r="AB1798">
        <v>14.623106722026037</v>
      </c>
    </row>
    <row r="1799" spans="1:28">
      <c r="A1799">
        <v>16</v>
      </c>
      <c r="B1799">
        <v>254</v>
      </c>
      <c r="C1799">
        <v>2023</v>
      </c>
      <c r="D1799">
        <v>2</v>
      </c>
      <c r="E1799">
        <v>99</v>
      </c>
      <c r="F1799">
        <v>176</v>
      </c>
      <c r="G1799">
        <v>99</v>
      </c>
      <c r="H1799">
        <v>99</v>
      </c>
      <c r="I1799">
        <v>99</v>
      </c>
      <c r="J1799">
        <v>111</v>
      </c>
      <c r="M1799">
        <v>99</v>
      </c>
      <c r="N1799">
        <v>99</v>
      </c>
      <c r="O1799">
        <v>99</v>
      </c>
      <c r="P1799">
        <v>99</v>
      </c>
      <c r="Q1799">
        <v>7</v>
      </c>
      <c r="R1799">
        <v>214</v>
      </c>
      <c r="S1799">
        <v>214</v>
      </c>
      <c r="T1799">
        <v>2.9953271028037385</v>
      </c>
      <c r="U1799">
        <v>60.962616822429929</v>
      </c>
      <c r="V1799">
        <v>87.766426018367582</v>
      </c>
      <c r="W1799">
        <v>81.008411214953313</v>
      </c>
      <c r="X1799">
        <v>7.6210127800386642</v>
      </c>
      <c r="Y1799">
        <v>1.9355273311003065</v>
      </c>
      <c r="Z1799">
        <v>-8.1647665027661596</v>
      </c>
      <c r="AA1799">
        <v>9.7850937357110173</v>
      </c>
      <c r="AB1799">
        <v>9.3267761079843989</v>
      </c>
    </row>
    <row r="1800" spans="1:28">
      <c r="A1800">
        <v>16</v>
      </c>
      <c r="B1800">
        <v>255</v>
      </c>
      <c r="C1800">
        <v>2023</v>
      </c>
      <c r="D1800">
        <v>3</v>
      </c>
      <c r="E1800">
        <v>99</v>
      </c>
      <c r="F1800">
        <v>176</v>
      </c>
      <c r="G1800">
        <v>99</v>
      </c>
      <c r="H1800">
        <v>99</v>
      </c>
      <c r="I1800">
        <v>99</v>
      </c>
      <c r="J1800">
        <v>111</v>
      </c>
      <c r="M1800">
        <v>99</v>
      </c>
      <c r="N1800">
        <v>99</v>
      </c>
      <c r="O1800">
        <v>99</v>
      </c>
      <c r="P1800">
        <v>99</v>
      </c>
      <c r="Q1800">
        <v>15</v>
      </c>
      <c r="R1800">
        <v>160</v>
      </c>
      <c r="S1800">
        <v>160</v>
      </c>
      <c r="T1800">
        <v>2.0812499999999998</v>
      </c>
      <c r="U1800">
        <v>61.481250000000003</v>
      </c>
      <c r="V1800">
        <v>92.964517876489722</v>
      </c>
      <c r="W1800">
        <v>85.806249999999977</v>
      </c>
      <c r="X1800">
        <v>9.2299491297354983</v>
      </c>
      <c r="Y1800">
        <v>2.277531215483084</v>
      </c>
      <c r="Z1800">
        <v>-22.048300152502303</v>
      </c>
      <c r="AA1800">
        <v>5.6318197817669846</v>
      </c>
      <c r="AB1800">
        <v>5.6050529987584676</v>
      </c>
    </row>
    <row r="1801" spans="1:28">
      <c r="A1801">
        <v>16</v>
      </c>
      <c r="B1801">
        <v>256</v>
      </c>
      <c r="C1801">
        <v>2023</v>
      </c>
      <c r="D1801">
        <v>4</v>
      </c>
      <c r="E1801">
        <v>99</v>
      </c>
      <c r="F1801">
        <v>176</v>
      </c>
      <c r="G1801">
        <v>99</v>
      </c>
      <c r="H1801">
        <v>99</v>
      </c>
      <c r="I1801">
        <v>99</v>
      </c>
      <c r="J1801">
        <v>111</v>
      </c>
      <c r="M1801">
        <v>99</v>
      </c>
      <c r="N1801">
        <v>99</v>
      </c>
      <c r="O1801">
        <v>99</v>
      </c>
      <c r="P1801">
        <v>99</v>
      </c>
      <c r="Q1801">
        <v>3</v>
      </c>
      <c r="R1801">
        <v>66</v>
      </c>
      <c r="S1801">
        <v>66</v>
      </c>
      <c r="T1801">
        <v>0.84848484848484862</v>
      </c>
      <c r="U1801">
        <v>62.33333333333335</v>
      </c>
      <c r="V1801">
        <v>97.770773827111839</v>
      </c>
      <c r="W1801">
        <v>90.242424242424235</v>
      </c>
      <c r="X1801">
        <v>9.4821532621383984</v>
      </c>
      <c r="Y1801">
        <v>1.7349642676726404</v>
      </c>
      <c r="Z1801">
        <v>-29.438157395563209</v>
      </c>
      <c r="AA1801">
        <v>3.7372593431483576</v>
      </c>
      <c r="AB1801">
        <v>3.9076518725696094</v>
      </c>
    </row>
    <row r="1802" spans="1:28">
      <c r="A1802">
        <v>16</v>
      </c>
      <c r="B1802">
        <v>257</v>
      </c>
      <c r="C1802">
        <v>2023</v>
      </c>
      <c r="D1802">
        <v>5</v>
      </c>
      <c r="E1802">
        <v>99</v>
      </c>
      <c r="F1802">
        <v>176</v>
      </c>
      <c r="G1802">
        <v>99</v>
      </c>
      <c r="H1802">
        <v>99</v>
      </c>
      <c r="I1802">
        <v>99</v>
      </c>
      <c r="J1802">
        <v>111</v>
      </c>
      <c r="M1802">
        <v>99</v>
      </c>
      <c r="N1802">
        <v>99</v>
      </c>
      <c r="O1802">
        <v>99</v>
      </c>
      <c r="P1802">
        <v>99</v>
      </c>
      <c r="Q1802">
        <v>6</v>
      </c>
      <c r="R1802">
        <v>130</v>
      </c>
      <c r="S1802">
        <v>130</v>
      </c>
      <c r="T1802">
        <v>1.8307692307692311</v>
      </c>
      <c r="U1802">
        <v>61.584615384615397</v>
      </c>
      <c r="V1802">
        <v>93.594466205517122</v>
      </c>
      <c r="W1802">
        <v>86.387692307692319</v>
      </c>
      <c r="X1802">
        <v>5.7513344991148285</v>
      </c>
      <c r="Y1802">
        <v>1.7132273430559577</v>
      </c>
      <c r="Z1802">
        <v>-17.453241193127003</v>
      </c>
      <c r="AA1802">
        <v>5.7344508160564605</v>
      </c>
      <c r="AB1802">
        <v>5.9327943469826749</v>
      </c>
    </row>
    <row r="1803" spans="1:28">
      <c r="A1803">
        <v>16</v>
      </c>
      <c r="B1803">
        <v>258</v>
      </c>
      <c r="C1803">
        <v>2023</v>
      </c>
      <c r="D1803">
        <v>6</v>
      </c>
      <c r="E1803">
        <v>99</v>
      </c>
      <c r="F1803">
        <v>176</v>
      </c>
      <c r="G1803">
        <v>99</v>
      </c>
      <c r="H1803">
        <v>99</v>
      </c>
      <c r="I1803">
        <v>99</v>
      </c>
      <c r="J1803">
        <v>111</v>
      </c>
      <c r="M1803">
        <v>99</v>
      </c>
      <c r="N1803">
        <v>99</v>
      </c>
      <c r="O1803">
        <v>99</v>
      </c>
      <c r="P1803">
        <v>99</v>
      </c>
      <c r="Q1803">
        <v>11</v>
      </c>
      <c r="R1803">
        <v>195</v>
      </c>
      <c r="S1803">
        <v>195</v>
      </c>
      <c r="T1803">
        <v>2.6564102564102559</v>
      </c>
      <c r="U1803">
        <v>61.2</v>
      </c>
      <c r="V1803">
        <v>94.375642414645682</v>
      </c>
      <c r="W1803">
        <v>87.108717948717953</v>
      </c>
      <c r="X1803">
        <v>9.0610960958875921</v>
      </c>
      <c r="Y1803">
        <v>1.9835218613261447</v>
      </c>
      <c r="Z1803">
        <v>-36.240923360602388</v>
      </c>
      <c r="AA1803">
        <v>8.2174462705436184</v>
      </c>
      <c r="AB1803">
        <v>8.3457146787728735</v>
      </c>
    </row>
    <row r="1804" spans="1:28">
      <c r="A1804">
        <v>16</v>
      </c>
      <c r="B1804">
        <v>259</v>
      </c>
      <c r="C1804">
        <v>2023</v>
      </c>
      <c r="D1804">
        <v>7</v>
      </c>
      <c r="E1804">
        <v>99</v>
      </c>
      <c r="F1804">
        <v>176</v>
      </c>
      <c r="G1804">
        <v>99</v>
      </c>
      <c r="H1804">
        <v>99</v>
      </c>
      <c r="I1804">
        <v>99</v>
      </c>
      <c r="J1804">
        <v>111</v>
      </c>
      <c r="M1804">
        <v>99</v>
      </c>
      <c r="N1804">
        <v>99</v>
      </c>
      <c r="O1804">
        <v>99</v>
      </c>
      <c r="P1804">
        <v>99</v>
      </c>
      <c r="Q1804">
        <v>12</v>
      </c>
      <c r="R1804">
        <v>196</v>
      </c>
      <c r="S1804">
        <v>196</v>
      </c>
      <c r="T1804">
        <v>3.2704081632653068</v>
      </c>
      <c r="U1804">
        <v>60.811224489795919</v>
      </c>
      <c r="V1804">
        <v>93.454131381696769</v>
      </c>
      <c r="W1804">
        <v>86.258163265306095</v>
      </c>
      <c r="X1804">
        <v>8.2656459365772896</v>
      </c>
      <c r="Y1804">
        <v>1.9561719517226888</v>
      </c>
      <c r="Z1804">
        <v>-50.77571898891788</v>
      </c>
      <c r="AA1804">
        <v>10.192407696307852</v>
      </c>
      <c r="AB1804">
        <v>10.154992383725679</v>
      </c>
    </row>
    <row r="1805" spans="1:28">
      <c r="A1805">
        <v>16</v>
      </c>
      <c r="B1805">
        <v>260</v>
      </c>
      <c r="C1805">
        <v>2023</v>
      </c>
      <c r="D1805">
        <v>8</v>
      </c>
      <c r="E1805">
        <v>99</v>
      </c>
      <c r="F1805">
        <v>176</v>
      </c>
      <c r="G1805">
        <v>99</v>
      </c>
      <c r="H1805">
        <v>99</v>
      </c>
      <c r="I1805">
        <v>99</v>
      </c>
      <c r="J1805">
        <v>111</v>
      </c>
      <c r="M1805">
        <v>99</v>
      </c>
      <c r="N1805">
        <v>99</v>
      </c>
      <c r="O1805">
        <v>99</v>
      </c>
      <c r="P1805">
        <v>99</v>
      </c>
      <c r="Q1805">
        <v>10</v>
      </c>
      <c r="R1805">
        <v>586</v>
      </c>
      <c r="S1805">
        <v>586</v>
      </c>
      <c r="T1805">
        <v>5.7508532423208196</v>
      </c>
      <c r="U1805">
        <v>59.747440273037547</v>
      </c>
      <c r="V1805">
        <v>92.908752066085142</v>
      </c>
      <c r="W1805">
        <v>85.754778156996608</v>
      </c>
      <c r="X1805">
        <v>9.3551259535120863</v>
      </c>
      <c r="Y1805">
        <v>2.4174497747975514</v>
      </c>
      <c r="Z1805">
        <v>-41.75517742981576</v>
      </c>
      <c r="AA1805">
        <v>22.222222222222225</v>
      </c>
      <c r="AB1805">
        <v>22.571070915732687</v>
      </c>
    </row>
    <row r="1806" spans="1:28">
      <c r="A1806">
        <v>16</v>
      </c>
      <c r="B1806">
        <v>261</v>
      </c>
      <c r="C1806">
        <v>2023</v>
      </c>
      <c r="D1806">
        <v>9</v>
      </c>
      <c r="E1806">
        <v>99</v>
      </c>
      <c r="F1806">
        <v>176</v>
      </c>
      <c r="G1806">
        <v>99</v>
      </c>
      <c r="H1806">
        <v>99</v>
      </c>
      <c r="I1806">
        <v>99</v>
      </c>
      <c r="J1806">
        <v>111</v>
      </c>
      <c r="M1806">
        <v>99</v>
      </c>
      <c r="N1806">
        <v>99</v>
      </c>
      <c r="O1806">
        <v>99</v>
      </c>
      <c r="P1806">
        <v>99</v>
      </c>
      <c r="Q1806">
        <v>8</v>
      </c>
      <c r="R1806">
        <v>95</v>
      </c>
      <c r="S1806">
        <v>95</v>
      </c>
      <c r="T1806">
        <v>2.9157894736842098</v>
      </c>
      <c r="U1806">
        <v>60.8</v>
      </c>
      <c r="V1806">
        <v>87.905571078291558</v>
      </c>
      <c r="W1806">
        <v>81.136842105263142</v>
      </c>
      <c r="X1806">
        <v>10.554430874297976</v>
      </c>
      <c r="Y1806">
        <v>2.1106247516091967</v>
      </c>
      <c r="Z1806">
        <v>-54.487580058064061</v>
      </c>
      <c r="AA1806">
        <v>4.5238095238095219</v>
      </c>
      <c r="AB1806">
        <v>4.4078811175934378</v>
      </c>
    </row>
    <row r="1807" spans="1:28">
      <c r="A1807">
        <v>16</v>
      </c>
      <c r="B1807">
        <v>262</v>
      </c>
      <c r="C1807">
        <v>2023</v>
      </c>
      <c r="D1807">
        <v>10</v>
      </c>
      <c r="E1807">
        <v>99</v>
      </c>
      <c r="F1807">
        <v>176</v>
      </c>
      <c r="G1807">
        <v>99</v>
      </c>
      <c r="H1807">
        <v>99</v>
      </c>
      <c r="I1807">
        <v>99</v>
      </c>
      <c r="J1807">
        <v>111</v>
      </c>
      <c r="M1807">
        <v>99</v>
      </c>
      <c r="N1807">
        <v>99</v>
      </c>
      <c r="O1807">
        <v>99</v>
      </c>
      <c r="P1807">
        <v>99</v>
      </c>
      <c r="Q1807">
        <v>7</v>
      </c>
      <c r="R1807">
        <v>112</v>
      </c>
      <c r="S1807">
        <v>112</v>
      </c>
      <c r="T1807">
        <v>4</v>
      </c>
      <c r="U1807">
        <v>60.428571428571438</v>
      </c>
      <c r="V1807">
        <v>96.857104163442202</v>
      </c>
      <c r="W1807">
        <v>89.39910714285719</v>
      </c>
      <c r="X1807">
        <v>11.325662197099289</v>
      </c>
      <c r="Y1807">
        <v>1.7814234161912932</v>
      </c>
      <c r="Z1807">
        <v>-36.361505106735407</v>
      </c>
      <c r="AA1807">
        <v>4.3010752688172049</v>
      </c>
      <c r="AB1807">
        <v>4.5571826819138632</v>
      </c>
    </row>
    <row r="1808" spans="1:28">
      <c r="A1808">
        <v>16</v>
      </c>
      <c r="B1808">
        <v>263</v>
      </c>
      <c r="C1808">
        <v>2023</v>
      </c>
      <c r="D1808">
        <v>11</v>
      </c>
      <c r="E1808">
        <v>99</v>
      </c>
      <c r="F1808">
        <v>176</v>
      </c>
      <c r="G1808">
        <v>99</v>
      </c>
      <c r="H1808">
        <v>99</v>
      </c>
      <c r="I1808">
        <v>99</v>
      </c>
      <c r="J1808">
        <v>111</v>
      </c>
      <c r="M1808">
        <v>99</v>
      </c>
      <c r="N1808">
        <v>99</v>
      </c>
      <c r="O1808">
        <v>99</v>
      </c>
      <c r="P1808">
        <v>99</v>
      </c>
      <c r="Q1808">
        <v>9</v>
      </c>
      <c r="R1808">
        <v>338</v>
      </c>
      <c r="S1808">
        <v>338</v>
      </c>
      <c r="T1808">
        <v>2.798816568047338</v>
      </c>
      <c r="U1808">
        <v>61</v>
      </c>
      <c r="V1808">
        <v>91.737131940482172</v>
      </c>
      <c r="W1808">
        <v>84.673372781065083</v>
      </c>
      <c r="X1808">
        <v>8.6321917713986949</v>
      </c>
      <c r="Y1808">
        <v>1.9701920730562601</v>
      </c>
      <c r="Z1808">
        <v>-39.896377131151525</v>
      </c>
      <c r="AA1808">
        <v>11.615120274914091</v>
      </c>
      <c r="AB1808">
        <v>11.603795004865377</v>
      </c>
    </row>
    <row r="1809" spans="1:28">
      <c r="A1809">
        <v>16</v>
      </c>
      <c r="B1809">
        <v>264</v>
      </c>
      <c r="C1809">
        <v>2023</v>
      </c>
      <c r="D1809">
        <v>12</v>
      </c>
      <c r="E1809">
        <v>99</v>
      </c>
      <c r="F1809">
        <v>176</v>
      </c>
      <c r="G1809">
        <v>99</v>
      </c>
      <c r="H1809">
        <v>99</v>
      </c>
      <c r="I1809">
        <v>99</v>
      </c>
      <c r="J1809">
        <v>111</v>
      </c>
      <c r="M1809">
        <v>99</v>
      </c>
      <c r="N1809">
        <v>99</v>
      </c>
      <c r="O1809">
        <v>99</v>
      </c>
      <c r="P1809">
        <v>99</v>
      </c>
      <c r="Q1809">
        <v>2</v>
      </c>
      <c r="R1809">
        <v>66</v>
      </c>
      <c r="S1809">
        <v>66</v>
      </c>
      <c r="T1809">
        <v>4.4545454545454541</v>
      </c>
      <c r="U1809">
        <v>60.136363636363633</v>
      </c>
      <c r="V1809">
        <v>101.02268623395383</v>
      </c>
      <c r="W1809">
        <v>93.243939393939371</v>
      </c>
      <c r="X1809">
        <v>8.0096746195757582</v>
      </c>
      <c r="Y1809">
        <v>1.7742805937462298</v>
      </c>
      <c r="Z1809">
        <v>-16.556846877359053</v>
      </c>
      <c r="AA1809">
        <v>3.5445757250268524</v>
      </c>
      <c r="AB1809">
        <v>4.0326512317930794</v>
      </c>
    </row>
    <row r="1810" spans="1:28">
      <c r="A1810">
        <v>16</v>
      </c>
      <c r="B1810">
        <v>265</v>
      </c>
      <c r="C1810">
        <v>2023</v>
      </c>
      <c r="D1810">
        <v>1</v>
      </c>
      <c r="E1810">
        <v>99</v>
      </c>
      <c r="F1810">
        <v>176</v>
      </c>
      <c r="G1810">
        <v>99</v>
      </c>
      <c r="H1810">
        <v>99</v>
      </c>
      <c r="I1810">
        <v>99</v>
      </c>
      <c r="J1810">
        <v>116</v>
      </c>
      <c r="M1810">
        <v>99</v>
      </c>
      <c r="N1810">
        <v>99</v>
      </c>
      <c r="O1810">
        <v>99</v>
      </c>
      <c r="P1810">
        <v>99</v>
      </c>
      <c r="Q1810">
        <v>2</v>
      </c>
      <c r="R1810">
        <v>107</v>
      </c>
      <c r="S1810">
        <v>107</v>
      </c>
      <c r="T1810">
        <v>3.5046728971962615</v>
      </c>
      <c r="U1810">
        <v>61.140186915887845</v>
      </c>
      <c r="V1810">
        <v>80.677595407093889</v>
      </c>
      <c r="W1810">
        <v>74.465420560747674</v>
      </c>
      <c r="X1810">
        <v>9.6958523052865058</v>
      </c>
      <c r="Y1810">
        <v>2.2316692471362796</v>
      </c>
      <c r="Z1810">
        <v>-32.716913277472344</v>
      </c>
      <c r="AA1810">
        <v>3.7451872593629671</v>
      </c>
      <c r="AB1810">
        <v>3.220593561238084</v>
      </c>
    </row>
    <row r="1811" spans="1:28">
      <c r="A1811">
        <v>16</v>
      </c>
      <c r="B1811">
        <v>266</v>
      </c>
      <c r="C1811">
        <v>2023</v>
      </c>
      <c r="D1811">
        <v>2</v>
      </c>
      <c r="E1811">
        <v>99</v>
      </c>
      <c r="F1811">
        <v>176</v>
      </c>
      <c r="G1811">
        <v>99</v>
      </c>
      <c r="H1811">
        <v>99</v>
      </c>
      <c r="I1811">
        <v>99</v>
      </c>
      <c r="J1811">
        <v>116</v>
      </c>
      <c r="M1811">
        <v>99</v>
      </c>
      <c r="N1811">
        <v>99</v>
      </c>
      <c r="O1811">
        <v>99</v>
      </c>
      <c r="P1811">
        <v>99</v>
      </c>
      <c r="Q1811">
        <v>3</v>
      </c>
      <c r="R1811">
        <v>123</v>
      </c>
      <c r="S1811">
        <v>123</v>
      </c>
      <c r="T1811">
        <v>2.2764227642276418</v>
      </c>
      <c r="U1811">
        <v>61.560975609756099</v>
      </c>
      <c r="V1811">
        <v>84.123880242052721</v>
      </c>
      <c r="W1811">
        <v>77.646341463414586</v>
      </c>
      <c r="X1811">
        <v>8.2905597473304358</v>
      </c>
      <c r="Y1811">
        <v>2.1456946549428921</v>
      </c>
      <c r="Z1811">
        <v>-42.101337712711327</v>
      </c>
      <c r="AA1811">
        <v>5.6241426611796994</v>
      </c>
      <c r="AB1811">
        <v>5.138232744915431</v>
      </c>
    </row>
    <row r="1812" spans="1:28">
      <c r="A1812">
        <v>16</v>
      </c>
      <c r="B1812">
        <v>267</v>
      </c>
      <c r="C1812">
        <v>2023</v>
      </c>
      <c r="D1812">
        <v>3</v>
      </c>
      <c r="E1812">
        <v>99</v>
      </c>
      <c r="F1812">
        <v>176</v>
      </c>
      <c r="G1812">
        <v>99</v>
      </c>
      <c r="H1812">
        <v>99</v>
      </c>
      <c r="I1812">
        <v>99</v>
      </c>
      <c r="J1812">
        <v>116</v>
      </c>
      <c r="M1812">
        <v>99</v>
      </c>
      <c r="N1812">
        <v>99</v>
      </c>
      <c r="O1812">
        <v>99</v>
      </c>
      <c r="P1812">
        <v>99</v>
      </c>
      <c r="Q1812">
        <v>6</v>
      </c>
      <c r="R1812">
        <v>346</v>
      </c>
      <c r="S1812">
        <v>346</v>
      </c>
      <c r="T1812">
        <v>3.4364161849710988</v>
      </c>
      <c r="U1812">
        <v>60.90751445086709</v>
      </c>
      <c r="V1812">
        <v>79.241791343883691</v>
      </c>
      <c r="W1812">
        <v>73.140173410404614</v>
      </c>
      <c r="X1812">
        <v>9.1158078397414233</v>
      </c>
      <c r="Y1812">
        <v>2.2328605143134612</v>
      </c>
      <c r="Z1812">
        <v>-47.451448959264333</v>
      </c>
      <c r="AA1812">
        <v>12.178810278071104</v>
      </c>
      <c r="AB1812">
        <v>10.33172654330841</v>
      </c>
    </row>
    <row r="1813" spans="1:28">
      <c r="A1813">
        <v>16</v>
      </c>
      <c r="B1813">
        <v>268</v>
      </c>
      <c r="C1813">
        <v>2023</v>
      </c>
      <c r="D1813">
        <v>4</v>
      </c>
      <c r="E1813">
        <v>99</v>
      </c>
      <c r="F1813">
        <v>176</v>
      </c>
      <c r="G1813">
        <v>99</v>
      </c>
      <c r="H1813">
        <v>99</v>
      </c>
      <c r="I1813">
        <v>99</v>
      </c>
      <c r="J1813">
        <v>116</v>
      </c>
      <c r="M1813">
        <v>99</v>
      </c>
      <c r="N1813">
        <v>99</v>
      </c>
      <c r="O1813">
        <v>99</v>
      </c>
      <c r="P1813">
        <v>99</v>
      </c>
      <c r="Q1813">
        <v>4</v>
      </c>
      <c r="R1813">
        <v>20</v>
      </c>
      <c r="S1813">
        <v>20</v>
      </c>
      <c r="T1813">
        <v>2.1</v>
      </c>
      <c r="U1813">
        <v>60.8</v>
      </c>
      <c r="V1813">
        <v>96.208017334777892</v>
      </c>
      <c r="W1813">
        <v>88.8</v>
      </c>
      <c r="X1813">
        <v>8.6504335151482632</v>
      </c>
      <c r="Y1813">
        <v>2.0639767440549939</v>
      </c>
      <c r="Z1813">
        <v>-16.13057376740495</v>
      </c>
      <c r="AA1813">
        <v>1.132502831257078</v>
      </c>
      <c r="AB1813">
        <v>1.165209826340434</v>
      </c>
    </row>
    <row r="1814" spans="1:28">
      <c r="A1814">
        <v>16</v>
      </c>
      <c r="B1814">
        <v>269</v>
      </c>
      <c r="C1814">
        <v>2023</v>
      </c>
      <c r="D1814">
        <v>5</v>
      </c>
      <c r="E1814">
        <v>99</v>
      </c>
      <c r="F1814">
        <v>176</v>
      </c>
      <c r="G1814">
        <v>99</v>
      </c>
      <c r="H1814">
        <v>99</v>
      </c>
      <c r="I1814">
        <v>99</v>
      </c>
      <c r="J1814">
        <v>116</v>
      </c>
      <c r="M1814">
        <v>99</v>
      </c>
      <c r="N1814">
        <v>99</v>
      </c>
      <c r="O1814">
        <v>99</v>
      </c>
      <c r="P1814">
        <v>99</v>
      </c>
      <c r="Q1814">
        <v>4</v>
      </c>
      <c r="R1814">
        <v>282</v>
      </c>
      <c r="S1814">
        <v>282</v>
      </c>
      <c r="T1814">
        <v>3.960992907801419</v>
      </c>
      <c r="U1814">
        <v>60.64893617021275</v>
      </c>
      <c r="V1814">
        <v>89.024380873346942</v>
      </c>
      <c r="W1814">
        <v>82.169503546099307</v>
      </c>
      <c r="X1814">
        <v>10.253596105116344</v>
      </c>
      <c r="Y1814">
        <v>2.0561658535250844</v>
      </c>
      <c r="Z1814">
        <v>-35.733634638308551</v>
      </c>
      <c r="AA1814">
        <v>12.439347154830172</v>
      </c>
      <c r="AB1814">
        <v>12.241195687545702</v>
      </c>
    </row>
    <row r="1815" spans="1:28">
      <c r="A1815">
        <v>16</v>
      </c>
      <c r="B1815">
        <v>270</v>
      </c>
      <c r="C1815">
        <v>2023</v>
      </c>
      <c r="D1815">
        <v>6</v>
      </c>
      <c r="E1815">
        <v>99</v>
      </c>
      <c r="F1815">
        <v>176</v>
      </c>
      <c r="G1815">
        <v>99</v>
      </c>
      <c r="H1815">
        <v>99</v>
      </c>
      <c r="I1815">
        <v>99</v>
      </c>
      <c r="J1815">
        <v>116</v>
      </c>
      <c r="M1815">
        <v>99</v>
      </c>
      <c r="N1815">
        <v>99</v>
      </c>
      <c r="O1815">
        <v>99</v>
      </c>
      <c r="P1815">
        <v>99</v>
      </c>
      <c r="Q1815">
        <v>4</v>
      </c>
      <c r="R1815">
        <v>234</v>
      </c>
      <c r="S1815">
        <v>234</v>
      </c>
      <c r="T1815">
        <v>9.3504273504273527</v>
      </c>
      <c r="U1815">
        <v>58.230769230769241</v>
      </c>
      <c r="V1815">
        <v>98.396162643183217</v>
      </c>
      <c r="W1815">
        <v>90.819658119658115</v>
      </c>
      <c r="X1815">
        <v>6.9121686247364114</v>
      </c>
      <c r="Y1815">
        <v>2.7155286758714694</v>
      </c>
      <c r="Z1815">
        <v>-31.750685653220895</v>
      </c>
      <c r="AA1815">
        <v>9.8609355246523425</v>
      </c>
      <c r="AB1815">
        <v>10.441503056030502</v>
      </c>
    </row>
    <row r="1816" spans="1:28">
      <c r="A1816">
        <v>16</v>
      </c>
      <c r="B1816">
        <v>271</v>
      </c>
      <c r="C1816">
        <v>2023</v>
      </c>
      <c r="D1816">
        <v>7</v>
      </c>
      <c r="E1816">
        <v>99</v>
      </c>
      <c r="F1816">
        <v>176</v>
      </c>
      <c r="G1816">
        <v>99</v>
      </c>
      <c r="H1816">
        <v>99</v>
      </c>
      <c r="I1816">
        <v>99</v>
      </c>
      <c r="J1816">
        <v>116</v>
      </c>
      <c r="M1816">
        <v>99</v>
      </c>
      <c r="N1816">
        <v>99</v>
      </c>
      <c r="O1816">
        <v>99</v>
      </c>
      <c r="P1816">
        <v>99</v>
      </c>
      <c r="Q1816">
        <v>1</v>
      </c>
      <c r="R1816">
        <v>5</v>
      </c>
      <c r="S1816">
        <v>5</v>
      </c>
      <c r="T1816">
        <v>2.8</v>
      </c>
      <c r="U1816">
        <v>60.6</v>
      </c>
      <c r="V1816">
        <v>88.212351029252417</v>
      </c>
      <c r="W1816">
        <v>81.42</v>
      </c>
      <c r="X1816">
        <v>4.0226359517113428</v>
      </c>
      <c r="Y1816">
        <v>1.6248076809272365</v>
      </c>
      <c r="Z1816">
        <v>-81.578825151036995</v>
      </c>
      <c r="AA1816">
        <v>0.26001040041601658</v>
      </c>
      <c r="AB1816">
        <v>0.24452565266905968</v>
      </c>
    </row>
    <row r="1817" spans="1:28">
      <c r="A1817">
        <v>16</v>
      </c>
      <c r="B1817">
        <v>272</v>
      </c>
      <c r="C1817">
        <v>2023</v>
      </c>
      <c r="D1817">
        <v>8</v>
      </c>
      <c r="E1817">
        <v>99</v>
      </c>
      <c r="F1817">
        <v>176</v>
      </c>
      <c r="G1817">
        <v>99</v>
      </c>
      <c r="H1817">
        <v>99</v>
      </c>
      <c r="I1817">
        <v>99</v>
      </c>
      <c r="J1817">
        <v>116</v>
      </c>
      <c r="M1817">
        <v>99</v>
      </c>
      <c r="N1817">
        <v>99</v>
      </c>
      <c r="O1817">
        <v>99</v>
      </c>
      <c r="P1817">
        <v>99</v>
      </c>
      <c r="Q1817">
        <v>4</v>
      </c>
      <c r="R1817">
        <v>117</v>
      </c>
      <c r="S1817">
        <v>117</v>
      </c>
      <c r="T1817">
        <v>3.9401709401709408</v>
      </c>
      <c r="U1817">
        <v>60.358974358974358</v>
      </c>
      <c r="V1817">
        <v>87.524886333120349</v>
      </c>
      <c r="W1817">
        <v>80.785470085470109</v>
      </c>
      <c r="X1817">
        <v>8.9716482678635501</v>
      </c>
      <c r="Y1817">
        <v>2.4510996606321354</v>
      </c>
      <c r="Z1817">
        <v>-52.295138940931999</v>
      </c>
      <c r="AA1817">
        <v>4.4368600682593868</v>
      </c>
      <c r="AB1817">
        <v>4.2453679769565555</v>
      </c>
    </row>
    <row r="1818" spans="1:28">
      <c r="A1818">
        <v>16</v>
      </c>
      <c r="B1818">
        <v>273</v>
      </c>
      <c r="C1818">
        <v>2023</v>
      </c>
      <c r="D1818">
        <v>9</v>
      </c>
      <c r="E1818">
        <v>99</v>
      </c>
      <c r="F1818">
        <v>176</v>
      </c>
      <c r="G1818">
        <v>99</v>
      </c>
      <c r="H1818">
        <v>99</v>
      </c>
      <c r="I1818">
        <v>99</v>
      </c>
      <c r="J1818">
        <v>116</v>
      </c>
      <c r="M1818">
        <v>99</v>
      </c>
      <c r="N1818">
        <v>99</v>
      </c>
      <c r="O1818">
        <v>99</v>
      </c>
      <c r="P1818">
        <v>99</v>
      </c>
      <c r="Q1818">
        <v>4</v>
      </c>
      <c r="R1818">
        <v>183</v>
      </c>
      <c r="S1818">
        <v>183</v>
      </c>
      <c r="T1818">
        <v>3.5027322404371577</v>
      </c>
      <c r="U1818">
        <v>60.967213114754095</v>
      </c>
      <c r="V1818">
        <v>83.41414607865778</v>
      </c>
      <c r="W1818">
        <v>76.991256830601088</v>
      </c>
      <c r="X1818">
        <v>8.6403887065118941</v>
      </c>
      <c r="Y1818">
        <v>2.2565064136889874</v>
      </c>
      <c r="Z1818">
        <v>-48.987336533643763</v>
      </c>
      <c r="AA1818">
        <v>8.7142857142857117</v>
      </c>
      <c r="AB1818">
        <v>8.0571354720058359</v>
      </c>
    </row>
    <row r="1819" spans="1:28">
      <c r="A1819">
        <v>16</v>
      </c>
      <c r="B1819">
        <v>274</v>
      </c>
      <c r="C1819">
        <v>2023</v>
      </c>
      <c r="D1819">
        <v>10</v>
      </c>
      <c r="E1819">
        <v>99</v>
      </c>
      <c r="F1819">
        <v>176</v>
      </c>
      <c r="G1819">
        <v>99</v>
      </c>
      <c r="H1819">
        <v>99</v>
      </c>
      <c r="I1819">
        <v>99</v>
      </c>
      <c r="J1819">
        <v>116</v>
      </c>
      <c r="M1819">
        <v>99</v>
      </c>
      <c r="N1819">
        <v>99</v>
      </c>
      <c r="O1819">
        <v>99</v>
      </c>
      <c r="P1819">
        <v>99</v>
      </c>
      <c r="Q1819">
        <v>2</v>
      </c>
      <c r="R1819">
        <v>265</v>
      </c>
      <c r="S1819">
        <v>265</v>
      </c>
      <c r="T1819">
        <v>5.5207547169811324</v>
      </c>
      <c r="U1819">
        <v>59.758490566037743</v>
      </c>
      <c r="V1819">
        <v>83.5393201005744</v>
      </c>
      <c r="W1819">
        <v>77.106792452830149</v>
      </c>
      <c r="X1819">
        <v>7.8412137522116749</v>
      </c>
      <c r="Y1819">
        <v>2.2424240558238888</v>
      </c>
      <c r="Z1819">
        <v>-41.239010213655263</v>
      </c>
      <c r="AA1819">
        <v>10.176651305683562</v>
      </c>
      <c r="AB1819">
        <v>9.3000170677589988</v>
      </c>
    </row>
    <row r="1820" spans="1:28">
      <c r="A1820">
        <v>16</v>
      </c>
      <c r="B1820">
        <v>275</v>
      </c>
      <c r="C1820">
        <v>2023</v>
      </c>
      <c r="D1820">
        <v>11</v>
      </c>
      <c r="E1820">
        <v>99</v>
      </c>
      <c r="F1820">
        <v>176</v>
      </c>
      <c r="G1820">
        <v>99</v>
      </c>
      <c r="H1820">
        <v>99</v>
      </c>
      <c r="I1820">
        <v>99</v>
      </c>
      <c r="J1820">
        <v>116</v>
      </c>
      <c r="M1820">
        <v>99</v>
      </c>
      <c r="N1820">
        <v>99</v>
      </c>
      <c r="O1820">
        <v>99</v>
      </c>
      <c r="P1820">
        <v>99</v>
      </c>
      <c r="Q1820">
        <v>4</v>
      </c>
      <c r="R1820">
        <v>176</v>
      </c>
      <c r="S1820">
        <v>176</v>
      </c>
      <c r="T1820">
        <v>2.4659090909090904</v>
      </c>
      <c r="U1820">
        <v>61.471590909090899</v>
      </c>
      <c r="V1820">
        <v>92.378484191864501</v>
      </c>
      <c r="W1820">
        <v>85.265340909090909</v>
      </c>
      <c r="X1820">
        <v>11.487661013696423</v>
      </c>
      <c r="Y1820">
        <v>2.0968834484256438</v>
      </c>
      <c r="Z1820">
        <v>-20.356539284025711</v>
      </c>
      <c r="AA1820">
        <v>6.0481099656357404</v>
      </c>
      <c r="AB1820">
        <v>6.0844550762244518</v>
      </c>
    </row>
    <row r="1821" spans="1:28">
      <c r="A1821">
        <v>16</v>
      </c>
      <c r="B1821">
        <v>276</v>
      </c>
      <c r="C1821">
        <v>2023</v>
      </c>
      <c r="D1821">
        <v>12</v>
      </c>
      <c r="E1821">
        <v>99</v>
      </c>
      <c r="F1821">
        <v>176</v>
      </c>
      <c r="G1821">
        <v>99</v>
      </c>
      <c r="H1821">
        <v>99</v>
      </c>
      <c r="I1821">
        <v>99</v>
      </c>
      <c r="J1821">
        <v>116</v>
      </c>
      <c r="M1821">
        <v>99</v>
      </c>
      <c r="N1821">
        <v>99</v>
      </c>
      <c r="O1821">
        <v>99</v>
      </c>
      <c r="P1821">
        <v>99</v>
      </c>
      <c r="Q1821">
        <v>5</v>
      </c>
      <c r="R1821">
        <v>79</v>
      </c>
      <c r="S1821">
        <v>79</v>
      </c>
      <c r="T1821">
        <v>3.3670886075949369</v>
      </c>
      <c r="U1821">
        <v>60.696202531645554</v>
      </c>
      <c r="V1821">
        <v>91.652152447303109</v>
      </c>
      <c r="W1821">
        <v>84.594936708860772</v>
      </c>
      <c r="X1821">
        <v>10.389660131795353</v>
      </c>
      <c r="Y1821">
        <v>1.9445114604292248</v>
      </c>
      <c r="Z1821">
        <v>-46.623505560950896</v>
      </c>
      <c r="AA1821">
        <v>4.2427497314715357</v>
      </c>
      <c r="AB1821">
        <v>4.3792281864241955</v>
      </c>
    </row>
    <row r="1822" spans="1:28">
      <c r="A1822">
        <v>16</v>
      </c>
      <c r="B1822">
        <v>277</v>
      </c>
      <c r="C1822">
        <v>2023</v>
      </c>
      <c r="D1822">
        <v>1</v>
      </c>
      <c r="E1822">
        <v>99</v>
      </c>
      <c r="F1822">
        <v>176</v>
      </c>
      <c r="G1822">
        <v>99</v>
      </c>
      <c r="H1822">
        <v>99</v>
      </c>
      <c r="I1822">
        <v>99</v>
      </c>
      <c r="J1822">
        <v>117</v>
      </c>
      <c r="M1822">
        <v>99</v>
      </c>
      <c r="N1822">
        <v>99</v>
      </c>
      <c r="O1822">
        <v>99</v>
      </c>
      <c r="P1822">
        <v>99</v>
      </c>
      <c r="Q1822">
        <v>4</v>
      </c>
      <c r="R1822">
        <v>150</v>
      </c>
      <c r="S1822">
        <v>150</v>
      </c>
      <c r="T1822">
        <v>4.1066666666666656</v>
      </c>
      <c r="U1822">
        <v>60.853333333333325</v>
      </c>
      <c r="V1822">
        <v>96.625496569158571</v>
      </c>
      <c r="W1822">
        <v>89.185333333333375</v>
      </c>
      <c r="X1822">
        <v>11.447360025593239</v>
      </c>
      <c r="Y1822">
        <v>2.4121544081772157</v>
      </c>
      <c r="Z1822">
        <v>-60.460430703815</v>
      </c>
      <c r="AA1822">
        <v>5.2502625131256559</v>
      </c>
      <c r="AB1822">
        <v>5.4073215371282997</v>
      </c>
    </row>
    <row r="1823" spans="1:28">
      <c r="A1823">
        <v>16</v>
      </c>
      <c r="B1823">
        <v>278</v>
      </c>
      <c r="C1823">
        <v>2023</v>
      </c>
      <c r="D1823">
        <v>2</v>
      </c>
      <c r="E1823">
        <v>99</v>
      </c>
      <c r="F1823">
        <v>176</v>
      </c>
      <c r="G1823">
        <v>99</v>
      </c>
      <c r="H1823">
        <v>99</v>
      </c>
      <c r="I1823">
        <v>99</v>
      </c>
      <c r="J1823">
        <v>117</v>
      </c>
      <c r="M1823">
        <v>99</v>
      </c>
      <c r="N1823">
        <v>99</v>
      </c>
      <c r="O1823">
        <v>99</v>
      </c>
      <c r="P1823">
        <v>99</v>
      </c>
      <c r="Q1823">
        <v>3</v>
      </c>
      <c r="R1823">
        <v>118</v>
      </c>
      <c r="S1823">
        <v>117</v>
      </c>
      <c r="T1823">
        <v>3.4406779661016946</v>
      </c>
      <c r="U1823">
        <v>60.752136752136721</v>
      </c>
      <c r="V1823">
        <v>85.698808234019509</v>
      </c>
      <c r="W1823">
        <v>78.872649572649507</v>
      </c>
      <c r="X1823">
        <v>14.968391905199219</v>
      </c>
      <c r="Y1823">
        <v>1.9995981771816096</v>
      </c>
      <c r="Z1823">
        <v>-51.374772726441186</v>
      </c>
      <c r="AA1823">
        <v>5.3955189757658912</v>
      </c>
      <c r="AB1823">
        <v>4.9647793930531474</v>
      </c>
    </row>
    <row r="1824" spans="1:28">
      <c r="A1824">
        <v>16</v>
      </c>
      <c r="B1824">
        <v>279</v>
      </c>
      <c r="C1824">
        <v>2023</v>
      </c>
      <c r="D1824">
        <v>3</v>
      </c>
      <c r="E1824">
        <v>99</v>
      </c>
      <c r="F1824">
        <v>176</v>
      </c>
      <c r="G1824">
        <v>99</v>
      </c>
      <c r="H1824">
        <v>99</v>
      </c>
      <c r="I1824">
        <v>99</v>
      </c>
      <c r="J1824">
        <v>117</v>
      </c>
      <c r="M1824">
        <v>99</v>
      </c>
      <c r="N1824">
        <v>99</v>
      </c>
      <c r="O1824">
        <v>99</v>
      </c>
      <c r="P1824">
        <v>99</v>
      </c>
      <c r="Q1824">
        <v>3</v>
      </c>
      <c r="R1824">
        <v>15</v>
      </c>
      <c r="S1824">
        <v>15</v>
      </c>
      <c r="T1824">
        <v>0.93333333333333357</v>
      </c>
      <c r="U1824">
        <v>61.533333333333331</v>
      </c>
      <c r="V1824">
        <v>92.394366197183118</v>
      </c>
      <c r="W1824">
        <v>85.279999999999987</v>
      </c>
      <c r="X1824">
        <v>13.641075226437827</v>
      </c>
      <c r="Y1824">
        <v>1.5860503004494575</v>
      </c>
      <c r="Z1824">
        <v>-54.983881515157215</v>
      </c>
      <c r="AA1824">
        <v>0.52798310454065456</v>
      </c>
      <c r="AB1824">
        <v>0.52225098667141345</v>
      </c>
    </row>
    <row r="1825" spans="1:28">
      <c r="A1825">
        <v>16</v>
      </c>
      <c r="B1825">
        <v>280</v>
      </c>
      <c r="C1825">
        <v>2023</v>
      </c>
      <c r="D1825">
        <v>4</v>
      </c>
      <c r="E1825">
        <v>99</v>
      </c>
      <c r="F1825">
        <v>176</v>
      </c>
      <c r="G1825">
        <v>99</v>
      </c>
      <c r="H1825">
        <v>99</v>
      </c>
      <c r="I1825">
        <v>99</v>
      </c>
      <c r="J1825">
        <v>117</v>
      </c>
      <c r="M1825">
        <v>99</v>
      </c>
      <c r="N1825">
        <v>99</v>
      </c>
      <c r="O1825">
        <v>99</v>
      </c>
      <c r="P1825">
        <v>99</v>
      </c>
      <c r="Q1825">
        <v>2</v>
      </c>
      <c r="R1825">
        <v>76</v>
      </c>
      <c r="S1825">
        <v>75</v>
      </c>
      <c r="T1825">
        <v>1.4736842105263157</v>
      </c>
      <c r="U1825">
        <v>62.2</v>
      </c>
      <c r="V1825">
        <v>91.992777175875759</v>
      </c>
      <c r="W1825">
        <v>84.405333333333317</v>
      </c>
      <c r="X1825">
        <v>11.967432398899296</v>
      </c>
      <c r="Y1825">
        <v>2.3036203390894654</v>
      </c>
      <c r="Z1825">
        <v>-59.443859781055259</v>
      </c>
      <c r="AA1825">
        <v>4.3035107587768948</v>
      </c>
      <c r="AB1825">
        <v>4.1532907008251607</v>
      </c>
    </row>
    <row r="1826" spans="1:28">
      <c r="A1826">
        <v>16</v>
      </c>
      <c r="B1826">
        <v>281</v>
      </c>
      <c r="C1826">
        <v>2023</v>
      </c>
      <c r="D1826">
        <v>5</v>
      </c>
      <c r="E1826">
        <v>99</v>
      </c>
      <c r="F1826">
        <v>176</v>
      </c>
      <c r="G1826">
        <v>99</v>
      </c>
      <c r="H1826">
        <v>99</v>
      </c>
      <c r="I1826">
        <v>99</v>
      </c>
      <c r="J1826">
        <v>117</v>
      </c>
      <c r="M1826">
        <v>99</v>
      </c>
      <c r="N1826">
        <v>99</v>
      </c>
      <c r="O1826">
        <v>99</v>
      </c>
      <c r="P1826">
        <v>99</v>
      </c>
      <c r="Q1826">
        <v>4</v>
      </c>
      <c r="R1826">
        <v>35</v>
      </c>
      <c r="S1826">
        <v>35</v>
      </c>
      <c r="T1826">
        <v>2</v>
      </c>
      <c r="U1826">
        <v>61.771428571428594</v>
      </c>
      <c r="V1826">
        <v>90.549450549450555</v>
      </c>
      <c r="W1826">
        <v>83.577142857142817</v>
      </c>
      <c r="X1826">
        <v>11.766030662505656</v>
      </c>
      <c r="Y1826">
        <v>2.4270583521823048</v>
      </c>
      <c r="Z1826">
        <v>-71.044553624906598</v>
      </c>
      <c r="AA1826">
        <v>1.5438906043228935</v>
      </c>
      <c r="AB1826">
        <v>1.545324300451784</v>
      </c>
    </row>
    <row r="1827" spans="1:28">
      <c r="A1827">
        <v>16</v>
      </c>
      <c r="B1827">
        <v>282</v>
      </c>
      <c r="C1827">
        <v>2023</v>
      </c>
      <c r="D1827">
        <v>6</v>
      </c>
      <c r="E1827">
        <v>99</v>
      </c>
      <c r="F1827">
        <v>176</v>
      </c>
      <c r="G1827">
        <v>99</v>
      </c>
      <c r="H1827">
        <v>99</v>
      </c>
      <c r="I1827">
        <v>99</v>
      </c>
      <c r="J1827">
        <v>117</v>
      </c>
      <c r="M1827">
        <v>99</v>
      </c>
      <c r="N1827">
        <v>99</v>
      </c>
      <c r="O1827">
        <v>99</v>
      </c>
      <c r="P1827">
        <v>99</v>
      </c>
      <c r="Q1827">
        <v>2</v>
      </c>
      <c r="R1827">
        <v>6</v>
      </c>
      <c r="S1827">
        <v>6</v>
      </c>
      <c r="T1827">
        <v>9.3333333333333357</v>
      </c>
      <c r="U1827">
        <v>58.33333333333335</v>
      </c>
      <c r="V1827">
        <v>112.45937161430122</v>
      </c>
      <c r="W1827">
        <v>103.8</v>
      </c>
      <c r="X1827">
        <v>9.0792804413860626</v>
      </c>
      <c r="Y1827">
        <v>2.3570226039551159</v>
      </c>
      <c r="Z1827">
        <v>-49.921956884881872</v>
      </c>
      <c r="AA1827">
        <v>0.25284450063211122</v>
      </c>
      <c r="AB1827">
        <v>0.30599610872000488</v>
      </c>
    </row>
    <row r="1828" spans="1:28">
      <c r="A1828">
        <v>16</v>
      </c>
      <c r="B1828">
        <v>283</v>
      </c>
      <c r="C1828">
        <v>2023</v>
      </c>
      <c r="D1828">
        <v>7</v>
      </c>
      <c r="E1828">
        <v>99</v>
      </c>
      <c r="F1828">
        <v>176</v>
      </c>
      <c r="G1828">
        <v>99</v>
      </c>
      <c r="H1828">
        <v>99</v>
      </c>
      <c r="I1828">
        <v>99</v>
      </c>
      <c r="J1828">
        <v>117</v>
      </c>
      <c r="M1828">
        <v>99</v>
      </c>
      <c r="N1828">
        <v>99</v>
      </c>
      <c r="O1828">
        <v>99</v>
      </c>
      <c r="P1828">
        <v>99</v>
      </c>
      <c r="Q1828">
        <v>1</v>
      </c>
      <c r="R1828">
        <v>9</v>
      </c>
      <c r="S1828">
        <v>9</v>
      </c>
      <c r="T1828">
        <v>1.5555555555555556</v>
      </c>
      <c r="U1828">
        <v>61.444444444444443</v>
      </c>
      <c r="V1828">
        <v>87.468400144456496</v>
      </c>
      <c r="W1828">
        <v>80.733333333333348</v>
      </c>
      <c r="X1828">
        <v>14.54502587752178</v>
      </c>
      <c r="Y1828">
        <v>2.1659542988465401</v>
      </c>
      <c r="Z1828">
        <v>-48.718307858212199</v>
      </c>
      <c r="AA1828">
        <v>0.46801872074883</v>
      </c>
      <c r="AB1828">
        <v>0.43643414205192504</v>
      </c>
    </row>
    <row r="1829" spans="1:28">
      <c r="A1829">
        <v>16</v>
      </c>
      <c r="B1829">
        <v>284</v>
      </c>
      <c r="C1829">
        <v>2023</v>
      </c>
      <c r="D1829">
        <v>8</v>
      </c>
      <c r="E1829">
        <v>99</v>
      </c>
      <c r="F1829">
        <v>176</v>
      </c>
      <c r="G1829">
        <v>99</v>
      </c>
      <c r="H1829">
        <v>99</v>
      </c>
      <c r="I1829">
        <v>99</v>
      </c>
      <c r="J1829">
        <v>117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28">
      <c r="A1830">
        <v>16</v>
      </c>
      <c r="B1830">
        <v>285</v>
      </c>
      <c r="C1830">
        <v>2023</v>
      </c>
      <c r="D1830">
        <v>9</v>
      </c>
      <c r="E1830">
        <v>99</v>
      </c>
      <c r="F1830">
        <v>176</v>
      </c>
      <c r="G1830">
        <v>99</v>
      </c>
      <c r="H1830">
        <v>99</v>
      </c>
      <c r="I1830">
        <v>99</v>
      </c>
      <c r="J1830">
        <v>117</v>
      </c>
      <c r="M1830">
        <v>99</v>
      </c>
      <c r="N1830">
        <v>99</v>
      </c>
      <c r="O1830">
        <v>99</v>
      </c>
      <c r="P1830">
        <v>99</v>
      </c>
      <c r="Q1830">
        <v>5</v>
      </c>
      <c r="R1830">
        <v>129</v>
      </c>
      <c r="S1830">
        <v>129</v>
      </c>
      <c r="T1830">
        <v>2.4728682170542631</v>
      </c>
      <c r="U1830">
        <v>61.031007751937985</v>
      </c>
      <c r="V1830">
        <v>84.548195553763804</v>
      </c>
      <c r="W1830">
        <v>78.037984496124082</v>
      </c>
      <c r="X1830">
        <v>8.8534773424919759</v>
      </c>
      <c r="Y1830">
        <v>1.8674610069136597</v>
      </c>
      <c r="Z1830">
        <v>23.032745940446464</v>
      </c>
      <c r="AA1830">
        <v>6.1428571428571441</v>
      </c>
      <c r="AB1830">
        <v>5.7568368477817078</v>
      </c>
    </row>
    <row r="1831" spans="1:28">
      <c r="A1831">
        <v>16</v>
      </c>
      <c r="B1831">
        <v>286</v>
      </c>
      <c r="C1831">
        <v>2023</v>
      </c>
      <c r="D1831">
        <v>10</v>
      </c>
      <c r="E1831">
        <v>99</v>
      </c>
      <c r="F1831">
        <v>176</v>
      </c>
      <c r="G1831">
        <v>99</v>
      </c>
      <c r="H1831">
        <v>99</v>
      </c>
      <c r="I1831">
        <v>99</v>
      </c>
      <c r="J1831">
        <v>117</v>
      </c>
      <c r="M1831">
        <v>99</v>
      </c>
      <c r="N1831">
        <v>99</v>
      </c>
      <c r="O1831">
        <v>99</v>
      </c>
      <c r="P1831">
        <v>99</v>
      </c>
      <c r="Q1831">
        <v>5</v>
      </c>
      <c r="R1831">
        <v>173</v>
      </c>
      <c r="S1831">
        <v>173</v>
      </c>
      <c r="T1831">
        <v>4.0289017341040463</v>
      </c>
      <c r="U1831">
        <v>60.947976878612721</v>
      </c>
      <c r="V1831">
        <v>88.233267993912719</v>
      </c>
      <c r="W1831">
        <v>81.439306358381444</v>
      </c>
      <c r="X1831">
        <v>7.7614106625424242</v>
      </c>
      <c r="Y1831">
        <v>2.4311701693894059</v>
      </c>
      <c r="Z1831">
        <v>-22.412950004693727</v>
      </c>
      <c r="AA1831">
        <v>6.6436251920122897</v>
      </c>
      <c r="AB1831">
        <v>6.4124708425783599</v>
      </c>
    </row>
    <row r="1832" spans="1:28">
      <c r="A1832">
        <v>16</v>
      </c>
      <c r="B1832">
        <v>287</v>
      </c>
      <c r="C1832">
        <v>2023</v>
      </c>
      <c r="D1832">
        <v>11</v>
      </c>
      <c r="E1832">
        <v>99</v>
      </c>
      <c r="F1832">
        <v>176</v>
      </c>
      <c r="G1832">
        <v>99</v>
      </c>
      <c r="H1832">
        <v>99</v>
      </c>
      <c r="I1832">
        <v>99</v>
      </c>
      <c r="J1832">
        <v>117</v>
      </c>
      <c r="M1832">
        <v>99</v>
      </c>
      <c r="N1832">
        <v>99</v>
      </c>
      <c r="O1832">
        <v>99</v>
      </c>
      <c r="P1832">
        <v>99</v>
      </c>
      <c r="Q1832">
        <v>4</v>
      </c>
      <c r="R1832">
        <v>97</v>
      </c>
      <c r="S1832">
        <v>97</v>
      </c>
      <c r="T1832">
        <v>4.6185567010309283</v>
      </c>
      <c r="U1832">
        <v>60.072164948453612</v>
      </c>
      <c r="V1832">
        <v>96.011437379231765</v>
      </c>
      <c r="W1832">
        <v>88.61855670103094</v>
      </c>
      <c r="X1832">
        <v>7.9234524639082382</v>
      </c>
      <c r="Y1832">
        <v>1.9437842922643696</v>
      </c>
      <c r="Z1832">
        <v>-27.559932162538523</v>
      </c>
      <c r="AA1832">
        <v>3.3333333333333344</v>
      </c>
      <c r="AB1832">
        <v>3.4852416477457022</v>
      </c>
    </row>
    <row r="1833" spans="1:28">
      <c r="A1833">
        <v>16</v>
      </c>
      <c r="B1833">
        <v>288</v>
      </c>
      <c r="C1833">
        <v>2023</v>
      </c>
      <c r="D1833">
        <v>12</v>
      </c>
      <c r="E1833">
        <v>99</v>
      </c>
      <c r="F1833">
        <v>176</v>
      </c>
      <c r="G1833">
        <v>99</v>
      </c>
      <c r="H1833">
        <v>99</v>
      </c>
      <c r="I1833">
        <v>99</v>
      </c>
      <c r="J1833">
        <v>117</v>
      </c>
      <c r="M1833">
        <v>99</v>
      </c>
      <c r="N1833">
        <v>99</v>
      </c>
      <c r="O1833">
        <v>99</v>
      </c>
      <c r="P1833">
        <v>99</v>
      </c>
      <c r="Q1833">
        <v>3</v>
      </c>
      <c r="R1833">
        <v>9</v>
      </c>
      <c r="S1833">
        <v>9</v>
      </c>
      <c r="T1833">
        <v>6.2222222222222223</v>
      </c>
      <c r="U1833">
        <v>60</v>
      </c>
      <c r="V1833">
        <v>92.416034669555827</v>
      </c>
      <c r="W1833">
        <v>85.3</v>
      </c>
      <c r="X1833">
        <v>14.148655216819977</v>
      </c>
      <c r="Y1833">
        <v>2.6666666666666661</v>
      </c>
      <c r="Z1833">
        <v>-2.8565730132901721</v>
      </c>
      <c r="AA1833">
        <v>0.48335123523093448</v>
      </c>
      <c r="AB1833">
        <v>0.50305753085707849</v>
      </c>
    </row>
    <row r="1834" spans="1:28">
      <c r="A1834">
        <v>16</v>
      </c>
      <c r="B1834">
        <v>289</v>
      </c>
      <c r="C1834">
        <v>2023</v>
      </c>
      <c r="D1834">
        <v>1</v>
      </c>
      <c r="E1834">
        <v>99</v>
      </c>
      <c r="F1834">
        <v>176</v>
      </c>
      <c r="G1834">
        <v>99</v>
      </c>
      <c r="H1834">
        <v>99</v>
      </c>
      <c r="I1834">
        <v>99</v>
      </c>
      <c r="J1834">
        <v>121</v>
      </c>
      <c r="M1834">
        <v>99</v>
      </c>
      <c r="N1834">
        <v>99</v>
      </c>
      <c r="O1834">
        <v>99</v>
      </c>
      <c r="P1834">
        <v>99</v>
      </c>
      <c r="Q1834">
        <v>15</v>
      </c>
      <c r="R1834">
        <v>599</v>
      </c>
      <c r="S1834">
        <v>599</v>
      </c>
      <c r="T1834">
        <v>5.2220367278798001</v>
      </c>
      <c r="U1834">
        <v>60.123539232053425</v>
      </c>
      <c r="V1834">
        <v>95.379985059968163</v>
      </c>
      <c r="W1834">
        <v>88.035726210350703</v>
      </c>
      <c r="X1834">
        <v>12.638547407280919</v>
      </c>
      <c r="Y1834">
        <v>2.4497821431631817</v>
      </c>
      <c r="Z1834">
        <v>-41.787029240752879</v>
      </c>
      <c r="AA1834">
        <v>20.966048302415121</v>
      </c>
      <c r="AB1834">
        <v>21.314898529354725</v>
      </c>
    </row>
    <row r="1835" spans="1:28">
      <c r="A1835">
        <v>16</v>
      </c>
      <c r="B1835">
        <v>290</v>
      </c>
      <c r="C1835">
        <v>2023</v>
      </c>
      <c r="D1835">
        <v>2</v>
      </c>
      <c r="E1835">
        <v>99</v>
      </c>
      <c r="F1835">
        <v>176</v>
      </c>
      <c r="G1835">
        <v>99</v>
      </c>
      <c r="H1835">
        <v>99</v>
      </c>
      <c r="I1835">
        <v>99</v>
      </c>
      <c r="J1835">
        <v>121</v>
      </c>
      <c r="M1835">
        <v>99</v>
      </c>
      <c r="N1835">
        <v>99</v>
      </c>
      <c r="O1835">
        <v>99</v>
      </c>
      <c r="P1835">
        <v>99</v>
      </c>
      <c r="Q1835">
        <v>14</v>
      </c>
      <c r="R1835">
        <v>350</v>
      </c>
      <c r="S1835">
        <v>350</v>
      </c>
      <c r="T1835">
        <v>3.605714285714285</v>
      </c>
      <c r="U1835">
        <v>60.748571428571438</v>
      </c>
      <c r="V1835">
        <v>94.105556415415549</v>
      </c>
      <c r="W1835">
        <v>86.859428571428609</v>
      </c>
      <c r="X1835">
        <v>11.047422955566768</v>
      </c>
      <c r="Y1835">
        <v>2.1777277054727322</v>
      </c>
      <c r="Z1835">
        <v>-22.145869586959368</v>
      </c>
      <c r="AA1835">
        <v>16.003657978966618</v>
      </c>
      <c r="AB1835">
        <v>16.355833310468046</v>
      </c>
    </row>
    <row r="1836" spans="1:28">
      <c r="A1836">
        <v>16</v>
      </c>
      <c r="B1836">
        <v>291</v>
      </c>
      <c r="C1836">
        <v>2023</v>
      </c>
      <c r="D1836">
        <v>3</v>
      </c>
      <c r="E1836">
        <v>99</v>
      </c>
      <c r="F1836">
        <v>176</v>
      </c>
      <c r="G1836">
        <v>99</v>
      </c>
      <c r="H1836">
        <v>99</v>
      </c>
      <c r="I1836">
        <v>99</v>
      </c>
      <c r="J1836">
        <v>121</v>
      </c>
      <c r="M1836">
        <v>99</v>
      </c>
      <c r="N1836">
        <v>99</v>
      </c>
      <c r="O1836">
        <v>99</v>
      </c>
      <c r="P1836">
        <v>99</v>
      </c>
      <c r="Q1836">
        <v>14</v>
      </c>
      <c r="R1836">
        <v>573</v>
      </c>
      <c r="S1836">
        <v>573</v>
      </c>
      <c r="T1836">
        <v>3.3630017452006986</v>
      </c>
      <c r="U1836">
        <v>60.823734729493886</v>
      </c>
      <c r="V1836">
        <v>93.152876177726881</v>
      </c>
      <c r="W1836">
        <v>85.98010471204185</v>
      </c>
      <c r="X1836">
        <v>11.64422672593124</v>
      </c>
      <c r="Y1836">
        <v>2.3584526265668697</v>
      </c>
      <c r="Z1836">
        <v>-43.616800232795626</v>
      </c>
      <c r="AA1836">
        <v>20.168954593453005</v>
      </c>
      <c r="AB1836">
        <v>20.113766776067735</v>
      </c>
    </row>
    <row r="1837" spans="1:28">
      <c r="A1837">
        <v>16</v>
      </c>
      <c r="B1837">
        <v>292</v>
      </c>
      <c r="C1837">
        <v>2023</v>
      </c>
      <c r="D1837">
        <v>4</v>
      </c>
      <c r="E1837">
        <v>99</v>
      </c>
      <c r="F1837">
        <v>176</v>
      </c>
      <c r="G1837">
        <v>99</v>
      </c>
      <c r="H1837">
        <v>99</v>
      </c>
      <c r="I1837">
        <v>99</v>
      </c>
      <c r="J1837">
        <v>121</v>
      </c>
      <c r="M1837">
        <v>99</v>
      </c>
      <c r="N1837">
        <v>99</v>
      </c>
      <c r="O1837">
        <v>99</v>
      </c>
      <c r="P1837">
        <v>99</v>
      </c>
      <c r="Q1837">
        <v>11</v>
      </c>
      <c r="R1837">
        <v>316</v>
      </c>
      <c r="S1837">
        <v>316</v>
      </c>
      <c r="T1837">
        <v>4.806962025316456</v>
      </c>
      <c r="U1837">
        <v>60.344936708860757</v>
      </c>
      <c r="V1837">
        <v>94.280483289219234</v>
      </c>
      <c r="W1837">
        <v>87.020886075949363</v>
      </c>
      <c r="X1837">
        <v>13.049327320542922</v>
      </c>
      <c r="Y1837">
        <v>2.4465177388744683</v>
      </c>
      <c r="Z1837">
        <v>-32.780885100479189</v>
      </c>
      <c r="AA1837">
        <v>17.89354473386183</v>
      </c>
      <c r="AB1837">
        <v>18.041463361827173</v>
      </c>
    </row>
    <row r="1838" spans="1:28">
      <c r="A1838">
        <v>16</v>
      </c>
      <c r="B1838">
        <v>293</v>
      </c>
      <c r="C1838">
        <v>2023</v>
      </c>
      <c r="D1838">
        <v>5</v>
      </c>
      <c r="E1838">
        <v>99</v>
      </c>
      <c r="F1838">
        <v>176</v>
      </c>
      <c r="G1838">
        <v>99</v>
      </c>
      <c r="H1838">
        <v>99</v>
      </c>
      <c r="I1838">
        <v>99</v>
      </c>
      <c r="J1838">
        <v>121</v>
      </c>
      <c r="M1838">
        <v>99</v>
      </c>
      <c r="N1838">
        <v>99</v>
      </c>
      <c r="O1838">
        <v>99</v>
      </c>
      <c r="P1838">
        <v>99</v>
      </c>
      <c r="Q1838">
        <v>18</v>
      </c>
      <c r="R1838">
        <v>623</v>
      </c>
      <c r="S1838">
        <v>623</v>
      </c>
      <c r="T1838">
        <v>4.6629213483146064</v>
      </c>
      <c r="U1838">
        <v>60.046548956661326</v>
      </c>
      <c r="V1838">
        <v>91.189835643071902</v>
      </c>
      <c r="W1838">
        <v>84.168218298555445</v>
      </c>
      <c r="X1838">
        <v>10.30667090014208</v>
      </c>
      <c r="Y1838">
        <v>2.4388673529117821</v>
      </c>
      <c r="Z1838">
        <v>-43.636226345400011</v>
      </c>
      <c r="AA1838">
        <v>27.481252756947516</v>
      </c>
      <c r="AB1838">
        <v>27.701306330483444</v>
      </c>
    </row>
    <row r="1839" spans="1:28">
      <c r="A1839">
        <v>16</v>
      </c>
      <c r="B1839">
        <v>294</v>
      </c>
      <c r="C1839">
        <v>2023</v>
      </c>
      <c r="D1839">
        <v>6</v>
      </c>
      <c r="E1839">
        <v>99</v>
      </c>
      <c r="F1839">
        <v>176</v>
      </c>
      <c r="G1839">
        <v>99</v>
      </c>
      <c r="H1839">
        <v>99</v>
      </c>
      <c r="I1839">
        <v>99</v>
      </c>
      <c r="J1839">
        <v>121</v>
      </c>
      <c r="M1839">
        <v>99</v>
      </c>
      <c r="N1839">
        <v>99</v>
      </c>
      <c r="O1839">
        <v>99</v>
      </c>
      <c r="P1839">
        <v>99</v>
      </c>
      <c r="Q1839">
        <v>14</v>
      </c>
      <c r="R1839">
        <v>466</v>
      </c>
      <c r="S1839">
        <v>466</v>
      </c>
      <c r="T1839">
        <v>3.2725321888412009</v>
      </c>
      <c r="U1839">
        <v>60.763948497854095</v>
      </c>
      <c r="V1839">
        <v>92.592497872676887</v>
      </c>
      <c r="W1839">
        <v>85.462875536480709</v>
      </c>
      <c r="X1839">
        <v>11.875521018322315</v>
      </c>
      <c r="Y1839">
        <v>2.1025400205749776</v>
      </c>
      <c r="Z1839">
        <v>-41.653630111600691</v>
      </c>
      <c r="AA1839">
        <v>19.637589549093978</v>
      </c>
      <c r="AB1839">
        <v>19.567291629817433</v>
      </c>
    </row>
    <row r="1840" spans="1:28">
      <c r="A1840">
        <v>16</v>
      </c>
      <c r="B1840">
        <v>295</v>
      </c>
      <c r="C1840">
        <v>2023</v>
      </c>
      <c r="D1840">
        <v>7</v>
      </c>
      <c r="E1840">
        <v>99</v>
      </c>
      <c r="F1840">
        <v>176</v>
      </c>
      <c r="G1840">
        <v>99</v>
      </c>
      <c r="H1840">
        <v>99</v>
      </c>
      <c r="I1840">
        <v>99</v>
      </c>
      <c r="J1840">
        <v>121</v>
      </c>
      <c r="M1840">
        <v>99</v>
      </c>
      <c r="N1840">
        <v>99</v>
      </c>
      <c r="O1840">
        <v>99</v>
      </c>
      <c r="P1840">
        <v>99</v>
      </c>
      <c r="Q1840">
        <v>13</v>
      </c>
      <c r="R1840">
        <v>340</v>
      </c>
      <c r="S1840">
        <v>340</v>
      </c>
      <c r="T1840">
        <v>5.4529411764705884</v>
      </c>
      <c r="U1840">
        <v>59.82352941176471</v>
      </c>
      <c r="V1840">
        <v>97.203173793894521</v>
      </c>
      <c r="W1840">
        <v>89.718529411764749</v>
      </c>
      <c r="X1840">
        <v>13.188976375646748</v>
      </c>
      <c r="Y1840">
        <v>2.6763736246172942</v>
      </c>
      <c r="Z1840">
        <v>-39.76731939068307</v>
      </c>
      <c r="AA1840">
        <v>17.68070722828913</v>
      </c>
      <c r="AB1840">
        <v>18.322485548299671</v>
      </c>
    </row>
    <row r="1841" spans="1:28">
      <c r="A1841">
        <v>16</v>
      </c>
      <c r="B1841">
        <v>296</v>
      </c>
      <c r="C1841">
        <v>2023</v>
      </c>
      <c r="D1841">
        <v>8</v>
      </c>
      <c r="E1841">
        <v>99</v>
      </c>
      <c r="F1841">
        <v>176</v>
      </c>
      <c r="G1841">
        <v>99</v>
      </c>
      <c r="H1841">
        <v>99</v>
      </c>
      <c r="I1841">
        <v>99</v>
      </c>
      <c r="J1841">
        <v>121</v>
      </c>
      <c r="M1841">
        <v>99</v>
      </c>
      <c r="N1841">
        <v>99</v>
      </c>
      <c r="O1841">
        <v>99</v>
      </c>
      <c r="P1841">
        <v>99</v>
      </c>
      <c r="Q1841">
        <v>16</v>
      </c>
      <c r="R1841">
        <v>532</v>
      </c>
      <c r="S1841">
        <v>532</v>
      </c>
      <c r="T1841">
        <v>5.9229323308270638</v>
      </c>
      <c r="U1841">
        <v>59.864661654135347</v>
      </c>
      <c r="V1841">
        <v>94.619742747985939</v>
      </c>
      <c r="W1841">
        <v>87.334022556391005</v>
      </c>
      <c r="X1841">
        <v>12.736289561287551</v>
      </c>
      <c r="Y1841">
        <v>2.3866229795307343</v>
      </c>
      <c r="Z1841">
        <v>-45.272556644373296</v>
      </c>
      <c r="AA1841">
        <v>20.174440652256351</v>
      </c>
      <c r="AB1841">
        <v>20.868504039924488</v>
      </c>
    </row>
    <row r="1842" spans="1:28">
      <c r="A1842">
        <v>16</v>
      </c>
      <c r="B1842">
        <v>297</v>
      </c>
      <c r="C1842">
        <v>2023</v>
      </c>
      <c r="D1842">
        <v>9</v>
      </c>
      <c r="E1842">
        <v>99</v>
      </c>
      <c r="F1842">
        <v>176</v>
      </c>
      <c r="G1842">
        <v>99</v>
      </c>
      <c r="H1842">
        <v>99</v>
      </c>
      <c r="I1842">
        <v>99</v>
      </c>
      <c r="J1842">
        <v>121</v>
      </c>
      <c r="M1842">
        <v>99</v>
      </c>
      <c r="N1842">
        <v>99</v>
      </c>
      <c r="O1842">
        <v>99</v>
      </c>
      <c r="P1842">
        <v>99</v>
      </c>
      <c r="Q1842">
        <v>13</v>
      </c>
      <c r="R1842">
        <v>378</v>
      </c>
      <c r="S1842">
        <v>378</v>
      </c>
      <c r="T1842">
        <v>5.314814814814814</v>
      </c>
      <c r="U1842">
        <v>60.082010582010597</v>
      </c>
      <c r="V1842">
        <v>89.380155577338627</v>
      </c>
      <c r="W1842">
        <v>82.497883597883643</v>
      </c>
      <c r="X1842">
        <v>11.122582765378199</v>
      </c>
      <c r="Y1842">
        <v>2.4160276505771456</v>
      </c>
      <c r="Z1842">
        <v>-50.623541299539504</v>
      </c>
      <c r="AA1842">
        <v>18</v>
      </c>
      <c r="AB1842">
        <v>17.832932842145485</v>
      </c>
    </row>
    <row r="1843" spans="1:28">
      <c r="A1843">
        <v>16</v>
      </c>
      <c r="B1843">
        <v>298</v>
      </c>
      <c r="C1843">
        <v>2023</v>
      </c>
      <c r="D1843">
        <v>10</v>
      </c>
      <c r="E1843">
        <v>99</v>
      </c>
      <c r="F1843">
        <v>176</v>
      </c>
      <c r="G1843">
        <v>99</v>
      </c>
      <c r="H1843">
        <v>99</v>
      </c>
      <c r="I1843">
        <v>99</v>
      </c>
      <c r="J1843">
        <v>121</v>
      </c>
      <c r="M1843">
        <v>99</v>
      </c>
      <c r="N1843">
        <v>99</v>
      </c>
      <c r="O1843">
        <v>99</v>
      </c>
      <c r="P1843">
        <v>99</v>
      </c>
      <c r="Q1843">
        <v>15</v>
      </c>
      <c r="R1843">
        <v>605</v>
      </c>
      <c r="S1843">
        <v>605</v>
      </c>
      <c r="T1843">
        <v>5.7983471074380173</v>
      </c>
      <c r="U1843">
        <v>59.809917355371887</v>
      </c>
      <c r="V1843">
        <v>94.207354745126878</v>
      </c>
      <c r="W1843">
        <v>86.953388429752195</v>
      </c>
      <c r="X1843">
        <v>10.957919929424463</v>
      </c>
      <c r="Y1843">
        <v>2.3102861959547254</v>
      </c>
      <c r="Z1843">
        <v>-48.600111612634208</v>
      </c>
      <c r="AA1843">
        <v>23.233486943164358</v>
      </c>
      <c r="AB1843">
        <v>23.943471582181289</v>
      </c>
    </row>
    <row r="1844" spans="1:28">
      <c r="A1844">
        <v>16</v>
      </c>
      <c r="B1844">
        <v>299</v>
      </c>
      <c r="C1844">
        <v>2023</v>
      </c>
      <c r="D1844">
        <v>11</v>
      </c>
      <c r="E1844">
        <v>99</v>
      </c>
      <c r="F1844">
        <v>176</v>
      </c>
      <c r="G1844">
        <v>99</v>
      </c>
      <c r="H1844">
        <v>99</v>
      </c>
      <c r="I1844">
        <v>99</v>
      </c>
      <c r="J1844">
        <v>121</v>
      </c>
      <c r="M1844">
        <v>99</v>
      </c>
      <c r="N1844">
        <v>99</v>
      </c>
      <c r="O1844">
        <v>99</v>
      </c>
      <c r="P1844">
        <v>99</v>
      </c>
      <c r="Q1844">
        <v>17</v>
      </c>
      <c r="R1844">
        <v>612</v>
      </c>
      <c r="S1844">
        <v>612</v>
      </c>
      <c r="T1844">
        <v>3.5718954248366006</v>
      </c>
      <c r="U1844">
        <v>60.767973856209139</v>
      </c>
      <c r="V1844">
        <v>90.603778528385135</v>
      </c>
      <c r="W1844">
        <v>83.627287581699363</v>
      </c>
      <c r="X1844">
        <v>10.528865885069949</v>
      </c>
      <c r="Y1844">
        <v>2.1757172536759972</v>
      </c>
      <c r="Z1844">
        <v>-38.881473506880901</v>
      </c>
      <c r="AA1844">
        <v>21.030927835051546</v>
      </c>
      <c r="AB1844">
        <v>20.750851443399281</v>
      </c>
    </row>
    <row r="1845" spans="1:28">
      <c r="A1845">
        <v>16</v>
      </c>
      <c r="B1845">
        <v>300</v>
      </c>
      <c r="C1845">
        <v>2023</v>
      </c>
      <c r="D1845">
        <v>12</v>
      </c>
      <c r="E1845">
        <v>99</v>
      </c>
      <c r="F1845">
        <v>176</v>
      </c>
      <c r="G1845">
        <v>99</v>
      </c>
      <c r="H1845">
        <v>99</v>
      </c>
      <c r="I1845">
        <v>99</v>
      </c>
      <c r="J1845">
        <v>121</v>
      </c>
      <c r="M1845">
        <v>99</v>
      </c>
      <c r="N1845">
        <v>99</v>
      </c>
      <c r="O1845">
        <v>99</v>
      </c>
      <c r="P1845">
        <v>99</v>
      </c>
      <c r="Q1845">
        <v>16</v>
      </c>
      <c r="R1845">
        <v>190</v>
      </c>
      <c r="S1845">
        <v>190</v>
      </c>
      <c r="T1845">
        <v>3.757894736842105</v>
      </c>
      <c r="U1845">
        <v>60.7</v>
      </c>
      <c r="V1845">
        <v>84.783600387751591</v>
      </c>
      <c r="W1845">
        <v>78.255263157894746</v>
      </c>
      <c r="X1845">
        <v>12.189402156412184</v>
      </c>
      <c r="Y1845">
        <v>2.0518284528681998</v>
      </c>
      <c r="Z1845">
        <v>-32.591493684640007</v>
      </c>
      <c r="AA1845">
        <v>10.204081632653063</v>
      </c>
      <c r="AB1845">
        <v>9.7430127622098102</v>
      </c>
    </row>
    <row r="1846" spans="1:28">
      <c r="A1846">
        <v>16</v>
      </c>
      <c r="B1846">
        <v>301</v>
      </c>
      <c r="C1846">
        <v>2023</v>
      </c>
      <c r="D1846">
        <v>1</v>
      </c>
      <c r="E1846">
        <v>99</v>
      </c>
      <c r="F1846">
        <v>176</v>
      </c>
      <c r="G1846">
        <v>99</v>
      </c>
      <c r="H1846">
        <v>99</v>
      </c>
      <c r="I1846">
        <v>99</v>
      </c>
      <c r="J1846">
        <v>134</v>
      </c>
      <c r="M1846">
        <v>99</v>
      </c>
      <c r="N1846">
        <v>99</v>
      </c>
      <c r="O1846">
        <v>99</v>
      </c>
      <c r="P1846">
        <v>99</v>
      </c>
      <c r="R1846">
        <v>0</v>
      </c>
    </row>
    <row r="1847" spans="1:28">
      <c r="A1847">
        <v>16</v>
      </c>
      <c r="B1847">
        <v>302</v>
      </c>
      <c r="C1847">
        <v>2023</v>
      </c>
      <c r="D1847">
        <v>2</v>
      </c>
      <c r="E1847">
        <v>99</v>
      </c>
      <c r="F1847">
        <v>176</v>
      </c>
      <c r="G1847">
        <v>99</v>
      </c>
      <c r="H1847">
        <v>99</v>
      </c>
      <c r="I1847">
        <v>99</v>
      </c>
      <c r="J1847">
        <v>134</v>
      </c>
      <c r="M1847">
        <v>99</v>
      </c>
      <c r="N1847">
        <v>99</v>
      </c>
      <c r="O1847">
        <v>99</v>
      </c>
      <c r="P1847">
        <v>99</v>
      </c>
      <c r="Q1847">
        <v>3</v>
      </c>
      <c r="R1847">
        <v>144</v>
      </c>
      <c r="S1847">
        <v>144</v>
      </c>
      <c r="T1847">
        <v>3.1111111111111112</v>
      </c>
      <c r="U1847">
        <v>60.66666666666665</v>
      </c>
      <c r="V1847">
        <v>95.236697965571182</v>
      </c>
      <c r="W1847">
        <v>87.90347222222222</v>
      </c>
      <c r="X1847">
        <v>10.156377397111877</v>
      </c>
      <c r="Y1847">
        <v>1.8219342590896204</v>
      </c>
      <c r="Z1847">
        <v>-38.779875856807223</v>
      </c>
      <c r="AA1847">
        <v>6.5843621399176948</v>
      </c>
      <c r="AB1847">
        <v>6.8101422866252044</v>
      </c>
    </row>
    <row r="1848" spans="1:28">
      <c r="A1848">
        <v>16</v>
      </c>
      <c r="B1848">
        <v>303</v>
      </c>
      <c r="C1848">
        <v>2023</v>
      </c>
      <c r="D1848">
        <v>3</v>
      </c>
      <c r="E1848">
        <v>99</v>
      </c>
      <c r="F1848">
        <v>176</v>
      </c>
      <c r="G1848">
        <v>99</v>
      </c>
      <c r="H1848">
        <v>99</v>
      </c>
      <c r="I1848">
        <v>99</v>
      </c>
      <c r="J1848">
        <v>134</v>
      </c>
      <c r="M1848">
        <v>99</v>
      </c>
      <c r="N1848">
        <v>99</v>
      </c>
      <c r="O1848">
        <v>99</v>
      </c>
      <c r="P1848">
        <v>99</v>
      </c>
      <c r="Q1848">
        <v>8</v>
      </c>
      <c r="R1848">
        <v>161</v>
      </c>
      <c r="S1848">
        <v>161</v>
      </c>
      <c r="T1848">
        <v>6.4844720496894412</v>
      </c>
      <c r="U1848">
        <v>59.583850931677034</v>
      </c>
      <c r="V1848">
        <v>102.04370032906462</v>
      </c>
      <c r="W1848">
        <v>94.186335403726687</v>
      </c>
      <c r="X1848">
        <v>11.27239522125422</v>
      </c>
      <c r="Y1848">
        <v>2.1484040189662248</v>
      </c>
      <c r="Z1848">
        <v>-43.485426324548946</v>
      </c>
      <c r="AA1848">
        <v>5.6670186554030284</v>
      </c>
      <c r="AB1848">
        <v>6.1909114773962735</v>
      </c>
    </row>
    <row r="1849" spans="1:28">
      <c r="A1849">
        <v>16</v>
      </c>
      <c r="B1849">
        <v>304</v>
      </c>
      <c r="C1849">
        <v>2023</v>
      </c>
      <c r="D1849">
        <v>4</v>
      </c>
      <c r="E1849">
        <v>99</v>
      </c>
      <c r="F1849">
        <v>176</v>
      </c>
      <c r="G1849">
        <v>99</v>
      </c>
      <c r="H1849">
        <v>99</v>
      </c>
      <c r="I1849">
        <v>99</v>
      </c>
      <c r="J1849">
        <v>134</v>
      </c>
      <c r="M1849">
        <v>99</v>
      </c>
      <c r="N1849">
        <v>99</v>
      </c>
      <c r="O1849">
        <v>99</v>
      </c>
      <c r="P1849">
        <v>99</v>
      </c>
      <c r="Q1849">
        <v>2</v>
      </c>
      <c r="R1849">
        <v>5</v>
      </c>
      <c r="S1849">
        <v>5</v>
      </c>
      <c r="T1849">
        <v>7.8</v>
      </c>
      <c r="U1849">
        <v>58</v>
      </c>
      <c r="V1849">
        <v>102.9252437703142</v>
      </c>
      <c r="W1849">
        <v>95</v>
      </c>
      <c r="X1849">
        <v>16.316494721599973</v>
      </c>
      <c r="Y1849">
        <v>4.1952353926806065</v>
      </c>
      <c r="Z1849">
        <v>-68.194232930226249</v>
      </c>
      <c r="AA1849">
        <v>0.28312570781426954</v>
      </c>
      <c r="AB1849">
        <v>0.31164114161695178</v>
      </c>
    </row>
    <row r="1850" spans="1:28">
      <c r="A1850">
        <v>16</v>
      </c>
      <c r="B1850">
        <v>305</v>
      </c>
      <c r="C1850">
        <v>2023</v>
      </c>
      <c r="D1850">
        <v>5</v>
      </c>
      <c r="E1850">
        <v>99</v>
      </c>
      <c r="F1850">
        <v>176</v>
      </c>
      <c r="G1850">
        <v>99</v>
      </c>
      <c r="H1850">
        <v>99</v>
      </c>
      <c r="I1850">
        <v>99</v>
      </c>
      <c r="J1850">
        <v>134</v>
      </c>
      <c r="M1850">
        <v>99</v>
      </c>
      <c r="N1850">
        <v>99</v>
      </c>
      <c r="O1850">
        <v>99</v>
      </c>
      <c r="P1850">
        <v>99</v>
      </c>
      <c r="Q1850">
        <v>2</v>
      </c>
      <c r="R1850">
        <v>122</v>
      </c>
      <c r="S1850">
        <v>122</v>
      </c>
      <c r="T1850">
        <v>3.1885245901639347</v>
      </c>
      <c r="U1850">
        <v>60.524590163934413</v>
      </c>
      <c r="V1850">
        <v>88.590306022769653</v>
      </c>
      <c r="W1850">
        <v>81.768852459016387</v>
      </c>
      <c r="X1850">
        <v>7.9429738202628348</v>
      </c>
      <c r="Y1850">
        <v>1.8475198916566775</v>
      </c>
      <c r="Z1850">
        <v>-35.368229409741751</v>
      </c>
      <c r="AA1850">
        <v>5.3815615350683714</v>
      </c>
      <c r="AB1850">
        <v>5.2700144114750804</v>
      </c>
    </row>
    <row r="1851" spans="1:28">
      <c r="A1851">
        <v>16</v>
      </c>
      <c r="B1851">
        <v>306</v>
      </c>
      <c r="C1851">
        <v>2023</v>
      </c>
      <c r="D1851">
        <v>6</v>
      </c>
      <c r="E1851">
        <v>99</v>
      </c>
      <c r="F1851">
        <v>176</v>
      </c>
      <c r="G1851">
        <v>99</v>
      </c>
      <c r="H1851">
        <v>99</v>
      </c>
      <c r="I1851">
        <v>99</v>
      </c>
      <c r="J1851">
        <v>134</v>
      </c>
      <c r="M1851">
        <v>99</v>
      </c>
      <c r="N1851">
        <v>99</v>
      </c>
      <c r="O1851">
        <v>99</v>
      </c>
      <c r="P1851">
        <v>99</v>
      </c>
      <c r="Q1851">
        <v>4</v>
      </c>
      <c r="R1851">
        <v>21</v>
      </c>
      <c r="S1851">
        <v>21</v>
      </c>
      <c r="T1851">
        <v>5.3333333333333321</v>
      </c>
      <c r="U1851">
        <v>60.285714285714306</v>
      </c>
      <c r="V1851">
        <v>95.434143321467261</v>
      </c>
      <c r="W1851">
        <v>88.085714285714303</v>
      </c>
      <c r="X1851">
        <v>10.632129460778298</v>
      </c>
      <c r="Y1851">
        <v>2.1412692529444399</v>
      </c>
      <c r="Z1851">
        <v>-45.37089259383805</v>
      </c>
      <c r="AA1851">
        <v>0.88495575221238942</v>
      </c>
      <c r="AB1851">
        <v>0.90884971404987935</v>
      </c>
    </row>
    <row r="1852" spans="1:28">
      <c r="A1852">
        <v>16</v>
      </c>
      <c r="B1852">
        <v>307</v>
      </c>
      <c r="C1852">
        <v>2023</v>
      </c>
      <c r="D1852">
        <v>7</v>
      </c>
      <c r="E1852">
        <v>99</v>
      </c>
      <c r="F1852">
        <v>176</v>
      </c>
      <c r="G1852">
        <v>99</v>
      </c>
      <c r="H1852">
        <v>99</v>
      </c>
      <c r="I1852">
        <v>99</v>
      </c>
      <c r="J1852">
        <v>134</v>
      </c>
      <c r="M1852">
        <v>99</v>
      </c>
      <c r="N1852">
        <v>99</v>
      </c>
      <c r="O1852">
        <v>99</v>
      </c>
      <c r="P1852">
        <v>99</v>
      </c>
      <c r="Q1852">
        <v>3</v>
      </c>
      <c r="R1852">
        <v>118</v>
      </c>
      <c r="S1852">
        <v>118</v>
      </c>
      <c r="T1852">
        <v>5.0762711864406782</v>
      </c>
      <c r="U1852">
        <v>59.644067796610159</v>
      </c>
      <c r="V1852">
        <v>93.87314762105882</v>
      </c>
      <c r="W1852">
        <v>86.64491525423729</v>
      </c>
      <c r="X1852">
        <v>10.966610321424321</v>
      </c>
      <c r="Y1852">
        <v>1.8389635240704361</v>
      </c>
      <c r="Z1852">
        <v>-38.937773703074022</v>
      </c>
      <c r="AA1852">
        <v>6.1362454498179924</v>
      </c>
      <c r="AB1852">
        <v>6.1411317255065878</v>
      </c>
    </row>
    <row r="1853" spans="1:28">
      <c r="A1853">
        <v>16</v>
      </c>
      <c r="B1853">
        <v>308</v>
      </c>
      <c r="C1853">
        <v>2023</v>
      </c>
      <c r="D1853">
        <v>8</v>
      </c>
      <c r="E1853">
        <v>99</v>
      </c>
      <c r="F1853">
        <v>176</v>
      </c>
      <c r="G1853">
        <v>99</v>
      </c>
      <c r="H1853">
        <v>99</v>
      </c>
      <c r="I1853">
        <v>99</v>
      </c>
      <c r="J1853">
        <v>134</v>
      </c>
      <c r="M1853">
        <v>99</v>
      </c>
      <c r="N1853">
        <v>99</v>
      </c>
      <c r="O1853">
        <v>99</v>
      </c>
      <c r="P1853">
        <v>99</v>
      </c>
      <c r="Q1853">
        <v>4</v>
      </c>
      <c r="R1853">
        <v>132</v>
      </c>
      <c r="S1853">
        <v>129</v>
      </c>
      <c r="T1853">
        <v>7</v>
      </c>
      <c r="U1853">
        <v>59.434108527131791</v>
      </c>
      <c r="V1853">
        <v>89.9375981590197</v>
      </c>
      <c r="W1853">
        <v>82.348837209302317</v>
      </c>
      <c r="X1853">
        <v>13.014214746561583</v>
      </c>
      <c r="Y1853">
        <v>1.7110899615271098</v>
      </c>
      <c r="Z1853">
        <v>-39.800903584011671</v>
      </c>
      <c r="AA1853">
        <v>5.0056882821387951</v>
      </c>
      <c r="AB1853">
        <v>4.7713733766977491</v>
      </c>
    </row>
    <row r="1854" spans="1:28">
      <c r="A1854">
        <v>16</v>
      </c>
      <c r="B1854">
        <v>309</v>
      </c>
      <c r="C1854">
        <v>2023</v>
      </c>
      <c r="D1854">
        <v>9</v>
      </c>
      <c r="E1854">
        <v>99</v>
      </c>
      <c r="F1854">
        <v>176</v>
      </c>
      <c r="G1854">
        <v>99</v>
      </c>
      <c r="H1854">
        <v>99</v>
      </c>
      <c r="I1854">
        <v>99</v>
      </c>
      <c r="J1854">
        <v>134</v>
      </c>
      <c r="M1854">
        <v>99</v>
      </c>
      <c r="N1854">
        <v>99</v>
      </c>
      <c r="O1854">
        <v>99</v>
      </c>
      <c r="P1854">
        <v>99</v>
      </c>
      <c r="Q1854">
        <v>1</v>
      </c>
      <c r="R1854">
        <v>10</v>
      </c>
      <c r="S1854">
        <v>10</v>
      </c>
      <c r="T1854">
        <v>7</v>
      </c>
      <c r="U1854">
        <v>60.1</v>
      </c>
      <c r="V1854">
        <v>89.38244853737811</v>
      </c>
      <c r="W1854">
        <v>82.5</v>
      </c>
      <c r="X1854">
        <v>6.553014573461688</v>
      </c>
      <c r="Y1854">
        <v>1.640121946685495</v>
      </c>
      <c r="Z1854">
        <v>-28.936307786059626</v>
      </c>
      <c r="AA1854">
        <v>0.47619047619047639</v>
      </c>
      <c r="AB1854">
        <v>0.47178281292353208</v>
      </c>
    </row>
    <row r="1855" spans="1:28">
      <c r="A1855">
        <v>16</v>
      </c>
      <c r="B1855">
        <v>310</v>
      </c>
      <c r="C1855">
        <v>2023</v>
      </c>
      <c r="D1855">
        <v>10</v>
      </c>
      <c r="E1855">
        <v>99</v>
      </c>
      <c r="F1855">
        <v>176</v>
      </c>
      <c r="G1855">
        <v>99</v>
      </c>
      <c r="H1855">
        <v>99</v>
      </c>
      <c r="I1855">
        <v>99</v>
      </c>
      <c r="J1855">
        <v>134</v>
      </c>
      <c r="M1855">
        <v>99</v>
      </c>
      <c r="N1855">
        <v>99</v>
      </c>
      <c r="O1855">
        <v>99</v>
      </c>
      <c r="P1855">
        <v>99</v>
      </c>
      <c r="Q1855">
        <v>4</v>
      </c>
      <c r="R1855">
        <v>113</v>
      </c>
      <c r="S1855">
        <v>113</v>
      </c>
      <c r="T1855">
        <v>7.008849557522125</v>
      </c>
      <c r="U1855">
        <v>59.371681415929203</v>
      </c>
      <c r="V1855">
        <v>93.176348766526971</v>
      </c>
      <c r="W1855">
        <v>86.001769911504454</v>
      </c>
      <c r="X1855">
        <v>7.8163430136061187</v>
      </c>
      <c r="Y1855">
        <v>1.8347418629916212</v>
      </c>
      <c r="Z1855">
        <v>-38.257508972681023</v>
      </c>
      <c r="AA1855">
        <v>4.3394777265745006</v>
      </c>
      <c r="AB1855">
        <v>4.4231438812083965</v>
      </c>
    </row>
    <row r="1856" spans="1:28">
      <c r="A1856">
        <v>16</v>
      </c>
      <c r="B1856">
        <v>311</v>
      </c>
      <c r="C1856">
        <v>2023</v>
      </c>
      <c r="D1856">
        <v>11</v>
      </c>
      <c r="E1856">
        <v>99</v>
      </c>
      <c r="F1856">
        <v>176</v>
      </c>
      <c r="G1856">
        <v>99</v>
      </c>
      <c r="H1856">
        <v>99</v>
      </c>
      <c r="I1856">
        <v>99</v>
      </c>
      <c r="J1856">
        <v>134</v>
      </c>
      <c r="M1856">
        <v>99</v>
      </c>
      <c r="N1856">
        <v>99</v>
      </c>
      <c r="O1856">
        <v>99</v>
      </c>
      <c r="P1856">
        <v>99</v>
      </c>
      <c r="Q1856">
        <v>1</v>
      </c>
      <c r="R1856">
        <v>16</v>
      </c>
      <c r="S1856">
        <v>16</v>
      </c>
      <c r="T1856">
        <v>7.875</v>
      </c>
      <c r="U1856">
        <v>59</v>
      </c>
      <c r="V1856">
        <v>104.73997833152762</v>
      </c>
      <c r="W1856">
        <v>96.675000000000011</v>
      </c>
      <c r="X1856">
        <v>7.169684442149463</v>
      </c>
      <c r="Y1856">
        <v>1.8371173070873836</v>
      </c>
      <c r="Z1856">
        <v>-24.342235084615329</v>
      </c>
      <c r="AA1856">
        <v>0.54982817869415812</v>
      </c>
      <c r="AB1856">
        <v>0.62714888096010324</v>
      </c>
    </row>
    <row r="1857" spans="1:28">
      <c r="A1857">
        <v>16</v>
      </c>
      <c r="B1857">
        <v>312</v>
      </c>
      <c r="C1857">
        <v>2023</v>
      </c>
      <c r="D1857">
        <v>12</v>
      </c>
      <c r="E1857">
        <v>99</v>
      </c>
      <c r="F1857">
        <v>176</v>
      </c>
      <c r="G1857">
        <v>99</v>
      </c>
      <c r="H1857">
        <v>99</v>
      </c>
      <c r="I1857">
        <v>99</v>
      </c>
      <c r="J1857">
        <v>134</v>
      </c>
      <c r="M1857">
        <v>99</v>
      </c>
      <c r="N1857">
        <v>99</v>
      </c>
      <c r="O1857">
        <v>99</v>
      </c>
      <c r="P1857">
        <v>99</v>
      </c>
      <c r="Q1857">
        <v>3</v>
      </c>
      <c r="R1857">
        <v>112</v>
      </c>
      <c r="S1857">
        <v>112</v>
      </c>
      <c r="T1857">
        <v>5.25</v>
      </c>
      <c r="U1857">
        <v>59.901785714285694</v>
      </c>
      <c r="V1857">
        <v>96.80680235257698</v>
      </c>
      <c r="W1857">
        <v>89.352678571428655</v>
      </c>
      <c r="X1857">
        <v>11.079412695734097</v>
      </c>
      <c r="Y1857">
        <v>1.6741726177671348</v>
      </c>
      <c r="Z1857">
        <v>-45.570815546160446</v>
      </c>
      <c r="AA1857">
        <v>6.0150375939849612</v>
      </c>
      <c r="AB1857">
        <v>6.5577025401227242</v>
      </c>
    </row>
    <row r="1858" spans="1:28">
      <c r="A1858">
        <v>16</v>
      </c>
      <c r="B1858">
        <v>313</v>
      </c>
      <c r="C1858">
        <v>2023</v>
      </c>
      <c r="D1858">
        <v>1</v>
      </c>
      <c r="E1858">
        <v>99</v>
      </c>
      <c r="F1858">
        <v>176</v>
      </c>
      <c r="G1858">
        <v>99</v>
      </c>
      <c r="H1858">
        <v>99</v>
      </c>
      <c r="I1858">
        <v>99</v>
      </c>
      <c r="J1858">
        <v>141</v>
      </c>
      <c r="M1858">
        <v>99</v>
      </c>
      <c r="N1858">
        <v>99</v>
      </c>
      <c r="O1858">
        <v>99</v>
      </c>
      <c r="P1858">
        <v>99</v>
      </c>
      <c r="R1858">
        <v>0</v>
      </c>
    </row>
    <row r="1859" spans="1:28">
      <c r="A1859">
        <v>16</v>
      </c>
      <c r="B1859">
        <v>314</v>
      </c>
      <c r="C1859">
        <v>2023</v>
      </c>
      <c r="D1859">
        <v>2</v>
      </c>
      <c r="E1859">
        <v>99</v>
      </c>
      <c r="F1859">
        <v>176</v>
      </c>
      <c r="G1859">
        <v>99</v>
      </c>
      <c r="H1859">
        <v>99</v>
      </c>
      <c r="I1859">
        <v>99</v>
      </c>
      <c r="J1859">
        <v>141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28">
      <c r="A1860">
        <v>16</v>
      </c>
      <c r="B1860">
        <v>315</v>
      </c>
      <c r="C1860">
        <v>2023</v>
      </c>
      <c r="D1860">
        <v>3</v>
      </c>
      <c r="E1860">
        <v>99</v>
      </c>
      <c r="F1860">
        <v>176</v>
      </c>
      <c r="G1860">
        <v>99</v>
      </c>
      <c r="H1860">
        <v>99</v>
      </c>
      <c r="I1860">
        <v>99</v>
      </c>
      <c r="J1860">
        <v>141</v>
      </c>
      <c r="M1860">
        <v>99</v>
      </c>
      <c r="N1860">
        <v>99</v>
      </c>
      <c r="O1860">
        <v>99</v>
      </c>
      <c r="P1860">
        <v>99</v>
      </c>
      <c r="R1860">
        <v>0</v>
      </c>
    </row>
    <row r="1861" spans="1:28">
      <c r="A1861">
        <v>16</v>
      </c>
      <c r="B1861">
        <v>316</v>
      </c>
      <c r="C1861">
        <v>2023</v>
      </c>
      <c r="D1861">
        <v>4</v>
      </c>
      <c r="E1861">
        <v>99</v>
      </c>
      <c r="F1861">
        <v>176</v>
      </c>
      <c r="G1861">
        <v>99</v>
      </c>
      <c r="H1861">
        <v>99</v>
      </c>
      <c r="I1861">
        <v>99</v>
      </c>
      <c r="J1861">
        <v>141</v>
      </c>
      <c r="M1861">
        <v>99</v>
      </c>
      <c r="N1861">
        <v>99</v>
      </c>
      <c r="O1861">
        <v>99</v>
      </c>
      <c r="P1861">
        <v>99</v>
      </c>
      <c r="R1861">
        <v>0</v>
      </c>
    </row>
    <row r="1862" spans="1:28">
      <c r="A1862">
        <v>16</v>
      </c>
      <c r="B1862">
        <v>317</v>
      </c>
      <c r="C1862">
        <v>2023</v>
      </c>
      <c r="D1862">
        <v>5</v>
      </c>
      <c r="E1862">
        <v>99</v>
      </c>
      <c r="F1862">
        <v>176</v>
      </c>
      <c r="G1862">
        <v>99</v>
      </c>
      <c r="H1862">
        <v>99</v>
      </c>
      <c r="I1862">
        <v>99</v>
      </c>
      <c r="J1862">
        <v>141</v>
      </c>
      <c r="M1862">
        <v>99</v>
      </c>
      <c r="N1862">
        <v>99</v>
      </c>
      <c r="O1862">
        <v>99</v>
      </c>
      <c r="P1862">
        <v>99</v>
      </c>
      <c r="R1862">
        <v>0</v>
      </c>
    </row>
    <row r="1863" spans="1:28">
      <c r="A1863">
        <v>16</v>
      </c>
      <c r="B1863">
        <v>318</v>
      </c>
      <c r="C1863">
        <v>2023</v>
      </c>
      <c r="D1863">
        <v>6</v>
      </c>
      <c r="E1863">
        <v>99</v>
      </c>
      <c r="F1863">
        <v>176</v>
      </c>
      <c r="G1863">
        <v>99</v>
      </c>
      <c r="H1863">
        <v>99</v>
      </c>
      <c r="I1863">
        <v>99</v>
      </c>
      <c r="J1863">
        <v>141</v>
      </c>
      <c r="M1863">
        <v>99</v>
      </c>
      <c r="N1863">
        <v>99</v>
      </c>
      <c r="O1863">
        <v>99</v>
      </c>
      <c r="P1863">
        <v>99</v>
      </c>
      <c r="R1863">
        <v>0</v>
      </c>
    </row>
    <row r="1864" spans="1:28">
      <c r="A1864">
        <v>16</v>
      </c>
      <c r="B1864">
        <v>319</v>
      </c>
      <c r="C1864">
        <v>2023</v>
      </c>
      <c r="D1864">
        <v>7</v>
      </c>
      <c r="E1864">
        <v>99</v>
      </c>
      <c r="F1864">
        <v>176</v>
      </c>
      <c r="G1864">
        <v>99</v>
      </c>
      <c r="H1864">
        <v>99</v>
      </c>
      <c r="I1864">
        <v>99</v>
      </c>
      <c r="J1864">
        <v>141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28">
      <c r="A1865">
        <v>16</v>
      </c>
      <c r="B1865">
        <v>320</v>
      </c>
      <c r="C1865">
        <v>2023</v>
      </c>
      <c r="D1865">
        <v>8</v>
      </c>
      <c r="E1865">
        <v>99</v>
      </c>
      <c r="F1865">
        <v>176</v>
      </c>
      <c r="G1865">
        <v>99</v>
      </c>
      <c r="H1865">
        <v>99</v>
      </c>
      <c r="I1865">
        <v>99</v>
      </c>
      <c r="J1865">
        <v>141</v>
      </c>
      <c r="M1865">
        <v>99</v>
      </c>
      <c r="N1865">
        <v>99</v>
      </c>
      <c r="O1865">
        <v>99</v>
      </c>
      <c r="P1865">
        <v>99</v>
      </c>
      <c r="R1865">
        <v>0</v>
      </c>
    </row>
    <row r="1866" spans="1:28">
      <c r="A1866">
        <v>16</v>
      </c>
      <c r="B1866">
        <v>321</v>
      </c>
      <c r="C1866">
        <v>2023</v>
      </c>
      <c r="D1866">
        <v>9</v>
      </c>
      <c r="E1866">
        <v>99</v>
      </c>
      <c r="F1866">
        <v>176</v>
      </c>
      <c r="G1866">
        <v>99</v>
      </c>
      <c r="H1866">
        <v>99</v>
      </c>
      <c r="I1866">
        <v>99</v>
      </c>
      <c r="J1866">
        <v>141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28">
      <c r="A1867">
        <v>16</v>
      </c>
      <c r="B1867">
        <v>322</v>
      </c>
      <c r="C1867">
        <v>2023</v>
      </c>
      <c r="D1867">
        <v>10</v>
      </c>
      <c r="E1867">
        <v>99</v>
      </c>
      <c r="F1867">
        <v>176</v>
      </c>
      <c r="G1867">
        <v>99</v>
      </c>
      <c r="H1867">
        <v>99</v>
      </c>
      <c r="I1867">
        <v>99</v>
      </c>
      <c r="J1867">
        <v>141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28">
      <c r="A1868">
        <v>16</v>
      </c>
      <c r="B1868">
        <v>323</v>
      </c>
      <c r="C1868">
        <v>2023</v>
      </c>
      <c r="D1868">
        <v>11</v>
      </c>
      <c r="E1868">
        <v>99</v>
      </c>
      <c r="F1868">
        <v>176</v>
      </c>
      <c r="G1868">
        <v>99</v>
      </c>
      <c r="H1868">
        <v>99</v>
      </c>
      <c r="I1868">
        <v>99</v>
      </c>
      <c r="J1868">
        <v>141</v>
      </c>
      <c r="M1868">
        <v>99</v>
      </c>
      <c r="N1868">
        <v>99</v>
      </c>
      <c r="O1868">
        <v>99</v>
      </c>
      <c r="P1868">
        <v>99</v>
      </c>
      <c r="R1868">
        <v>0</v>
      </c>
    </row>
    <row r="1869" spans="1:28">
      <c r="A1869">
        <v>16</v>
      </c>
      <c r="B1869">
        <v>324</v>
      </c>
      <c r="C1869">
        <v>2023</v>
      </c>
      <c r="D1869">
        <v>12</v>
      </c>
      <c r="E1869">
        <v>99</v>
      </c>
      <c r="F1869">
        <v>176</v>
      </c>
      <c r="G1869">
        <v>99</v>
      </c>
      <c r="H1869">
        <v>99</v>
      </c>
      <c r="I1869">
        <v>99</v>
      </c>
      <c r="J1869">
        <v>141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28">
      <c r="A1870">
        <v>16</v>
      </c>
      <c r="B1870">
        <v>325</v>
      </c>
      <c r="C1870">
        <v>2023</v>
      </c>
      <c r="D1870">
        <v>1</v>
      </c>
      <c r="E1870">
        <v>99</v>
      </c>
      <c r="F1870">
        <v>176</v>
      </c>
      <c r="G1870">
        <v>99</v>
      </c>
      <c r="H1870">
        <v>99</v>
      </c>
      <c r="I1870">
        <v>99</v>
      </c>
      <c r="J1870">
        <v>143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28">
      <c r="A1871">
        <v>16</v>
      </c>
      <c r="B1871">
        <v>326</v>
      </c>
      <c r="C1871">
        <v>2023</v>
      </c>
      <c r="D1871">
        <v>2</v>
      </c>
      <c r="E1871">
        <v>99</v>
      </c>
      <c r="F1871">
        <v>176</v>
      </c>
      <c r="G1871">
        <v>99</v>
      </c>
      <c r="H1871">
        <v>99</v>
      </c>
      <c r="I1871">
        <v>99</v>
      </c>
      <c r="J1871">
        <v>143</v>
      </c>
      <c r="M1871">
        <v>99</v>
      </c>
      <c r="N1871">
        <v>99</v>
      </c>
      <c r="O1871">
        <v>99</v>
      </c>
      <c r="P1871">
        <v>99</v>
      </c>
      <c r="R1871">
        <v>0</v>
      </c>
    </row>
    <row r="1872" spans="1:28">
      <c r="A1872">
        <v>16</v>
      </c>
      <c r="B1872">
        <v>327</v>
      </c>
      <c r="C1872">
        <v>2023</v>
      </c>
      <c r="D1872">
        <v>3</v>
      </c>
      <c r="E1872">
        <v>99</v>
      </c>
      <c r="F1872">
        <v>176</v>
      </c>
      <c r="G1872">
        <v>99</v>
      </c>
      <c r="H1872">
        <v>99</v>
      </c>
      <c r="I1872">
        <v>99</v>
      </c>
      <c r="J1872">
        <v>143</v>
      </c>
      <c r="M1872">
        <v>99</v>
      </c>
      <c r="N1872">
        <v>99</v>
      </c>
      <c r="O1872">
        <v>99</v>
      </c>
      <c r="P1872">
        <v>99</v>
      </c>
      <c r="R1872">
        <v>0</v>
      </c>
    </row>
    <row r="1873" spans="1:28">
      <c r="A1873">
        <v>16</v>
      </c>
      <c r="B1873">
        <v>328</v>
      </c>
      <c r="C1873">
        <v>2023</v>
      </c>
      <c r="D1873">
        <v>4</v>
      </c>
      <c r="E1873">
        <v>99</v>
      </c>
      <c r="F1873">
        <v>176</v>
      </c>
      <c r="G1873">
        <v>99</v>
      </c>
      <c r="H1873">
        <v>99</v>
      </c>
      <c r="I1873">
        <v>99</v>
      </c>
      <c r="J1873">
        <v>143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28">
      <c r="A1874">
        <v>16</v>
      </c>
      <c r="B1874">
        <v>329</v>
      </c>
      <c r="C1874">
        <v>2023</v>
      </c>
      <c r="D1874">
        <v>5</v>
      </c>
      <c r="E1874">
        <v>99</v>
      </c>
      <c r="F1874">
        <v>176</v>
      </c>
      <c r="G1874">
        <v>99</v>
      </c>
      <c r="H1874">
        <v>99</v>
      </c>
      <c r="I1874">
        <v>99</v>
      </c>
      <c r="J1874">
        <v>143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28">
      <c r="A1875">
        <v>16</v>
      </c>
      <c r="B1875">
        <v>330</v>
      </c>
      <c r="C1875">
        <v>2023</v>
      </c>
      <c r="D1875">
        <v>6</v>
      </c>
      <c r="E1875">
        <v>99</v>
      </c>
      <c r="F1875">
        <v>176</v>
      </c>
      <c r="G1875">
        <v>99</v>
      </c>
      <c r="H1875">
        <v>99</v>
      </c>
      <c r="I1875">
        <v>99</v>
      </c>
      <c r="J1875">
        <v>143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28">
      <c r="A1876">
        <v>16</v>
      </c>
      <c r="B1876">
        <v>331</v>
      </c>
      <c r="C1876">
        <v>2023</v>
      </c>
      <c r="D1876">
        <v>7</v>
      </c>
      <c r="E1876">
        <v>99</v>
      </c>
      <c r="F1876">
        <v>176</v>
      </c>
      <c r="G1876">
        <v>99</v>
      </c>
      <c r="H1876">
        <v>99</v>
      </c>
      <c r="I1876">
        <v>99</v>
      </c>
      <c r="J1876">
        <v>143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28">
      <c r="A1877">
        <v>16</v>
      </c>
      <c r="B1877">
        <v>332</v>
      </c>
      <c r="C1877">
        <v>2023</v>
      </c>
      <c r="D1877">
        <v>8</v>
      </c>
      <c r="E1877">
        <v>99</v>
      </c>
      <c r="F1877">
        <v>176</v>
      </c>
      <c r="G1877">
        <v>99</v>
      </c>
      <c r="H1877">
        <v>99</v>
      </c>
      <c r="I1877">
        <v>99</v>
      </c>
      <c r="J1877">
        <v>143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28">
      <c r="A1878">
        <v>16</v>
      </c>
      <c r="B1878">
        <v>333</v>
      </c>
      <c r="C1878">
        <v>2023</v>
      </c>
      <c r="D1878">
        <v>9</v>
      </c>
      <c r="E1878">
        <v>99</v>
      </c>
      <c r="F1878">
        <v>176</v>
      </c>
      <c r="G1878">
        <v>99</v>
      </c>
      <c r="H1878">
        <v>99</v>
      </c>
      <c r="I1878">
        <v>99</v>
      </c>
      <c r="J1878">
        <v>143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28">
      <c r="A1879">
        <v>16</v>
      </c>
      <c r="B1879">
        <v>334</v>
      </c>
      <c r="C1879">
        <v>2023</v>
      </c>
      <c r="D1879">
        <v>10</v>
      </c>
      <c r="E1879">
        <v>99</v>
      </c>
      <c r="F1879">
        <v>176</v>
      </c>
      <c r="G1879">
        <v>99</v>
      </c>
      <c r="H1879">
        <v>99</v>
      </c>
      <c r="I1879">
        <v>99</v>
      </c>
      <c r="J1879">
        <v>143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28">
      <c r="A1880">
        <v>16</v>
      </c>
      <c r="B1880">
        <v>335</v>
      </c>
      <c r="C1880">
        <v>2023</v>
      </c>
      <c r="D1880">
        <v>11</v>
      </c>
      <c r="E1880">
        <v>99</v>
      </c>
      <c r="F1880">
        <v>176</v>
      </c>
      <c r="G1880">
        <v>99</v>
      </c>
      <c r="H1880">
        <v>99</v>
      </c>
      <c r="I1880">
        <v>99</v>
      </c>
      <c r="J1880">
        <v>143</v>
      </c>
      <c r="M1880">
        <v>99</v>
      </c>
      <c r="N1880">
        <v>99</v>
      </c>
      <c r="O1880">
        <v>99</v>
      </c>
      <c r="P1880">
        <v>99</v>
      </c>
      <c r="R1880">
        <v>0</v>
      </c>
    </row>
    <row r="1881" spans="1:28">
      <c r="A1881">
        <v>16</v>
      </c>
      <c r="B1881">
        <v>336</v>
      </c>
      <c r="C1881">
        <v>2023</v>
      </c>
      <c r="D1881">
        <v>12</v>
      </c>
      <c r="E1881">
        <v>99</v>
      </c>
      <c r="F1881">
        <v>176</v>
      </c>
      <c r="G1881">
        <v>99</v>
      </c>
      <c r="H1881">
        <v>99</v>
      </c>
      <c r="I1881">
        <v>99</v>
      </c>
      <c r="J1881">
        <v>143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28">
      <c r="A1882">
        <v>16</v>
      </c>
      <c r="B1882">
        <v>337</v>
      </c>
      <c r="C1882">
        <v>2023</v>
      </c>
      <c r="D1882">
        <v>1</v>
      </c>
      <c r="E1882">
        <v>99</v>
      </c>
      <c r="F1882">
        <v>176</v>
      </c>
      <c r="G1882">
        <v>99</v>
      </c>
      <c r="H1882">
        <v>99</v>
      </c>
      <c r="I1882">
        <v>99</v>
      </c>
      <c r="J1882">
        <v>147</v>
      </c>
      <c r="M1882">
        <v>99</v>
      </c>
      <c r="N1882">
        <v>99</v>
      </c>
      <c r="O1882">
        <v>99</v>
      </c>
      <c r="P1882">
        <v>99</v>
      </c>
      <c r="Q1882">
        <v>5</v>
      </c>
      <c r="R1882">
        <v>9</v>
      </c>
      <c r="S1882">
        <v>9</v>
      </c>
      <c r="T1882">
        <v>9.3333333333333357</v>
      </c>
      <c r="U1882">
        <v>59.222222222222221</v>
      </c>
      <c r="V1882">
        <v>95.642229445046382</v>
      </c>
      <c r="W1882">
        <v>88.277777777777771</v>
      </c>
      <c r="X1882">
        <v>7.8544789455552797</v>
      </c>
      <c r="Y1882">
        <v>1.8121673811444301</v>
      </c>
      <c r="Z1882">
        <v>-11.596600594589139</v>
      </c>
      <c r="AA1882">
        <v>0.31501575078753941</v>
      </c>
      <c r="AB1882">
        <v>0.3211377776053187</v>
      </c>
    </row>
    <row r="1883" spans="1:28">
      <c r="A1883">
        <v>16</v>
      </c>
      <c r="B1883">
        <v>338</v>
      </c>
      <c r="C1883">
        <v>2023</v>
      </c>
      <c r="D1883">
        <v>2</v>
      </c>
      <c r="E1883">
        <v>99</v>
      </c>
      <c r="F1883">
        <v>176</v>
      </c>
      <c r="G1883">
        <v>99</v>
      </c>
      <c r="H1883">
        <v>99</v>
      </c>
      <c r="I1883">
        <v>99</v>
      </c>
      <c r="J1883">
        <v>147</v>
      </c>
      <c r="M1883">
        <v>99</v>
      </c>
      <c r="N1883">
        <v>99</v>
      </c>
      <c r="O1883">
        <v>99</v>
      </c>
      <c r="P1883">
        <v>99</v>
      </c>
      <c r="Q1883">
        <v>1</v>
      </c>
      <c r="R1883">
        <v>2</v>
      </c>
      <c r="S1883">
        <v>2</v>
      </c>
      <c r="T1883">
        <v>12.5</v>
      </c>
      <c r="U1883">
        <v>56</v>
      </c>
      <c r="V1883">
        <v>113.27193932827736</v>
      </c>
      <c r="W1883">
        <v>104.55</v>
      </c>
      <c r="X1883">
        <v>3.1499999999995159</v>
      </c>
      <c r="Y1883">
        <v>2</v>
      </c>
      <c r="Z1883">
        <v>-100.00000000003274</v>
      </c>
      <c r="AA1883">
        <v>9.1449474165523514E-2</v>
      </c>
      <c r="AB1883">
        <v>0.1124971956402091</v>
      </c>
    </row>
    <row r="1884" spans="1:28">
      <c r="A1884">
        <v>16</v>
      </c>
      <c r="B1884">
        <v>339</v>
      </c>
      <c r="C1884">
        <v>2023</v>
      </c>
      <c r="D1884">
        <v>3</v>
      </c>
      <c r="E1884">
        <v>99</v>
      </c>
      <c r="F1884">
        <v>176</v>
      </c>
      <c r="G1884">
        <v>99</v>
      </c>
      <c r="H1884">
        <v>99</v>
      </c>
      <c r="I1884">
        <v>99</v>
      </c>
      <c r="J1884">
        <v>147</v>
      </c>
      <c r="M1884">
        <v>99</v>
      </c>
      <c r="N1884">
        <v>99</v>
      </c>
      <c r="O1884">
        <v>99</v>
      </c>
      <c r="P1884">
        <v>99</v>
      </c>
      <c r="Q1884">
        <v>3</v>
      </c>
      <c r="R1884">
        <v>15</v>
      </c>
      <c r="S1884">
        <v>15</v>
      </c>
      <c r="T1884">
        <v>1.8666666666666671</v>
      </c>
      <c r="U1884">
        <v>63.66666666666665</v>
      </c>
      <c r="V1884">
        <v>84.694835680751154</v>
      </c>
      <c r="W1884">
        <v>78.173333333333346</v>
      </c>
      <c r="X1884">
        <v>18.308120845375942</v>
      </c>
      <c r="Y1884">
        <v>2.6749870196985475</v>
      </c>
      <c r="Z1884">
        <v>-63.929632221661393</v>
      </c>
      <c r="AA1884">
        <v>0.52798310454065456</v>
      </c>
      <c r="AB1884">
        <v>0.4787300711154624</v>
      </c>
    </row>
    <row r="1885" spans="1:28">
      <c r="A1885">
        <v>16</v>
      </c>
      <c r="B1885">
        <v>340</v>
      </c>
      <c r="C1885">
        <v>2023</v>
      </c>
      <c r="D1885">
        <v>4</v>
      </c>
      <c r="E1885">
        <v>99</v>
      </c>
      <c r="F1885">
        <v>176</v>
      </c>
      <c r="G1885">
        <v>99</v>
      </c>
      <c r="H1885">
        <v>99</v>
      </c>
      <c r="I1885">
        <v>99</v>
      </c>
      <c r="J1885">
        <v>147</v>
      </c>
      <c r="M1885">
        <v>99</v>
      </c>
      <c r="N1885">
        <v>99</v>
      </c>
      <c r="O1885">
        <v>99</v>
      </c>
      <c r="P1885">
        <v>99</v>
      </c>
      <c r="Q1885">
        <v>3</v>
      </c>
      <c r="R1885">
        <v>9</v>
      </c>
      <c r="S1885">
        <v>9</v>
      </c>
      <c r="T1885">
        <v>2.7777777777777781</v>
      </c>
      <c r="U1885">
        <v>61.33333333333335</v>
      </c>
      <c r="V1885">
        <v>96.208017334777892</v>
      </c>
      <c r="W1885">
        <v>88.800000000000011</v>
      </c>
      <c r="X1885">
        <v>11.193946776916684</v>
      </c>
      <c r="Y1885">
        <v>3.7416573867738334</v>
      </c>
      <c r="Z1885">
        <v>-85.34170122545143</v>
      </c>
      <c r="AA1885">
        <v>0.50962627406568517</v>
      </c>
      <c r="AB1885">
        <v>0.5243444218531953</v>
      </c>
    </row>
    <row r="1886" spans="1:28">
      <c r="A1886">
        <v>16</v>
      </c>
      <c r="B1886">
        <v>341</v>
      </c>
      <c r="C1886">
        <v>2023</v>
      </c>
      <c r="D1886">
        <v>5</v>
      </c>
      <c r="E1886">
        <v>99</v>
      </c>
      <c r="F1886">
        <v>176</v>
      </c>
      <c r="G1886">
        <v>99</v>
      </c>
      <c r="H1886">
        <v>99</v>
      </c>
      <c r="I1886">
        <v>99</v>
      </c>
      <c r="J1886">
        <v>147</v>
      </c>
      <c r="M1886">
        <v>99</v>
      </c>
      <c r="N1886">
        <v>99</v>
      </c>
      <c r="O1886">
        <v>99</v>
      </c>
      <c r="P1886">
        <v>99</v>
      </c>
      <c r="Q1886">
        <v>2</v>
      </c>
      <c r="R1886">
        <v>3</v>
      </c>
      <c r="S1886">
        <v>3</v>
      </c>
      <c r="T1886">
        <v>9.3333333333333357</v>
      </c>
      <c r="U1886">
        <v>57.66666666666665</v>
      </c>
      <c r="V1886">
        <v>103.57529794149512</v>
      </c>
      <c r="W1886">
        <v>95.600000000000023</v>
      </c>
      <c r="X1886">
        <v>19.272951685371471</v>
      </c>
      <c r="Y1886">
        <v>1.699673171197714</v>
      </c>
      <c r="Z1886">
        <v>81.303992524578717</v>
      </c>
      <c r="AA1886">
        <v>0.13233348037053377</v>
      </c>
      <c r="AB1886">
        <v>0.15151066914042524</v>
      </c>
    </row>
    <row r="1887" spans="1:28">
      <c r="A1887">
        <v>16</v>
      </c>
      <c r="B1887">
        <v>342</v>
      </c>
      <c r="C1887">
        <v>2023</v>
      </c>
      <c r="D1887">
        <v>6</v>
      </c>
      <c r="E1887">
        <v>99</v>
      </c>
      <c r="F1887">
        <v>176</v>
      </c>
      <c r="G1887">
        <v>99</v>
      </c>
      <c r="H1887">
        <v>99</v>
      </c>
      <c r="I1887">
        <v>99</v>
      </c>
      <c r="J1887">
        <v>147</v>
      </c>
      <c r="M1887">
        <v>99</v>
      </c>
      <c r="N1887">
        <v>99</v>
      </c>
      <c r="O1887">
        <v>99</v>
      </c>
      <c r="P1887">
        <v>99</v>
      </c>
      <c r="Q1887">
        <v>1</v>
      </c>
      <c r="R1887">
        <v>2</v>
      </c>
      <c r="S1887">
        <v>2</v>
      </c>
      <c r="T1887">
        <v>14</v>
      </c>
      <c r="U1887">
        <v>56</v>
      </c>
      <c r="V1887">
        <v>104.11700975081256</v>
      </c>
      <c r="W1887">
        <v>96.1</v>
      </c>
      <c r="X1887">
        <v>4.3000000000001855</v>
      </c>
      <c r="Y1887">
        <v>0</v>
      </c>
      <c r="AA1887">
        <v>8.4281500210703741E-2</v>
      </c>
      <c r="AB1887">
        <v>9.4432325138061893E-2</v>
      </c>
    </row>
    <row r="1888" spans="1:28">
      <c r="A1888">
        <v>16</v>
      </c>
      <c r="B1888">
        <v>343</v>
      </c>
      <c r="C1888">
        <v>2023</v>
      </c>
      <c r="D1888">
        <v>7</v>
      </c>
      <c r="E1888">
        <v>99</v>
      </c>
      <c r="F1888">
        <v>176</v>
      </c>
      <c r="G1888">
        <v>99</v>
      </c>
      <c r="H1888">
        <v>99</v>
      </c>
      <c r="I1888">
        <v>99</v>
      </c>
      <c r="J1888">
        <v>147</v>
      </c>
      <c r="M1888">
        <v>99</v>
      </c>
      <c r="N1888">
        <v>99</v>
      </c>
      <c r="O1888">
        <v>99</v>
      </c>
      <c r="P1888">
        <v>99</v>
      </c>
      <c r="Q1888">
        <v>2</v>
      </c>
      <c r="R1888">
        <v>4</v>
      </c>
      <c r="S1888">
        <v>4</v>
      </c>
      <c r="T1888">
        <v>3.5</v>
      </c>
      <c r="U1888">
        <v>60.5</v>
      </c>
      <c r="V1888">
        <v>98.293607800650022</v>
      </c>
      <c r="W1888">
        <v>90.724999999999994</v>
      </c>
      <c r="X1888">
        <v>9.0593529018358385</v>
      </c>
      <c r="Y1888">
        <v>1.1180339887498949</v>
      </c>
      <c r="Z1888">
        <v>-58.127110667516952</v>
      </c>
      <c r="AA1888">
        <v>0.20800832033281327</v>
      </c>
      <c r="AB1888">
        <v>0.21797681000639096</v>
      </c>
    </row>
    <row r="1889" spans="1:28">
      <c r="A1889">
        <v>16</v>
      </c>
      <c r="B1889">
        <v>344</v>
      </c>
      <c r="C1889">
        <v>2023</v>
      </c>
      <c r="D1889">
        <v>8</v>
      </c>
      <c r="E1889">
        <v>99</v>
      </c>
      <c r="F1889">
        <v>176</v>
      </c>
      <c r="G1889">
        <v>99</v>
      </c>
      <c r="H1889">
        <v>99</v>
      </c>
      <c r="I1889">
        <v>99</v>
      </c>
      <c r="J1889">
        <v>147</v>
      </c>
      <c r="M1889">
        <v>99</v>
      </c>
      <c r="N1889">
        <v>99</v>
      </c>
      <c r="O1889">
        <v>99</v>
      </c>
      <c r="P1889">
        <v>99</v>
      </c>
      <c r="Q1889">
        <v>3</v>
      </c>
      <c r="R1889">
        <v>19</v>
      </c>
      <c r="S1889">
        <v>19</v>
      </c>
      <c r="T1889">
        <v>3.3684210526315783</v>
      </c>
      <c r="U1889">
        <v>60.578947368421041</v>
      </c>
      <c r="V1889">
        <v>96.521639961224835</v>
      </c>
      <c r="W1889">
        <v>89.089473684210546</v>
      </c>
      <c r="X1889">
        <v>17.988472763260667</v>
      </c>
      <c r="Y1889">
        <v>2.9076268035647881</v>
      </c>
      <c r="Z1889">
        <v>-70.326446110322195</v>
      </c>
      <c r="AA1889">
        <v>0.72051573758058385</v>
      </c>
      <c r="AB1889">
        <v>0.76028463849536687</v>
      </c>
    </row>
    <row r="1890" spans="1:28">
      <c r="A1890">
        <v>16</v>
      </c>
      <c r="B1890">
        <v>345</v>
      </c>
      <c r="C1890">
        <v>2023</v>
      </c>
      <c r="D1890">
        <v>9</v>
      </c>
      <c r="E1890">
        <v>99</v>
      </c>
      <c r="F1890">
        <v>176</v>
      </c>
      <c r="G1890">
        <v>99</v>
      </c>
      <c r="H1890">
        <v>99</v>
      </c>
      <c r="I1890">
        <v>99</v>
      </c>
      <c r="J1890">
        <v>147</v>
      </c>
      <c r="M1890">
        <v>99</v>
      </c>
      <c r="N1890">
        <v>99</v>
      </c>
      <c r="O1890">
        <v>99</v>
      </c>
      <c r="P1890">
        <v>99</v>
      </c>
      <c r="R1890">
        <v>0</v>
      </c>
    </row>
    <row r="1891" spans="1:28">
      <c r="A1891">
        <v>16</v>
      </c>
      <c r="B1891">
        <v>346</v>
      </c>
      <c r="C1891">
        <v>2023</v>
      </c>
      <c r="D1891">
        <v>10</v>
      </c>
      <c r="E1891">
        <v>99</v>
      </c>
      <c r="F1891">
        <v>176</v>
      </c>
      <c r="G1891">
        <v>99</v>
      </c>
      <c r="H1891">
        <v>99</v>
      </c>
      <c r="I1891">
        <v>99</v>
      </c>
      <c r="J1891">
        <v>147</v>
      </c>
      <c r="M1891">
        <v>99</v>
      </c>
      <c r="N1891">
        <v>99</v>
      </c>
      <c r="O1891">
        <v>99</v>
      </c>
      <c r="P1891">
        <v>99</v>
      </c>
      <c r="Q1891">
        <v>2</v>
      </c>
      <c r="R1891">
        <v>3</v>
      </c>
      <c r="S1891">
        <v>3</v>
      </c>
      <c r="T1891">
        <v>8.3333333333333357</v>
      </c>
      <c r="U1891">
        <v>57.33333333333335</v>
      </c>
      <c r="V1891">
        <v>98.266522210184192</v>
      </c>
      <c r="W1891">
        <v>90.7</v>
      </c>
      <c r="X1891">
        <v>4.2292631351887549</v>
      </c>
      <c r="Y1891">
        <v>2.86744175568084</v>
      </c>
      <c r="Z1891">
        <v>71.739763505590886</v>
      </c>
      <c r="AA1891">
        <v>0.1152073732718894</v>
      </c>
      <c r="AB1891">
        <v>0.12384365932753028</v>
      </c>
    </row>
    <row r="1892" spans="1:28">
      <c r="A1892">
        <v>16</v>
      </c>
      <c r="B1892">
        <v>347</v>
      </c>
      <c r="C1892">
        <v>2023</v>
      </c>
      <c r="D1892">
        <v>11</v>
      </c>
      <c r="E1892">
        <v>99</v>
      </c>
      <c r="F1892">
        <v>176</v>
      </c>
      <c r="G1892">
        <v>99</v>
      </c>
      <c r="H1892">
        <v>99</v>
      </c>
      <c r="I1892">
        <v>99</v>
      </c>
      <c r="J1892">
        <v>147</v>
      </c>
      <c r="M1892">
        <v>99</v>
      </c>
      <c r="N1892">
        <v>99</v>
      </c>
      <c r="O1892">
        <v>99</v>
      </c>
      <c r="P1892">
        <v>99</v>
      </c>
      <c r="Q1892">
        <v>1</v>
      </c>
      <c r="R1892">
        <v>2</v>
      </c>
      <c r="S1892">
        <v>2</v>
      </c>
      <c r="T1892">
        <v>7</v>
      </c>
      <c r="U1892">
        <v>60</v>
      </c>
      <c r="V1892">
        <v>97.941495124593743</v>
      </c>
      <c r="W1892">
        <v>90.4</v>
      </c>
      <c r="X1892">
        <v>16.300000000000047</v>
      </c>
      <c r="Y1892">
        <v>2</v>
      </c>
      <c r="Z1892">
        <v>-99.999999999998039</v>
      </c>
      <c r="AA1892">
        <v>6.8728522336769765E-2</v>
      </c>
      <c r="AB1892">
        <v>7.3305222186182253E-2</v>
      </c>
    </row>
    <row r="1893" spans="1:28">
      <c r="A1893">
        <v>16</v>
      </c>
      <c r="B1893">
        <v>348</v>
      </c>
      <c r="C1893">
        <v>2023</v>
      </c>
      <c r="D1893">
        <v>12</v>
      </c>
      <c r="E1893">
        <v>99</v>
      </c>
      <c r="F1893">
        <v>176</v>
      </c>
      <c r="G1893">
        <v>99</v>
      </c>
      <c r="H1893">
        <v>99</v>
      </c>
      <c r="I1893">
        <v>99</v>
      </c>
      <c r="J1893">
        <v>147</v>
      </c>
      <c r="M1893">
        <v>99</v>
      </c>
      <c r="N1893">
        <v>99</v>
      </c>
      <c r="O1893">
        <v>99</v>
      </c>
      <c r="P1893">
        <v>99</v>
      </c>
      <c r="Q1893">
        <v>1</v>
      </c>
      <c r="R1893">
        <v>1</v>
      </c>
      <c r="S1893">
        <v>1</v>
      </c>
      <c r="T1893">
        <v>0</v>
      </c>
      <c r="U1893">
        <v>60</v>
      </c>
      <c r="V1893">
        <v>79.089924160346683</v>
      </c>
      <c r="W1893">
        <v>73</v>
      </c>
      <c r="X1893">
        <v>0</v>
      </c>
      <c r="Y1893">
        <v>0</v>
      </c>
      <c r="AA1893">
        <v>5.3705692803437191E-2</v>
      </c>
      <c r="AB1893">
        <v>4.7835352028874206E-2</v>
      </c>
    </row>
    <row r="1894" spans="1:28">
      <c r="A1894">
        <v>16</v>
      </c>
      <c r="B1894">
        <v>349</v>
      </c>
      <c r="C1894">
        <v>2023</v>
      </c>
      <c r="D1894">
        <v>1</v>
      </c>
      <c r="E1894">
        <v>99</v>
      </c>
      <c r="F1894">
        <v>176</v>
      </c>
      <c r="G1894">
        <v>99</v>
      </c>
      <c r="H1894">
        <v>99</v>
      </c>
      <c r="I1894">
        <v>99</v>
      </c>
      <c r="J1894">
        <v>155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28">
      <c r="A1895">
        <v>16</v>
      </c>
      <c r="B1895">
        <v>350</v>
      </c>
      <c r="C1895">
        <v>2023</v>
      </c>
      <c r="D1895">
        <v>2</v>
      </c>
      <c r="E1895">
        <v>99</v>
      </c>
      <c r="F1895">
        <v>176</v>
      </c>
      <c r="G1895">
        <v>99</v>
      </c>
      <c r="H1895">
        <v>99</v>
      </c>
      <c r="I1895">
        <v>99</v>
      </c>
      <c r="J1895">
        <v>155</v>
      </c>
      <c r="M1895">
        <v>99</v>
      </c>
      <c r="N1895">
        <v>99</v>
      </c>
      <c r="O1895">
        <v>99</v>
      </c>
      <c r="P1895">
        <v>99</v>
      </c>
      <c r="R1895">
        <v>0</v>
      </c>
    </row>
    <row r="1896" spans="1:28">
      <c r="A1896">
        <v>16</v>
      </c>
      <c r="B1896">
        <v>351</v>
      </c>
      <c r="C1896">
        <v>2023</v>
      </c>
      <c r="D1896">
        <v>3</v>
      </c>
      <c r="E1896">
        <v>99</v>
      </c>
      <c r="F1896">
        <v>176</v>
      </c>
      <c r="G1896">
        <v>99</v>
      </c>
      <c r="H1896">
        <v>99</v>
      </c>
      <c r="I1896">
        <v>99</v>
      </c>
      <c r="J1896">
        <v>155</v>
      </c>
      <c r="M1896">
        <v>99</v>
      </c>
      <c r="N1896">
        <v>99</v>
      </c>
      <c r="O1896">
        <v>99</v>
      </c>
      <c r="P1896">
        <v>99</v>
      </c>
      <c r="R1896">
        <v>0</v>
      </c>
    </row>
    <row r="1897" spans="1:28">
      <c r="A1897">
        <v>16</v>
      </c>
      <c r="B1897">
        <v>352</v>
      </c>
      <c r="C1897">
        <v>2023</v>
      </c>
      <c r="D1897">
        <v>4</v>
      </c>
      <c r="E1897">
        <v>99</v>
      </c>
      <c r="F1897">
        <v>176</v>
      </c>
      <c r="G1897">
        <v>99</v>
      </c>
      <c r="H1897">
        <v>99</v>
      </c>
      <c r="I1897">
        <v>99</v>
      </c>
      <c r="J1897">
        <v>155</v>
      </c>
      <c r="M1897">
        <v>99</v>
      </c>
      <c r="N1897">
        <v>99</v>
      </c>
      <c r="O1897">
        <v>99</v>
      </c>
      <c r="P1897">
        <v>99</v>
      </c>
      <c r="R1897">
        <v>0</v>
      </c>
    </row>
    <row r="1898" spans="1:28">
      <c r="A1898">
        <v>16</v>
      </c>
      <c r="B1898">
        <v>353</v>
      </c>
      <c r="C1898">
        <v>2023</v>
      </c>
      <c r="D1898">
        <v>5</v>
      </c>
      <c r="E1898">
        <v>99</v>
      </c>
      <c r="F1898">
        <v>176</v>
      </c>
      <c r="G1898">
        <v>99</v>
      </c>
      <c r="H1898">
        <v>99</v>
      </c>
      <c r="I1898">
        <v>99</v>
      </c>
      <c r="J1898">
        <v>155</v>
      </c>
      <c r="M1898">
        <v>99</v>
      </c>
      <c r="N1898">
        <v>99</v>
      </c>
      <c r="O1898">
        <v>99</v>
      </c>
      <c r="P1898">
        <v>99</v>
      </c>
      <c r="R1898">
        <v>0</v>
      </c>
    </row>
    <row r="1899" spans="1:28">
      <c r="A1899">
        <v>16</v>
      </c>
      <c r="B1899">
        <v>354</v>
      </c>
      <c r="C1899">
        <v>2023</v>
      </c>
      <c r="D1899">
        <v>6</v>
      </c>
      <c r="E1899">
        <v>99</v>
      </c>
      <c r="F1899">
        <v>176</v>
      </c>
      <c r="G1899">
        <v>99</v>
      </c>
      <c r="H1899">
        <v>99</v>
      </c>
      <c r="I1899">
        <v>99</v>
      </c>
      <c r="J1899">
        <v>155</v>
      </c>
      <c r="M1899">
        <v>99</v>
      </c>
      <c r="N1899">
        <v>99</v>
      </c>
      <c r="O1899">
        <v>99</v>
      </c>
      <c r="P1899">
        <v>99</v>
      </c>
      <c r="R1899">
        <v>0</v>
      </c>
    </row>
    <row r="1900" spans="1:28">
      <c r="A1900">
        <v>16</v>
      </c>
      <c r="B1900">
        <v>355</v>
      </c>
      <c r="C1900">
        <v>2023</v>
      </c>
      <c r="D1900">
        <v>7</v>
      </c>
      <c r="E1900">
        <v>99</v>
      </c>
      <c r="F1900">
        <v>176</v>
      </c>
      <c r="G1900">
        <v>99</v>
      </c>
      <c r="H1900">
        <v>99</v>
      </c>
      <c r="I1900">
        <v>99</v>
      </c>
      <c r="J1900">
        <v>155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28">
      <c r="A1901">
        <v>16</v>
      </c>
      <c r="B1901">
        <v>356</v>
      </c>
      <c r="C1901">
        <v>2023</v>
      </c>
      <c r="D1901">
        <v>8</v>
      </c>
      <c r="E1901">
        <v>99</v>
      </c>
      <c r="F1901">
        <v>176</v>
      </c>
      <c r="G1901">
        <v>99</v>
      </c>
      <c r="H1901">
        <v>99</v>
      </c>
      <c r="I1901">
        <v>99</v>
      </c>
      <c r="J1901">
        <v>155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28">
      <c r="A1902">
        <v>16</v>
      </c>
      <c r="B1902">
        <v>357</v>
      </c>
      <c r="C1902">
        <v>2023</v>
      </c>
      <c r="D1902">
        <v>9</v>
      </c>
      <c r="E1902">
        <v>99</v>
      </c>
      <c r="F1902">
        <v>176</v>
      </c>
      <c r="G1902">
        <v>99</v>
      </c>
      <c r="H1902">
        <v>99</v>
      </c>
      <c r="I1902">
        <v>99</v>
      </c>
      <c r="J1902">
        <v>155</v>
      </c>
      <c r="M1902">
        <v>99</v>
      </c>
      <c r="N1902">
        <v>99</v>
      </c>
      <c r="O1902">
        <v>99</v>
      </c>
      <c r="P1902">
        <v>99</v>
      </c>
      <c r="R1902">
        <v>0</v>
      </c>
    </row>
    <row r="1903" spans="1:28">
      <c r="A1903">
        <v>16</v>
      </c>
      <c r="B1903">
        <v>358</v>
      </c>
      <c r="C1903">
        <v>2023</v>
      </c>
      <c r="D1903">
        <v>10</v>
      </c>
      <c r="E1903">
        <v>99</v>
      </c>
      <c r="F1903">
        <v>176</v>
      </c>
      <c r="G1903">
        <v>99</v>
      </c>
      <c r="H1903">
        <v>99</v>
      </c>
      <c r="I1903">
        <v>99</v>
      </c>
      <c r="J1903">
        <v>155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28">
      <c r="A1904">
        <v>16</v>
      </c>
      <c r="B1904">
        <v>359</v>
      </c>
      <c r="C1904">
        <v>2023</v>
      </c>
      <c r="D1904">
        <v>11</v>
      </c>
      <c r="E1904">
        <v>99</v>
      </c>
      <c r="F1904">
        <v>176</v>
      </c>
      <c r="G1904">
        <v>99</v>
      </c>
      <c r="H1904">
        <v>99</v>
      </c>
      <c r="I1904">
        <v>99</v>
      </c>
      <c r="J1904">
        <v>155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28">
      <c r="A1905">
        <v>16</v>
      </c>
      <c r="B1905">
        <v>360</v>
      </c>
      <c r="C1905">
        <v>2023</v>
      </c>
      <c r="D1905">
        <v>12</v>
      </c>
      <c r="E1905">
        <v>99</v>
      </c>
      <c r="F1905">
        <v>176</v>
      </c>
      <c r="G1905">
        <v>99</v>
      </c>
      <c r="H1905">
        <v>99</v>
      </c>
      <c r="I1905">
        <v>99</v>
      </c>
      <c r="J1905">
        <v>155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28">
      <c r="A1906">
        <v>16</v>
      </c>
      <c r="B1906">
        <v>361</v>
      </c>
      <c r="C1906">
        <v>2023</v>
      </c>
      <c r="D1906">
        <v>1</v>
      </c>
      <c r="E1906">
        <v>99</v>
      </c>
      <c r="F1906">
        <v>176</v>
      </c>
      <c r="G1906">
        <v>99</v>
      </c>
      <c r="H1906">
        <v>99</v>
      </c>
      <c r="I1906">
        <v>99</v>
      </c>
      <c r="J1906">
        <v>160</v>
      </c>
      <c r="M1906">
        <v>99</v>
      </c>
      <c r="N1906">
        <v>99</v>
      </c>
      <c r="O1906">
        <v>99</v>
      </c>
      <c r="P1906">
        <v>99</v>
      </c>
      <c r="Q1906">
        <v>4</v>
      </c>
      <c r="R1906">
        <v>146</v>
      </c>
      <c r="S1906">
        <v>146</v>
      </c>
      <c r="T1906">
        <v>2.7808219178082192</v>
      </c>
      <c r="U1906">
        <v>61.13698630136988</v>
      </c>
      <c r="V1906">
        <v>91.95149824129183</v>
      </c>
      <c r="W1906">
        <v>84.871232876712327</v>
      </c>
      <c r="X1906">
        <v>8.5468728472066058</v>
      </c>
      <c r="Y1906">
        <v>1.9111430166130443</v>
      </c>
      <c r="Z1906">
        <v>-24.497772435797124</v>
      </c>
      <c r="AA1906">
        <v>5.1102555127756393</v>
      </c>
      <c r="AB1906">
        <v>5.0085367273291688</v>
      </c>
    </row>
    <row r="1907" spans="1:28">
      <c r="A1907">
        <v>16</v>
      </c>
      <c r="B1907">
        <v>362</v>
      </c>
      <c r="C1907">
        <v>2023</v>
      </c>
      <c r="D1907">
        <v>2</v>
      </c>
      <c r="E1907">
        <v>99</v>
      </c>
      <c r="F1907">
        <v>176</v>
      </c>
      <c r="G1907">
        <v>99</v>
      </c>
      <c r="H1907">
        <v>99</v>
      </c>
      <c r="I1907">
        <v>99</v>
      </c>
      <c r="J1907">
        <v>160</v>
      </c>
      <c r="M1907">
        <v>99</v>
      </c>
      <c r="N1907">
        <v>99</v>
      </c>
      <c r="O1907">
        <v>99</v>
      </c>
      <c r="P1907">
        <v>99</v>
      </c>
      <c r="Q1907">
        <v>4</v>
      </c>
      <c r="R1907">
        <v>28</v>
      </c>
      <c r="S1907">
        <v>28</v>
      </c>
      <c r="T1907">
        <v>3.3928571428571446</v>
      </c>
      <c r="U1907">
        <v>60.785714285714306</v>
      </c>
      <c r="V1907">
        <v>82.769695093638788</v>
      </c>
      <c r="W1907">
        <v>76.396428571428615</v>
      </c>
      <c r="X1907">
        <v>9.7128957776635367</v>
      </c>
      <c r="Y1907">
        <v>2.6098322723493301</v>
      </c>
      <c r="Z1907">
        <v>-32.097796082256473</v>
      </c>
      <c r="AA1907">
        <v>1.2802926383173299</v>
      </c>
      <c r="AB1907">
        <v>1.1508500774460602</v>
      </c>
    </row>
    <row r="1908" spans="1:28">
      <c r="A1908">
        <v>16</v>
      </c>
      <c r="B1908">
        <v>363</v>
      </c>
      <c r="C1908">
        <v>2023</v>
      </c>
      <c r="D1908">
        <v>3</v>
      </c>
      <c r="E1908">
        <v>99</v>
      </c>
      <c r="F1908">
        <v>176</v>
      </c>
      <c r="G1908">
        <v>99</v>
      </c>
      <c r="H1908">
        <v>99</v>
      </c>
      <c r="I1908">
        <v>99</v>
      </c>
      <c r="J1908">
        <v>160</v>
      </c>
      <c r="M1908">
        <v>99</v>
      </c>
      <c r="N1908">
        <v>99</v>
      </c>
      <c r="O1908">
        <v>99</v>
      </c>
      <c r="P1908">
        <v>99</v>
      </c>
      <c r="Q1908">
        <v>5</v>
      </c>
      <c r="R1908">
        <v>191</v>
      </c>
      <c r="S1908">
        <v>191</v>
      </c>
      <c r="T1908">
        <v>3.5916230366492141</v>
      </c>
      <c r="U1908">
        <v>60.785340314136114</v>
      </c>
      <c r="V1908">
        <v>95.151253878486401</v>
      </c>
      <c r="W1908">
        <v>87.824607329842991</v>
      </c>
      <c r="X1908">
        <v>9.421984524773368</v>
      </c>
      <c r="Y1908">
        <v>1.9037012074712112</v>
      </c>
      <c r="Z1908">
        <v>-26.357786170221157</v>
      </c>
      <c r="AA1908">
        <v>6.7229848644843377</v>
      </c>
      <c r="AB1908">
        <v>6.8484202438396098</v>
      </c>
    </row>
    <row r="1909" spans="1:28">
      <c r="A1909">
        <v>16</v>
      </c>
      <c r="B1909">
        <v>364</v>
      </c>
      <c r="C1909">
        <v>2023</v>
      </c>
      <c r="D1909">
        <v>4</v>
      </c>
      <c r="E1909">
        <v>99</v>
      </c>
      <c r="F1909">
        <v>176</v>
      </c>
      <c r="G1909">
        <v>99</v>
      </c>
      <c r="H1909">
        <v>99</v>
      </c>
      <c r="I1909">
        <v>99</v>
      </c>
      <c r="J1909">
        <v>160</v>
      </c>
      <c r="M1909">
        <v>99</v>
      </c>
      <c r="N1909">
        <v>99</v>
      </c>
      <c r="O1909">
        <v>99</v>
      </c>
      <c r="P1909">
        <v>99</v>
      </c>
      <c r="Q1909">
        <v>2</v>
      </c>
      <c r="R1909">
        <v>11</v>
      </c>
      <c r="S1909">
        <v>11</v>
      </c>
      <c r="T1909">
        <v>6.3636363636363633</v>
      </c>
      <c r="U1909">
        <v>60.090909090909101</v>
      </c>
      <c r="V1909">
        <v>90.318132571653734</v>
      </c>
      <c r="W1909">
        <v>83.363636363636346</v>
      </c>
      <c r="X1909">
        <v>7.3994192311747824</v>
      </c>
      <c r="Y1909">
        <v>1.9750509983999784</v>
      </c>
      <c r="Z1909">
        <v>-74.002364690897949</v>
      </c>
      <c r="AA1909">
        <v>0.62287655719139301</v>
      </c>
      <c r="AB1909">
        <v>0.60163142497419919</v>
      </c>
    </row>
    <row r="1910" spans="1:28">
      <c r="A1910">
        <v>16</v>
      </c>
      <c r="B1910">
        <v>365</v>
      </c>
      <c r="C1910">
        <v>2023</v>
      </c>
      <c r="D1910">
        <v>5</v>
      </c>
      <c r="E1910">
        <v>99</v>
      </c>
      <c r="F1910">
        <v>176</v>
      </c>
      <c r="G1910">
        <v>99</v>
      </c>
      <c r="H1910">
        <v>99</v>
      </c>
      <c r="I1910">
        <v>99</v>
      </c>
      <c r="J1910">
        <v>160</v>
      </c>
      <c r="M1910">
        <v>99</v>
      </c>
      <c r="N1910">
        <v>99</v>
      </c>
      <c r="O1910">
        <v>99</v>
      </c>
      <c r="P1910">
        <v>99</v>
      </c>
      <c r="Q1910">
        <v>6</v>
      </c>
      <c r="R1910">
        <v>103</v>
      </c>
      <c r="S1910">
        <v>103</v>
      </c>
      <c r="T1910">
        <v>1.7669902912621365</v>
      </c>
      <c r="U1910">
        <v>61.572815533980567</v>
      </c>
      <c r="V1910">
        <v>89.731668577559461</v>
      </c>
      <c r="W1910">
        <v>82.822330097087388</v>
      </c>
      <c r="X1910">
        <v>11.668028943442648</v>
      </c>
      <c r="Y1910">
        <v>1.787779127490609</v>
      </c>
      <c r="Z1910">
        <v>-38.114616474989745</v>
      </c>
      <c r="AA1910">
        <v>4.543449492721658</v>
      </c>
      <c r="AB1910">
        <v>4.5065971591221246</v>
      </c>
    </row>
    <row r="1911" spans="1:28">
      <c r="A1911">
        <v>16</v>
      </c>
      <c r="B1911">
        <v>366</v>
      </c>
      <c r="C1911">
        <v>2023</v>
      </c>
      <c r="D1911">
        <v>6</v>
      </c>
      <c r="E1911">
        <v>99</v>
      </c>
      <c r="F1911">
        <v>176</v>
      </c>
      <c r="G1911">
        <v>99</v>
      </c>
      <c r="H1911">
        <v>99</v>
      </c>
      <c r="I1911">
        <v>99</v>
      </c>
      <c r="J1911">
        <v>160</v>
      </c>
      <c r="M1911">
        <v>99</v>
      </c>
      <c r="N1911">
        <v>99</v>
      </c>
      <c r="O1911">
        <v>99</v>
      </c>
      <c r="P1911">
        <v>99</v>
      </c>
      <c r="Q1911">
        <v>5</v>
      </c>
      <c r="R1911">
        <v>80</v>
      </c>
      <c r="S1911">
        <v>80</v>
      </c>
      <c r="T1911">
        <v>2.625</v>
      </c>
      <c r="U1911">
        <v>61.524999999999999</v>
      </c>
      <c r="V1911">
        <v>83.087757313109392</v>
      </c>
      <c r="W1911">
        <v>76.690000000000012</v>
      </c>
      <c r="X1911">
        <v>11.283346134901659</v>
      </c>
      <c r="Y1911">
        <v>2.2134531845060881</v>
      </c>
      <c r="Z1911">
        <v>-41.99572958722451</v>
      </c>
      <c r="AA1911">
        <v>3.3712600084281497</v>
      </c>
      <c r="AB1911">
        <v>3.014366291295719</v>
      </c>
    </row>
    <row r="1912" spans="1:28">
      <c r="A1912">
        <v>16</v>
      </c>
      <c r="B1912">
        <v>367</v>
      </c>
      <c r="C1912">
        <v>2023</v>
      </c>
      <c r="D1912">
        <v>7</v>
      </c>
      <c r="E1912">
        <v>99</v>
      </c>
      <c r="F1912">
        <v>176</v>
      </c>
      <c r="G1912">
        <v>99</v>
      </c>
      <c r="H1912">
        <v>99</v>
      </c>
      <c r="I1912">
        <v>99</v>
      </c>
      <c r="J1912">
        <v>160</v>
      </c>
      <c r="M1912">
        <v>99</v>
      </c>
      <c r="N1912">
        <v>99</v>
      </c>
      <c r="O1912">
        <v>99</v>
      </c>
      <c r="P1912">
        <v>99</v>
      </c>
      <c r="Q1912">
        <v>3</v>
      </c>
      <c r="R1912">
        <v>43</v>
      </c>
      <c r="S1912">
        <v>43</v>
      </c>
      <c r="T1912">
        <v>2.8604651162790682</v>
      </c>
      <c r="U1912">
        <v>61.255813953488357</v>
      </c>
      <c r="V1912">
        <v>85.005921036055327</v>
      </c>
      <c r="W1912">
        <v>78.460465116279053</v>
      </c>
      <c r="X1912">
        <v>11.059251405232285</v>
      </c>
      <c r="Y1912">
        <v>2.7710549016055959</v>
      </c>
      <c r="Z1912">
        <v>-28.135818240385095</v>
      </c>
      <c r="AA1912">
        <v>2.2360894435777432</v>
      </c>
      <c r="AB1912">
        <v>2.0264815695771876</v>
      </c>
    </row>
    <row r="1913" spans="1:28">
      <c r="A1913">
        <v>16</v>
      </c>
      <c r="B1913">
        <v>368</v>
      </c>
      <c r="C1913">
        <v>2023</v>
      </c>
      <c r="D1913">
        <v>8</v>
      </c>
      <c r="E1913">
        <v>99</v>
      </c>
      <c r="F1913">
        <v>176</v>
      </c>
      <c r="G1913">
        <v>99</v>
      </c>
      <c r="H1913">
        <v>99</v>
      </c>
      <c r="I1913">
        <v>99</v>
      </c>
      <c r="J1913">
        <v>160</v>
      </c>
      <c r="M1913">
        <v>99</v>
      </c>
      <c r="N1913">
        <v>99</v>
      </c>
      <c r="O1913">
        <v>99</v>
      </c>
      <c r="P1913">
        <v>99</v>
      </c>
      <c r="Q1913">
        <v>4</v>
      </c>
      <c r="R1913">
        <v>230</v>
      </c>
      <c r="S1913">
        <v>230</v>
      </c>
      <c r="T1913">
        <v>1.691304347826087</v>
      </c>
      <c r="U1913">
        <v>61.734782608695653</v>
      </c>
      <c r="V1913">
        <v>91.27278722502237</v>
      </c>
      <c r="W1913">
        <v>84.244782608695644</v>
      </c>
      <c r="X1913">
        <v>7.9948702953643069</v>
      </c>
      <c r="Y1913">
        <v>1.9790442787084841</v>
      </c>
      <c r="Z1913">
        <v>-8.479231318960105</v>
      </c>
      <c r="AA1913">
        <v>8.722032612817598</v>
      </c>
      <c r="AB1913">
        <v>8.7029616830376142</v>
      </c>
    </row>
    <row r="1914" spans="1:28">
      <c r="A1914">
        <v>16</v>
      </c>
      <c r="B1914">
        <v>369</v>
      </c>
      <c r="C1914">
        <v>2023</v>
      </c>
      <c r="D1914">
        <v>9</v>
      </c>
      <c r="E1914">
        <v>99</v>
      </c>
      <c r="F1914">
        <v>176</v>
      </c>
      <c r="G1914">
        <v>99</v>
      </c>
      <c r="H1914">
        <v>99</v>
      </c>
      <c r="I1914">
        <v>99</v>
      </c>
      <c r="J1914">
        <v>160</v>
      </c>
      <c r="M1914">
        <v>99</v>
      </c>
      <c r="N1914">
        <v>99</v>
      </c>
      <c r="O1914">
        <v>99</v>
      </c>
      <c r="P1914">
        <v>99</v>
      </c>
      <c r="Q1914">
        <v>4</v>
      </c>
      <c r="R1914">
        <v>36</v>
      </c>
      <c r="S1914">
        <v>35</v>
      </c>
      <c r="T1914">
        <v>3.1111111111111112</v>
      </c>
      <c r="U1914">
        <v>61.457142857142848</v>
      </c>
      <c r="V1914">
        <v>89.614610741371308</v>
      </c>
      <c r="W1914">
        <v>81.671428571428606</v>
      </c>
      <c r="X1914">
        <v>16.6687315727651</v>
      </c>
      <c r="Y1914">
        <v>2.3463388763027235</v>
      </c>
      <c r="Z1914">
        <v>-33.746359009183735</v>
      </c>
      <c r="AA1914">
        <v>1.714285714285714</v>
      </c>
      <c r="AB1914">
        <v>1.6346559645356571</v>
      </c>
    </row>
    <row r="1915" spans="1:28">
      <c r="A1915">
        <v>16</v>
      </c>
      <c r="B1915">
        <v>370</v>
      </c>
      <c r="C1915">
        <v>2023</v>
      </c>
      <c r="D1915">
        <v>10</v>
      </c>
      <c r="E1915">
        <v>99</v>
      </c>
      <c r="F1915">
        <v>176</v>
      </c>
      <c r="G1915">
        <v>99</v>
      </c>
      <c r="H1915">
        <v>99</v>
      </c>
      <c r="I1915">
        <v>99</v>
      </c>
      <c r="J1915">
        <v>160</v>
      </c>
      <c r="M1915">
        <v>99</v>
      </c>
      <c r="N1915">
        <v>99</v>
      </c>
      <c r="O1915">
        <v>99</v>
      </c>
      <c r="P1915">
        <v>99</v>
      </c>
      <c r="Q1915">
        <v>5</v>
      </c>
      <c r="R1915">
        <v>109</v>
      </c>
      <c r="S1915">
        <v>109</v>
      </c>
      <c r="T1915">
        <v>3.7706422018348622</v>
      </c>
      <c r="U1915">
        <v>60.844036697247695</v>
      </c>
      <c r="V1915">
        <v>92.644646992754005</v>
      </c>
      <c r="W1915">
        <v>85.511009174311894</v>
      </c>
      <c r="X1915">
        <v>11.180268820926427</v>
      </c>
      <c r="Y1915">
        <v>2.6619104401375995</v>
      </c>
      <c r="Z1915">
        <v>-54.314056290303697</v>
      </c>
      <c r="AA1915">
        <v>4.1858678955453152</v>
      </c>
      <c r="AB1915">
        <v>4.2422256357740196</v>
      </c>
    </row>
    <row r="1916" spans="1:28">
      <c r="A1916">
        <v>16</v>
      </c>
      <c r="B1916">
        <v>371</v>
      </c>
      <c r="C1916">
        <v>2023</v>
      </c>
      <c r="D1916">
        <v>11</v>
      </c>
      <c r="E1916">
        <v>99</v>
      </c>
      <c r="F1916">
        <v>176</v>
      </c>
      <c r="G1916">
        <v>99</v>
      </c>
      <c r="H1916">
        <v>99</v>
      </c>
      <c r="I1916">
        <v>99</v>
      </c>
      <c r="J1916">
        <v>160</v>
      </c>
      <c r="M1916">
        <v>99</v>
      </c>
      <c r="N1916">
        <v>99</v>
      </c>
      <c r="O1916">
        <v>99</v>
      </c>
      <c r="P1916">
        <v>99</v>
      </c>
      <c r="Q1916">
        <v>4</v>
      </c>
      <c r="R1916">
        <v>98</v>
      </c>
      <c r="S1916">
        <v>98</v>
      </c>
      <c r="T1916">
        <v>4.4795918367346941</v>
      </c>
      <c r="U1916">
        <v>60.469387755102019</v>
      </c>
      <c r="V1916">
        <v>94.289915316072253</v>
      </c>
      <c r="W1916">
        <v>87.029591836734681</v>
      </c>
      <c r="X1916">
        <v>9.0648931371805563</v>
      </c>
      <c r="Y1916">
        <v>2.395591536307859</v>
      </c>
      <c r="Z1916">
        <v>-35.874466401642941</v>
      </c>
      <c r="AA1916">
        <v>3.3676975945017191</v>
      </c>
      <c r="AB1916">
        <v>3.4580360038923104</v>
      </c>
    </row>
    <row r="1917" spans="1:28">
      <c r="A1917">
        <v>16</v>
      </c>
      <c r="B1917">
        <v>372</v>
      </c>
      <c r="C1917">
        <v>2023</v>
      </c>
      <c r="D1917">
        <v>12</v>
      </c>
      <c r="E1917">
        <v>99</v>
      </c>
      <c r="F1917">
        <v>176</v>
      </c>
      <c r="G1917">
        <v>99</v>
      </c>
      <c r="H1917">
        <v>99</v>
      </c>
      <c r="I1917">
        <v>99</v>
      </c>
      <c r="J1917">
        <v>160</v>
      </c>
      <c r="M1917">
        <v>99</v>
      </c>
      <c r="N1917">
        <v>99</v>
      </c>
      <c r="O1917">
        <v>99</v>
      </c>
      <c r="P1917">
        <v>99</v>
      </c>
      <c r="Q1917">
        <v>5</v>
      </c>
      <c r="R1917">
        <v>132</v>
      </c>
      <c r="S1917">
        <v>132</v>
      </c>
      <c r="T1917">
        <v>2.393939393939394</v>
      </c>
      <c r="U1917">
        <v>61.318181818181827</v>
      </c>
      <c r="V1917">
        <v>91.578022916051097</v>
      </c>
      <c r="W1917">
        <v>84.526515151515113</v>
      </c>
      <c r="X1917">
        <v>9.7279498902882757</v>
      </c>
      <c r="Y1917">
        <v>2.2807434387955023</v>
      </c>
      <c r="Z1917">
        <v>-11.333222238870681</v>
      </c>
      <c r="AA1917">
        <v>7.0891514500537047</v>
      </c>
      <c r="AB1917">
        <v>7.3112731542762113</v>
      </c>
    </row>
    <row r="1918" spans="1:28">
      <c r="A1918">
        <v>16</v>
      </c>
      <c r="B1918">
        <v>373</v>
      </c>
      <c r="C1918">
        <v>2023</v>
      </c>
      <c r="D1918">
        <v>1</v>
      </c>
      <c r="E1918">
        <v>99</v>
      </c>
      <c r="F1918">
        <v>176</v>
      </c>
      <c r="G1918">
        <v>99</v>
      </c>
      <c r="H1918">
        <v>99</v>
      </c>
      <c r="I1918">
        <v>99</v>
      </c>
      <c r="J1918">
        <v>171</v>
      </c>
      <c r="M1918">
        <v>99</v>
      </c>
      <c r="N1918">
        <v>99</v>
      </c>
      <c r="O1918">
        <v>99</v>
      </c>
      <c r="P1918">
        <v>99</v>
      </c>
      <c r="Q1918">
        <v>3</v>
      </c>
      <c r="R1918">
        <v>4</v>
      </c>
      <c r="S1918">
        <v>4</v>
      </c>
      <c r="T1918">
        <v>0</v>
      </c>
      <c r="U1918">
        <v>64</v>
      </c>
      <c r="V1918">
        <v>81.988082340195021</v>
      </c>
      <c r="W1918">
        <v>75.675000000000011</v>
      </c>
      <c r="X1918">
        <v>18.466371462742703</v>
      </c>
      <c r="Y1918">
        <v>1.8708286933869704</v>
      </c>
      <c r="Z1918">
        <v>-76.054888697729197</v>
      </c>
      <c r="AA1918">
        <v>0.14000700035001756</v>
      </c>
      <c r="AB1918">
        <v>0.12235167436265564</v>
      </c>
    </row>
    <row r="1919" spans="1:28">
      <c r="A1919">
        <v>16</v>
      </c>
      <c r="B1919">
        <v>374</v>
      </c>
      <c r="C1919">
        <v>2023</v>
      </c>
      <c r="D1919">
        <v>2</v>
      </c>
      <c r="E1919">
        <v>99</v>
      </c>
      <c r="F1919">
        <v>176</v>
      </c>
      <c r="G1919">
        <v>99</v>
      </c>
      <c r="H1919">
        <v>99</v>
      </c>
      <c r="I1919">
        <v>99</v>
      </c>
      <c r="J1919">
        <v>171</v>
      </c>
      <c r="M1919">
        <v>99</v>
      </c>
      <c r="N1919">
        <v>99</v>
      </c>
      <c r="O1919">
        <v>99</v>
      </c>
      <c r="P1919">
        <v>99</v>
      </c>
      <c r="Q1919">
        <v>2</v>
      </c>
      <c r="R1919">
        <v>5</v>
      </c>
      <c r="S1919">
        <v>5</v>
      </c>
      <c r="T1919">
        <v>2.8</v>
      </c>
      <c r="U1919">
        <v>60.6</v>
      </c>
      <c r="V1919">
        <v>105.46045503791981</v>
      </c>
      <c r="W1919">
        <v>97.34</v>
      </c>
      <c r="X1919">
        <v>5.9607382093160552</v>
      </c>
      <c r="Y1919">
        <v>1.0198039027186283</v>
      </c>
      <c r="Z1919">
        <v>-11.252250285441727</v>
      </c>
      <c r="AA1919">
        <v>0.22862368541380887</v>
      </c>
      <c r="AB1919">
        <v>0.26184784848440817</v>
      </c>
    </row>
    <row r="1920" spans="1:28">
      <c r="A1920">
        <v>16</v>
      </c>
      <c r="B1920">
        <v>375</v>
      </c>
      <c r="C1920">
        <v>2023</v>
      </c>
      <c r="D1920">
        <v>3</v>
      </c>
      <c r="E1920">
        <v>99</v>
      </c>
      <c r="F1920">
        <v>176</v>
      </c>
      <c r="G1920">
        <v>99</v>
      </c>
      <c r="H1920">
        <v>99</v>
      </c>
      <c r="I1920">
        <v>99</v>
      </c>
      <c r="J1920">
        <v>171</v>
      </c>
      <c r="M1920">
        <v>99</v>
      </c>
      <c r="N1920">
        <v>99</v>
      </c>
      <c r="O1920">
        <v>99</v>
      </c>
      <c r="P1920">
        <v>99</v>
      </c>
      <c r="Q1920">
        <v>3</v>
      </c>
      <c r="R1920">
        <v>8</v>
      </c>
      <c r="S1920">
        <v>8</v>
      </c>
      <c r="T1920">
        <v>0</v>
      </c>
      <c r="U1920">
        <v>62.625</v>
      </c>
      <c r="V1920">
        <v>91.942036836403005</v>
      </c>
      <c r="W1920">
        <v>84.862500000000011</v>
      </c>
      <c r="X1920">
        <v>10.005115878889063</v>
      </c>
      <c r="Y1920">
        <v>1.4086784586980801</v>
      </c>
      <c r="Z1920">
        <v>-22.449726636345432</v>
      </c>
      <c r="AA1920">
        <v>0.28159098908834923</v>
      </c>
      <c r="AB1920">
        <v>0.27717025863916722</v>
      </c>
    </row>
    <row r="1921" spans="1:28">
      <c r="A1921">
        <v>16</v>
      </c>
      <c r="B1921">
        <v>376</v>
      </c>
      <c r="C1921">
        <v>2023</v>
      </c>
      <c r="D1921">
        <v>4</v>
      </c>
      <c r="E1921">
        <v>99</v>
      </c>
      <c r="F1921">
        <v>176</v>
      </c>
      <c r="G1921">
        <v>99</v>
      </c>
      <c r="H1921">
        <v>99</v>
      </c>
      <c r="I1921">
        <v>99</v>
      </c>
      <c r="J1921">
        <v>171</v>
      </c>
      <c r="M1921">
        <v>99</v>
      </c>
      <c r="N1921">
        <v>99</v>
      </c>
      <c r="O1921">
        <v>99</v>
      </c>
      <c r="P1921">
        <v>99</v>
      </c>
      <c r="Q1921">
        <v>2</v>
      </c>
      <c r="R1921">
        <v>42</v>
      </c>
      <c r="S1921">
        <v>42</v>
      </c>
      <c r="T1921">
        <v>3.3333333333333344</v>
      </c>
      <c r="U1921">
        <v>60.904761904761877</v>
      </c>
      <c r="V1921">
        <v>103.46179641954288</v>
      </c>
      <c r="W1921">
        <v>95.495238095238108</v>
      </c>
      <c r="X1921">
        <v>9.3551094361510003</v>
      </c>
      <c r="Y1921">
        <v>1.9857770916184181</v>
      </c>
      <c r="Z1921">
        <v>-59.77885865872981</v>
      </c>
      <c r="AA1921">
        <v>2.378255945639864</v>
      </c>
      <c r="AB1921">
        <v>2.6314321911521481</v>
      </c>
    </row>
    <row r="1922" spans="1:28">
      <c r="A1922">
        <v>16</v>
      </c>
      <c r="B1922">
        <v>377</v>
      </c>
      <c r="C1922">
        <v>2023</v>
      </c>
      <c r="D1922">
        <v>5</v>
      </c>
      <c r="E1922">
        <v>99</v>
      </c>
      <c r="F1922">
        <v>176</v>
      </c>
      <c r="G1922">
        <v>99</v>
      </c>
      <c r="H1922">
        <v>99</v>
      </c>
      <c r="I1922">
        <v>99</v>
      </c>
      <c r="J1922">
        <v>171</v>
      </c>
      <c r="M1922">
        <v>99</v>
      </c>
      <c r="N1922">
        <v>99</v>
      </c>
      <c r="O1922">
        <v>99</v>
      </c>
      <c r="P1922">
        <v>99</v>
      </c>
      <c r="Q1922">
        <v>1</v>
      </c>
      <c r="R1922">
        <v>10</v>
      </c>
      <c r="S1922">
        <v>10</v>
      </c>
      <c r="T1922">
        <v>0</v>
      </c>
      <c r="U1922">
        <v>63.8</v>
      </c>
      <c r="V1922">
        <v>58.266522210184192</v>
      </c>
      <c r="W1922">
        <v>53.78</v>
      </c>
      <c r="X1922">
        <v>6.544738344655272</v>
      </c>
      <c r="Y1922">
        <v>1.326649916142379</v>
      </c>
      <c r="Z1922">
        <v>-78.018315653417915</v>
      </c>
      <c r="AA1922">
        <v>0.44111160123511256</v>
      </c>
      <c r="AB1922">
        <v>0.28410891863221999</v>
      </c>
    </row>
    <row r="1923" spans="1:28">
      <c r="A1923">
        <v>16</v>
      </c>
      <c r="B1923">
        <v>378</v>
      </c>
      <c r="C1923">
        <v>2023</v>
      </c>
      <c r="D1923">
        <v>6</v>
      </c>
      <c r="E1923">
        <v>99</v>
      </c>
      <c r="F1923">
        <v>176</v>
      </c>
      <c r="G1923">
        <v>99</v>
      </c>
      <c r="H1923">
        <v>99</v>
      </c>
      <c r="I1923">
        <v>99</v>
      </c>
      <c r="J1923">
        <v>171</v>
      </c>
      <c r="M1923">
        <v>99</v>
      </c>
      <c r="N1923">
        <v>99</v>
      </c>
      <c r="O1923">
        <v>99</v>
      </c>
      <c r="P1923">
        <v>99</v>
      </c>
      <c r="Q1923">
        <v>5</v>
      </c>
      <c r="R1923">
        <v>54</v>
      </c>
      <c r="S1923">
        <v>54</v>
      </c>
      <c r="T1923">
        <v>3.6296296296296302</v>
      </c>
      <c r="U1923">
        <v>60.703703703703702</v>
      </c>
      <c r="V1923">
        <v>97.074756229685789</v>
      </c>
      <c r="W1923">
        <v>89.59999999999998</v>
      </c>
      <c r="X1923">
        <v>5.9929279309190999</v>
      </c>
      <c r="Y1923">
        <v>1.9591157267316344</v>
      </c>
      <c r="Z1923">
        <v>-19.810559150628681</v>
      </c>
      <c r="AA1923">
        <v>2.2756005056890003</v>
      </c>
      <c r="AB1923">
        <v>2.3772183243912504</v>
      </c>
    </row>
    <row r="1924" spans="1:28">
      <c r="A1924">
        <v>16</v>
      </c>
      <c r="B1924">
        <v>379</v>
      </c>
      <c r="C1924">
        <v>2023</v>
      </c>
      <c r="D1924">
        <v>7</v>
      </c>
      <c r="E1924">
        <v>99</v>
      </c>
      <c r="F1924">
        <v>176</v>
      </c>
      <c r="G1924">
        <v>99</v>
      </c>
      <c r="H1924">
        <v>99</v>
      </c>
      <c r="I1924">
        <v>99</v>
      </c>
      <c r="J1924">
        <v>171</v>
      </c>
      <c r="M1924">
        <v>99</v>
      </c>
      <c r="N1924">
        <v>99</v>
      </c>
      <c r="O1924">
        <v>99</v>
      </c>
      <c r="P1924">
        <v>99</v>
      </c>
      <c r="Q1924">
        <v>2</v>
      </c>
      <c r="R1924">
        <v>3</v>
      </c>
      <c r="S1924">
        <v>3</v>
      </c>
      <c r="T1924">
        <v>4.6666666666666679</v>
      </c>
      <c r="U1924">
        <v>59</v>
      </c>
      <c r="V1924">
        <v>102.56410256410255</v>
      </c>
      <c r="W1924">
        <v>94.666666666666686</v>
      </c>
      <c r="X1924">
        <v>9.8932075463702311</v>
      </c>
      <c r="Y1924">
        <v>2.1602468994692874</v>
      </c>
      <c r="Z1924">
        <v>-72.057669212284196</v>
      </c>
      <c r="AA1924">
        <v>0.15600624024960999</v>
      </c>
      <c r="AB1924">
        <v>0.17058532389588044</v>
      </c>
    </row>
    <row r="1925" spans="1:28">
      <c r="A1925">
        <v>16</v>
      </c>
      <c r="B1925">
        <v>380</v>
      </c>
      <c r="C1925">
        <v>2023</v>
      </c>
      <c r="D1925">
        <v>8</v>
      </c>
      <c r="E1925">
        <v>99</v>
      </c>
      <c r="F1925">
        <v>176</v>
      </c>
      <c r="G1925">
        <v>99</v>
      </c>
      <c r="H1925">
        <v>99</v>
      </c>
      <c r="I1925">
        <v>99</v>
      </c>
      <c r="J1925">
        <v>171</v>
      </c>
      <c r="M1925">
        <v>99</v>
      </c>
      <c r="N1925">
        <v>99</v>
      </c>
      <c r="O1925">
        <v>99</v>
      </c>
      <c r="P1925">
        <v>99</v>
      </c>
      <c r="Q1925">
        <v>4</v>
      </c>
      <c r="R1925">
        <v>10</v>
      </c>
      <c r="S1925">
        <v>10</v>
      </c>
      <c r="T1925">
        <v>3.9</v>
      </c>
      <c r="U1925">
        <v>60.6</v>
      </c>
      <c r="V1925">
        <v>92.188515709642473</v>
      </c>
      <c r="W1925">
        <v>85.09</v>
      </c>
      <c r="X1925">
        <v>16.216932508954944</v>
      </c>
      <c r="Y1925">
        <v>2.9051678092668154</v>
      </c>
      <c r="Z1925">
        <v>-81.599713885865313</v>
      </c>
      <c r="AA1925">
        <v>0.37921880925293888</v>
      </c>
      <c r="AB1925">
        <v>0.38218597441703056</v>
      </c>
    </row>
    <row r="1926" spans="1:28">
      <c r="A1926">
        <v>16</v>
      </c>
      <c r="B1926">
        <v>381</v>
      </c>
      <c r="C1926">
        <v>2023</v>
      </c>
      <c r="D1926">
        <v>9</v>
      </c>
      <c r="E1926">
        <v>99</v>
      </c>
      <c r="F1926">
        <v>176</v>
      </c>
      <c r="G1926">
        <v>99</v>
      </c>
      <c r="H1926">
        <v>99</v>
      </c>
      <c r="I1926">
        <v>99</v>
      </c>
      <c r="J1926">
        <v>171</v>
      </c>
      <c r="M1926">
        <v>99</v>
      </c>
      <c r="N1926">
        <v>99</v>
      </c>
      <c r="O1926">
        <v>99</v>
      </c>
      <c r="P1926">
        <v>99</v>
      </c>
      <c r="Q1926">
        <v>2</v>
      </c>
      <c r="R1926">
        <v>3</v>
      </c>
      <c r="S1926">
        <v>3</v>
      </c>
      <c r="T1926">
        <v>3.6666666666666656</v>
      </c>
      <c r="U1926">
        <v>60.66666666666665</v>
      </c>
      <c r="V1926">
        <v>90.646442759118813</v>
      </c>
      <c r="W1926">
        <v>83.666666666666686</v>
      </c>
      <c r="X1926">
        <v>12.62440317621216</v>
      </c>
      <c r="Y1926">
        <v>5.4365021434333993</v>
      </c>
      <c r="Z1926">
        <v>12.562867878428488</v>
      </c>
      <c r="AA1926">
        <v>0.14285714285714279</v>
      </c>
      <c r="AB1926">
        <v>0.14353634671976559</v>
      </c>
    </row>
    <row r="1927" spans="1:28">
      <c r="A1927">
        <v>16</v>
      </c>
      <c r="B1927">
        <v>382</v>
      </c>
      <c r="C1927">
        <v>2023</v>
      </c>
      <c r="D1927">
        <v>10</v>
      </c>
      <c r="E1927">
        <v>99</v>
      </c>
      <c r="F1927">
        <v>176</v>
      </c>
      <c r="G1927">
        <v>99</v>
      </c>
      <c r="H1927">
        <v>99</v>
      </c>
      <c r="I1927">
        <v>99</v>
      </c>
      <c r="J1927">
        <v>171</v>
      </c>
      <c r="M1927">
        <v>99</v>
      </c>
      <c r="N1927">
        <v>99</v>
      </c>
      <c r="O1927">
        <v>99</v>
      </c>
      <c r="P1927">
        <v>99</v>
      </c>
      <c r="Q1927">
        <v>4</v>
      </c>
      <c r="R1927">
        <v>12</v>
      </c>
      <c r="S1927">
        <v>12</v>
      </c>
      <c r="T1927">
        <v>4.6666666666666679</v>
      </c>
      <c r="U1927">
        <v>60.75</v>
      </c>
      <c r="V1927">
        <v>86.836403033586109</v>
      </c>
      <c r="W1927">
        <v>80.150000000000006</v>
      </c>
      <c r="X1927">
        <v>21.326450712671338</v>
      </c>
      <c r="Y1927">
        <v>2.2407216099581251</v>
      </c>
      <c r="Z1927">
        <v>-44.564409194402558</v>
      </c>
      <c r="AA1927">
        <v>0.46082949308755761</v>
      </c>
      <c r="AB1927">
        <v>0.43775388291517303</v>
      </c>
    </row>
    <row r="1928" spans="1:28">
      <c r="A1928">
        <v>16</v>
      </c>
      <c r="B1928">
        <v>383</v>
      </c>
      <c r="C1928">
        <v>2023</v>
      </c>
      <c r="D1928">
        <v>11</v>
      </c>
      <c r="E1928">
        <v>99</v>
      </c>
      <c r="F1928">
        <v>176</v>
      </c>
      <c r="G1928">
        <v>99</v>
      </c>
      <c r="H1928">
        <v>99</v>
      </c>
      <c r="I1928">
        <v>99</v>
      </c>
      <c r="J1928">
        <v>171</v>
      </c>
      <c r="M1928">
        <v>99</v>
      </c>
      <c r="N1928">
        <v>99</v>
      </c>
      <c r="O1928">
        <v>99</v>
      </c>
      <c r="P1928">
        <v>99</v>
      </c>
      <c r="Q1928">
        <v>5</v>
      </c>
      <c r="R1928">
        <v>6</v>
      </c>
      <c r="S1928">
        <v>6</v>
      </c>
      <c r="T1928">
        <v>4.6666666666666679</v>
      </c>
      <c r="U1928">
        <v>60.66666666666665</v>
      </c>
      <c r="V1928">
        <v>97.0928132899964</v>
      </c>
      <c r="W1928">
        <v>89.616666666666688</v>
      </c>
      <c r="X1928">
        <v>14.087750786488964</v>
      </c>
      <c r="Y1928">
        <v>1.4907119849999957</v>
      </c>
      <c r="Z1928">
        <v>-85.764014579317049</v>
      </c>
      <c r="AA1928">
        <v>0.20618556701030927</v>
      </c>
      <c r="AB1928">
        <v>0.2180100551410962</v>
      </c>
    </row>
    <row r="1929" spans="1:28">
      <c r="A1929">
        <v>16</v>
      </c>
      <c r="B1929">
        <v>384</v>
      </c>
      <c r="C1929">
        <v>2023</v>
      </c>
      <c r="D1929">
        <v>12</v>
      </c>
      <c r="E1929">
        <v>99</v>
      </c>
      <c r="F1929">
        <v>176</v>
      </c>
      <c r="G1929">
        <v>99</v>
      </c>
      <c r="H1929">
        <v>99</v>
      </c>
      <c r="I1929">
        <v>99</v>
      </c>
      <c r="J1929">
        <v>171</v>
      </c>
      <c r="M1929">
        <v>99</v>
      </c>
      <c r="N1929">
        <v>99</v>
      </c>
      <c r="O1929">
        <v>99</v>
      </c>
      <c r="P1929">
        <v>99</v>
      </c>
      <c r="Q1929">
        <v>1</v>
      </c>
      <c r="R1929">
        <v>2</v>
      </c>
      <c r="S1929">
        <v>2</v>
      </c>
      <c r="T1929">
        <v>0</v>
      </c>
      <c r="U1929">
        <v>62.5</v>
      </c>
      <c r="V1929">
        <v>85.861321776814748</v>
      </c>
      <c r="W1929">
        <v>79.25</v>
      </c>
      <c r="X1929">
        <v>6.25</v>
      </c>
      <c r="Y1929">
        <v>0.5</v>
      </c>
      <c r="Z1929">
        <v>-100</v>
      </c>
      <c r="AA1929">
        <v>0.10741138560687438</v>
      </c>
      <c r="AB1929">
        <v>0.10386168899419952</v>
      </c>
    </row>
    <row r="1930" spans="1:28">
      <c r="A1930">
        <v>16</v>
      </c>
      <c r="B1930">
        <v>385</v>
      </c>
      <c r="C1930">
        <v>2023</v>
      </c>
      <c r="D1930">
        <v>1</v>
      </c>
      <c r="E1930">
        <v>99</v>
      </c>
      <c r="F1930">
        <v>176</v>
      </c>
      <c r="G1930">
        <v>99</v>
      </c>
      <c r="H1930">
        <v>99</v>
      </c>
      <c r="I1930">
        <v>99</v>
      </c>
      <c r="J1930">
        <v>181</v>
      </c>
      <c r="M1930">
        <v>99</v>
      </c>
      <c r="N1930">
        <v>99</v>
      </c>
      <c r="O1930">
        <v>99</v>
      </c>
      <c r="P1930">
        <v>99</v>
      </c>
      <c r="R1930">
        <v>0</v>
      </c>
    </row>
    <row r="1931" spans="1:28">
      <c r="A1931">
        <v>16</v>
      </c>
      <c r="B1931">
        <v>386</v>
      </c>
      <c r="C1931">
        <v>2023</v>
      </c>
      <c r="D1931">
        <v>2</v>
      </c>
      <c r="E1931">
        <v>99</v>
      </c>
      <c r="F1931">
        <v>176</v>
      </c>
      <c r="G1931">
        <v>99</v>
      </c>
      <c r="H1931">
        <v>99</v>
      </c>
      <c r="I1931">
        <v>99</v>
      </c>
      <c r="J1931">
        <v>181</v>
      </c>
      <c r="M1931">
        <v>99</v>
      </c>
      <c r="N1931">
        <v>99</v>
      </c>
      <c r="O1931">
        <v>99</v>
      </c>
      <c r="P1931">
        <v>99</v>
      </c>
      <c r="R1931">
        <v>0</v>
      </c>
    </row>
    <row r="1932" spans="1:28">
      <c r="A1932">
        <v>16</v>
      </c>
      <c r="B1932">
        <v>387</v>
      </c>
      <c r="C1932">
        <v>2023</v>
      </c>
      <c r="D1932">
        <v>3</v>
      </c>
      <c r="E1932">
        <v>99</v>
      </c>
      <c r="F1932">
        <v>176</v>
      </c>
      <c r="G1932">
        <v>99</v>
      </c>
      <c r="H1932">
        <v>99</v>
      </c>
      <c r="I1932">
        <v>99</v>
      </c>
      <c r="J1932">
        <v>181</v>
      </c>
      <c r="M1932">
        <v>99</v>
      </c>
      <c r="N1932">
        <v>99</v>
      </c>
      <c r="O1932">
        <v>99</v>
      </c>
      <c r="P1932">
        <v>99</v>
      </c>
      <c r="R1932">
        <v>0</v>
      </c>
    </row>
    <row r="1933" spans="1:28">
      <c r="A1933">
        <v>16</v>
      </c>
      <c r="B1933">
        <v>388</v>
      </c>
      <c r="C1933">
        <v>2023</v>
      </c>
      <c r="D1933">
        <v>4</v>
      </c>
      <c r="E1933">
        <v>99</v>
      </c>
      <c r="F1933">
        <v>176</v>
      </c>
      <c r="G1933">
        <v>99</v>
      </c>
      <c r="H1933">
        <v>99</v>
      </c>
      <c r="I1933">
        <v>99</v>
      </c>
      <c r="J1933">
        <v>181</v>
      </c>
      <c r="M1933">
        <v>99</v>
      </c>
      <c r="N1933">
        <v>99</v>
      </c>
      <c r="O1933">
        <v>99</v>
      </c>
      <c r="P1933">
        <v>99</v>
      </c>
      <c r="R1933">
        <v>0</v>
      </c>
    </row>
    <row r="1934" spans="1:28">
      <c r="A1934">
        <v>16</v>
      </c>
      <c r="B1934">
        <v>389</v>
      </c>
      <c r="C1934">
        <v>2023</v>
      </c>
      <c r="D1934">
        <v>5</v>
      </c>
      <c r="E1934">
        <v>99</v>
      </c>
      <c r="F1934">
        <v>176</v>
      </c>
      <c r="G1934">
        <v>99</v>
      </c>
      <c r="H1934">
        <v>99</v>
      </c>
      <c r="I1934">
        <v>99</v>
      </c>
      <c r="J1934">
        <v>181</v>
      </c>
      <c r="M1934">
        <v>99</v>
      </c>
      <c r="N1934">
        <v>99</v>
      </c>
      <c r="O1934">
        <v>99</v>
      </c>
      <c r="P1934">
        <v>99</v>
      </c>
      <c r="R1934">
        <v>0</v>
      </c>
    </row>
    <row r="1935" spans="1:28">
      <c r="A1935">
        <v>16</v>
      </c>
      <c r="B1935">
        <v>390</v>
      </c>
      <c r="C1935">
        <v>2023</v>
      </c>
      <c r="D1935">
        <v>6</v>
      </c>
      <c r="E1935">
        <v>99</v>
      </c>
      <c r="F1935">
        <v>176</v>
      </c>
      <c r="G1935">
        <v>99</v>
      </c>
      <c r="H1935">
        <v>99</v>
      </c>
      <c r="I1935">
        <v>99</v>
      </c>
      <c r="J1935">
        <v>181</v>
      </c>
      <c r="M1935">
        <v>99</v>
      </c>
      <c r="N1935">
        <v>99</v>
      </c>
      <c r="O1935">
        <v>99</v>
      </c>
      <c r="P1935">
        <v>99</v>
      </c>
      <c r="R1935">
        <v>0</v>
      </c>
    </row>
    <row r="1936" spans="1:28">
      <c r="A1936">
        <v>16</v>
      </c>
      <c r="B1936">
        <v>391</v>
      </c>
      <c r="C1936">
        <v>2023</v>
      </c>
      <c r="D1936">
        <v>7</v>
      </c>
      <c r="E1936">
        <v>99</v>
      </c>
      <c r="F1936">
        <v>176</v>
      </c>
      <c r="G1936">
        <v>99</v>
      </c>
      <c r="H1936">
        <v>99</v>
      </c>
      <c r="I1936">
        <v>99</v>
      </c>
      <c r="J1936">
        <v>181</v>
      </c>
      <c r="M1936">
        <v>99</v>
      </c>
      <c r="N1936">
        <v>99</v>
      </c>
      <c r="O1936">
        <v>99</v>
      </c>
      <c r="P1936">
        <v>99</v>
      </c>
      <c r="R1936">
        <v>0</v>
      </c>
    </row>
    <row r="1937" spans="1:18">
      <c r="A1937">
        <v>16</v>
      </c>
      <c r="B1937">
        <v>392</v>
      </c>
      <c r="C1937">
        <v>2023</v>
      </c>
      <c r="D1937">
        <v>8</v>
      </c>
      <c r="E1937">
        <v>99</v>
      </c>
      <c r="F1937">
        <v>176</v>
      </c>
      <c r="G1937">
        <v>99</v>
      </c>
      <c r="H1937">
        <v>99</v>
      </c>
      <c r="I1937">
        <v>99</v>
      </c>
      <c r="J1937">
        <v>181</v>
      </c>
      <c r="M1937">
        <v>99</v>
      </c>
      <c r="N1937">
        <v>99</v>
      </c>
      <c r="O1937">
        <v>99</v>
      </c>
      <c r="P1937">
        <v>99</v>
      </c>
      <c r="R1937">
        <v>0</v>
      </c>
    </row>
    <row r="1938" spans="1:18">
      <c r="A1938">
        <v>16</v>
      </c>
      <c r="B1938">
        <v>393</v>
      </c>
      <c r="C1938">
        <v>2023</v>
      </c>
      <c r="D1938">
        <v>9</v>
      </c>
      <c r="E1938">
        <v>99</v>
      </c>
      <c r="F1938">
        <v>176</v>
      </c>
      <c r="G1938">
        <v>99</v>
      </c>
      <c r="H1938">
        <v>99</v>
      </c>
      <c r="I1938">
        <v>99</v>
      </c>
      <c r="J1938">
        <v>181</v>
      </c>
      <c r="M1938">
        <v>99</v>
      </c>
      <c r="N1938">
        <v>99</v>
      </c>
      <c r="O1938">
        <v>99</v>
      </c>
      <c r="P1938">
        <v>99</v>
      </c>
      <c r="R1938">
        <v>0</v>
      </c>
    </row>
    <row r="1939" spans="1:18">
      <c r="A1939">
        <v>16</v>
      </c>
      <c r="B1939">
        <v>394</v>
      </c>
      <c r="C1939">
        <v>2023</v>
      </c>
      <c r="D1939">
        <v>10</v>
      </c>
      <c r="E1939">
        <v>99</v>
      </c>
      <c r="F1939">
        <v>176</v>
      </c>
      <c r="G1939">
        <v>99</v>
      </c>
      <c r="H1939">
        <v>99</v>
      </c>
      <c r="I1939">
        <v>99</v>
      </c>
      <c r="J1939">
        <v>181</v>
      </c>
      <c r="M1939">
        <v>99</v>
      </c>
      <c r="N1939">
        <v>99</v>
      </c>
      <c r="O1939">
        <v>99</v>
      </c>
      <c r="P1939">
        <v>99</v>
      </c>
      <c r="R1939">
        <v>0</v>
      </c>
    </row>
    <row r="1940" spans="1:18">
      <c r="A1940">
        <v>16</v>
      </c>
      <c r="B1940">
        <v>395</v>
      </c>
      <c r="C1940">
        <v>2023</v>
      </c>
      <c r="D1940">
        <v>11</v>
      </c>
      <c r="E1940">
        <v>99</v>
      </c>
      <c r="F1940">
        <v>176</v>
      </c>
      <c r="G1940">
        <v>99</v>
      </c>
      <c r="H1940">
        <v>99</v>
      </c>
      <c r="I1940">
        <v>99</v>
      </c>
      <c r="J1940">
        <v>181</v>
      </c>
      <c r="M1940">
        <v>99</v>
      </c>
      <c r="N1940">
        <v>99</v>
      </c>
      <c r="O1940">
        <v>99</v>
      </c>
      <c r="P1940">
        <v>99</v>
      </c>
      <c r="R1940">
        <v>0</v>
      </c>
    </row>
    <row r="1941" spans="1:18">
      <c r="A1941">
        <v>16</v>
      </c>
      <c r="B1941">
        <v>396</v>
      </c>
      <c r="C1941">
        <v>2023</v>
      </c>
      <c r="D1941">
        <v>12</v>
      </c>
      <c r="E1941">
        <v>99</v>
      </c>
      <c r="F1941">
        <v>176</v>
      </c>
      <c r="G1941">
        <v>99</v>
      </c>
      <c r="H1941">
        <v>99</v>
      </c>
      <c r="I1941">
        <v>99</v>
      </c>
      <c r="J1941">
        <v>181</v>
      </c>
      <c r="M1941">
        <v>99</v>
      </c>
      <c r="N1941">
        <v>99</v>
      </c>
      <c r="O1941">
        <v>99</v>
      </c>
      <c r="P1941">
        <v>99</v>
      </c>
      <c r="R1941">
        <v>0</v>
      </c>
    </row>
    <row r="1942" spans="1:18">
      <c r="A1942">
        <v>16</v>
      </c>
      <c r="B1942">
        <v>397</v>
      </c>
      <c r="C1942">
        <v>2023</v>
      </c>
      <c r="D1942">
        <v>1</v>
      </c>
      <c r="E1942">
        <v>99</v>
      </c>
      <c r="F1942">
        <v>176</v>
      </c>
      <c r="G1942">
        <v>99</v>
      </c>
      <c r="H1942">
        <v>99</v>
      </c>
      <c r="I1942">
        <v>99</v>
      </c>
      <c r="J1942">
        <v>470</v>
      </c>
      <c r="M1942">
        <v>99</v>
      </c>
      <c r="N1942">
        <v>99</v>
      </c>
      <c r="O1942">
        <v>99</v>
      </c>
      <c r="P1942">
        <v>99</v>
      </c>
      <c r="R1942">
        <v>0</v>
      </c>
    </row>
    <row r="1943" spans="1:18">
      <c r="A1943">
        <v>16</v>
      </c>
      <c r="B1943">
        <v>398</v>
      </c>
      <c r="C1943">
        <v>2023</v>
      </c>
      <c r="D1943">
        <v>2</v>
      </c>
      <c r="E1943">
        <v>99</v>
      </c>
      <c r="F1943">
        <v>176</v>
      </c>
      <c r="G1943">
        <v>99</v>
      </c>
      <c r="H1943">
        <v>99</v>
      </c>
      <c r="I1943">
        <v>99</v>
      </c>
      <c r="J1943">
        <v>470</v>
      </c>
      <c r="M1943">
        <v>99</v>
      </c>
      <c r="N1943">
        <v>99</v>
      </c>
      <c r="O1943">
        <v>99</v>
      </c>
      <c r="P1943">
        <v>99</v>
      </c>
      <c r="R1943">
        <v>0</v>
      </c>
    </row>
    <row r="1944" spans="1:18">
      <c r="A1944">
        <v>16</v>
      </c>
      <c r="B1944">
        <v>399</v>
      </c>
      <c r="C1944">
        <v>2023</v>
      </c>
      <c r="D1944">
        <v>3</v>
      </c>
      <c r="E1944">
        <v>99</v>
      </c>
      <c r="F1944">
        <v>176</v>
      </c>
      <c r="G1944">
        <v>99</v>
      </c>
      <c r="H1944">
        <v>99</v>
      </c>
      <c r="I1944">
        <v>99</v>
      </c>
      <c r="J1944">
        <v>470</v>
      </c>
      <c r="M1944">
        <v>99</v>
      </c>
      <c r="N1944">
        <v>99</v>
      </c>
      <c r="O1944">
        <v>99</v>
      </c>
      <c r="P1944">
        <v>99</v>
      </c>
      <c r="R1944">
        <v>0</v>
      </c>
    </row>
    <row r="1945" spans="1:18">
      <c r="A1945">
        <v>16</v>
      </c>
      <c r="B1945">
        <v>400</v>
      </c>
      <c r="C1945">
        <v>2023</v>
      </c>
      <c r="D1945">
        <v>4</v>
      </c>
      <c r="E1945">
        <v>99</v>
      </c>
      <c r="F1945">
        <v>176</v>
      </c>
      <c r="G1945">
        <v>99</v>
      </c>
      <c r="H1945">
        <v>99</v>
      </c>
      <c r="I1945">
        <v>99</v>
      </c>
      <c r="J1945">
        <v>470</v>
      </c>
      <c r="M1945">
        <v>99</v>
      </c>
      <c r="N1945">
        <v>99</v>
      </c>
      <c r="O1945">
        <v>99</v>
      </c>
      <c r="P1945">
        <v>99</v>
      </c>
      <c r="R1945">
        <v>0</v>
      </c>
    </row>
    <row r="1946" spans="1:18">
      <c r="A1946">
        <v>16</v>
      </c>
      <c r="B1946">
        <v>401</v>
      </c>
      <c r="C1946">
        <v>2023</v>
      </c>
      <c r="D1946">
        <v>5</v>
      </c>
      <c r="E1946">
        <v>99</v>
      </c>
      <c r="F1946">
        <v>176</v>
      </c>
      <c r="G1946">
        <v>99</v>
      </c>
      <c r="H1946">
        <v>99</v>
      </c>
      <c r="I1946">
        <v>99</v>
      </c>
      <c r="J1946">
        <v>470</v>
      </c>
      <c r="M1946">
        <v>99</v>
      </c>
      <c r="N1946">
        <v>99</v>
      </c>
      <c r="O1946">
        <v>99</v>
      </c>
      <c r="P1946">
        <v>99</v>
      </c>
      <c r="R1946">
        <v>0</v>
      </c>
    </row>
    <row r="1947" spans="1:18">
      <c r="A1947">
        <v>16</v>
      </c>
      <c r="B1947">
        <v>402</v>
      </c>
      <c r="C1947">
        <v>2023</v>
      </c>
      <c r="D1947">
        <v>6</v>
      </c>
      <c r="E1947">
        <v>99</v>
      </c>
      <c r="F1947">
        <v>176</v>
      </c>
      <c r="G1947">
        <v>99</v>
      </c>
      <c r="H1947">
        <v>99</v>
      </c>
      <c r="I1947">
        <v>99</v>
      </c>
      <c r="J1947">
        <v>470</v>
      </c>
      <c r="M1947">
        <v>99</v>
      </c>
      <c r="N1947">
        <v>99</v>
      </c>
      <c r="O1947">
        <v>99</v>
      </c>
      <c r="P1947">
        <v>99</v>
      </c>
      <c r="R1947">
        <v>0</v>
      </c>
    </row>
    <row r="1948" spans="1:18">
      <c r="A1948">
        <v>16</v>
      </c>
      <c r="B1948">
        <v>403</v>
      </c>
      <c r="C1948">
        <v>2023</v>
      </c>
      <c r="D1948">
        <v>7</v>
      </c>
      <c r="E1948">
        <v>99</v>
      </c>
      <c r="F1948">
        <v>176</v>
      </c>
      <c r="G1948">
        <v>99</v>
      </c>
      <c r="H1948">
        <v>99</v>
      </c>
      <c r="I1948">
        <v>99</v>
      </c>
      <c r="J1948">
        <v>470</v>
      </c>
      <c r="M1948">
        <v>99</v>
      </c>
      <c r="N1948">
        <v>99</v>
      </c>
      <c r="O1948">
        <v>99</v>
      </c>
      <c r="P1948">
        <v>99</v>
      </c>
      <c r="R1948">
        <v>0</v>
      </c>
    </row>
    <row r="1949" spans="1:18">
      <c r="A1949">
        <v>16</v>
      </c>
      <c r="B1949">
        <v>404</v>
      </c>
      <c r="C1949">
        <v>2023</v>
      </c>
      <c r="D1949">
        <v>8</v>
      </c>
      <c r="E1949">
        <v>99</v>
      </c>
      <c r="F1949">
        <v>176</v>
      </c>
      <c r="G1949">
        <v>99</v>
      </c>
      <c r="H1949">
        <v>99</v>
      </c>
      <c r="I1949">
        <v>99</v>
      </c>
      <c r="J1949">
        <v>470</v>
      </c>
      <c r="M1949">
        <v>99</v>
      </c>
      <c r="N1949">
        <v>99</v>
      </c>
      <c r="O1949">
        <v>99</v>
      </c>
      <c r="P1949">
        <v>99</v>
      </c>
      <c r="R1949">
        <v>0</v>
      </c>
    </row>
    <row r="1950" spans="1:18">
      <c r="A1950">
        <v>16</v>
      </c>
      <c r="B1950">
        <v>405</v>
      </c>
      <c r="C1950">
        <v>2023</v>
      </c>
      <c r="D1950">
        <v>9</v>
      </c>
      <c r="E1950">
        <v>99</v>
      </c>
      <c r="F1950">
        <v>176</v>
      </c>
      <c r="G1950">
        <v>99</v>
      </c>
      <c r="H1950">
        <v>99</v>
      </c>
      <c r="I1950">
        <v>99</v>
      </c>
      <c r="J1950">
        <v>470</v>
      </c>
      <c r="M1950">
        <v>99</v>
      </c>
      <c r="N1950">
        <v>99</v>
      </c>
      <c r="O1950">
        <v>99</v>
      </c>
      <c r="P1950">
        <v>99</v>
      </c>
      <c r="R1950">
        <v>0</v>
      </c>
    </row>
    <row r="1951" spans="1:18">
      <c r="A1951">
        <v>16</v>
      </c>
      <c r="B1951">
        <v>406</v>
      </c>
      <c r="C1951">
        <v>2023</v>
      </c>
      <c r="D1951">
        <v>10</v>
      </c>
      <c r="E1951">
        <v>99</v>
      </c>
      <c r="F1951">
        <v>176</v>
      </c>
      <c r="G1951">
        <v>99</v>
      </c>
      <c r="H1951">
        <v>99</v>
      </c>
      <c r="I1951">
        <v>99</v>
      </c>
      <c r="J1951">
        <v>470</v>
      </c>
      <c r="M1951">
        <v>99</v>
      </c>
      <c r="N1951">
        <v>99</v>
      </c>
      <c r="O1951">
        <v>99</v>
      </c>
      <c r="P1951">
        <v>99</v>
      </c>
      <c r="R1951">
        <v>0</v>
      </c>
    </row>
    <row r="1952" spans="1:18">
      <c r="A1952">
        <v>16</v>
      </c>
      <c r="B1952">
        <v>407</v>
      </c>
      <c r="C1952">
        <v>2023</v>
      </c>
      <c r="D1952">
        <v>11</v>
      </c>
      <c r="E1952">
        <v>99</v>
      </c>
      <c r="F1952">
        <v>176</v>
      </c>
      <c r="G1952">
        <v>99</v>
      </c>
      <c r="H1952">
        <v>99</v>
      </c>
      <c r="I1952">
        <v>99</v>
      </c>
      <c r="J1952">
        <v>470</v>
      </c>
      <c r="M1952">
        <v>99</v>
      </c>
      <c r="N1952">
        <v>99</v>
      </c>
      <c r="O1952">
        <v>99</v>
      </c>
      <c r="P1952">
        <v>99</v>
      </c>
      <c r="R1952">
        <v>0</v>
      </c>
    </row>
    <row r="1953" spans="1:28">
      <c r="A1953">
        <v>16</v>
      </c>
      <c r="B1953">
        <v>408</v>
      </c>
      <c r="C1953">
        <v>2023</v>
      </c>
      <c r="D1953">
        <v>12</v>
      </c>
      <c r="E1953">
        <v>99</v>
      </c>
      <c r="F1953">
        <v>176</v>
      </c>
      <c r="G1953">
        <v>99</v>
      </c>
      <c r="H1953">
        <v>99</v>
      </c>
      <c r="I1953">
        <v>99</v>
      </c>
      <c r="J1953">
        <v>470</v>
      </c>
      <c r="M1953">
        <v>99</v>
      </c>
      <c r="N1953">
        <v>99</v>
      </c>
      <c r="O1953">
        <v>99</v>
      </c>
      <c r="P1953">
        <v>99</v>
      </c>
      <c r="R1953">
        <v>0</v>
      </c>
    </row>
    <row r="1954" spans="1:28">
      <c r="A1954">
        <v>16</v>
      </c>
      <c r="B1954">
        <v>409</v>
      </c>
      <c r="C1954">
        <v>2023</v>
      </c>
      <c r="D1954">
        <v>1</v>
      </c>
      <c r="E1954">
        <v>99</v>
      </c>
      <c r="F1954">
        <v>176</v>
      </c>
      <c r="G1954">
        <v>99</v>
      </c>
      <c r="H1954">
        <v>99</v>
      </c>
      <c r="I1954">
        <v>99</v>
      </c>
      <c r="J1954">
        <v>643</v>
      </c>
      <c r="M1954">
        <v>99</v>
      </c>
      <c r="N1954">
        <v>99</v>
      </c>
      <c r="O1954">
        <v>99</v>
      </c>
      <c r="P1954">
        <v>99</v>
      </c>
      <c r="Q1954">
        <v>1</v>
      </c>
      <c r="R1954">
        <v>131</v>
      </c>
      <c r="S1954">
        <v>131</v>
      </c>
      <c r="T1954">
        <v>2.8854961832061075</v>
      </c>
      <c r="U1954">
        <v>61.015267175572504</v>
      </c>
      <c r="V1954">
        <v>93.013158221200356</v>
      </c>
      <c r="W1954">
        <v>85.851145038167957</v>
      </c>
      <c r="X1954">
        <v>8.4742570789440617</v>
      </c>
      <c r="Y1954">
        <v>2.0822211160070361</v>
      </c>
      <c r="Z1954">
        <v>-51.636864904555118</v>
      </c>
      <c r="AA1954">
        <v>4.5852292614630716</v>
      </c>
      <c r="AB1954">
        <v>4.545847722892657</v>
      </c>
    </row>
    <row r="1955" spans="1:28">
      <c r="A1955">
        <v>16</v>
      </c>
      <c r="B1955">
        <v>410</v>
      </c>
      <c r="C1955">
        <v>2023</v>
      </c>
      <c r="D1955">
        <v>2</v>
      </c>
      <c r="E1955">
        <v>99</v>
      </c>
      <c r="F1955">
        <v>176</v>
      </c>
      <c r="G1955">
        <v>99</v>
      </c>
      <c r="H1955">
        <v>99</v>
      </c>
      <c r="I1955">
        <v>99</v>
      </c>
      <c r="J1955">
        <v>643</v>
      </c>
      <c r="M1955">
        <v>99</v>
      </c>
      <c r="N1955">
        <v>99</v>
      </c>
      <c r="O1955">
        <v>99</v>
      </c>
      <c r="P1955">
        <v>99</v>
      </c>
      <c r="Q1955">
        <v>3</v>
      </c>
      <c r="R1955">
        <v>231</v>
      </c>
      <c r="S1955">
        <v>231</v>
      </c>
      <c r="T1955">
        <v>2.3636363636363642</v>
      </c>
      <c r="U1955">
        <v>61.281385281385283</v>
      </c>
      <c r="V1955">
        <v>91.220985587182795</v>
      </c>
      <c r="W1955">
        <v>84.196969696969703</v>
      </c>
      <c r="X1955">
        <v>8.4119292429163224</v>
      </c>
      <c r="Y1955">
        <v>2.0094042500956597</v>
      </c>
      <c r="Z1955">
        <v>-46.332783709875137</v>
      </c>
      <c r="AA1955">
        <v>10.562414266117967</v>
      </c>
      <c r="AB1955">
        <v>10.463960815897883</v>
      </c>
    </row>
    <row r="1956" spans="1:28">
      <c r="A1956">
        <v>16</v>
      </c>
      <c r="B1956">
        <v>411</v>
      </c>
      <c r="C1956">
        <v>2023</v>
      </c>
      <c r="D1956">
        <v>3</v>
      </c>
      <c r="E1956">
        <v>99</v>
      </c>
      <c r="F1956">
        <v>176</v>
      </c>
      <c r="G1956">
        <v>99</v>
      </c>
      <c r="H1956">
        <v>99</v>
      </c>
      <c r="I1956">
        <v>99</v>
      </c>
      <c r="J1956">
        <v>643</v>
      </c>
      <c r="M1956">
        <v>99</v>
      </c>
      <c r="N1956">
        <v>99</v>
      </c>
      <c r="O1956">
        <v>99</v>
      </c>
      <c r="P1956">
        <v>99</v>
      </c>
      <c r="Q1956">
        <v>3</v>
      </c>
      <c r="R1956">
        <v>277</v>
      </c>
      <c r="S1956">
        <v>277</v>
      </c>
      <c r="T1956">
        <v>3.1227436823104693</v>
      </c>
      <c r="U1956">
        <v>61.119133574007215</v>
      </c>
      <c r="V1956">
        <v>92.823589691439437</v>
      </c>
      <c r="W1956">
        <v>85.676173285198587</v>
      </c>
      <c r="X1956">
        <v>7.255025083785358</v>
      </c>
      <c r="Y1956">
        <v>2.1183985096520477</v>
      </c>
      <c r="Z1956">
        <v>-34.388940574635207</v>
      </c>
      <c r="AA1956">
        <v>9.7500879971840888</v>
      </c>
      <c r="AB1956">
        <v>9.6890377509240082</v>
      </c>
    </row>
    <row r="1957" spans="1:28">
      <c r="A1957">
        <v>16</v>
      </c>
      <c r="B1957">
        <v>412</v>
      </c>
      <c r="C1957">
        <v>2023</v>
      </c>
      <c r="D1957">
        <v>4</v>
      </c>
      <c r="E1957">
        <v>99</v>
      </c>
      <c r="F1957">
        <v>176</v>
      </c>
      <c r="G1957">
        <v>99</v>
      </c>
      <c r="H1957">
        <v>99</v>
      </c>
      <c r="I1957">
        <v>99</v>
      </c>
      <c r="J1957">
        <v>643</v>
      </c>
      <c r="M1957">
        <v>99</v>
      </c>
      <c r="N1957">
        <v>99</v>
      </c>
      <c r="O1957">
        <v>99</v>
      </c>
      <c r="P1957">
        <v>99</v>
      </c>
      <c r="Q1957">
        <v>2</v>
      </c>
      <c r="R1957">
        <v>268</v>
      </c>
      <c r="S1957">
        <v>268</v>
      </c>
      <c r="T1957">
        <v>3.5111940298507447</v>
      </c>
      <c r="U1957">
        <v>60.47014925373135</v>
      </c>
      <c r="V1957">
        <v>89.356575734545004</v>
      </c>
      <c r="W1957">
        <v>82.476119402985105</v>
      </c>
      <c r="X1957">
        <v>11.47947993455414</v>
      </c>
      <c r="Y1957">
        <v>2.5206321716758682</v>
      </c>
      <c r="Z1957">
        <v>-59.891100964342002</v>
      </c>
      <c r="AA1957">
        <v>15.175537938844853</v>
      </c>
      <c r="AB1957">
        <v>14.501876079672538</v>
      </c>
    </row>
    <row r="1958" spans="1:28">
      <c r="A1958">
        <v>16</v>
      </c>
      <c r="B1958">
        <v>413</v>
      </c>
      <c r="C1958">
        <v>2023</v>
      </c>
      <c r="D1958">
        <v>5</v>
      </c>
      <c r="E1958">
        <v>99</v>
      </c>
      <c r="F1958">
        <v>176</v>
      </c>
      <c r="G1958">
        <v>99</v>
      </c>
      <c r="H1958">
        <v>99</v>
      </c>
      <c r="I1958">
        <v>99</v>
      </c>
      <c r="J1958">
        <v>643</v>
      </c>
      <c r="M1958">
        <v>99</v>
      </c>
      <c r="N1958">
        <v>99</v>
      </c>
      <c r="O1958">
        <v>99</v>
      </c>
      <c r="P1958">
        <v>99</v>
      </c>
      <c r="Q1958">
        <v>3</v>
      </c>
      <c r="R1958">
        <v>95</v>
      </c>
      <c r="S1958">
        <v>95</v>
      </c>
      <c r="T1958">
        <v>2.6526315789473687</v>
      </c>
      <c r="U1958">
        <v>60.831578947368399</v>
      </c>
      <c r="V1958">
        <v>91.62114386725213</v>
      </c>
      <c r="W1958">
        <v>84.566315789473734</v>
      </c>
      <c r="X1958">
        <v>10.86243755261601</v>
      </c>
      <c r="Y1958">
        <v>1.6648226178878291</v>
      </c>
      <c r="Z1958">
        <v>-29.717345474434239</v>
      </c>
      <c r="AA1958">
        <v>4.1905602117335699</v>
      </c>
      <c r="AB1958">
        <v>4.2440948875186493</v>
      </c>
    </row>
    <row r="1959" spans="1:28">
      <c r="A1959">
        <v>16</v>
      </c>
      <c r="B1959">
        <v>414</v>
      </c>
      <c r="C1959">
        <v>2023</v>
      </c>
      <c r="D1959">
        <v>6</v>
      </c>
      <c r="E1959">
        <v>99</v>
      </c>
      <c r="F1959">
        <v>176</v>
      </c>
      <c r="G1959">
        <v>99</v>
      </c>
      <c r="H1959">
        <v>99</v>
      </c>
      <c r="I1959">
        <v>99</v>
      </c>
      <c r="J1959">
        <v>643</v>
      </c>
      <c r="M1959">
        <v>99</v>
      </c>
      <c r="N1959">
        <v>99</v>
      </c>
      <c r="O1959">
        <v>99</v>
      </c>
      <c r="P1959">
        <v>99</v>
      </c>
      <c r="Q1959">
        <v>3</v>
      </c>
      <c r="R1959">
        <v>290</v>
      </c>
      <c r="S1959">
        <v>290</v>
      </c>
      <c r="T1959">
        <v>3.3379310344827577</v>
      </c>
      <c r="U1959">
        <v>60.748275862068994</v>
      </c>
      <c r="V1959">
        <v>91.468225800425884</v>
      </c>
      <c r="W1959">
        <v>84.425172413793106</v>
      </c>
      <c r="X1959">
        <v>7.5526396941451859</v>
      </c>
      <c r="Y1959">
        <v>2.2473157459135922</v>
      </c>
      <c r="Z1959">
        <v>-38.674888994154571</v>
      </c>
      <c r="AA1959">
        <v>12.22081753055204</v>
      </c>
      <c r="AB1959">
        <v>12.029214079358532</v>
      </c>
    </row>
    <row r="1960" spans="1:28">
      <c r="A1960">
        <v>16</v>
      </c>
      <c r="B1960">
        <v>415</v>
      </c>
      <c r="C1960">
        <v>2023</v>
      </c>
      <c r="D1960">
        <v>7</v>
      </c>
      <c r="E1960">
        <v>99</v>
      </c>
      <c r="F1960">
        <v>176</v>
      </c>
      <c r="G1960">
        <v>99</v>
      </c>
      <c r="H1960">
        <v>99</v>
      </c>
      <c r="I1960">
        <v>99</v>
      </c>
      <c r="J1960">
        <v>643</v>
      </c>
      <c r="M1960">
        <v>99</v>
      </c>
      <c r="N1960">
        <v>99</v>
      </c>
      <c r="O1960">
        <v>99</v>
      </c>
      <c r="P1960">
        <v>99</v>
      </c>
      <c r="Q1960">
        <v>2</v>
      </c>
      <c r="R1960">
        <v>159</v>
      </c>
      <c r="S1960">
        <v>159</v>
      </c>
      <c r="T1960">
        <v>4.9811320754716988</v>
      </c>
      <c r="U1960">
        <v>60.031446540880509</v>
      </c>
      <c r="V1960">
        <v>97.014111762982367</v>
      </c>
      <c r="W1960">
        <v>89.544025157232682</v>
      </c>
      <c r="X1960">
        <v>8.8415940336554399</v>
      </c>
      <c r="Y1960">
        <v>2.0169763273286465</v>
      </c>
      <c r="Z1960">
        <v>-42.437782718501722</v>
      </c>
      <c r="AA1960">
        <v>8.2683307332293268</v>
      </c>
      <c r="AB1960">
        <v>8.5517906653788671</v>
      </c>
    </row>
    <row r="1961" spans="1:28">
      <c r="A1961">
        <v>16</v>
      </c>
      <c r="B1961">
        <v>416</v>
      </c>
      <c r="C1961">
        <v>2023</v>
      </c>
      <c r="D1961">
        <v>8</v>
      </c>
      <c r="E1961">
        <v>99</v>
      </c>
      <c r="F1961">
        <v>176</v>
      </c>
      <c r="G1961">
        <v>99</v>
      </c>
      <c r="H1961">
        <v>99</v>
      </c>
      <c r="I1961">
        <v>99</v>
      </c>
      <c r="J1961">
        <v>643</v>
      </c>
      <c r="M1961">
        <v>99</v>
      </c>
      <c r="N1961">
        <v>99</v>
      </c>
      <c r="O1961">
        <v>99</v>
      </c>
      <c r="P1961">
        <v>99</v>
      </c>
      <c r="Q1961">
        <v>2</v>
      </c>
      <c r="R1961">
        <v>137</v>
      </c>
      <c r="S1961">
        <v>137</v>
      </c>
      <c r="T1961">
        <v>2.2481751824817504</v>
      </c>
      <c r="U1961">
        <v>60.95620437956201</v>
      </c>
      <c r="V1961">
        <v>86.268989569082052</v>
      </c>
      <c r="W1961">
        <v>79.626277372262749</v>
      </c>
      <c r="X1961">
        <v>6.7361132642251365</v>
      </c>
      <c r="Y1961">
        <v>1.551399712426792</v>
      </c>
      <c r="Z1961">
        <v>-22.339954982629624</v>
      </c>
      <c r="AA1961">
        <v>5.1952976867652625</v>
      </c>
      <c r="AB1961">
        <v>4.8997418706316873</v>
      </c>
    </row>
    <row r="1962" spans="1:28">
      <c r="A1962">
        <v>16</v>
      </c>
      <c r="B1962">
        <v>417</v>
      </c>
      <c r="C1962">
        <v>2023</v>
      </c>
      <c r="D1962">
        <v>9</v>
      </c>
      <c r="E1962">
        <v>99</v>
      </c>
      <c r="F1962">
        <v>176</v>
      </c>
      <c r="G1962">
        <v>99</v>
      </c>
      <c r="H1962">
        <v>99</v>
      </c>
      <c r="I1962">
        <v>99</v>
      </c>
      <c r="J1962">
        <v>643</v>
      </c>
      <c r="M1962">
        <v>99</v>
      </c>
      <c r="N1962">
        <v>99</v>
      </c>
      <c r="O1962">
        <v>99</v>
      </c>
      <c r="P1962">
        <v>99</v>
      </c>
      <c r="Q1962">
        <v>4</v>
      </c>
      <c r="R1962">
        <v>261</v>
      </c>
      <c r="S1962">
        <v>261</v>
      </c>
      <c r="T1962">
        <v>4.4482758620689653</v>
      </c>
      <c r="U1962">
        <v>60.310344827586221</v>
      </c>
      <c r="V1962">
        <v>93.97599863845609</v>
      </c>
      <c r="W1962">
        <v>86.73984674329499</v>
      </c>
      <c r="X1962">
        <v>8.940215566900422</v>
      </c>
      <c r="Y1962">
        <v>2.3843857245405928</v>
      </c>
      <c r="Z1962">
        <v>-44.165217271705856</v>
      </c>
      <c r="AA1962">
        <v>12.428571428571431</v>
      </c>
      <c r="AB1962">
        <v>12.946349430372283</v>
      </c>
    </row>
    <row r="1963" spans="1:28">
      <c r="A1963">
        <v>16</v>
      </c>
      <c r="B1963">
        <v>418</v>
      </c>
      <c r="C1963">
        <v>2023</v>
      </c>
      <c r="D1963">
        <v>10</v>
      </c>
      <c r="E1963">
        <v>99</v>
      </c>
      <c r="F1963">
        <v>176</v>
      </c>
      <c r="G1963">
        <v>99</v>
      </c>
      <c r="H1963">
        <v>99</v>
      </c>
      <c r="I1963">
        <v>99</v>
      </c>
      <c r="J1963">
        <v>643</v>
      </c>
      <c r="M1963">
        <v>99</v>
      </c>
      <c r="N1963">
        <v>99</v>
      </c>
      <c r="O1963">
        <v>99</v>
      </c>
      <c r="P1963">
        <v>99</v>
      </c>
      <c r="Q1963">
        <v>3</v>
      </c>
      <c r="R1963">
        <v>182</v>
      </c>
      <c r="S1963">
        <v>182</v>
      </c>
      <c r="T1963">
        <v>4.1538461538461551</v>
      </c>
      <c r="U1963">
        <v>60.593406593406606</v>
      </c>
      <c r="V1963">
        <v>88.596668770016578</v>
      </c>
      <c r="W1963">
        <v>81.774725274725242</v>
      </c>
      <c r="X1963">
        <v>6.7823395977368754</v>
      </c>
      <c r="Y1963">
        <v>1.9070604615253328</v>
      </c>
      <c r="Z1963">
        <v>-37.87816522377102</v>
      </c>
      <c r="AA1963">
        <v>6.9892473118279579</v>
      </c>
      <c r="AB1963">
        <v>6.7738521932070253</v>
      </c>
    </row>
    <row r="1964" spans="1:28">
      <c r="A1964">
        <v>16</v>
      </c>
      <c r="B1964">
        <v>419</v>
      </c>
      <c r="C1964">
        <v>2023</v>
      </c>
      <c r="D1964">
        <v>11</v>
      </c>
      <c r="E1964">
        <v>99</v>
      </c>
      <c r="F1964">
        <v>176</v>
      </c>
      <c r="G1964">
        <v>99</v>
      </c>
      <c r="H1964">
        <v>99</v>
      </c>
      <c r="I1964">
        <v>99</v>
      </c>
      <c r="J1964">
        <v>643</v>
      </c>
      <c r="M1964">
        <v>99</v>
      </c>
      <c r="N1964">
        <v>99</v>
      </c>
      <c r="O1964">
        <v>99</v>
      </c>
      <c r="P1964">
        <v>99</v>
      </c>
      <c r="Q1964">
        <v>2</v>
      </c>
      <c r="R1964">
        <v>249</v>
      </c>
      <c r="S1964">
        <v>249</v>
      </c>
      <c r="T1964">
        <v>3.7630522088353424</v>
      </c>
      <c r="U1964">
        <v>60.401606425702809</v>
      </c>
      <c r="V1964">
        <v>89.712696941612577</v>
      </c>
      <c r="W1964">
        <v>82.804819277108479</v>
      </c>
      <c r="X1964">
        <v>7.1460422997393191</v>
      </c>
      <c r="Y1964">
        <v>2.1054903915417338</v>
      </c>
      <c r="Z1964">
        <v>-25.306243036614539</v>
      </c>
      <c r="AA1964">
        <v>8.5567010309278349</v>
      </c>
      <c r="AB1964">
        <v>8.3597145637366204</v>
      </c>
    </row>
    <row r="1965" spans="1:28">
      <c r="A1965">
        <v>16</v>
      </c>
      <c r="B1965">
        <v>420</v>
      </c>
      <c r="C1965">
        <v>2023</v>
      </c>
      <c r="D1965">
        <v>12</v>
      </c>
      <c r="E1965">
        <v>99</v>
      </c>
      <c r="F1965">
        <v>176</v>
      </c>
      <c r="G1965">
        <v>99</v>
      </c>
      <c r="H1965">
        <v>99</v>
      </c>
      <c r="I1965">
        <v>99</v>
      </c>
      <c r="J1965">
        <v>643</v>
      </c>
      <c r="M1965">
        <v>99</v>
      </c>
      <c r="N1965">
        <v>99</v>
      </c>
      <c r="O1965">
        <v>99</v>
      </c>
      <c r="P1965">
        <v>99</v>
      </c>
      <c r="Q1965">
        <v>3</v>
      </c>
      <c r="R1965">
        <v>273</v>
      </c>
      <c r="S1965">
        <v>273</v>
      </c>
      <c r="T1965">
        <v>1.3846153846153852</v>
      </c>
      <c r="U1965">
        <v>61.809523809523824</v>
      </c>
      <c r="V1965">
        <v>83.442667841367694</v>
      </c>
      <c r="W1965">
        <v>77.017582417582403</v>
      </c>
      <c r="X1965">
        <v>7.0886267067415378</v>
      </c>
      <c r="Y1965">
        <v>1.885062972583508</v>
      </c>
      <c r="Z1965">
        <v>-41.469308936440399</v>
      </c>
      <c r="AA1965">
        <v>14.661654135338347</v>
      </c>
      <c r="AB1965">
        <v>13.777760886146622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32"/>
  <sheetViews>
    <sheetView zoomScale="112" zoomScaleNormal="112" workbookViewId="0"/>
  </sheetViews>
  <sheetFormatPr baseColWidth="10" defaultRowHeight="15"/>
  <cols>
    <col min="1" max="1" width="2.81640625" customWidth="1"/>
    <col min="2" max="2" width="6.1796875" customWidth="1"/>
    <col min="3" max="3" width="3.36328125" customWidth="1"/>
    <col min="4" max="4" width="7.453125" customWidth="1"/>
    <col min="5" max="5" width="6.6328125" customWidth="1"/>
    <col min="6" max="6" width="1.36328125" customWidth="1"/>
    <col min="7" max="7" width="7" style="249" customWidth="1"/>
    <col min="8" max="8" width="1.6328125" style="249" customWidth="1"/>
    <col min="9" max="9" width="6.36328125" style="249" customWidth="1"/>
    <col min="10" max="10" width="1.90625" customWidth="1"/>
    <col min="11" max="11" width="6.1796875" style="98" customWidth="1"/>
    <col min="12" max="12" width="6.08984375" style="98" customWidth="1"/>
    <col min="13" max="13" width="1.453125" style="98" customWidth="1"/>
    <col min="14" max="15" width="7.36328125" customWidth="1"/>
    <col min="16" max="16" width="7.54296875" style="98" customWidth="1"/>
    <col min="17" max="17" width="6.36328125" style="98" customWidth="1"/>
    <col min="18" max="18" width="10.453125" style="9" customWidth="1"/>
    <col min="19" max="19" width="8.1796875" style="9" customWidth="1"/>
    <col min="20" max="20" width="6.90625" style="1" customWidth="1"/>
    <col min="21" max="21" width="6.6328125" style="98" customWidth="1"/>
    <col min="22" max="22" width="8" style="9" customWidth="1"/>
    <col min="23" max="23" width="7.36328125" customWidth="1"/>
    <col min="24" max="24" width="5.6328125" customWidth="1"/>
    <col min="25" max="25" width="8.08984375" customWidth="1"/>
    <col min="26" max="26" width="8.453125" customWidth="1"/>
    <col min="27" max="27" width="9" customWidth="1"/>
    <col min="28" max="28" width="8.36328125" customWidth="1"/>
    <col min="29" max="29" width="8.1796875" customWidth="1"/>
    <col min="31" max="31" width="11" style="98" customWidth="1"/>
    <col min="32" max="32" width="7.453125" customWidth="1"/>
    <col min="33" max="37" width="15.90625" customWidth="1"/>
  </cols>
  <sheetData>
    <row r="1" spans="1:45" ht="15.6">
      <c r="A1" s="37"/>
      <c r="B1" s="37"/>
      <c r="C1" s="37"/>
      <c r="D1" s="37"/>
      <c r="E1" s="37"/>
      <c r="F1" s="37"/>
      <c r="G1" s="269"/>
      <c r="H1" s="269"/>
      <c r="I1" s="269"/>
      <c r="J1" s="37"/>
      <c r="K1" s="111"/>
      <c r="L1" s="111"/>
      <c r="M1" s="111"/>
      <c r="N1" s="37"/>
      <c r="O1" s="37"/>
      <c r="P1" s="111"/>
      <c r="Q1" s="111"/>
      <c r="R1" s="64"/>
      <c r="S1" s="64"/>
      <c r="T1" s="80"/>
      <c r="U1" s="111"/>
      <c r="V1" s="37"/>
      <c r="W1" s="4"/>
      <c r="X1" s="50"/>
      <c r="Y1" s="50"/>
      <c r="Z1" s="1"/>
      <c r="AA1" s="5"/>
      <c r="AD1" s="2"/>
      <c r="AE1" s="5"/>
      <c r="AF1" s="5"/>
    </row>
    <row r="2" spans="1:45" s="162" customFormat="1" ht="31.8">
      <c r="A2" s="161"/>
      <c r="B2" s="135" t="s">
        <v>455</v>
      </c>
      <c r="C2" s="161"/>
      <c r="D2" s="161"/>
      <c r="E2" s="161"/>
      <c r="F2" s="161"/>
      <c r="G2" s="275"/>
      <c r="H2" s="275"/>
      <c r="I2" s="275"/>
      <c r="J2" s="161"/>
      <c r="K2" s="163"/>
      <c r="L2" s="163"/>
      <c r="M2" s="163"/>
      <c r="N2" s="174"/>
      <c r="O2" s="174" t="str">
        <f>+År!B3</f>
        <v>VAK GRIS</v>
      </c>
      <c r="P2" s="174"/>
      <c r="Q2" s="174"/>
      <c r="R2" s="168"/>
      <c r="S2" s="168"/>
      <c r="T2" s="297"/>
      <c r="U2" s="163"/>
      <c r="V2" s="161"/>
      <c r="W2" s="4"/>
      <c r="X2" s="172"/>
      <c r="Y2" s="193"/>
      <c r="Z2" s="193"/>
      <c r="AA2" s="192"/>
      <c r="AB2" s="181"/>
      <c r="AE2" s="172"/>
      <c r="AF2" s="181"/>
      <c r="AG2" s="181"/>
    </row>
    <row r="3" spans="1:45" ht="17.25" customHeight="1">
      <c r="A3" s="37"/>
      <c r="B3" s="138"/>
      <c r="C3" s="37"/>
      <c r="D3" s="37"/>
      <c r="E3" s="37"/>
      <c r="F3" s="37"/>
      <c r="G3" s="269"/>
      <c r="H3" s="269"/>
      <c r="I3" s="269"/>
      <c r="J3" s="37"/>
      <c r="K3" s="111"/>
      <c r="L3" s="111"/>
      <c r="M3" s="111"/>
      <c r="N3" s="37"/>
      <c r="O3" s="37"/>
      <c r="P3" s="111"/>
      <c r="Q3" s="111"/>
      <c r="R3" s="64"/>
      <c r="S3" s="64"/>
      <c r="T3" s="80"/>
      <c r="U3" s="111"/>
      <c r="V3" s="37"/>
      <c r="W3" s="4"/>
      <c r="X3" s="50"/>
      <c r="Y3" s="50"/>
      <c r="Z3" s="1"/>
      <c r="AA3" s="5"/>
      <c r="AD3" s="2"/>
      <c r="AE3" s="5"/>
      <c r="AF3" s="5"/>
    </row>
    <row r="4" spans="1:45" ht="21">
      <c r="A4" s="37"/>
      <c r="B4" s="129" t="s">
        <v>8</v>
      </c>
      <c r="C4" s="129"/>
      <c r="D4" s="145">
        <f>+År!M3</f>
        <v>52</v>
      </c>
      <c r="E4" s="146"/>
      <c r="F4" s="146"/>
      <c r="G4" s="276"/>
      <c r="H4" s="276"/>
      <c r="I4" s="276"/>
      <c r="J4" s="147"/>
      <c r="K4" s="147"/>
      <c r="L4" s="147"/>
      <c r="M4" s="147"/>
      <c r="N4" s="129" t="s">
        <v>370</v>
      </c>
      <c r="O4" s="146"/>
      <c r="P4" s="184"/>
      <c r="Q4" s="184"/>
      <c r="R4" s="343">
        <f>+G27+G41</f>
        <v>31497</v>
      </c>
      <c r="S4" s="346"/>
      <c r="T4" s="298"/>
      <c r="U4" s="147"/>
      <c r="V4" s="37"/>
      <c r="W4" s="4"/>
      <c r="X4" s="50"/>
      <c r="Y4" s="50"/>
      <c r="Z4" s="1"/>
      <c r="AA4" s="5"/>
      <c r="AD4" s="2"/>
      <c r="AE4" s="5"/>
      <c r="AF4" s="5"/>
      <c r="AJ4" s="4"/>
      <c r="AK4" s="50"/>
      <c r="AL4" s="50"/>
      <c r="AM4" s="1"/>
      <c r="AN4" s="5"/>
      <c r="AQ4" s="2"/>
      <c r="AR4" s="5"/>
      <c r="AS4" s="5"/>
    </row>
    <row r="5" spans="1:45" ht="15.75" customHeight="1">
      <c r="A5" s="37"/>
      <c r="B5" s="37"/>
      <c r="C5" s="37"/>
      <c r="D5" s="56"/>
      <c r="E5" s="37"/>
      <c r="F5" s="37"/>
      <c r="G5" s="269"/>
      <c r="H5" s="269"/>
      <c r="I5" s="269"/>
      <c r="J5" s="37"/>
      <c r="K5" s="111"/>
      <c r="L5" s="111"/>
      <c r="M5" s="111"/>
      <c r="N5" s="37"/>
      <c r="O5" s="37"/>
      <c r="P5" s="111"/>
      <c r="Q5" s="111"/>
      <c r="R5" s="64"/>
      <c r="S5" s="64"/>
      <c r="T5" s="80"/>
      <c r="U5" s="111"/>
      <c r="V5" s="37"/>
      <c r="W5" s="4"/>
      <c r="X5" s="50"/>
      <c r="Y5" s="50"/>
      <c r="Z5" s="1"/>
      <c r="AA5" s="5"/>
      <c r="AD5" s="2"/>
      <c r="AE5" s="5"/>
      <c r="AF5" s="5"/>
    </row>
    <row r="6" spans="1:45" ht="15.75" customHeight="1">
      <c r="A6" s="37"/>
      <c r="B6" s="43"/>
      <c r="C6" s="43"/>
      <c r="D6" s="43"/>
      <c r="E6" s="43" t="str">
        <f t="shared" ref="E6:U6" si="0">+E12</f>
        <v>Antall</v>
      </c>
      <c r="F6" s="43">
        <f t="shared" si="0"/>
        <v>0</v>
      </c>
      <c r="G6" s="277"/>
      <c r="H6" s="277"/>
      <c r="I6" s="277" t="str">
        <f t="shared" si="0"/>
        <v>Antall</v>
      </c>
      <c r="J6" s="37"/>
      <c r="K6" s="37"/>
      <c r="L6" s="37"/>
      <c r="M6" s="37"/>
      <c r="N6" s="37"/>
      <c r="O6" s="37"/>
      <c r="P6" s="43" t="str">
        <f t="shared" si="0"/>
        <v>Middel</v>
      </c>
      <c r="Q6" s="43" t="str">
        <f t="shared" si="0"/>
        <v>STD</v>
      </c>
      <c r="R6" s="43" t="str">
        <f t="shared" si="0"/>
        <v>Korrelasjon</v>
      </c>
      <c r="S6" s="43" t="str">
        <f t="shared" si="0"/>
        <v>Antall</v>
      </c>
      <c r="T6" s="86"/>
      <c r="U6" s="43" t="str">
        <f t="shared" si="0"/>
        <v>Middel</v>
      </c>
      <c r="V6" s="37"/>
      <c r="W6" s="4"/>
      <c r="X6" s="50"/>
      <c r="Y6" s="50"/>
      <c r="Z6" s="1"/>
      <c r="AA6" s="5"/>
      <c r="AD6" s="2"/>
      <c r="AE6" s="5"/>
      <c r="AF6" s="5"/>
    </row>
    <row r="7" spans="1:45" ht="15.75" customHeight="1">
      <c r="A7" s="37"/>
      <c r="B7" s="43"/>
      <c r="C7" s="350" t="str">
        <f t="shared" ref="C7:U7" si="1">+C13</f>
        <v>Organisa-</v>
      </c>
      <c r="D7" s="351"/>
      <c r="E7" s="43" t="str">
        <f t="shared" si="1"/>
        <v>produ-</v>
      </c>
      <c r="F7" s="43">
        <f t="shared" si="1"/>
        <v>0</v>
      </c>
      <c r="G7" s="277" t="str">
        <f t="shared" si="1"/>
        <v>Antall</v>
      </c>
      <c r="H7" s="277"/>
      <c r="I7" s="277" t="str">
        <f t="shared" si="1"/>
        <v>målte</v>
      </c>
      <c r="J7" s="37"/>
      <c r="K7" s="43" t="str">
        <f t="shared" si="1"/>
        <v>Antall</v>
      </c>
      <c r="L7" s="43" t="str">
        <f t="shared" si="1"/>
        <v>Vekt</v>
      </c>
      <c r="M7" s="43">
        <f t="shared" si="1"/>
        <v>0</v>
      </c>
      <c r="N7" s="43" t="str">
        <f t="shared" si="1"/>
        <v>Middel</v>
      </c>
      <c r="O7" s="43" t="str">
        <f t="shared" si="1"/>
        <v>STD</v>
      </c>
      <c r="P7" s="43" t="str">
        <f t="shared" si="1"/>
        <v>sl.vekt</v>
      </c>
      <c r="Q7" s="43" t="str">
        <f t="shared" si="1"/>
        <v>sl.vekt</v>
      </c>
      <c r="R7" s="43" t="str">
        <f t="shared" si="1"/>
        <v>slaktevekt</v>
      </c>
      <c r="S7" s="43" t="str">
        <f t="shared" si="1"/>
        <v>slakt per</v>
      </c>
      <c r="T7" s="86" t="str">
        <f t="shared" si="1"/>
        <v>Middel</v>
      </c>
      <c r="U7" s="43" t="str">
        <f t="shared" si="1"/>
        <v>sl.vekt</v>
      </c>
      <c r="V7" s="37"/>
      <c r="W7" s="4"/>
      <c r="X7" s="50"/>
      <c r="Y7" s="50"/>
      <c r="Z7" s="1"/>
      <c r="AA7" s="5"/>
      <c r="AD7" s="2"/>
      <c r="AE7" s="5"/>
      <c r="AF7" s="5"/>
    </row>
    <row r="8" spans="1:45" ht="15.75" customHeight="1">
      <c r="A8" s="37"/>
      <c r="B8" s="43" t="str">
        <f t="shared" ref="B8:U8" si="2">+B14</f>
        <v>År</v>
      </c>
      <c r="C8" s="350" t="str">
        <f t="shared" si="2"/>
        <v>sjon</v>
      </c>
      <c r="D8" s="351"/>
      <c r="E8" s="43" t="str">
        <f t="shared" si="2"/>
        <v>senter</v>
      </c>
      <c r="F8" s="43">
        <f t="shared" si="2"/>
        <v>0</v>
      </c>
      <c r="G8" s="277" t="str">
        <f t="shared" si="2"/>
        <v>slakt</v>
      </c>
      <c r="H8" s="277"/>
      <c r="I8" s="277" t="str">
        <f t="shared" si="2"/>
        <v>kjøtt%</v>
      </c>
      <c r="J8" s="37"/>
      <c r="K8" s="43" t="str">
        <f t="shared" si="2"/>
        <v>%</v>
      </c>
      <c r="L8" s="43" t="str">
        <f t="shared" si="2"/>
        <v>%</v>
      </c>
      <c r="M8" s="43">
        <f t="shared" si="2"/>
        <v>0</v>
      </c>
      <c r="N8" s="43" t="str">
        <f t="shared" si="2"/>
        <v>kjøtt%</v>
      </c>
      <c r="O8" s="43" t="str">
        <f t="shared" si="2"/>
        <v>Kjøtt%</v>
      </c>
      <c r="P8" s="43" t="str">
        <f t="shared" si="2"/>
        <v>U/HL</v>
      </c>
      <c r="Q8" s="43" t="str">
        <f t="shared" si="2"/>
        <v>U/HL</v>
      </c>
      <c r="R8" s="43" t="str">
        <f t="shared" si="2"/>
        <v>og kjøtt%</v>
      </c>
      <c r="S8" s="43" t="str">
        <f t="shared" si="2"/>
        <v>bonde</v>
      </c>
      <c r="T8" s="86" t="str">
        <f t="shared" si="2"/>
        <v>klasse</v>
      </c>
      <c r="U8" s="43" t="str">
        <f t="shared" si="2"/>
        <v>M/HL</v>
      </c>
      <c r="V8" s="37"/>
      <c r="W8" s="4"/>
      <c r="X8" s="50"/>
      <c r="Y8" s="50"/>
      <c r="Z8" s="1"/>
      <c r="AA8" s="5"/>
      <c r="AD8" s="2"/>
      <c r="AE8" s="5"/>
      <c r="AF8" s="5"/>
    </row>
    <row r="9" spans="1:45" ht="15.75" customHeight="1">
      <c r="A9" s="37"/>
      <c r="B9" s="92">
        <f>+B27</f>
        <v>2024</v>
      </c>
      <c r="C9" s="92">
        <f>+C27</f>
        <v>1</v>
      </c>
      <c r="D9" s="92" t="str">
        <f>+D27</f>
        <v>Nortura</v>
      </c>
      <c r="E9" s="92">
        <f>+E27</f>
        <v>162</v>
      </c>
      <c r="F9" s="43"/>
      <c r="G9" s="266">
        <f>+G27</f>
        <v>28567</v>
      </c>
      <c r="H9" s="277"/>
      <c r="I9" s="266">
        <f>+I27</f>
        <v>28564</v>
      </c>
      <c r="J9" s="43"/>
      <c r="K9" s="104">
        <f>+K27</f>
        <v>90.697526748579222</v>
      </c>
      <c r="L9" s="104">
        <f>+L27</f>
        <v>90.587352196989116</v>
      </c>
      <c r="M9" s="121"/>
      <c r="N9" s="94">
        <f t="shared" ref="N9:U9" si="3">+N27</f>
        <v>60.871026466881389</v>
      </c>
      <c r="O9" s="94">
        <f t="shared" si="3"/>
        <v>2.3363602854181642</v>
      </c>
      <c r="P9" s="104">
        <f t="shared" si="3"/>
        <v>82.492066937404516</v>
      </c>
      <c r="Q9" s="104">
        <f t="shared" si="3"/>
        <v>9.8312180182929367</v>
      </c>
      <c r="R9" s="93">
        <f t="shared" si="3"/>
        <v>-27.732532717155426</v>
      </c>
      <c r="S9" s="93">
        <f t="shared" si="3"/>
        <v>176.33950617283949</v>
      </c>
      <c r="T9" s="94">
        <f t="shared" si="3"/>
        <v>3.3784086533412694</v>
      </c>
      <c r="U9" s="104">
        <f t="shared" si="3"/>
        <v>89.378052486494525</v>
      </c>
      <c r="V9" s="37"/>
      <c r="W9" s="4"/>
      <c r="X9" s="50"/>
      <c r="Y9" s="50"/>
      <c r="Z9" s="1"/>
      <c r="AA9" s="5"/>
      <c r="AD9" s="2"/>
      <c r="AE9" s="5"/>
      <c r="AF9" s="5"/>
    </row>
    <row r="10" spans="1:45" ht="15.75" customHeight="1">
      <c r="A10" s="37"/>
      <c r="B10" s="92">
        <f>+B41</f>
        <v>2024</v>
      </c>
      <c r="C10" s="92">
        <f t="shared" ref="C10:U10" si="4">+C41</f>
        <v>2</v>
      </c>
      <c r="D10" s="92" t="str">
        <f t="shared" si="4"/>
        <v>KLF</v>
      </c>
      <c r="E10" s="92">
        <f t="shared" si="4"/>
        <v>37</v>
      </c>
      <c r="F10" s="43"/>
      <c r="G10" s="266">
        <f t="shared" si="4"/>
        <v>2930</v>
      </c>
      <c r="H10" s="277"/>
      <c r="I10" s="266">
        <f t="shared" si="4"/>
        <v>2930</v>
      </c>
      <c r="J10" s="43"/>
      <c r="K10" s="104">
        <f t="shared" si="4"/>
        <v>9.3024732514207678</v>
      </c>
      <c r="L10" s="104">
        <f t="shared" si="4"/>
        <v>9.4126478030108629</v>
      </c>
      <c r="M10" s="121"/>
      <c r="N10" s="94">
        <f t="shared" si="4"/>
        <v>60.947440273037543</v>
      </c>
      <c r="O10" s="94">
        <f t="shared" si="4"/>
        <v>2.0907651490658687</v>
      </c>
      <c r="P10" s="104">
        <f t="shared" si="4"/>
        <v>83.561808873720096</v>
      </c>
      <c r="Q10" s="104">
        <f t="shared" si="4"/>
        <v>9.4247505903566182</v>
      </c>
      <c r="R10" s="93">
        <f t="shared" si="4"/>
        <v>-34.864494728512831</v>
      </c>
      <c r="S10" s="93">
        <f t="shared" si="4"/>
        <v>79.189189189189193</v>
      </c>
      <c r="T10" s="94">
        <f t="shared" si="4"/>
        <v>3.1006825938566553</v>
      </c>
      <c r="U10" s="104">
        <f t="shared" si="4"/>
        <v>90.532837349642634</v>
      </c>
      <c r="V10" s="37"/>
      <c r="W10" s="4"/>
      <c r="X10" s="50"/>
      <c r="Y10" s="50"/>
      <c r="Z10" s="1"/>
      <c r="AA10" s="5"/>
      <c r="AD10" s="2"/>
      <c r="AE10" s="5"/>
      <c r="AF10" s="5"/>
    </row>
    <row r="11" spans="1:45" ht="15.75" customHeight="1">
      <c r="A11" s="37"/>
      <c r="B11" s="37"/>
      <c r="C11" s="37"/>
      <c r="D11" s="56"/>
      <c r="E11" s="37"/>
      <c r="F11" s="37"/>
      <c r="G11" s="269"/>
      <c r="H11" s="277"/>
      <c r="I11" s="269"/>
      <c r="J11" s="37"/>
      <c r="K11" s="111"/>
      <c r="L11" s="111"/>
      <c r="M11" s="111"/>
      <c r="N11" s="37"/>
      <c r="O11" s="37"/>
      <c r="P11" s="111"/>
      <c r="Q11" s="111"/>
      <c r="R11" s="64"/>
      <c r="S11" s="64"/>
      <c r="T11" s="80"/>
      <c r="U11" s="111"/>
      <c r="V11" s="37"/>
      <c r="W11" s="4"/>
      <c r="X11" s="50"/>
      <c r="Y11" s="50"/>
      <c r="Z11" s="1"/>
      <c r="AA11" s="5"/>
      <c r="AD11" s="2"/>
      <c r="AE11" s="5"/>
      <c r="AF11" s="5"/>
    </row>
    <row r="12" spans="1:45" ht="15.6">
      <c r="A12" s="37"/>
      <c r="B12" s="37"/>
      <c r="C12" s="37"/>
      <c r="D12" s="37"/>
      <c r="E12" s="32" t="s">
        <v>3</v>
      </c>
      <c r="F12" s="32"/>
      <c r="G12" s="269"/>
      <c r="H12" s="277"/>
      <c r="I12" s="265" t="s">
        <v>3</v>
      </c>
      <c r="J12" s="37"/>
      <c r="K12" s="111"/>
      <c r="L12" s="111"/>
      <c r="M12" s="111"/>
      <c r="N12" s="37"/>
      <c r="O12" s="37"/>
      <c r="P12" s="96" t="s">
        <v>17</v>
      </c>
      <c r="Q12" s="96" t="s">
        <v>393</v>
      </c>
      <c r="R12" s="73" t="s">
        <v>50</v>
      </c>
      <c r="S12" s="73" t="s">
        <v>3</v>
      </c>
      <c r="T12" s="80"/>
      <c r="U12" s="96" t="s">
        <v>17</v>
      </c>
      <c r="V12" s="37"/>
      <c r="W12" s="4"/>
      <c r="X12" s="4"/>
      <c r="Y12" s="4"/>
      <c r="Z12" s="4"/>
      <c r="AA12" s="4"/>
      <c r="AE12"/>
    </row>
    <row r="13" spans="1:45" ht="15.6">
      <c r="A13" s="37"/>
      <c r="B13" s="37"/>
      <c r="C13" s="43" t="s">
        <v>480</v>
      </c>
      <c r="D13" s="37"/>
      <c r="E13" s="32" t="s">
        <v>438</v>
      </c>
      <c r="F13" s="32"/>
      <c r="G13" s="265" t="s">
        <v>3</v>
      </c>
      <c r="H13" s="277"/>
      <c r="I13" s="265" t="s">
        <v>399</v>
      </c>
      <c r="J13" s="73"/>
      <c r="K13" s="96" t="s">
        <v>3</v>
      </c>
      <c r="L13" s="96" t="s">
        <v>1</v>
      </c>
      <c r="M13" s="111"/>
      <c r="N13" s="32" t="s">
        <v>17</v>
      </c>
      <c r="O13" s="32" t="s">
        <v>393</v>
      </c>
      <c r="P13" s="96" t="s">
        <v>397</v>
      </c>
      <c r="Q13" s="96" t="s">
        <v>397</v>
      </c>
      <c r="R13" s="73" t="s">
        <v>71</v>
      </c>
      <c r="S13" s="73" t="s">
        <v>371</v>
      </c>
      <c r="T13" s="79" t="s">
        <v>17</v>
      </c>
      <c r="U13" s="96" t="s">
        <v>397</v>
      </c>
      <c r="V13" s="37"/>
      <c r="W13" s="4"/>
      <c r="X13" s="50"/>
      <c r="Y13" s="50"/>
      <c r="Z13" s="1"/>
      <c r="AA13" s="5"/>
      <c r="AE13"/>
    </row>
    <row r="14" spans="1:45" ht="15.6">
      <c r="A14" s="37"/>
      <c r="B14" s="43" t="s">
        <v>61</v>
      </c>
      <c r="C14" s="43" t="s">
        <v>447</v>
      </c>
      <c r="D14" s="40"/>
      <c r="E14" s="32" t="s">
        <v>434</v>
      </c>
      <c r="F14" s="32"/>
      <c r="G14" s="265" t="s">
        <v>11</v>
      </c>
      <c r="H14" s="277"/>
      <c r="I14" s="265" t="s">
        <v>391</v>
      </c>
      <c r="J14" s="73"/>
      <c r="K14" s="96" t="s">
        <v>361</v>
      </c>
      <c r="L14" s="96" t="s">
        <v>361</v>
      </c>
      <c r="M14" s="111"/>
      <c r="N14" s="32" t="s">
        <v>391</v>
      </c>
      <c r="O14" s="32" t="s">
        <v>395</v>
      </c>
      <c r="P14" s="96" t="s">
        <v>394</v>
      </c>
      <c r="Q14" s="96" t="s">
        <v>394</v>
      </c>
      <c r="R14" s="73" t="s">
        <v>401</v>
      </c>
      <c r="S14" s="73" t="s">
        <v>468</v>
      </c>
      <c r="T14" s="79" t="s">
        <v>29</v>
      </c>
      <c r="U14" s="96" t="s">
        <v>400</v>
      </c>
      <c r="V14" s="37"/>
      <c r="W14" s="4"/>
      <c r="X14" s="50"/>
      <c r="Y14" s="50"/>
      <c r="Z14" s="1"/>
      <c r="AA14" s="5"/>
      <c r="AE14"/>
    </row>
    <row r="15" spans="1:45" ht="17.25" customHeight="1">
      <c r="A15" s="37"/>
      <c r="B15" s="45">
        <f>+'Ark1'!C343</f>
        <v>2012</v>
      </c>
      <c r="C15" s="45">
        <f>+'Ark1'!H343</f>
        <v>1</v>
      </c>
      <c r="D15" s="46" t="s">
        <v>51</v>
      </c>
      <c r="E15" s="45">
        <f>+'Ark1'!Q343</f>
        <v>20</v>
      </c>
      <c r="F15" s="32"/>
      <c r="G15" s="278">
        <f>+'Ark1'!R343</f>
        <v>938</v>
      </c>
      <c r="H15" s="277"/>
      <c r="I15" s="278">
        <f>+'Ark1'!S343</f>
        <v>938</v>
      </c>
      <c r="J15" s="73"/>
      <c r="K15" s="97">
        <f>+'Ark1'!AA343</f>
        <v>95.51934826883911</v>
      </c>
      <c r="L15" s="97">
        <f>+'Ark1'!AB343</f>
        <v>95.028042328042375</v>
      </c>
      <c r="M15" s="111"/>
      <c r="N15" s="47">
        <f>+'Ark1'!U343</f>
        <v>59.931769722814479</v>
      </c>
      <c r="O15" s="47">
        <f>+'Ark1'!Y343</f>
        <v>2.9781781437170887</v>
      </c>
      <c r="P15" s="97">
        <f>+'Ark1'!W343</f>
        <v>76.589765458422193</v>
      </c>
      <c r="Q15" s="97">
        <f>+'Ark1'!X343</f>
        <v>12.57469544826545</v>
      </c>
      <c r="R15" s="65">
        <f>+'Ark1'!Z343</f>
        <v>-52.109308170109053</v>
      </c>
      <c r="S15" s="65">
        <f t="shared" ref="S15" si="5">+G15/E15</f>
        <v>46.9</v>
      </c>
      <c r="T15" s="47">
        <f>+'Ark1'!T343</f>
        <v>15.634328358208951</v>
      </c>
      <c r="U15" s="97">
        <f>+'Ark1'!V343</f>
        <v>82.979160843360987</v>
      </c>
      <c r="V15" s="37"/>
      <c r="W15" s="2"/>
      <c r="X15" s="49"/>
      <c r="Y15" s="49"/>
      <c r="AA15" s="5"/>
      <c r="AC15" s="11"/>
      <c r="AD15" s="11"/>
      <c r="AE15" s="9"/>
      <c r="AF15" s="9"/>
      <c r="AG15" s="9"/>
    </row>
    <row r="16" spans="1:45" ht="17.25" customHeight="1">
      <c r="A16" s="37"/>
      <c r="B16" s="45">
        <f>+'Ark1'!C344</f>
        <v>2013</v>
      </c>
      <c r="C16" s="45">
        <f>+'Ark1'!H344</f>
        <v>1</v>
      </c>
      <c r="D16" s="46" t="s">
        <v>51</v>
      </c>
      <c r="E16" s="45">
        <f>+'Ark1'!Q344</f>
        <v>68</v>
      </c>
      <c r="F16" s="32"/>
      <c r="G16" s="278">
        <f>+'Ark1'!R344</f>
        <v>4837</v>
      </c>
      <c r="H16" s="277"/>
      <c r="I16" s="278">
        <f>+'Ark1'!S344</f>
        <v>4837</v>
      </c>
      <c r="J16" s="73"/>
      <c r="K16" s="97">
        <f>+'Ark1'!AA344</f>
        <v>89.690339328759521</v>
      </c>
      <c r="L16" s="97">
        <f>+'Ark1'!AB344</f>
        <v>88.981925710604543</v>
      </c>
      <c r="M16" s="111"/>
      <c r="N16" s="47">
        <f>+'Ark1'!U344</f>
        <v>60.634277444697112</v>
      </c>
      <c r="O16" s="47">
        <f>+'Ark1'!Y344</f>
        <v>2.9570013698746953</v>
      </c>
      <c r="P16" s="97">
        <f>+'Ark1'!W344</f>
        <v>74.018833988008893</v>
      </c>
      <c r="Q16" s="97">
        <f>+'Ark1'!X344</f>
        <v>11.023390604643398</v>
      </c>
      <c r="R16" s="65">
        <f>+'Ark1'!Z344</f>
        <v>-43.878403983968866</v>
      </c>
      <c r="S16" s="65">
        <f t="shared" ref="S16:S21" si="6">+G16/E16</f>
        <v>71.132352941176464</v>
      </c>
      <c r="T16" s="47">
        <f>+'Ark1'!T344</f>
        <v>15.927020880711185</v>
      </c>
      <c r="U16" s="97">
        <f>+'Ark1'!V344</f>
        <v>80.193752966423617</v>
      </c>
      <c r="V16" s="37"/>
      <c r="W16" s="2"/>
      <c r="X16" s="49"/>
      <c r="Y16" s="49"/>
      <c r="AA16" s="5"/>
      <c r="AC16" s="11"/>
      <c r="AD16" s="11"/>
      <c r="AE16" s="9"/>
      <c r="AF16" s="9"/>
      <c r="AG16" s="9"/>
    </row>
    <row r="17" spans="1:33" ht="15.6">
      <c r="A17" s="37"/>
      <c r="B17" s="45">
        <f>+'Ark1'!C345</f>
        <v>2014</v>
      </c>
      <c r="C17" s="45">
        <f>+'Ark1'!H345</f>
        <v>1</v>
      </c>
      <c r="D17" s="46" t="s">
        <v>51</v>
      </c>
      <c r="E17" s="45">
        <f>+'Ark1'!Q345</f>
        <v>97</v>
      </c>
      <c r="F17" s="32"/>
      <c r="G17" s="278">
        <f>+'Ark1'!R345</f>
        <v>8942</v>
      </c>
      <c r="H17" s="277"/>
      <c r="I17" s="278">
        <f>+'Ark1'!S345</f>
        <v>8942</v>
      </c>
      <c r="J17" s="73"/>
      <c r="K17" s="97">
        <f>+'Ark1'!AA345</f>
        <v>84.128328158810803</v>
      </c>
      <c r="L17" s="97">
        <f>+'Ark1'!AB345</f>
        <v>83.466664717644619</v>
      </c>
      <c r="M17" s="111"/>
      <c r="N17" s="47">
        <f>+'Ark1'!U345</f>
        <v>60.39107582196376</v>
      </c>
      <c r="O17" s="47">
        <f>+'Ark1'!Y345</f>
        <v>2.7933246275548056</v>
      </c>
      <c r="P17" s="97">
        <f>+'Ark1'!W345</f>
        <v>76.62696264817744</v>
      </c>
      <c r="Q17" s="97">
        <f>+'Ark1'!X345</f>
        <v>10.315704680851251</v>
      </c>
      <c r="R17" s="65">
        <f>+'Ark1'!Z345</f>
        <v>-39.899286181080846</v>
      </c>
      <c r="S17" s="65">
        <f t="shared" si="6"/>
        <v>92.185567010309285</v>
      </c>
      <c r="T17" s="47">
        <f>+'Ark1'!T345</f>
        <v>15.792887497204212</v>
      </c>
      <c r="U17" s="97">
        <f>+'Ark1'!V345</f>
        <v>83.019461157288191</v>
      </c>
      <c r="V17" s="37"/>
      <c r="W17" s="2"/>
      <c r="X17" s="49"/>
      <c r="Y17" s="49"/>
      <c r="AC17" s="11"/>
      <c r="AD17" s="11"/>
      <c r="AE17" s="9"/>
      <c r="AF17" s="9"/>
      <c r="AG17" s="9"/>
    </row>
    <row r="18" spans="1:33" ht="15.6">
      <c r="A18" s="37"/>
      <c r="B18" s="45">
        <f>+'Ark1'!C346</f>
        <v>2015</v>
      </c>
      <c r="C18" s="45">
        <f>+'Ark1'!H346</f>
        <v>1</v>
      </c>
      <c r="D18" s="46" t="s">
        <v>51</v>
      </c>
      <c r="E18" s="45">
        <f>+'Ark1'!Q346</f>
        <v>141</v>
      </c>
      <c r="F18" s="32"/>
      <c r="G18" s="278">
        <f>+'Ark1'!R346</f>
        <v>29809</v>
      </c>
      <c r="H18" s="277"/>
      <c r="I18" s="278">
        <f>+'Ark1'!S346</f>
        <v>29769</v>
      </c>
      <c r="J18" s="73"/>
      <c r="K18" s="97">
        <f>+'Ark1'!AA346</f>
        <v>78.546019867724169</v>
      </c>
      <c r="L18" s="97">
        <f>+'Ark1'!AB346</f>
        <v>78.132089957647111</v>
      </c>
      <c r="M18" s="111"/>
      <c r="N18" s="47">
        <f>+'Ark1'!U346</f>
        <v>60.389935839295894</v>
      </c>
      <c r="O18" s="47">
        <f>+'Ark1'!Y346</f>
        <v>2.7823726917162599</v>
      </c>
      <c r="P18" s="97">
        <f>+'Ark1'!W346</f>
        <v>80.383865766401357</v>
      </c>
      <c r="Q18" s="97">
        <f>+'Ark1'!X346</f>
        <v>10.028848844946868</v>
      </c>
      <c r="R18" s="65">
        <f>+'Ark1'!Z346</f>
        <v>-38.114699834333379</v>
      </c>
      <c r="S18" s="65">
        <f t="shared" si="6"/>
        <v>211.41134751773049</v>
      </c>
      <c r="T18" s="47">
        <f>+'Ark1'!T346</f>
        <v>15.774128618873497</v>
      </c>
      <c r="U18" s="97">
        <f>+'Ark1'!V346</f>
        <v>87.138609037511344</v>
      </c>
      <c r="V18" s="37"/>
      <c r="W18" s="2"/>
      <c r="X18" s="49"/>
      <c r="Y18" s="49"/>
      <c r="AC18" s="11"/>
      <c r="AD18" s="11"/>
      <c r="AE18" s="9"/>
      <c r="AF18" s="9"/>
      <c r="AG18" s="9"/>
    </row>
    <row r="19" spans="1:33" ht="15.6">
      <c r="A19" s="37"/>
      <c r="B19" s="45">
        <f>+'Ark1'!C347</f>
        <v>2016</v>
      </c>
      <c r="C19" s="45">
        <f>+'Ark1'!H347</f>
        <v>1</v>
      </c>
      <c r="D19" s="46" t="s">
        <v>51</v>
      </c>
      <c r="E19" s="45">
        <f>+'Ark1'!Q347</f>
        <v>151</v>
      </c>
      <c r="F19" s="32"/>
      <c r="G19" s="278">
        <f>+'Ark1'!R347</f>
        <v>35141</v>
      </c>
      <c r="H19" s="277"/>
      <c r="I19" s="278">
        <f>+'Ark1'!S347</f>
        <v>35108</v>
      </c>
      <c r="J19" s="73"/>
      <c r="K19" s="97">
        <f>+'Ark1'!AA347</f>
        <v>74.933896281132704</v>
      </c>
      <c r="L19" s="97">
        <f>+'Ark1'!AB347</f>
        <v>74.372622162853588</v>
      </c>
      <c r="M19" s="111"/>
      <c r="N19" s="47">
        <f>+'Ark1'!U347</f>
        <v>60.310128745585047</v>
      </c>
      <c r="O19" s="47">
        <f>+'Ark1'!Y347</f>
        <v>2.8252799602257257</v>
      </c>
      <c r="P19" s="97">
        <f>+'Ark1'!W347</f>
        <v>80.930269454254784</v>
      </c>
      <c r="Q19" s="97">
        <f>+'Ark1'!X347</f>
        <v>10.861042177093649</v>
      </c>
      <c r="R19" s="65">
        <f>+'Ark1'!Z347</f>
        <v>-31.316364486282357</v>
      </c>
      <c r="S19" s="65">
        <f t="shared" si="6"/>
        <v>232.72185430463577</v>
      </c>
      <c r="T19" s="47">
        <f>+'Ark1'!T347</f>
        <v>15.737030818701804</v>
      </c>
      <c r="U19" s="97">
        <f>+'Ark1'!V347</f>
        <v>87.717207796254897</v>
      </c>
      <c r="V19" s="37"/>
      <c r="W19" s="2"/>
      <c r="X19" s="49"/>
      <c r="Y19" s="49"/>
      <c r="AC19" s="11"/>
      <c r="AD19" s="11"/>
      <c r="AE19" s="9"/>
      <c r="AF19" s="9"/>
      <c r="AG19" s="9"/>
    </row>
    <row r="20" spans="1:33" ht="15.6">
      <c r="A20" s="37"/>
      <c r="B20" s="45">
        <f>+'Ark1'!C348</f>
        <v>2017</v>
      </c>
      <c r="C20" s="45">
        <f>+'Ark1'!H348</f>
        <v>1</v>
      </c>
      <c r="D20" s="46" t="s">
        <v>51</v>
      </c>
      <c r="E20" s="45">
        <f>+'Ark1'!Q348</f>
        <v>143</v>
      </c>
      <c r="F20" s="32"/>
      <c r="G20" s="278">
        <f>+'Ark1'!R348</f>
        <v>27085</v>
      </c>
      <c r="H20" s="277"/>
      <c r="I20" s="278">
        <f>+'Ark1'!S348</f>
        <v>27066</v>
      </c>
      <c r="J20" s="73"/>
      <c r="K20" s="97">
        <f>+'Ark1'!AA348</f>
        <v>78.151599965374942</v>
      </c>
      <c r="L20" s="97">
        <f>+'Ark1'!AB348</f>
        <v>78.161279957895616</v>
      </c>
      <c r="M20" s="111"/>
      <c r="N20" s="47">
        <f>+'Ark1'!U348</f>
        <v>60.418606369614999</v>
      </c>
      <c r="O20" s="47">
        <f>+'Ark1'!Y348</f>
        <v>2.8491806037475724</v>
      </c>
      <c r="P20" s="97">
        <f>+'Ark1'!W348</f>
        <v>81.689433237272397</v>
      </c>
      <c r="Q20" s="97">
        <f>+'Ark1'!X348</f>
        <v>11.464053867139745</v>
      </c>
      <c r="R20" s="65">
        <f>+'Ark1'!Z348</f>
        <v>-31.882703913647539</v>
      </c>
      <c r="S20" s="65">
        <f t="shared" si="6"/>
        <v>189.4055944055944</v>
      </c>
      <c r="T20" s="47">
        <f>+'Ark1'!T348</f>
        <v>15.788517629684325</v>
      </c>
      <c r="U20" s="97">
        <f>+'Ark1'!V348</f>
        <v>88.531857321762814</v>
      </c>
      <c r="V20" s="37"/>
      <c r="W20" s="12"/>
      <c r="X20" s="11"/>
      <c r="Y20" s="11"/>
      <c r="AC20" s="11"/>
      <c r="AD20" s="11"/>
      <c r="AE20" s="9"/>
      <c r="AF20" s="9"/>
      <c r="AG20" s="9"/>
    </row>
    <row r="21" spans="1:33" ht="15.6">
      <c r="A21" s="37"/>
      <c r="B21" s="45">
        <f>+'Ark1'!C349</f>
        <v>2018</v>
      </c>
      <c r="C21" s="45">
        <f>+'Ark1'!H349</f>
        <v>1</v>
      </c>
      <c r="D21" s="46" t="s">
        <v>51</v>
      </c>
      <c r="E21" s="45">
        <f>+'Ark1'!Q349</f>
        <v>132</v>
      </c>
      <c r="F21" s="32"/>
      <c r="G21" s="278">
        <f>+'Ark1'!R349</f>
        <v>19361</v>
      </c>
      <c r="H21" s="277"/>
      <c r="I21" s="278">
        <f>+'Ark1'!S349</f>
        <v>19336</v>
      </c>
      <c r="J21" s="73"/>
      <c r="K21" s="97">
        <f>+'Ark1'!AA349</f>
        <v>77.329552262651262</v>
      </c>
      <c r="L21" s="97">
        <f>+'Ark1'!AB349</f>
        <v>77.539575054965823</v>
      </c>
      <c r="M21" s="111"/>
      <c r="N21" s="47">
        <f>+'Ark1'!U349</f>
        <v>60.756361191559783</v>
      </c>
      <c r="O21" s="47">
        <f>+'Ark1'!Y349</f>
        <v>2.7463559334111687</v>
      </c>
      <c r="P21" s="97">
        <f>+'Ark1'!W349</f>
        <v>80.646002275547986</v>
      </c>
      <c r="Q21" s="97">
        <f>+'Ark1'!X349</f>
        <v>10.942090560327344</v>
      </c>
      <c r="R21" s="65">
        <f>+'Ark1'!Z349</f>
        <v>-31.911522807959127</v>
      </c>
      <c r="S21" s="65">
        <f t="shared" si="6"/>
        <v>146.67424242424244</v>
      </c>
      <c r="T21" s="47">
        <f>+'Ark1'!T349</f>
        <v>15.956768761944122</v>
      </c>
      <c r="U21" s="97">
        <f>+'Ark1'!V349</f>
        <v>87.421959432351699</v>
      </c>
      <c r="V21" s="37"/>
      <c r="W21" s="12"/>
      <c r="X21" s="11"/>
      <c r="Y21" s="11"/>
      <c r="AC21" s="11"/>
      <c r="AD21" s="11"/>
      <c r="AE21" s="9"/>
      <c r="AF21" s="9"/>
      <c r="AG21" s="9"/>
    </row>
    <row r="22" spans="1:33" ht="15.6">
      <c r="A22" s="37"/>
      <c r="B22" s="45">
        <f>+'Ark1'!C350</f>
        <v>2019</v>
      </c>
      <c r="C22" s="45">
        <f>+'Ark1'!H350</f>
        <v>1</v>
      </c>
      <c r="D22" s="46" t="s">
        <v>51</v>
      </c>
      <c r="E22" s="45">
        <f>+'Ark1'!Q350</f>
        <v>124</v>
      </c>
      <c r="F22" s="32"/>
      <c r="G22" s="278">
        <f>+'Ark1'!R350</f>
        <v>15906</v>
      </c>
      <c r="H22" s="277"/>
      <c r="I22" s="278">
        <f>+'Ark1'!S350</f>
        <v>15896</v>
      </c>
      <c r="J22" s="73"/>
      <c r="K22" s="97">
        <f>+'Ark1'!AA350</f>
        <v>78.977159880834179</v>
      </c>
      <c r="L22" s="97">
        <f>+'Ark1'!AB350</f>
        <v>78.723361911566599</v>
      </c>
      <c r="M22" s="111"/>
      <c r="N22" s="47">
        <f>+'Ark1'!U350</f>
        <v>61.400037745344747</v>
      </c>
      <c r="O22" s="47">
        <f>+'Ark1'!Y350</f>
        <v>2.5727849588478455</v>
      </c>
      <c r="P22" s="97">
        <f>+'Ark1'!W350</f>
        <v>80.128027176647905</v>
      </c>
      <c r="Q22" s="97">
        <f>+'Ark1'!X350</f>
        <v>10.189123626820399</v>
      </c>
      <c r="R22" s="65">
        <f>+'Ark1'!Z350</f>
        <v>-28.969439837733081</v>
      </c>
      <c r="S22" s="65">
        <f t="shared" ref="S22:S23" si="7">+G22/E22</f>
        <v>128.2741935483871</v>
      </c>
      <c r="T22" s="47">
        <f>+'Ark1'!T350</f>
        <v>16.295800326920652</v>
      </c>
      <c r="U22" s="97">
        <f>+'Ark1'!V350</f>
        <v>86.836438475224</v>
      </c>
      <c r="V22" s="37"/>
      <c r="W22" s="12"/>
      <c r="X22" s="11"/>
      <c r="Y22" s="11"/>
      <c r="AC22" s="11"/>
      <c r="AD22" s="11"/>
      <c r="AE22" s="9"/>
      <c r="AF22" s="9"/>
      <c r="AG22" s="9"/>
    </row>
    <row r="23" spans="1:33" ht="15.6">
      <c r="A23" s="37"/>
      <c r="B23" s="45">
        <f>+'Ark1'!C351</f>
        <v>2020</v>
      </c>
      <c r="C23" s="45">
        <f>+'Ark1'!H351</f>
        <v>1</v>
      </c>
      <c r="D23" s="46" t="s">
        <v>51</v>
      </c>
      <c r="E23" s="45">
        <f>+'Ark1'!Q351</f>
        <v>141</v>
      </c>
      <c r="F23" s="32"/>
      <c r="G23" s="278">
        <f>+'Ark1'!R351</f>
        <v>17296</v>
      </c>
      <c r="H23" s="277"/>
      <c r="I23" s="278">
        <f>+'Ark1'!S351</f>
        <v>17287</v>
      </c>
      <c r="J23" s="73"/>
      <c r="K23" s="97">
        <f>+'Ark1'!AA351</f>
        <v>82.843184213047209</v>
      </c>
      <c r="L23" s="97">
        <f>+'Ark1'!AB351</f>
        <v>82.593669582290659</v>
      </c>
      <c r="M23" s="111"/>
      <c r="N23" s="47">
        <f>+'Ark1'!U351</f>
        <v>61.389599120726551</v>
      </c>
      <c r="O23" s="47">
        <f>+'Ark1'!Y351</f>
        <v>2.5633530024665419</v>
      </c>
      <c r="P23" s="97">
        <f>+'Ark1'!W351</f>
        <v>82.385188291780281</v>
      </c>
      <c r="Q23" s="97">
        <f>+'Ark1'!X351</f>
        <v>10.689564444982423</v>
      </c>
      <c r="R23" s="65">
        <f>+'Ark1'!Z351</f>
        <v>-34.298633387188907</v>
      </c>
      <c r="S23" s="65">
        <f t="shared" si="7"/>
        <v>122.66666666666667</v>
      </c>
      <c r="T23" s="47">
        <f>+'Ark1'!T351</f>
        <v>16.351815448658645</v>
      </c>
      <c r="U23" s="97">
        <f>+'Ark1'!V351</f>
        <v>89.276901379621222</v>
      </c>
      <c r="V23" s="37"/>
      <c r="W23" s="12"/>
      <c r="X23" s="11"/>
      <c r="Y23" s="11"/>
      <c r="AC23" s="11"/>
      <c r="AD23" s="11"/>
      <c r="AE23" s="9"/>
      <c r="AF23" s="9"/>
      <c r="AG23" s="9"/>
    </row>
    <row r="24" spans="1:33" ht="15.6">
      <c r="A24" s="37"/>
      <c r="B24" s="45">
        <f>+'Ark1'!C352</f>
        <v>2021</v>
      </c>
      <c r="C24" s="45">
        <f>+'Ark1'!H352</f>
        <v>1</v>
      </c>
      <c r="D24" s="46" t="s">
        <v>51</v>
      </c>
      <c r="E24" s="45">
        <f>+'Ark1'!Q352</f>
        <v>144</v>
      </c>
      <c r="F24" s="32"/>
      <c r="G24" s="278">
        <f>+'Ark1'!R352</f>
        <v>21479</v>
      </c>
      <c r="H24" s="277"/>
      <c r="I24" s="278">
        <f>+'Ark1'!S352</f>
        <v>21471</v>
      </c>
      <c r="J24" s="73"/>
      <c r="K24" s="97">
        <f>+'Ark1'!AA352</f>
        <v>81.694051422485941</v>
      </c>
      <c r="L24" s="97">
        <f>+'Ark1'!AB352</f>
        <v>81.331002196342098</v>
      </c>
      <c r="M24" s="111"/>
      <c r="N24" s="47">
        <f>+'Ark1'!U352</f>
        <v>61.019607843137265</v>
      </c>
      <c r="O24" s="47">
        <f>+'Ark1'!Y352</f>
        <v>2.3942857421151</v>
      </c>
      <c r="P24" s="97">
        <f>+'Ark1'!W352</f>
        <v>84.50703181034882</v>
      </c>
      <c r="Q24" s="97">
        <f>+'Ark1'!X352</f>
        <v>10.456361607378982</v>
      </c>
      <c r="R24" s="65">
        <f>+'Ark1'!Z352</f>
        <v>-29.180612001878771</v>
      </c>
      <c r="S24" s="65">
        <f t="shared" ref="S24" si="8">+G24/E24</f>
        <v>149.15972222222223</v>
      </c>
      <c r="T24" s="47">
        <f>+'Ark1'!T352</f>
        <v>16.265747939848229</v>
      </c>
      <c r="U24" s="97">
        <f>+'Ark1'!V352</f>
        <v>91.58419078509155</v>
      </c>
      <c r="V24" s="37"/>
      <c r="W24" s="12"/>
      <c r="X24" s="11"/>
      <c r="Y24" s="11"/>
      <c r="AC24" s="11"/>
      <c r="AD24" s="11"/>
      <c r="AE24" s="9"/>
      <c r="AF24" s="9"/>
      <c r="AG24" s="9"/>
    </row>
    <row r="25" spans="1:33" ht="15.6">
      <c r="A25" s="37"/>
      <c r="B25" s="45">
        <f>+'Ark1'!C353</f>
        <v>2022</v>
      </c>
      <c r="C25" s="45">
        <f>+'Ark1'!H353</f>
        <v>1</v>
      </c>
      <c r="D25" s="46" t="s">
        <v>51</v>
      </c>
      <c r="E25" s="45">
        <f>+'Ark1'!Q353</f>
        <v>173</v>
      </c>
      <c r="F25" s="32"/>
      <c r="G25" s="278">
        <f>+'Ark1'!R353</f>
        <v>25502</v>
      </c>
      <c r="H25" s="277"/>
      <c r="I25" s="278">
        <f>+'Ark1'!S353</f>
        <v>25492</v>
      </c>
      <c r="J25" s="73"/>
      <c r="K25" s="97">
        <f>+'Ark1'!AA353</f>
        <v>88.542462329004948</v>
      </c>
      <c r="L25" s="97">
        <f>+'Ark1'!AB353</f>
        <v>88.273651737703986</v>
      </c>
      <c r="M25" s="111"/>
      <c r="N25" s="47">
        <f>+'Ark1'!U353</f>
        <v>60.84567707516085</v>
      </c>
      <c r="O25" s="47">
        <f>+'Ark1'!Y353</f>
        <v>2.4189100009879207</v>
      </c>
      <c r="P25" s="97">
        <f>+'Ark1'!W353</f>
        <v>85.524293503844518</v>
      </c>
      <c r="Q25" s="97">
        <f>+'Ark1'!X353</f>
        <v>10.666050935998689</v>
      </c>
      <c r="R25" s="65">
        <f>+'Ark1'!Z353</f>
        <v>-33.083202711529928</v>
      </c>
      <c r="S25" s="65">
        <f t="shared" ref="S25" si="9">+G25/E25</f>
        <v>147.41040462427745</v>
      </c>
      <c r="T25" s="47">
        <f>+'Ark1'!T353</f>
        <v>3.4188298956944556</v>
      </c>
      <c r="U25" s="97">
        <f>+'Ark1'!V353</f>
        <v>92.676991774786117</v>
      </c>
      <c r="V25" s="37"/>
      <c r="W25" s="12"/>
      <c r="X25" s="11"/>
      <c r="Y25" s="11"/>
      <c r="AC25" s="11"/>
      <c r="AD25" s="11"/>
      <c r="AE25" s="9"/>
      <c r="AF25" s="9"/>
      <c r="AG25" s="9"/>
    </row>
    <row r="26" spans="1:33" s="315" customFormat="1" ht="15.6">
      <c r="A26" s="37"/>
      <c r="B26" s="45">
        <f>+'Ark1'!C354</f>
        <v>2023</v>
      </c>
      <c r="C26" s="45">
        <f>+'Ark1'!H354</f>
        <v>1</v>
      </c>
      <c r="D26" s="46" t="s">
        <v>51</v>
      </c>
      <c r="E26" s="45">
        <f>+'Ark1'!Q354</f>
        <v>164</v>
      </c>
      <c r="F26" s="32"/>
      <c r="G26" s="278">
        <f>+'Ark1'!R354</f>
        <v>25791</v>
      </c>
      <c r="H26" s="277"/>
      <c r="I26" s="278">
        <f>+'Ark1'!S354</f>
        <v>25779</v>
      </c>
      <c r="J26" s="73"/>
      <c r="K26" s="97">
        <f>+'Ark1'!AA354</f>
        <v>91.047410597662974</v>
      </c>
      <c r="L26" s="97">
        <f>+'Ark1'!AB354</f>
        <v>91.089751131030809</v>
      </c>
      <c r="M26" s="111"/>
      <c r="N26" s="47">
        <f>+'Ark1'!U354</f>
        <v>60.870243221226559</v>
      </c>
      <c r="O26" s="47">
        <f>+'Ark1'!Y354</f>
        <v>2.4211444561848494</v>
      </c>
      <c r="P26" s="97">
        <f>+'Ark1'!W354</f>
        <v>85.030206757438108</v>
      </c>
      <c r="Q26" s="97">
        <f>+'Ark1'!X354</f>
        <v>10.361120523169356</v>
      </c>
      <c r="R26" s="65">
        <f>+'Ark1'!Z354</f>
        <v>-27.008307627901505</v>
      </c>
      <c r="S26" s="65">
        <f t="shared" ref="S26:S27" si="10">+G26/E26</f>
        <v>157.26219512195121</v>
      </c>
      <c r="T26" s="47">
        <f>+'Ark1'!T354</f>
        <v>3.4054515140940622</v>
      </c>
      <c r="U26" s="97">
        <f>+'Ark1'!V354</f>
        <v>92.139666875079286</v>
      </c>
      <c r="V26" s="37"/>
      <c r="W26" s="12"/>
      <c r="X26" s="11"/>
      <c r="Y26" s="11"/>
      <c r="AC26" s="11"/>
      <c r="AD26" s="11"/>
      <c r="AE26" s="9"/>
      <c r="AF26" s="9"/>
      <c r="AG26" s="9"/>
    </row>
    <row r="27" spans="1:33" s="2" customFormat="1" ht="15.6">
      <c r="A27" s="43"/>
      <c r="B27" s="92">
        <f>+'Ark1'!C355</f>
        <v>2024</v>
      </c>
      <c r="C27" s="92">
        <f>+'Ark1'!H355</f>
        <v>1</v>
      </c>
      <c r="D27" s="92" t="s">
        <v>51</v>
      </c>
      <c r="E27" s="92">
        <f>+'Ark1'!Q355</f>
        <v>162</v>
      </c>
      <c r="F27" s="92"/>
      <c r="G27" s="266">
        <f>+'Ark1'!R355</f>
        <v>28567</v>
      </c>
      <c r="H27" s="266"/>
      <c r="I27" s="266">
        <f>+'Ark1'!S355</f>
        <v>28564</v>
      </c>
      <c r="J27" s="93"/>
      <c r="K27" s="104">
        <f>+'Ark1'!AA355</f>
        <v>90.697526748579222</v>
      </c>
      <c r="L27" s="104">
        <f>+'Ark1'!AB355</f>
        <v>90.587352196989116</v>
      </c>
      <c r="M27" s="104"/>
      <c r="N27" s="94">
        <f>+'Ark1'!U355</f>
        <v>60.871026466881389</v>
      </c>
      <c r="O27" s="94">
        <f>+'Ark1'!Y355</f>
        <v>2.3363602854181642</v>
      </c>
      <c r="P27" s="104">
        <f>+'Ark1'!W355</f>
        <v>82.492066937404516</v>
      </c>
      <c r="Q27" s="104">
        <f>+'Ark1'!X355</f>
        <v>9.8312180182929367</v>
      </c>
      <c r="R27" s="93">
        <f>+'Ark1'!Z355</f>
        <v>-27.732532717155426</v>
      </c>
      <c r="S27" s="93">
        <f t="shared" si="10"/>
        <v>176.33950617283949</v>
      </c>
      <c r="T27" s="94">
        <f>+'Ark1'!T355</f>
        <v>3.3784086533412694</v>
      </c>
      <c r="U27" s="104">
        <f>+'Ark1'!V355</f>
        <v>89.378052486494525</v>
      </c>
      <c r="V27" s="43"/>
      <c r="W27" s="4"/>
      <c r="X27" s="16"/>
      <c r="Y27" s="16"/>
      <c r="Z27" s="5"/>
      <c r="AA27" s="16"/>
    </row>
    <row r="28" spans="1:33" ht="15.6">
      <c r="A28" s="37"/>
      <c r="B28" s="37"/>
      <c r="C28" s="37"/>
      <c r="D28" s="37"/>
      <c r="E28" s="37"/>
      <c r="F28" s="32"/>
      <c r="G28" s="269"/>
      <c r="H28" s="277"/>
      <c r="I28" s="269"/>
      <c r="J28" s="73"/>
      <c r="K28" s="37"/>
      <c r="L28" s="37"/>
      <c r="M28" s="37"/>
      <c r="N28" s="37"/>
      <c r="O28" s="37"/>
      <c r="P28" s="37"/>
      <c r="Q28" s="37"/>
      <c r="R28" s="37"/>
      <c r="S28" s="37"/>
      <c r="T28" s="80"/>
      <c r="U28" s="37"/>
      <c r="V28" s="37"/>
      <c r="W28" s="4"/>
      <c r="X28" s="14"/>
      <c r="Y28" s="14"/>
      <c r="Z28" s="5"/>
      <c r="AA28" s="16"/>
      <c r="AE28"/>
    </row>
    <row r="29" spans="1:33" ht="15.6">
      <c r="A29" s="37"/>
      <c r="B29" s="45">
        <f>+'Ark1'!C356</f>
        <v>2012</v>
      </c>
      <c r="C29" s="45">
        <f>+'Ark1'!H356</f>
        <v>2</v>
      </c>
      <c r="D29" s="3" t="s">
        <v>10</v>
      </c>
      <c r="E29" s="45">
        <f>+'Ark1'!Q356</f>
        <v>4</v>
      </c>
      <c r="F29" s="32"/>
      <c r="G29" s="278">
        <f>+'Ark1'!R356</f>
        <v>44</v>
      </c>
      <c r="H29" s="277"/>
      <c r="I29" s="278">
        <f>+'Ark1'!S356</f>
        <v>44</v>
      </c>
      <c r="J29" s="73"/>
      <c r="K29" s="97">
        <f>+'Ark1'!AA356</f>
        <v>4.4806517311608971</v>
      </c>
      <c r="L29" s="97">
        <f>+'Ark1'!AB356</f>
        <v>4.9719576719576724</v>
      </c>
      <c r="M29" s="111"/>
      <c r="N29" s="47">
        <f>+'Ark1'!U356</f>
        <v>61.25</v>
      </c>
      <c r="O29" s="47">
        <f>+'Ark1'!Y356</f>
        <v>3.2899640782786124</v>
      </c>
      <c r="P29" s="97">
        <f>+'Ark1'!W356</f>
        <v>85.427272727272737</v>
      </c>
      <c r="Q29" s="97">
        <f>+'Ark1'!X356</f>
        <v>13.361041801316528</v>
      </c>
      <c r="R29" s="65">
        <f>+'Ark1'!Z356</f>
        <v>-64.065202270225925</v>
      </c>
      <c r="S29" s="65">
        <f t="shared" ref="S29:S30" si="11">+IF(G29=0,"",G29/E29)</f>
        <v>11</v>
      </c>
      <c r="T29" s="47">
        <f>+'Ark1'!T356</f>
        <v>16.113636363636363</v>
      </c>
      <c r="U29" s="97">
        <f>+'Ark1'!V356</f>
        <v>92.553924948291183</v>
      </c>
      <c r="V29" s="37"/>
      <c r="W29" s="4"/>
      <c r="X29" s="16"/>
      <c r="Y29" s="16"/>
      <c r="Z29" s="5"/>
      <c r="AA29" s="16"/>
      <c r="AE29"/>
    </row>
    <row r="30" spans="1:33" ht="15.6">
      <c r="A30" s="37"/>
      <c r="B30" s="45">
        <f>+'Ark1'!C357</f>
        <v>2013</v>
      </c>
      <c r="C30" s="45">
        <f>+'Ark1'!H357</f>
        <v>2</v>
      </c>
      <c r="D30" s="3" t="s">
        <v>10</v>
      </c>
      <c r="E30" s="45">
        <f>+'Ark1'!Q357</f>
        <v>12</v>
      </c>
      <c r="F30" s="32"/>
      <c r="G30" s="278">
        <f>+'Ark1'!R357</f>
        <v>556</v>
      </c>
      <c r="H30" s="277"/>
      <c r="I30" s="278">
        <f>+'Ark1'!S357</f>
        <v>556</v>
      </c>
      <c r="J30" s="73"/>
      <c r="K30" s="97">
        <f>+'Ark1'!AA357</f>
        <v>10.309660671240499</v>
      </c>
      <c r="L30" s="97">
        <f>+'Ark1'!AB357</f>
        <v>11.018074289395445</v>
      </c>
      <c r="M30" s="111"/>
      <c r="N30" s="47">
        <f>+'Ark1'!U357</f>
        <v>62.699640287769775</v>
      </c>
      <c r="O30" s="47">
        <f>+'Ark1'!Y357</f>
        <v>2.6460367839419656</v>
      </c>
      <c r="P30" s="97">
        <f>+'Ark1'!W357</f>
        <v>79.73471223021582</v>
      </c>
      <c r="Q30" s="97">
        <f>+'Ark1'!X357</f>
        <v>8.1866139263465403</v>
      </c>
      <c r="R30" s="65">
        <f>+'Ark1'!Z357</f>
        <v>-32.434946790785794</v>
      </c>
      <c r="S30" s="65">
        <f t="shared" si="11"/>
        <v>46.333333333333336</v>
      </c>
      <c r="T30" s="47">
        <f>+'Ark1'!T357</f>
        <v>16.665467625899289</v>
      </c>
      <c r="U30" s="97">
        <f>+'Ark1'!V357</f>
        <v>86.386470455271777</v>
      </c>
      <c r="V30" s="37"/>
      <c r="W30" s="4"/>
      <c r="X30" s="16"/>
      <c r="Y30" s="16"/>
      <c r="Z30" s="5"/>
      <c r="AA30" s="16"/>
      <c r="AE30"/>
    </row>
    <row r="31" spans="1:33" ht="15.6">
      <c r="A31" s="37"/>
      <c r="B31" s="45">
        <f>+'Ark1'!C358</f>
        <v>2014</v>
      </c>
      <c r="C31" s="45">
        <f>+'Ark1'!H358</f>
        <v>2</v>
      </c>
      <c r="D31" s="3" t="s">
        <v>10</v>
      </c>
      <c r="E31" s="45">
        <f>+'Ark1'!Q358</f>
        <v>16</v>
      </c>
      <c r="F31" s="32"/>
      <c r="G31" s="278">
        <f>+'Ark1'!R358</f>
        <v>1687</v>
      </c>
      <c r="H31" s="277"/>
      <c r="I31" s="278">
        <f>+'Ark1'!S358</f>
        <v>1687</v>
      </c>
      <c r="J31" s="73"/>
      <c r="K31" s="97">
        <f>+'Ark1'!AA358</f>
        <v>15.871671841189196</v>
      </c>
      <c r="L31" s="97">
        <f>+'Ark1'!AB358</f>
        <v>16.533335282355399</v>
      </c>
      <c r="M31" s="111"/>
      <c r="N31" s="47">
        <f>+'Ark1'!U358</f>
        <v>61.360995850622416</v>
      </c>
      <c r="O31" s="47">
        <f>+'Ark1'!Y358</f>
        <v>2.5192976043074906</v>
      </c>
      <c r="P31" s="97">
        <f>+'Ark1'!W358</f>
        <v>80.454179016004787</v>
      </c>
      <c r="Q31" s="97">
        <f>+'Ark1'!X358</f>
        <v>10.60110964983858</v>
      </c>
      <c r="R31" s="65">
        <f>+'Ark1'!Z358</f>
        <v>-35.390498186744097</v>
      </c>
      <c r="S31" s="65">
        <f t="shared" ref="S31:S33" si="12">+IF(G31=0,"",G31/E31)</f>
        <v>105.4375</v>
      </c>
      <c r="T31" s="47">
        <f>+'Ark1'!T358</f>
        <v>16.276229994072317</v>
      </c>
      <c r="U31" s="97">
        <f>+'Ark1'!V358</f>
        <v>87.16595776381881</v>
      </c>
      <c r="V31" s="37"/>
      <c r="W31" s="4"/>
      <c r="X31" s="16"/>
      <c r="Y31" s="16"/>
      <c r="Z31" s="5"/>
      <c r="AA31" s="16"/>
      <c r="AE31"/>
    </row>
    <row r="32" spans="1:33" ht="15.6">
      <c r="A32" s="37"/>
      <c r="B32" s="45">
        <f>+'Ark1'!C359</f>
        <v>2015</v>
      </c>
      <c r="C32" s="45">
        <f>+'Ark1'!H359</f>
        <v>2</v>
      </c>
      <c r="D32" s="3" t="s">
        <v>10</v>
      </c>
      <c r="E32" s="45">
        <f>+'Ark1'!Q359</f>
        <v>41</v>
      </c>
      <c r="F32" s="32"/>
      <c r="G32" s="278">
        <f>+'Ark1'!R359</f>
        <v>8142</v>
      </c>
      <c r="H32" s="277"/>
      <c r="I32" s="278">
        <f>+'Ark1'!S359</f>
        <v>8141</v>
      </c>
      <c r="J32" s="73"/>
      <c r="K32" s="97">
        <f>+'Ark1'!AA359</f>
        <v>21.453980132275824</v>
      </c>
      <c r="L32" s="97">
        <f>+'Ark1'!AB359</f>
        <v>21.867910042352889</v>
      </c>
      <c r="M32" s="111"/>
      <c r="N32" s="47">
        <f>+'Ark1'!U359</f>
        <v>61.260533104041265</v>
      </c>
      <c r="O32" s="47">
        <f>+'Ark1'!Y359</f>
        <v>2.6447159957610902</v>
      </c>
      <c r="P32" s="97">
        <f>+'Ark1'!W359</f>
        <v>82.268431396634298</v>
      </c>
      <c r="Q32" s="97">
        <f>+'Ark1'!X359</f>
        <v>10.195622321137648</v>
      </c>
      <c r="R32" s="65">
        <f>+'Ark1'!Z359</f>
        <v>-34.486317052319926</v>
      </c>
      <c r="S32" s="65">
        <f t="shared" si="12"/>
        <v>198.58536585365854</v>
      </c>
      <c r="T32" s="47">
        <f>+'Ark1'!T359</f>
        <v>16.206460329157451</v>
      </c>
      <c r="U32" s="97">
        <f>+'Ark1'!V359</f>
        <v>89.137643507716021</v>
      </c>
      <c r="V32" s="37"/>
      <c r="W32" s="4"/>
      <c r="X32" s="16"/>
      <c r="Y32" s="16"/>
      <c r="Z32" s="5"/>
      <c r="AA32" s="16"/>
      <c r="AE32"/>
    </row>
    <row r="33" spans="1:38" ht="15.6">
      <c r="A33" s="37"/>
      <c r="B33" s="45">
        <f>+'Ark1'!C360</f>
        <v>2016</v>
      </c>
      <c r="C33" s="45">
        <f>+'Ark1'!H360</f>
        <v>2</v>
      </c>
      <c r="D33" s="3" t="s">
        <v>10</v>
      </c>
      <c r="E33" s="45">
        <f>+'Ark1'!Q360</f>
        <v>50</v>
      </c>
      <c r="F33" s="32"/>
      <c r="G33" s="278">
        <f>+'Ark1'!R360</f>
        <v>11755</v>
      </c>
      <c r="H33" s="277"/>
      <c r="I33" s="278">
        <f>+'Ark1'!S360</f>
        <v>11749</v>
      </c>
      <c r="J33" s="73"/>
      <c r="K33" s="97">
        <f>+'Ark1'!AA360</f>
        <v>25.066103718867279</v>
      </c>
      <c r="L33" s="97">
        <f>+'Ark1'!AB360</f>
        <v>25.627377837146408</v>
      </c>
      <c r="M33" s="111"/>
      <c r="N33" s="47">
        <f>+'Ark1'!U360</f>
        <v>61.297812579794048</v>
      </c>
      <c r="O33" s="47">
        <f>+'Ark1'!Y360</f>
        <v>2.6657809549349487</v>
      </c>
      <c r="P33" s="97">
        <f>+'Ark1'!W360</f>
        <v>83.331126053281054</v>
      </c>
      <c r="Q33" s="97">
        <f>+'Ark1'!X360</f>
        <v>11.08340177058855</v>
      </c>
      <c r="R33" s="65">
        <f>+'Ark1'!Z360</f>
        <v>-34.341019993469978</v>
      </c>
      <c r="S33" s="65">
        <f t="shared" si="12"/>
        <v>235.1</v>
      </c>
      <c r="T33" s="47">
        <f>+'Ark1'!T360</f>
        <v>16.21114419396002</v>
      </c>
      <c r="U33" s="97">
        <f>+'Ark1'!V360</f>
        <v>90.30351998791626</v>
      </c>
      <c r="V33" s="37"/>
      <c r="W33" s="4"/>
      <c r="X33" s="16"/>
      <c r="Y33" s="16"/>
      <c r="Z33" s="5"/>
      <c r="AA33" s="16"/>
      <c r="AE33"/>
    </row>
    <row r="34" spans="1:38" ht="15.6">
      <c r="A34" s="37"/>
      <c r="B34" s="45">
        <f>+'Ark1'!C361</f>
        <v>2017</v>
      </c>
      <c r="C34" s="45">
        <f>+'Ark1'!H361</f>
        <v>2</v>
      </c>
      <c r="D34" s="3" t="s">
        <v>10</v>
      </c>
      <c r="E34" s="45">
        <f>+'Ark1'!Q361</f>
        <v>40</v>
      </c>
      <c r="F34" s="32"/>
      <c r="G34" s="278">
        <f>+'Ark1'!R361</f>
        <v>7572</v>
      </c>
      <c r="H34" s="277"/>
      <c r="I34" s="278">
        <f>+'Ark1'!S361</f>
        <v>7562</v>
      </c>
      <c r="J34" s="73"/>
      <c r="K34" s="97">
        <f>+'Ark1'!AA361</f>
        <v>21.848400034625048</v>
      </c>
      <c r="L34" s="97">
        <f>+'Ark1'!AB361</f>
        <v>21.838720042104395</v>
      </c>
      <c r="M34" s="111"/>
      <c r="N34" s="47">
        <f>+'Ark1'!U361</f>
        <v>60.926738957947634</v>
      </c>
      <c r="O34" s="47">
        <f>+'Ark1'!Y361</f>
        <v>2.853688004405512</v>
      </c>
      <c r="P34" s="97">
        <f>+'Ark1'!W361</f>
        <v>81.693745040994699</v>
      </c>
      <c r="Q34" s="97">
        <f>+'Ark1'!X361</f>
        <v>10.389948032546394</v>
      </c>
      <c r="R34" s="65">
        <f>+'Ark1'!Z361</f>
        <v>-42.204953159235345</v>
      </c>
      <c r="S34" s="65">
        <f t="shared" ref="S34:S35" si="13">+IF(G34=0,"",G34/E34)</f>
        <v>189.3</v>
      </c>
      <c r="T34" s="47">
        <f>+'Ark1'!T361</f>
        <v>15.993792921288964</v>
      </c>
      <c r="U34" s="97">
        <f>+'Ark1'!V361</f>
        <v>88.559737158736581</v>
      </c>
      <c r="V34" s="37"/>
      <c r="W34" s="4"/>
      <c r="X34" s="16"/>
      <c r="Y34" s="16"/>
      <c r="Z34" s="5"/>
      <c r="AA34" s="16"/>
      <c r="AE34"/>
    </row>
    <row r="35" spans="1:38" ht="15.6">
      <c r="A35" s="37"/>
      <c r="B35" s="45">
        <f>+'Ark1'!C362</f>
        <v>2018</v>
      </c>
      <c r="C35" s="45">
        <f>+'Ark1'!H362</f>
        <v>2</v>
      </c>
      <c r="D35" s="3" t="s">
        <v>10</v>
      </c>
      <c r="E35" s="45">
        <f>+'Ark1'!Q362</f>
        <v>40</v>
      </c>
      <c r="F35" s="32"/>
      <c r="G35" s="278">
        <f>+'Ark1'!R362</f>
        <v>5676</v>
      </c>
      <c r="H35" s="277"/>
      <c r="I35" s="278">
        <f>+'Ark1'!S362</f>
        <v>5671</v>
      </c>
      <c r="J35" s="73"/>
      <c r="K35" s="97">
        <f>+'Ark1'!AA362</f>
        <v>22.670447737348724</v>
      </c>
      <c r="L35" s="97">
        <f>+'Ark1'!AB362</f>
        <v>22.460424945034152</v>
      </c>
      <c r="M35" s="111"/>
      <c r="N35" s="47">
        <f>+'Ark1'!U362</f>
        <v>61.452301181449485</v>
      </c>
      <c r="O35" s="47">
        <f>+'Ark1'!Y362</f>
        <v>2.8190865038523194</v>
      </c>
      <c r="P35" s="97">
        <f>+'Ark1'!W362</f>
        <v>79.649744313172349</v>
      </c>
      <c r="Q35" s="97">
        <f>+'Ark1'!X362</f>
        <v>11.544633716474555</v>
      </c>
      <c r="R35" s="65">
        <f>+'Ark1'!Z362</f>
        <v>-38.902707698807184</v>
      </c>
      <c r="S35" s="65">
        <f t="shared" si="13"/>
        <v>141.9</v>
      </c>
      <c r="T35" s="47">
        <f>+'Ark1'!T362</f>
        <v>16.208597603946437</v>
      </c>
      <c r="U35" s="97">
        <f>+'Ark1'!V362</f>
        <v>86.3263380453633</v>
      </c>
      <c r="V35" s="37"/>
      <c r="W35" s="4"/>
      <c r="X35" s="16"/>
      <c r="Y35" s="16"/>
      <c r="Z35" s="5"/>
      <c r="AA35" s="16"/>
      <c r="AE35"/>
    </row>
    <row r="36" spans="1:38" ht="15.6">
      <c r="A36" s="37"/>
      <c r="B36" s="45">
        <f>+'Ark1'!C363</f>
        <v>2019</v>
      </c>
      <c r="C36" s="45">
        <f>+'Ark1'!H363</f>
        <v>2</v>
      </c>
      <c r="D36" s="3" t="s">
        <v>10</v>
      </c>
      <c r="E36" s="45">
        <f>+'Ark1'!Q363</f>
        <v>42</v>
      </c>
      <c r="F36" s="32"/>
      <c r="G36" s="278">
        <f>+'Ark1'!R363</f>
        <v>4234</v>
      </c>
      <c r="H36" s="277"/>
      <c r="I36" s="278">
        <f>+'Ark1'!S363</f>
        <v>4232</v>
      </c>
      <c r="J36" s="73"/>
      <c r="K36" s="97">
        <f>+'Ark1'!AA363</f>
        <v>21.022840119165835</v>
      </c>
      <c r="L36" s="97">
        <f>+'Ark1'!AB363</f>
        <v>21.276638088433387</v>
      </c>
      <c r="M36" s="111"/>
      <c r="N36" s="47">
        <f>+'Ark1'!U363</f>
        <v>62.015831758034047</v>
      </c>
      <c r="O36" s="47">
        <f>+'Ark1'!Y363</f>
        <v>2.5288477052793485</v>
      </c>
      <c r="P36" s="97">
        <f>+'Ark1'!W363</f>
        <v>81.344092627599366</v>
      </c>
      <c r="Q36" s="97">
        <f>+'Ark1'!X363</f>
        <v>11.290874833994629</v>
      </c>
      <c r="R36" s="65">
        <f>+'Ark1'!Z363</f>
        <v>-38.791418752768251</v>
      </c>
      <c r="S36" s="65">
        <f t="shared" ref="S36:S37" si="14">+IF(G36=0,"",G36/E36)</f>
        <v>100.80952380952381</v>
      </c>
      <c r="T36" s="47">
        <f>+'Ark1'!T363</f>
        <v>16.522201228153051</v>
      </c>
      <c r="U36" s="97">
        <f>+'Ark1'!V363</f>
        <v>88.148722932330074</v>
      </c>
      <c r="V36" s="37"/>
      <c r="W36" s="4"/>
      <c r="X36" s="16"/>
      <c r="Y36" s="16"/>
      <c r="Z36" s="5"/>
      <c r="AA36" s="16"/>
      <c r="AE36"/>
    </row>
    <row r="37" spans="1:38" ht="15.6">
      <c r="A37" s="37"/>
      <c r="B37" s="45">
        <f>+'Ark1'!C364</f>
        <v>2020</v>
      </c>
      <c r="C37" s="45">
        <f>+'Ark1'!H364</f>
        <v>2</v>
      </c>
      <c r="D37" s="3" t="s">
        <v>10</v>
      </c>
      <c r="E37" s="45">
        <f>+'Ark1'!Q364</f>
        <v>42</v>
      </c>
      <c r="F37" s="32"/>
      <c r="G37" s="278">
        <f>+'Ark1'!R364</f>
        <v>3582</v>
      </c>
      <c r="H37" s="277"/>
      <c r="I37" s="278">
        <f>+'Ark1'!S364</f>
        <v>3581</v>
      </c>
      <c r="J37" s="73"/>
      <c r="K37" s="97">
        <f>+'Ark1'!AA364</f>
        <v>17.15681578695278</v>
      </c>
      <c r="L37" s="97">
        <f>+'Ark1'!AB364</f>
        <v>17.406330417709317</v>
      </c>
      <c r="M37" s="111"/>
      <c r="N37" s="47">
        <f>+'Ark1'!U364</f>
        <v>61.820441217537009</v>
      </c>
      <c r="O37" s="47">
        <f>+'Ark1'!Y364</f>
        <v>2.3113879593191178</v>
      </c>
      <c r="P37" s="97">
        <f>+'Ark1'!W364</f>
        <v>83.815610164758482</v>
      </c>
      <c r="Q37" s="97">
        <f>+'Ark1'!X364</f>
        <v>9.5354570957588134</v>
      </c>
      <c r="R37" s="65">
        <f>+'Ark1'!Z364</f>
        <v>-34.021551567047112</v>
      </c>
      <c r="S37" s="65">
        <f t="shared" si="14"/>
        <v>85.285714285714292</v>
      </c>
      <c r="T37" s="47">
        <f>+'Ark1'!T364</f>
        <v>16.528475711892796</v>
      </c>
      <c r="U37" s="97">
        <f>+'Ark1'!V364</f>
        <v>90.837400836181473</v>
      </c>
      <c r="V37" s="37"/>
      <c r="W37" s="4"/>
      <c r="X37" s="16"/>
      <c r="Y37" s="16"/>
      <c r="Z37" s="5"/>
      <c r="AA37" s="16"/>
      <c r="AE37"/>
    </row>
    <row r="38" spans="1:38" s="315" customFormat="1" ht="15.6">
      <c r="A38" s="37"/>
      <c r="B38" s="45">
        <f>+'Ark1'!C365</f>
        <v>2021</v>
      </c>
      <c r="C38" s="45">
        <f>+'Ark1'!H365</f>
        <v>2</v>
      </c>
      <c r="D38" s="3" t="s">
        <v>10</v>
      </c>
      <c r="E38" s="45">
        <f>+'Ark1'!Q365</f>
        <v>51</v>
      </c>
      <c r="F38" s="32"/>
      <c r="G38" s="278">
        <f>+'Ark1'!R365</f>
        <v>4813</v>
      </c>
      <c r="H38" s="277"/>
      <c r="I38" s="278">
        <f>+'Ark1'!S365</f>
        <v>4810</v>
      </c>
      <c r="J38" s="73"/>
      <c r="K38" s="97">
        <f>+'Ark1'!AA365</f>
        <v>18.305948577514073</v>
      </c>
      <c r="L38" s="97">
        <f>+'Ark1'!AB365</f>
        <v>18.668997803657906</v>
      </c>
      <c r="M38" s="111"/>
      <c r="N38" s="47">
        <f>+'Ark1'!U365</f>
        <v>61.457380457380481</v>
      </c>
      <c r="O38" s="47">
        <f>+'Ark1'!Y365</f>
        <v>2.2061981764368279</v>
      </c>
      <c r="P38" s="97">
        <f>+'Ark1'!W365</f>
        <v>86.589438669438849</v>
      </c>
      <c r="Q38" s="97">
        <f>+'Ark1'!X365</f>
        <v>10.278204777483165</v>
      </c>
      <c r="R38" s="65">
        <f>+'Ark1'!Z365</f>
        <v>-28.903596328101823</v>
      </c>
      <c r="S38" s="65">
        <f t="shared" ref="S38:S41" si="15">+IF(G38=0,"",G38/E38)</f>
        <v>94.372549019607845</v>
      </c>
      <c r="T38" s="47">
        <f>+'Ark1'!T365</f>
        <v>16.44940785372949</v>
      </c>
      <c r="U38" s="97">
        <f>+'Ark1'!V365</f>
        <v>93.849036969296961</v>
      </c>
      <c r="V38" s="37"/>
      <c r="W38" s="4"/>
      <c r="X38" s="16"/>
      <c r="Y38" s="16"/>
      <c r="Z38" s="5"/>
      <c r="AA38" s="16"/>
    </row>
    <row r="39" spans="1:38" s="315" customFormat="1" ht="15.6">
      <c r="A39" s="37"/>
      <c r="B39" s="45">
        <f>+'Ark1'!C366</f>
        <v>2022</v>
      </c>
      <c r="C39" s="45">
        <f>+'Ark1'!H366</f>
        <v>2</v>
      </c>
      <c r="D39" s="3" t="s">
        <v>10</v>
      </c>
      <c r="E39" s="45">
        <f>+'Ark1'!Q366</f>
        <v>39</v>
      </c>
      <c r="F39" s="32"/>
      <c r="G39" s="278">
        <f>+'Ark1'!R366</f>
        <v>3300</v>
      </c>
      <c r="H39" s="277"/>
      <c r="I39" s="278">
        <f>+'Ark1'!S366</f>
        <v>3299</v>
      </c>
      <c r="J39" s="73"/>
      <c r="K39" s="97">
        <f>+'Ark1'!AA366</f>
        <v>11.45753767099507</v>
      </c>
      <c r="L39" s="97">
        <f>+'Ark1'!AB366</f>
        <v>11.726348262296012</v>
      </c>
      <c r="M39" s="111"/>
      <c r="N39" s="47">
        <f>+'Ark1'!U366</f>
        <v>61.024856016974852</v>
      </c>
      <c r="O39" s="47">
        <f>+'Ark1'!Y366</f>
        <v>2.2188507197880623</v>
      </c>
      <c r="P39" s="97">
        <f>+'Ark1'!W366</f>
        <v>87.789542285541245</v>
      </c>
      <c r="Q39" s="97">
        <f>+'Ark1'!X366</f>
        <v>9.5589777452734914</v>
      </c>
      <c r="R39" s="65">
        <f>+'Ark1'!Z366</f>
        <v>-36.759399165528656</v>
      </c>
      <c r="S39" s="65">
        <f t="shared" si="15"/>
        <v>84.615384615384613</v>
      </c>
      <c r="T39" s="47">
        <f>+'Ark1'!T366</f>
        <v>3.0766666666666662</v>
      </c>
      <c r="U39" s="97">
        <f>+'Ark1'!V366</f>
        <v>95.126202923700092</v>
      </c>
      <c r="V39" s="37"/>
      <c r="W39" s="4"/>
      <c r="X39" s="16"/>
      <c r="Y39" s="16"/>
      <c r="Z39" s="5"/>
      <c r="AA39" s="16"/>
    </row>
    <row r="40" spans="1:38" ht="15.6">
      <c r="A40" s="37"/>
      <c r="B40" s="45">
        <f>+'Ark1'!C367</f>
        <v>2023</v>
      </c>
      <c r="C40" s="45">
        <f>+'Ark1'!H367</f>
        <v>2</v>
      </c>
      <c r="D40" s="3" t="s">
        <v>10</v>
      </c>
      <c r="E40" s="45">
        <f>+'Ark1'!Q367</f>
        <v>46</v>
      </c>
      <c r="F40" s="32"/>
      <c r="G40" s="278">
        <f>+'Ark1'!R367</f>
        <v>2536</v>
      </c>
      <c r="H40" s="277"/>
      <c r="I40" s="278">
        <f>+'Ark1'!S367</f>
        <v>2533</v>
      </c>
      <c r="J40" s="73"/>
      <c r="K40" s="97">
        <f>+'Ark1'!AA367</f>
        <v>8.9525894023369936</v>
      </c>
      <c r="L40" s="97">
        <f>+'Ark1'!AB367</f>
        <v>8.9102488689691448</v>
      </c>
      <c r="M40" s="111"/>
      <c r="N40" s="47">
        <f>+'Ark1'!U367</f>
        <v>60.927358863008301</v>
      </c>
      <c r="O40" s="47">
        <f>+'Ark1'!Y367</f>
        <v>2.292354483169488</v>
      </c>
      <c r="P40" s="97">
        <f>+'Ark1'!W367</f>
        <v>84.649506514015002</v>
      </c>
      <c r="Q40" s="97">
        <f>+'Ark1'!X367</f>
        <v>10.584319232409895</v>
      </c>
      <c r="R40" s="65">
        <f>+'Ark1'!Z367</f>
        <v>-34.464055039400279</v>
      </c>
      <c r="S40" s="65">
        <f t="shared" si="15"/>
        <v>55.130434782608695</v>
      </c>
      <c r="T40" s="47">
        <f>+'Ark1'!T367</f>
        <v>3.4684542586750791</v>
      </c>
      <c r="U40" s="97">
        <f>+'Ark1'!V367</f>
        <v>91.754431963948065</v>
      </c>
      <c r="V40" s="37"/>
      <c r="W40" s="4"/>
      <c r="X40" s="16"/>
      <c r="Y40" s="16"/>
      <c r="Z40" s="5"/>
      <c r="AA40" s="16"/>
      <c r="AE40"/>
    </row>
    <row r="41" spans="1:38" ht="15.6">
      <c r="A41" s="37"/>
      <c r="B41" s="92">
        <f>+'Ark1'!C368</f>
        <v>2024</v>
      </c>
      <c r="C41" s="92">
        <f>+'Ark1'!H368</f>
        <v>2</v>
      </c>
      <c r="D41" s="92" t="s">
        <v>10</v>
      </c>
      <c r="E41" s="92">
        <f>+'Ark1'!Q368</f>
        <v>37</v>
      </c>
      <c r="F41" s="92"/>
      <c r="G41" s="266">
        <f>+'Ark1'!R368</f>
        <v>2930</v>
      </c>
      <c r="H41" s="266"/>
      <c r="I41" s="266">
        <f>+'Ark1'!S368</f>
        <v>2930</v>
      </c>
      <c r="J41" s="93"/>
      <c r="K41" s="104">
        <f>+'Ark1'!AA368</f>
        <v>9.3024732514207678</v>
      </c>
      <c r="L41" s="104">
        <f>+'Ark1'!AB368</f>
        <v>9.4126478030108629</v>
      </c>
      <c r="M41" s="104"/>
      <c r="N41" s="94">
        <f>+'Ark1'!U368</f>
        <v>60.947440273037543</v>
      </c>
      <c r="O41" s="94">
        <f>+'Ark1'!Y368</f>
        <v>2.0907651490658687</v>
      </c>
      <c r="P41" s="104">
        <f>+'Ark1'!W368</f>
        <v>83.561808873720096</v>
      </c>
      <c r="Q41" s="104">
        <f>+'Ark1'!X368</f>
        <v>9.4247505903566182</v>
      </c>
      <c r="R41" s="93">
        <f>+'Ark1'!Z368</f>
        <v>-34.864494728512831</v>
      </c>
      <c r="S41" s="93">
        <f t="shared" si="15"/>
        <v>79.189189189189193</v>
      </c>
      <c r="T41" s="94">
        <f>+'Ark1'!T368</f>
        <v>3.1006825938566553</v>
      </c>
      <c r="U41" s="104">
        <f>+'Ark1'!V368</f>
        <v>90.532837349642634</v>
      </c>
      <c r="V41" s="37"/>
      <c r="W41" s="4"/>
      <c r="X41" s="16"/>
      <c r="Y41" s="16"/>
      <c r="Z41" s="5"/>
      <c r="AA41" s="16"/>
      <c r="AE41"/>
    </row>
    <row r="42" spans="1:38" ht="15.6">
      <c r="A42" s="37"/>
      <c r="B42" s="37"/>
      <c r="C42" s="37"/>
      <c r="D42" s="37"/>
      <c r="E42" s="37"/>
      <c r="F42" s="37"/>
      <c r="G42" s="269"/>
      <c r="H42" s="277"/>
      <c r="I42" s="269"/>
      <c r="J42" s="37"/>
      <c r="K42" s="37"/>
      <c r="L42" s="37"/>
      <c r="M42" s="111"/>
      <c r="N42" s="37"/>
      <c r="O42" s="37"/>
      <c r="P42" s="111"/>
      <c r="Q42" s="111"/>
      <c r="R42" s="64"/>
      <c r="S42" s="64"/>
      <c r="T42" s="80"/>
      <c r="U42" s="111"/>
      <c r="V42" s="37"/>
      <c r="AH42" s="11"/>
      <c r="AI42" s="11"/>
    </row>
    <row r="43" spans="1:38" ht="15.6">
      <c r="A43" s="37"/>
      <c r="B43" s="37"/>
      <c r="C43" s="37"/>
      <c r="D43" s="37"/>
      <c r="E43" s="37"/>
      <c r="F43" s="37"/>
      <c r="G43" s="269"/>
      <c r="H43" s="269"/>
      <c r="I43" s="269"/>
      <c r="J43" s="37"/>
      <c r="K43" s="37"/>
      <c r="L43" s="37"/>
      <c r="M43" s="37"/>
      <c r="N43" s="37"/>
      <c r="O43" s="37"/>
      <c r="P43" s="111"/>
      <c r="Q43" s="111"/>
      <c r="R43" s="64"/>
      <c r="S43" s="64"/>
      <c r="T43" s="80"/>
      <c r="U43" s="111"/>
      <c r="V43" s="37"/>
      <c r="AH43" s="5"/>
      <c r="AI43" s="16"/>
      <c r="AJ43" s="16"/>
      <c r="AL43" s="16"/>
    </row>
    <row r="44" spans="1:38">
      <c r="AH44" s="11"/>
      <c r="AI44" s="11"/>
    </row>
    <row r="45" spans="1:38">
      <c r="AH45" s="11"/>
      <c r="AI45" s="11"/>
    </row>
    <row r="46" spans="1:38" ht="15.6">
      <c r="AH46" s="2"/>
      <c r="AI46" s="5"/>
      <c r="AJ46" s="5"/>
    </row>
    <row r="47" spans="1:38">
      <c r="AH47" s="4"/>
      <c r="AI47" s="4"/>
      <c r="AJ47" s="4"/>
      <c r="AK47" s="4"/>
      <c r="AL47" s="4"/>
    </row>
    <row r="48" spans="1:38" ht="15.6">
      <c r="AH48" s="4"/>
      <c r="AI48" s="11"/>
      <c r="AJ48" s="11"/>
      <c r="AK48" s="1"/>
      <c r="AL48" s="5"/>
    </row>
    <row r="49" spans="34:38" ht="15.6">
      <c r="AH49" s="4"/>
      <c r="AI49" s="11"/>
      <c r="AJ49" s="11"/>
      <c r="AK49" s="1"/>
      <c r="AL49" s="5"/>
    </row>
    <row r="50" spans="34:38" ht="15.6">
      <c r="AH50" s="4"/>
      <c r="AI50" s="11"/>
      <c r="AJ50" s="11"/>
      <c r="AK50" s="1"/>
      <c r="AL50" s="5"/>
    </row>
    <row r="51" spans="34:38" ht="15.6">
      <c r="AH51" s="4"/>
      <c r="AI51" s="11"/>
      <c r="AJ51" s="11"/>
      <c r="AK51" s="1"/>
      <c r="AL51" s="5"/>
    </row>
    <row r="52" spans="34:38" ht="15.6">
      <c r="AH52" s="4"/>
      <c r="AI52" s="11"/>
      <c r="AJ52" s="11"/>
      <c r="AK52" s="11"/>
      <c r="AL52" s="5"/>
    </row>
    <row r="53" spans="34:38" ht="15.6">
      <c r="AH53" s="4"/>
      <c r="AI53" s="11"/>
      <c r="AJ53" s="11"/>
      <c r="AK53" s="11"/>
      <c r="AL53" s="5"/>
    </row>
    <row r="54" spans="34:38" ht="15.6">
      <c r="AH54" s="4"/>
      <c r="AI54" s="11"/>
      <c r="AJ54" s="11"/>
      <c r="AK54" s="11"/>
      <c r="AL54" s="5"/>
    </row>
    <row r="55" spans="34:38" ht="15.6">
      <c r="AH55" s="4"/>
      <c r="AI55" s="11"/>
      <c r="AJ55" s="11"/>
      <c r="AK55" s="11"/>
      <c r="AL55" s="5"/>
    </row>
    <row r="56" spans="34:38" ht="15.6">
      <c r="AH56" s="4"/>
      <c r="AI56" s="11"/>
      <c r="AJ56" s="11"/>
      <c r="AK56" s="5"/>
      <c r="AL56" s="5"/>
    </row>
    <row r="57" spans="34:38" ht="15.6">
      <c r="AH57" s="4"/>
      <c r="AI57" s="11"/>
      <c r="AJ57" s="11"/>
      <c r="AK57" s="5"/>
      <c r="AL57" s="5"/>
    </row>
    <row r="58" spans="34:38" ht="15.6">
      <c r="AH58" s="4"/>
      <c r="AI58" s="11"/>
      <c r="AJ58" s="11"/>
      <c r="AK58" s="5"/>
      <c r="AL58" s="5"/>
    </row>
    <row r="59" spans="34:38" ht="15.6">
      <c r="AH59" s="4"/>
      <c r="AI59" s="11"/>
      <c r="AJ59" s="11"/>
      <c r="AK59" s="5"/>
      <c r="AL59" s="5"/>
    </row>
    <row r="60" spans="34:38" ht="15.6">
      <c r="AH60" s="4"/>
      <c r="AI60" s="11"/>
      <c r="AJ60" s="11"/>
      <c r="AK60" s="5"/>
      <c r="AL60" s="5"/>
    </row>
    <row r="61" spans="34:38" ht="15.6">
      <c r="AH61" s="4"/>
      <c r="AI61" s="11"/>
      <c r="AJ61" s="11"/>
      <c r="AK61" s="5"/>
      <c r="AL61" s="5"/>
    </row>
    <row r="62" spans="34:38" ht="15.6">
      <c r="AH62" s="4"/>
      <c r="AI62" s="11"/>
      <c r="AJ62" s="11"/>
      <c r="AK62" s="5"/>
      <c r="AL62" s="5"/>
    </row>
    <row r="63" spans="34:38" ht="15.6">
      <c r="AH63" s="4"/>
      <c r="AI63" s="11"/>
      <c r="AJ63" s="11"/>
      <c r="AK63" s="5"/>
      <c r="AL63" s="5"/>
    </row>
    <row r="64" spans="34:38" ht="15.6">
      <c r="AH64" s="4"/>
      <c r="AI64" s="5"/>
      <c r="AJ64" s="5"/>
      <c r="AK64" s="5"/>
      <c r="AL64" s="5"/>
    </row>
    <row r="65" spans="34:38">
      <c r="AH65" s="11"/>
      <c r="AI65" s="11"/>
    </row>
    <row r="66" spans="34:38" ht="15.6">
      <c r="AH66" s="5"/>
      <c r="AI66" s="5"/>
      <c r="AJ66" s="5"/>
      <c r="AL66" s="5"/>
    </row>
    <row r="67" spans="34:38">
      <c r="AH67" s="11"/>
      <c r="AI67" s="11"/>
    </row>
    <row r="68" spans="34:38">
      <c r="AH68" s="11"/>
      <c r="AI68" s="11"/>
    </row>
    <row r="69" spans="34:38" ht="15.6">
      <c r="AH69" s="2"/>
      <c r="AI69" s="5"/>
      <c r="AJ69" s="5"/>
      <c r="AL69" s="2"/>
    </row>
    <row r="70" spans="34:38">
      <c r="AH70" s="4"/>
      <c r="AI70" s="4"/>
      <c r="AJ70" s="4"/>
      <c r="AK70" s="4"/>
      <c r="AL70" s="4"/>
    </row>
    <row r="71" spans="34:38" ht="15.6">
      <c r="AH71" s="4"/>
      <c r="AI71" s="11"/>
      <c r="AJ71" s="11"/>
      <c r="AK71" s="1"/>
      <c r="AL71" s="5"/>
    </row>
    <row r="72" spans="34:38" ht="15.6">
      <c r="AH72" s="4"/>
      <c r="AI72" s="11"/>
      <c r="AJ72" s="11"/>
      <c r="AK72" s="1"/>
      <c r="AL72" s="5"/>
    </row>
    <row r="73" spans="34:38" ht="15.6">
      <c r="AH73" s="4"/>
      <c r="AI73" s="11"/>
      <c r="AJ73" s="11"/>
      <c r="AK73" s="1"/>
      <c r="AL73" s="5"/>
    </row>
    <row r="74" spans="34:38" ht="15.6">
      <c r="AH74" s="4"/>
      <c r="AI74" s="11"/>
      <c r="AJ74" s="11"/>
      <c r="AK74" s="1"/>
      <c r="AL74" s="5"/>
    </row>
    <row r="75" spans="34:38" ht="15.6">
      <c r="AH75" s="4"/>
      <c r="AI75" s="11"/>
      <c r="AJ75" s="11"/>
      <c r="AK75" s="11"/>
      <c r="AL75" s="5"/>
    </row>
    <row r="76" spans="34:38" ht="15.6">
      <c r="AH76" s="4"/>
      <c r="AI76" s="11"/>
      <c r="AJ76" s="11"/>
      <c r="AK76" s="11"/>
      <c r="AL76" s="5"/>
    </row>
    <row r="77" spans="34:38" ht="15.6">
      <c r="AH77" s="4"/>
      <c r="AI77" s="11"/>
      <c r="AJ77" s="11"/>
      <c r="AK77" s="11"/>
      <c r="AL77" s="5"/>
    </row>
    <row r="78" spans="34:38" ht="15.6">
      <c r="AH78" s="4"/>
      <c r="AI78" s="11"/>
      <c r="AJ78" s="11"/>
      <c r="AK78" s="11"/>
      <c r="AL78" s="5"/>
    </row>
    <row r="79" spans="34:38" ht="15.6">
      <c r="AH79" s="4"/>
      <c r="AI79" s="11"/>
      <c r="AJ79" s="11"/>
      <c r="AK79" s="5"/>
      <c r="AL79" s="5"/>
    </row>
    <row r="80" spans="34:38" ht="15.6">
      <c r="AH80" s="4"/>
      <c r="AI80" s="11"/>
      <c r="AJ80" s="11"/>
      <c r="AK80" s="5"/>
      <c r="AL80" s="5"/>
    </row>
    <row r="81" spans="34:38" ht="15.6">
      <c r="AH81" s="4"/>
      <c r="AI81" s="11"/>
      <c r="AJ81" s="11"/>
      <c r="AK81" s="5"/>
      <c r="AL81" s="5"/>
    </row>
    <row r="82" spans="34:38" ht="15.6">
      <c r="AH82" s="4"/>
      <c r="AI82" s="11"/>
      <c r="AJ82" s="11"/>
      <c r="AK82" s="5"/>
      <c r="AL82" s="5"/>
    </row>
    <row r="83" spans="34:38" ht="15.6">
      <c r="AH83" s="4"/>
      <c r="AI83" s="11"/>
      <c r="AJ83" s="11"/>
      <c r="AK83" s="5"/>
      <c r="AL83" s="5"/>
    </row>
    <row r="84" spans="34:38" ht="15.6">
      <c r="AH84" s="4"/>
      <c r="AI84" s="11"/>
      <c r="AJ84" s="11"/>
      <c r="AK84" s="5"/>
      <c r="AL84" s="5"/>
    </row>
    <row r="85" spans="34:38" ht="15.6">
      <c r="AH85" s="4"/>
      <c r="AI85" s="11"/>
      <c r="AJ85" s="11"/>
      <c r="AK85" s="5"/>
      <c r="AL85" s="5"/>
    </row>
    <row r="86" spans="34:38" ht="15.6">
      <c r="AH86" s="4"/>
      <c r="AI86" s="11"/>
      <c r="AJ86" s="11"/>
      <c r="AK86" s="5"/>
      <c r="AL86" s="5"/>
    </row>
    <row r="87" spans="34:38" ht="15.6">
      <c r="AH87" s="4"/>
      <c r="AI87" s="5"/>
      <c r="AJ87" s="5"/>
      <c r="AK87" s="5"/>
      <c r="AL87" s="5"/>
    </row>
    <row r="88" spans="34:38">
      <c r="AH88" s="11"/>
      <c r="AI88" s="11"/>
    </row>
    <row r="89" spans="34:38" ht="15.6">
      <c r="AH89" s="5"/>
      <c r="AI89" s="5"/>
      <c r="AJ89" s="5"/>
      <c r="AL89" s="5"/>
    </row>
    <row r="90" spans="34:38">
      <c r="AH90" s="11"/>
      <c r="AI90" s="11"/>
    </row>
    <row r="91" spans="34:38">
      <c r="AH91" s="11"/>
      <c r="AI91" s="11"/>
    </row>
    <row r="92" spans="34:38">
      <c r="AH92" s="11"/>
      <c r="AI92" s="11"/>
    </row>
    <row r="93" spans="34:38">
      <c r="AH93" s="11"/>
      <c r="AI93" s="11"/>
    </row>
    <row r="94" spans="34:38">
      <c r="AH94" s="11"/>
      <c r="AI94" s="11"/>
    </row>
    <row r="95" spans="34:38">
      <c r="AH95" s="11"/>
      <c r="AI95" s="11"/>
    </row>
    <row r="96" spans="34:38">
      <c r="AH96" s="11"/>
      <c r="AI96" s="11"/>
    </row>
    <row r="97" spans="34:35">
      <c r="AH97" s="11"/>
      <c r="AI97" s="11"/>
    </row>
    <row r="98" spans="34:35">
      <c r="AH98" s="11"/>
      <c r="AI98" s="11"/>
    </row>
    <row r="99" spans="34:35">
      <c r="AH99" s="11"/>
      <c r="AI99" s="11"/>
    </row>
    <row r="100" spans="34:35">
      <c r="AH100" s="11"/>
      <c r="AI100" s="11"/>
    </row>
    <row r="101" spans="34:35">
      <c r="AH101" s="11"/>
      <c r="AI101" s="11"/>
    </row>
    <row r="102" spans="34:35">
      <c r="AH102" s="11"/>
      <c r="AI102" s="11"/>
    </row>
    <row r="103" spans="34:35">
      <c r="AH103" s="11"/>
      <c r="AI103" s="11"/>
    </row>
    <row r="104" spans="34:35">
      <c r="AH104" s="11"/>
      <c r="AI104" s="11"/>
    </row>
    <row r="105" spans="34:35">
      <c r="AH105" s="11"/>
      <c r="AI105" s="11"/>
    </row>
    <row r="106" spans="34:35">
      <c r="AH106" s="11"/>
      <c r="AI106" s="11"/>
    </row>
    <row r="107" spans="34:35">
      <c r="AH107" s="11"/>
      <c r="AI107" s="11"/>
    </row>
    <row r="108" spans="34:35">
      <c r="AH108" s="11"/>
      <c r="AI108" s="11"/>
    </row>
    <row r="109" spans="34:35">
      <c r="AH109" s="11"/>
      <c r="AI109" s="11"/>
    </row>
    <row r="110" spans="34:35">
      <c r="AH110" s="11"/>
      <c r="AI110" s="11"/>
    </row>
    <row r="111" spans="34:35">
      <c r="AH111" s="11"/>
      <c r="AI111" s="11"/>
    </row>
    <row r="112" spans="34:35">
      <c r="AH112" s="11"/>
      <c r="AI112" s="11"/>
    </row>
    <row r="113" spans="34:35">
      <c r="AH113" s="11"/>
      <c r="AI113" s="11"/>
    </row>
    <row r="114" spans="34:35">
      <c r="AH114" s="11"/>
      <c r="AI114" s="11"/>
    </row>
    <row r="115" spans="34:35">
      <c r="AH115" s="11"/>
      <c r="AI115" s="11"/>
    </row>
    <row r="116" spans="34:35">
      <c r="AH116" s="11"/>
      <c r="AI116" s="11"/>
    </row>
    <row r="117" spans="34:35">
      <c r="AH117" s="11"/>
      <c r="AI117" s="11"/>
    </row>
    <row r="118" spans="34:35">
      <c r="AH118" s="11"/>
      <c r="AI118" s="11"/>
    </row>
    <row r="119" spans="34:35">
      <c r="AH119" s="11"/>
      <c r="AI119" s="11"/>
    </row>
    <row r="120" spans="34:35">
      <c r="AH120" s="11"/>
      <c r="AI120" s="11"/>
    </row>
    <row r="121" spans="34:35">
      <c r="AH121" s="11"/>
      <c r="AI121" s="11"/>
    </row>
    <row r="122" spans="34:35">
      <c r="AH122" s="11"/>
      <c r="AI122" s="11"/>
    </row>
    <row r="123" spans="34:35">
      <c r="AH123" s="11"/>
      <c r="AI123" s="11"/>
    </row>
    <row r="124" spans="34:35">
      <c r="AH124" s="11"/>
      <c r="AI124" s="11"/>
    </row>
    <row r="125" spans="34:35">
      <c r="AH125" s="11"/>
      <c r="AI125" s="11"/>
    </row>
    <row r="126" spans="34:35">
      <c r="AH126" s="11"/>
      <c r="AI126" s="11"/>
    </row>
    <row r="127" spans="34:35">
      <c r="AH127" s="11"/>
      <c r="AI127" s="11"/>
    </row>
    <row r="128" spans="34:35">
      <c r="AH128" s="11"/>
      <c r="AI128" s="11"/>
    </row>
    <row r="129" spans="34:35">
      <c r="AH129" s="11"/>
      <c r="AI129" s="11"/>
    </row>
    <row r="130" spans="34:35">
      <c r="AH130" s="11"/>
      <c r="AI130" s="11"/>
    </row>
    <row r="131" spans="34:35">
      <c r="AH131" s="11"/>
      <c r="AI131" s="11"/>
    </row>
    <row r="132" spans="34:35">
      <c r="AH132" s="11"/>
      <c r="AI132" s="11"/>
    </row>
    <row r="133" spans="34:35">
      <c r="AH133" s="11"/>
      <c r="AI133" s="11"/>
    </row>
    <row r="134" spans="34:35">
      <c r="AH134" s="11"/>
      <c r="AI134" s="11"/>
    </row>
    <row r="135" spans="34:35">
      <c r="AH135" s="11"/>
      <c r="AI135" s="11"/>
    </row>
    <row r="136" spans="34:35">
      <c r="AH136" s="11"/>
      <c r="AI136" s="11"/>
    </row>
    <row r="137" spans="34:35">
      <c r="AH137" s="11"/>
      <c r="AI137" s="11"/>
    </row>
    <row r="138" spans="34:35">
      <c r="AH138" s="11"/>
      <c r="AI138" s="11"/>
    </row>
    <row r="139" spans="34:35">
      <c r="AH139" s="11"/>
      <c r="AI139" s="11"/>
    </row>
    <row r="140" spans="34:35">
      <c r="AH140" s="11"/>
      <c r="AI140" s="11"/>
    </row>
    <row r="141" spans="34:35">
      <c r="AH141" s="11"/>
      <c r="AI141" s="11"/>
    </row>
    <row r="142" spans="34:35">
      <c r="AH142" s="11"/>
      <c r="AI142" s="11"/>
    </row>
    <row r="143" spans="34:35">
      <c r="AH143" s="11"/>
      <c r="AI143" s="11"/>
    </row>
    <row r="144" spans="34:35">
      <c r="AH144" s="11"/>
      <c r="AI144" s="11"/>
    </row>
    <row r="166" spans="9:33">
      <c r="I166" s="281"/>
      <c r="J166" s="12"/>
      <c r="K166" s="112"/>
      <c r="L166" s="112"/>
      <c r="M166" s="112"/>
      <c r="N166" s="12"/>
      <c r="U166" s="112"/>
    </row>
    <row r="167" spans="9:33">
      <c r="I167" s="281"/>
      <c r="J167" s="12"/>
      <c r="K167" s="112"/>
      <c r="L167" s="112"/>
      <c r="M167" s="112"/>
      <c r="N167" s="12"/>
      <c r="U167" s="112"/>
    </row>
    <row r="168" spans="9:33">
      <c r="I168" s="281"/>
      <c r="J168" s="12"/>
      <c r="K168" s="112"/>
      <c r="L168" s="112"/>
      <c r="M168" s="112"/>
      <c r="N168" s="12"/>
      <c r="P168" s="112"/>
      <c r="U168" s="112"/>
    </row>
    <row r="169" spans="9:33">
      <c r="I169" s="281"/>
      <c r="J169" s="12"/>
      <c r="K169" s="112"/>
      <c r="L169" s="112"/>
      <c r="M169" s="112"/>
      <c r="N169" s="12"/>
      <c r="O169" s="12"/>
      <c r="P169" s="112"/>
      <c r="Q169" s="112"/>
      <c r="R169" s="66"/>
      <c r="S169" s="66"/>
      <c r="T169" s="81"/>
      <c r="U169" s="112"/>
      <c r="V169" s="66"/>
      <c r="W169" s="12"/>
      <c r="X169" s="12"/>
      <c r="Y169" s="12"/>
      <c r="Z169" s="12"/>
      <c r="AA169" s="12"/>
      <c r="AB169" s="12"/>
      <c r="AC169" s="12"/>
      <c r="AD169" s="12"/>
      <c r="AE169" s="112"/>
      <c r="AF169" s="12"/>
      <c r="AG169" s="12"/>
    </row>
    <row r="170" spans="9:33">
      <c r="I170" s="281"/>
      <c r="J170" s="12"/>
      <c r="K170" s="112"/>
      <c r="L170" s="112"/>
      <c r="M170" s="112"/>
      <c r="N170" s="12"/>
      <c r="O170" s="12"/>
      <c r="P170" s="112"/>
      <c r="Q170" s="112"/>
      <c r="R170" s="66"/>
      <c r="S170" s="66"/>
      <c r="T170" s="81"/>
      <c r="U170" s="112"/>
      <c r="V170" s="66"/>
      <c r="W170" s="12"/>
      <c r="X170" s="12"/>
      <c r="Y170" s="12"/>
      <c r="Z170" s="12"/>
      <c r="AA170" s="12"/>
      <c r="AB170" s="12"/>
      <c r="AC170" s="12"/>
      <c r="AD170" s="12"/>
      <c r="AE170" s="112"/>
      <c r="AF170" s="12"/>
      <c r="AG170" s="12"/>
    </row>
    <row r="171" spans="9:33">
      <c r="I171" s="281"/>
      <c r="J171" s="12"/>
      <c r="K171" s="112"/>
      <c r="L171" s="112"/>
      <c r="M171" s="112"/>
      <c r="N171" s="12"/>
      <c r="O171" s="12"/>
      <c r="P171" s="112"/>
      <c r="Q171" s="112"/>
      <c r="R171" s="66"/>
      <c r="S171" s="66"/>
      <c r="T171" s="81"/>
      <c r="U171" s="112"/>
      <c r="V171" s="66"/>
      <c r="W171" s="12"/>
      <c r="X171" s="12"/>
      <c r="Y171" s="12"/>
      <c r="Z171" s="12"/>
      <c r="AA171" s="12"/>
      <c r="AB171" s="12"/>
      <c r="AC171" s="12"/>
      <c r="AD171" s="12"/>
      <c r="AE171" s="112"/>
      <c r="AF171" s="12"/>
      <c r="AG171" s="12"/>
    </row>
    <row r="172" spans="9:33">
      <c r="I172" s="281"/>
      <c r="J172" s="12"/>
      <c r="K172" s="112"/>
      <c r="L172" s="112"/>
      <c r="M172" s="112"/>
      <c r="N172" s="12"/>
      <c r="O172" s="12"/>
      <c r="P172" s="112"/>
      <c r="Q172" s="112"/>
      <c r="R172" s="66"/>
      <c r="S172" s="66"/>
      <c r="T172" s="81"/>
      <c r="U172" s="112"/>
      <c r="V172" s="66"/>
      <c r="W172" s="12"/>
      <c r="X172" s="12"/>
      <c r="Y172" s="12"/>
      <c r="Z172" s="12"/>
      <c r="AA172" s="12"/>
      <c r="AB172" s="12"/>
      <c r="AC172" s="12"/>
      <c r="AD172" s="12"/>
      <c r="AE172" s="112"/>
      <c r="AF172" s="12"/>
      <c r="AG172" s="12"/>
    </row>
    <row r="173" spans="9:33">
      <c r="I173" s="281"/>
      <c r="J173" s="12"/>
      <c r="K173" s="112"/>
      <c r="L173" s="112"/>
      <c r="M173" s="112"/>
      <c r="N173" s="12"/>
      <c r="O173" s="12"/>
      <c r="P173" s="112"/>
      <c r="Q173" s="112"/>
      <c r="R173" s="66"/>
      <c r="S173" s="66"/>
      <c r="T173" s="81"/>
      <c r="U173" s="112"/>
      <c r="V173" s="66"/>
      <c r="W173" s="12"/>
      <c r="X173" s="12"/>
      <c r="Y173" s="12"/>
      <c r="Z173" s="12"/>
      <c r="AA173" s="12"/>
      <c r="AB173" s="12"/>
      <c r="AC173" s="12"/>
      <c r="AD173" s="12"/>
      <c r="AE173" s="112"/>
      <c r="AF173" s="12"/>
      <c r="AG173" s="12"/>
    </row>
    <row r="174" spans="9:33">
      <c r="I174" s="281"/>
      <c r="J174" s="12"/>
      <c r="K174" s="112"/>
      <c r="L174" s="112"/>
      <c r="M174" s="112"/>
      <c r="N174" s="12"/>
      <c r="O174" s="12"/>
      <c r="P174" s="112"/>
      <c r="Q174" s="112"/>
      <c r="R174" s="66"/>
      <c r="S174" s="66"/>
      <c r="T174" s="81"/>
      <c r="U174" s="112"/>
      <c r="V174" s="66"/>
      <c r="W174" s="12"/>
      <c r="X174" s="12"/>
      <c r="Y174" s="12"/>
      <c r="Z174" s="12"/>
      <c r="AA174" s="12"/>
      <c r="AB174" s="12"/>
      <c r="AC174" s="12"/>
      <c r="AD174" s="12"/>
      <c r="AE174" s="112"/>
      <c r="AF174" s="12"/>
      <c r="AG174" s="12"/>
    </row>
    <row r="175" spans="9:33">
      <c r="I175" s="281"/>
      <c r="J175" s="12"/>
      <c r="K175" s="112"/>
      <c r="L175" s="112"/>
      <c r="M175" s="112"/>
      <c r="N175" s="12"/>
      <c r="O175" s="12"/>
      <c r="P175" s="112"/>
      <c r="Q175" s="112"/>
      <c r="R175" s="66"/>
      <c r="S175" s="66"/>
      <c r="T175" s="81"/>
      <c r="U175" s="112"/>
      <c r="V175" s="66"/>
      <c r="W175" s="12"/>
      <c r="X175" s="12"/>
      <c r="Y175" s="12"/>
      <c r="Z175" s="12"/>
      <c r="AA175" s="12"/>
      <c r="AB175" s="12"/>
      <c r="AC175" s="12"/>
      <c r="AD175" s="12"/>
      <c r="AE175" s="112"/>
      <c r="AF175" s="12"/>
      <c r="AG175" s="12"/>
    </row>
    <row r="176" spans="9:33">
      <c r="I176" s="281"/>
      <c r="J176" s="12"/>
      <c r="K176" s="112"/>
      <c r="L176" s="112"/>
      <c r="M176" s="112"/>
      <c r="N176" s="12"/>
      <c r="O176" s="12"/>
      <c r="P176" s="112"/>
      <c r="Q176" s="112"/>
      <c r="R176" s="66"/>
      <c r="S176" s="66"/>
      <c r="T176" s="81"/>
      <c r="U176" s="112"/>
      <c r="V176" s="66"/>
      <c r="W176" s="12"/>
      <c r="X176" s="12"/>
      <c r="Y176" s="12"/>
      <c r="Z176" s="12"/>
      <c r="AA176" s="12"/>
      <c r="AB176" s="12"/>
      <c r="AC176" s="12"/>
      <c r="AD176" s="12"/>
      <c r="AE176" s="112"/>
      <c r="AF176" s="12"/>
      <c r="AG176" s="12"/>
    </row>
    <row r="177" spans="9:33">
      <c r="I177" s="281"/>
      <c r="J177" s="12"/>
      <c r="K177" s="112"/>
      <c r="L177" s="112"/>
      <c r="M177" s="112"/>
      <c r="N177" s="12"/>
      <c r="O177" s="12"/>
      <c r="P177" s="112"/>
      <c r="Q177" s="112"/>
      <c r="R177" s="66"/>
      <c r="S177" s="66"/>
      <c r="T177" s="81"/>
      <c r="U177" s="112"/>
      <c r="V177" s="66"/>
      <c r="W177" s="12"/>
      <c r="X177" s="12"/>
      <c r="Y177" s="12"/>
      <c r="Z177" s="12"/>
      <c r="AA177" s="12"/>
      <c r="AB177" s="12"/>
      <c r="AC177" s="12"/>
      <c r="AD177" s="12"/>
      <c r="AE177" s="112"/>
      <c r="AF177" s="12"/>
      <c r="AG177" s="12"/>
    </row>
    <row r="178" spans="9:33">
      <c r="I178" s="281"/>
      <c r="J178" s="12"/>
      <c r="K178" s="112"/>
      <c r="L178" s="112"/>
      <c r="M178" s="112"/>
      <c r="N178" s="12"/>
      <c r="O178" s="12"/>
      <c r="P178" s="112"/>
      <c r="Q178" s="112"/>
      <c r="R178" s="66"/>
      <c r="S178" s="66"/>
      <c r="T178" s="81"/>
      <c r="U178" s="112"/>
      <c r="V178" s="66"/>
      <c r="W178" s="12"/>
      <c r="X178" s="12"/>
      <c r="Y178" s="12"/>
      <c r="Z178" s="12"/>
      <c r="AA178" s="12"/>
      <c r="AB178" s="12"/>
      <c r="AC178" s="12"/>
      <c r="AD178" s="12"/>
      <c r="AE178" s="112"/>
      <c r="AF178" s="12"/>
      <c r="AG178" s="12"/>
    </row>
    <row r="179" spans="9:33">
      <c r="I179" s="281"/>
      <c r="J179" s="12"/>
      <c r="K179" s="112"/>
      <c r="L179" s="112"/>
      <c r="M179" s="112"/>
      <c r="N179" s="12"/>
      <c r="O179" s="12"/>
      <c r="P179" s="112"/>
      <c r="Q179" s="112"/>
      <c r="R179" s="66"/>
      <c r="S179" s="66"/>
      <c r="T179" s="81"/>
      <c r="U179" s="112"/>
      <c r="V179" s="66"/>
      <c r="W179" s="12"/>
      <c r="X179" s="12"/>
      <c r="Y179" s="12"/>
      <c r="Z179" s="12"/>
      <c r="AA179" s="12"/>
      <c r="AB179" s="12"/>
      <c r="AC179" s="12"/>
      <c r="AD179" s="12"/>
      <c r="AE179" s="112"/>
      <c r="AF179" s="12"/>
      <c r="AG179" s="12"/>
    </row>
    <row r="180" spans="9:33">
      <c r="I180" s="281"/>
      <c r="J180" s="12"/>
      <c r="K180" s="112"/>
      <c r="L180" s="112"/>
      <c r="M180" s="112"/>
      <c r="N180" s="12"/>
      <c r="O180" s="12"/>
      <c r="P180" s="112"/>
      <c r="Q180" s="112"/>
      <c r="R180" s="66"/>
      <c r="S180" s="66"/>
      <c r="T180" s="81"/>
      <c r="U180" s="112"/>
      <c r="V180" s="66"/>
      <c r="W180" s="12"/>
      <c r="X180" s="12"/>
      <c r="Y180" s="12"/>
      <c r="Z180" s="12"/>
      <c r="AA180" s="12"/>
      <c r="AB180" s="12"/>
      <c r="AC180" s="12"/>
      <c r="AD180" s="12"/>
      <c r="AE180" s="112"/>
      <c r="AF180" s="12"/>
      <c r="AG180" s="12"/>
    </row>
    <row r="181" spans="9:33">
      <c r="I181" s="281"/>
      <c r="J181" s="12"/>
      <c r="K181" s="112"/>
      <c r="L181" s="112"/>
      <c r="M181" s="112"/>
      <c r="N181" s="12"/>
      <c r="O181" s="12"/>
      <c r="P181" s="112"/>
      <c r="Q181" s="112"/>
      <c r="R181" s="66"/>
      <c r="S181" s="66"/>
      <c r="T181" s="81"/>
      <c r="U181" s="112"/>
      <c r="V181" s="66"/>
      <c r="W181" s="12"/>
      <c r="X181" s="12"/>
      <c r="Y181" s="12"/>
      <c r="Z181" s="12"/>
      <c r="AA181" s="12"/>
      <c r="AB181" s="12"/>
      <c r="AC181" s="12"/>
      <c r="AD181" s="12"/>
      <c r="AE181" s="112"/>
      <c r="AF181" s="12"/>
      <c r="AG181" s="12"/>
    </row>
    <row r="182" spans="9:33">
      <c r="I182" s="281"/>
      <c r="J182" s="12"/>
      <c r="K182" s="112"/>
      <c r="L182" s="112"/>
      <c r="M182" s="112"/>
      <c r="N182" s="12"/>
      <c r="O182" s="12"/>
      <c r="P182" s="112"/>
      <c r="Q182" s="112"/>
      <c r="R182" s="66"/>
      <c r="S182" s="66"/>
      <c r="T182" s="81"/>
      <c r="U182" s="112"/>
      <c r="V182" s="66"/>
      <c r="W182" s="12"/>
      <c r="X182" s="12"/>
      <c r="Y182" s="12"/>
      <c r="Z182" s="12"/>
      <c r="AA182" s="12"/>
      <c r="AB182" s="12"/>
      <c r="AC182" s="12"/>
      <c r="AD182" s="12"/>
      <c r="AE182" s="112"/>
      <c r="AF182" s="12"/>
      <c r="AG182" s="12"/>
    </row>
    <row r="183" spans="9:33">
      <c r="I183" s="281"/>
      <c r="J183" s="12"/>
      <c r="K183" s="112"/>
      <c r="L183" s="112"/>
      <c r="M183" s="112"/>
      <c r="N183" s="12"/>
      <c r="O183" s="12"/>
      <c r="P183" s="112"/>
      <c r="Q183" s="112"/>
      <c r="R183" s="66"/>
      <c r="S183" s="66"/>
      <c r="T183" s="81"/>
      <c r="U183" s="112"/>
      <c r="V183" s="66"/>
      <c r="W183" s="12"/>
      <c r="X183" s="12"/>
      <c r="Y183" s="12"/>
      <c r="Z183" s="12"/>
      <c r="AA183" s="12"/>
      <c r="AB183" s="12"/>
      <c r="AC183" s="12"/>
      <c r="AD183" s="12"/>
      <c r="AE183" s="112"/>
      <c r="AF183" s="12"/>
      <c r="AG183" s="12"/>
    </row>
    <row r="184" spans="9:33">
      <c r="I184" s="281"/>
      <c r="J184" s="12"/>
      <c r="K184" s="112"/>
      <c r="L184" s="112"/>
      <c r="M184" s="112"/>
      <c r="N184" s="12"/>
      <c r="O184" s="12"/>
      <c r="P184" s="112"/>
      <c r="Q184" s="112"/>
      <c r="R184" s="66"/>
      <c r="S184" s="66"/>
      <c r="T184" s="81"/>
      <c r="U184" s="112"/>
      <c r="V184" s="66"/>
      <c r="W184" s="12"/>
      <c r="X184" s="12"/>
      <c r="Y184" s="12"/>
      <c r="Z184" s="12"/>
      <c r="AA184" s="12"/>
      <c r="AB184" s="12"/>
      <c r="AC184" s="12"/>
      <c r="AD184" s="12"/>
      <c r="AE184" s="112"/>
      <c r="AF184" s="12"/>
      <c r="AG184" s="12"/>
    </row>
    <row r="185" spans="9:33">
      <c r="I185" s="281"/>
      <c r="J185" s="12"/>
      <c r="K185" s="112"/>
      <c r="L185" s="112"/>
      <c r="M185" s="112"/>
      <c r="N185" s="12"/>
      <c r="O185" s="12"/>
      <c r="P185" s="112"/>
      <c r="Q185" s="112"/>
      <c r="R185" s="66"/>
      <c r="S185" s="66"/>
      <c r="T185" s="81"/>
      <c r="U185" s="112"/>
      <c r="V185" s="66"/>
      <c r="W185" s="12"/>
      <c r="X185" s="12"/>
      <c r="Y185" s="12"/>
      <c r="Z185" s="12"/>
      <c r="AA185" s="12"/>
      <c r="AB185" s="12"/>
      <c r="AC185" s="12"/>
      <c r="AD185" s="12"/>
      <c r="AE185" s="112"/>
      <c r="AF185" s="12"/>
      <c r="AG185" s="12"/>
    </row>
    <row r="186" spans="9:33">
      <c r="I186" s="281"/>
      <c r="J186" s="12"/>
      <c r="K186" s="112"/>
      <c r="L186" s="112"/>
      <c r="M186" s="112"/>
      <c r="N186" s="12"/>
      <c r="O186" s="12"/>
      <c r="P186" s="112"/>
      <c r="Q186" s="112"/>
      <c r="R186" s="66"/>
      <c r="S186" s="66"/>
      <c r="T186" s="81"/>
      <c r="U186" s="112"/>
      <c r="V186" s="66"/>
      <c r="W186" s="12"/>
      <c r="X186" s="12"/>
      <c r="Y186" s="12"/>
      <c r="Z186" s="12"/>
      <c r="AA186" s="12"/>
      <c r="AB186" s="12"/>
      <c r="AC186" s="12"/>
      <c r="AD186" s="12"/>
      <c r="AE186" s="112"/>
      <c r="AF186" s="12"/>
      <c r="AG186" s="12"/>
    </row>
    <row r="187" spans="9:33">
      <c r="I187" s="281"/>
      <c r="J187" s="12"/>
      <c r="K187" s="112"/>
      <c r="L187" s="112"/>
      <c r="M187" s="112"/>
      <c r="N187" s="12"/>
      <c r="O187" s="12"/>
      <c r="P187" s="112"/>
      <c r="Q187" s="112"/>
      <c r="R187" s="66"/>
      <c r="S187" s="66"/>
      <c r="T187" s="81"/>
      <c r="U187" s="112"/>
      <c r="V187" s="66"/>
      <c r="W187" s="12"/>
      <c r="X187" s="12"/>
      <c r="Y187" s="12"/>
      <c r="Z187" s="12"/>
      <c r="AA187" s="12"/>
      <c r="AB187" s="12"/>
      <c r="AC187" s="12"/>
      <c r="AD187" s="12"/>
      <c r="AE187" s="112"/>
      <c r="AF187" s="12"/>
      <c r="AG187" s="12"/>
    </row>
    <row r="188" spans="9:33">
      <c r="I188" s="281"/>
      <c r="J188" s="12"/>
      <c r="K188" s="112"/>
      <c r="L188" s="112"/>
      <c r="M188" s="112"/>
      <c r="N188" s="12"/>
      <c r="O188" s="12"/>
      <c r="P188" s="112"/>
      <c r="Q188" s="112"/>
      <c r="R188" s="66"/>
      <c r="S188" s="66"/>
      <c r="T188" s="81"/>
      <c r="U188" s="112"/>
      <c r="V188" s="66"/>
      <c r="W188" s="12"/>
      <c r="X188" s="12"/>
      <c r="Y188" s="12"/>
      <c r="Z188" s="12"/>
      <c r="AA188" s="12"/>
      <c r="AB188" s="12"/>
      <c r="AC188" s="12"/>
      <c r="AD188" s="12"/>
      <c r="AE188" s="112"/>
      <c r="AF188" s="12"/>
      <c r="AG188" s="12"/>
    </row>
    <row r="189" spans="9:33">
      <c r="I189" s="281"/>
      <c r="J189" s="12"/>
      <c r="K189" s="112"/>
      <c r="L189" s="112"/>
      <c r="M189" s="112"/>
      <c r="N189" s="12"/>
      <c r="O189" s="12"/>
      <c r="P189" s="112"/>
      <c r="Q189" s="112"/>
      <c r="R189" s="66"/>
      <c r="S189" s="66"/>
      <c r="T189" s="81"/>
      <c r="U189" s="112"/>
      <c r="V189" s="66"/>
      <c r="W189" s="12"/>
      <c r="X189" s="12"/>
      <c r="Y189" s="12"/>
      <c r="Z189" s="12"/>
      <c r="AA189" s="12"/>
      <c r="AB189" s="12"/>
      <c r="AC189" s="12"/>
      <c r="AD189" s="12"/>
      <c r="AE189" s="112"/>
      <c r="AF189" s="12"/>
      <c r="AG189" s="12"/>
    </row>
    <row r="190" spans="9:33">
      <c r="I190" s="281"/>
      <c r="J190" s="12"/>
      <c r="K190" s="112"/>
      <c r="L190" s="112"/>
      <c r="M190" s="112"/>
      <c r="N190" s="12"/>
      <c r="O190" s="12"/>
      <c r="P190" s="112"/>
      <c r="Q190" s="112"/>
      <c r="R190" s="66"/>
      <c r="S190" s="66"/>
      <c r="T190" s="81"/>
      <c r="U190" s="112"/>
      <c r="V190" s="66"/>
      <c r="W190" s="12"/>
      <c r="X190" s="12"/>
      <c r="Y190" s="12"/>
      <c r="Z190" s="12"/>
      <c r="AA190" s="12"/>
      <c r="AB190" s="12"/>
      <c r="AC190" s="12"/>
      <c r="AD190" s="12"/>
      <c r="AE190" s="112"/>
      <c r="AF190" s="12"/>
      <c r="AG190" s="12"/>
    </row>
    <row r="191" spans="9:33">
      <c r="I191" s="281"/>
      <c r="J191" s="12"/>
      <c r="K191" s="112"/>
      <c r="L191" s="112"/>
      <c r="M191" s="112"/>
      <c r="N191" s="12"/>
      <c r="O191" s="12"/>
      <c r="P191" s="112"/>
      <c r="Q191" s="112"/>
      <c r="R191" s="66"/>
      <c r="S191" s="66"/>
      <c r="T191" s="81"/>
      <c r="U191" s="112"/>
      <c r="V191" s="66"/>
      <c r="W191" s="12"/>
      <c r="X191" s="12"/>
      <c r="Y191" s="12"/>
      <c r="Z191" s="12"/>
      <c r="AA191" s="12"/>
      <c r="AB191" s="12"/>
      <c r="AC191" s="12"/>
      <c r="AD191" s="12"/>
      <c r="AE191" s="112"/>
      <c r="AF191" s="12"/>
      <c r="AG191" s="12"/>
    </row>
    <row r="192" spans="9:33">
      <c r="I192" s="281"/>
      <c r="J192" s="12"/>
      <c r="K192" s="112"/>
      <c r="L192" s="112"/>
      <c r="M192" s="112"/>
      <c r="N192" s="12"/>
      <c r="O192" s="12"/>
      <c r="P192" s="112"/>
      <c r="Q192" s="112"/>
      <c r="R192" s="66"/>
      <c r="S192" s="66"/>
      <c r="T192" s="81"/>
      <c r="U192" s="112"/>
      <c r="V192" s="66"/>
      <c r="W192" s="12"/>
      <c r="X192" s="12"/>
      <c r="Y192" s="12"/>
      <c r="Z192" s="12"/>
      <c r="AA192" s="12"/>
      <c r="AB192" s="12"/>
      <c r="AC192" s="12"/>
      <c r="AD192" s="12"/>
      <c r="AE192" s="112"/>
      <c r="AF192" s="12"/>
      <c r="AG192" s="12"/>
    </row>
    <row r="193" spans="9:33">
      <c r="I193" s="281"/>
      <c r="J193" s="12"/>
      <c r="K193" s="112"/>
      <c r="L193" s="112"/>
      <c r="M193" s="112"/>
      <c r="N193" s="12"/>
      <c r="O193" s="12"/>
      <c r="P193" s="112"/>
      <c r="Q193" s="112"/>
      <c r="R193" s="66"/>
      <c r="S193" s="66"/>
      <c r="T193" s="81"/>
      <c r="U193" s="112"/>
      <c r="V193" s="66"/>
      <c r="W193" s="12"/>
      <c r="X193" s="12"/>
      <c r="Y193" s="12"/>
      <c r="Z193" s="12"/>
      <c r="AA193" s="12"/>
      <c r="AB193" s="12"/>
      <c r="AC193" s="12"/>
      <c r="AD193" s="12"/>
      <c r="AE193" s="112"/>
      <c r="AF193" s="12"/>
      <c r="AG193" s="12"/>
    </row>
    <row r="194" spans="9:33">
      <c r="I194" s="281"/>
      <c r="J194" s="12"/>
      <c r="K194" s="112"/>
      <c r="L194" s="112"/>
      <c r="M194" s="112"/>
      <c r="N194" s="12"/>
      <c r="O194" s="12"/>
      <c r="P194" s="112"/>
      <c r="Q194" s="112"/>
      <c r="R194" s="66"/>
      <c r="S194" s="66"/>
      <c r="T194" s="81"/>
      <c r="U194" s="112"/>
      <c r="V194" s="66"/>
      <c r="W194" s="12"/>
      <c r="X194" s="12"/>
      <c r="Y194" s="12"/>
      <c r="Z194" s="12"/>
      <c r="AA194" s="12"/>
      <c r="AB194" s="12"/>
      <c r="AC194" s="12"/>
      <c r="AD194" s="12"/>
      <c r="AE194" s="112"/>
      <c r="AF194" s="12"/>
      <c r="AG194" s="12"/>
    </row>
    <row r="195" spans="9:33">
      <c r="I195" s="281"/>
      <c r="J195" s="12"/>
      <c r="K195" s="112"/>
      <c r="L195" s="112"/>
      <c r="M195" s="112"/>
      <c r="N195" s="12"/>
      <c r="O195" s="12"/>
      <c r="P195" s="112"/>
      <c r="Q195" s="112"/>
      <c r="R195" s="66"/>
      <c r="S195" s="66"/>
      <c r="T195" s="81"/>
      <c r="U195" s="112"/>
      <c r="V195" s="66"/>
      <c r="W195" s="12"/>
      <c r="X195" s="12"/>
      <c r="Y195" s="12"/>
      <c r="Z195" s="12"/>
      <c r="AA195" s="12"/>
      <c r="AB195" s="12"/>
      <c r="AC195" s="12"/>
      <c r="AD195" s="12"/>
      <c r="AE195" s="112"/>
      <c r="AF195" s="12"/>
      <c r="AG195" s="12"/>
    </row>
    <row r="196" spans="9:33">
      <c r="I196" s="281"/>
      <c r="J196" s="12"/>
      <c r="K196" s="112"/>
      <c r="L196" s="112"/>
      <c r="M196" s="112"/>
      <c r="N196" s="12"/>
      <c r="O196" s="12"/>
      <c r="P196" s="112"/>
      <c r="Q196" s="112"/>
      <c r="R196" s="66"/>
      <c r="S196" s="66"/>
      <c r="T196" s="81"/>
      <c r="U196" s="112"/>
      <c r="V196" s="66"/>
      <c r="W196" s="12"/>
      <c r="X196" s="12"/>
      <c r="Y196" s="12"/>
      <c r="Z196" s="12"/>
      <c r="AA196" s="12"/>
      <c r="AB196" s="12"/>
      <c r="AC196" s="12"/>
      <c r="AD196" s="12"/>
      <c r="AE196" s="112"/>
      <c r="AF196" s="12"/>
      <c r="AG196" s="12"/>
    </row>
    <row r="197" spans="9:33">
      <c r="I197" s="281"/>
      <c r="J197" s="12"/>
      <c r="K197" s="112"/>
      <c r="L197" s="112"/>
      <c r="M197" s="112"/>
      <c r="N197" s="12"/>
      <c r="O197" s="12"/>
      <c r="P197" s="112"/>
      <c r="Q197" s="112"/>
      <c r="R197" s="66"/>
      <c r="S197" s="66"/>
      <c r="T197" s="81"/>
      <c r="U197" s="112"/>
      <c r="V197" s="66"/>
      <c r="W197" s="12"/>
      <c r="X197" s="12"/>
      <c r="Y197" s="12"/>
      <c r="Z197" s="12"/>
      <c r="AA197" s="12"/>
      <c r="AB197" s="12"/>
      <c r="AC197" s="12"/>
      <c r="AD197" s="12"/>
      <c r="AE197" s="112"/>
      <c r="AF197" s="12"/>
      <c r="AG197" s="12"/>
    </row>
    <row r="198" spans="9:33">
      <c r="I198" s="281"/>
      <c r="J198" s="12"/>
      <c r="K198" s="112"/>
      <c r="L198" s="112"/>
      <c r="M198" s="112"/>
      <c r="N198" s="12"/>
      <c r="O198" s="12"/>
      <c r="P198" s="112"/>
      <c r="Q198" s="112"/>
      <c r="R198" s="66"/>
      <c r="S198" s="66"/>
      <c r="T198" s="81"/>
      <c r="U198" s="112"/>
      <c r="V198" s="66"/>
      <c r="W198" s="12"/>
      <c r="X198" s="12"/>
      <c r="Y198" s="12"/>
      <c r="Z198" s="12"/>
      <c r="AA198" s="12"/>
      <c r="AB198" s="12"/>
      <c r="AC198" s="12"/>
      <c r="AD198" s="12"/>
      <c r="AE198" s="112"/>
      <c r="AF198" s="12"/>
      <c r="AG198" s="12"/>
    </row>
    <row r="199" spans="9:33">
      <c r="I199" s="281"/>
      <c r="J199" s="12"/>
      <c r="K199" s="112"/>
      <c r="L199" s="112"/>
      <c r="M199" s="112"/>
      <c r="N199" s="12"/>
      <c r="O199" s="12"/>
      <c r="P199" s="112"/>
      <c r="Q199" s="112"/>
      <c r="R199" s="66"/>
      <c r="S199" s="66"/>
      <c r="T199" s="81"/>
      <c r="U199" s="112"/>
      <c r="V199" s="66"/>
      <c r="W199" s="12"/>
      <c r="X199" s="12"/>
      <c r="Y199" s="12"/>
      <c r="Z199" s="12"/>
      <c r="AA199" s="12"/>
      <c r="AB199" s="12"/>
      <c r="AC199" s="12"/>
      <c r="AD199" s="12"/>
      <c r="AE199" s="112"/>
      <c r="AF199" s="12"/>
      <c r="AG199" s="12"/>
    </row>
    <row r="200" spans="9:33">
      <c r="I200" s="281"/>
      <c r="J200" s="12"/>
      <c r="K200" s="112"/>
      <c r="L200" s="112"/>
      <c r="M200" s="112"/>
      <c r="N200" s="12"/>
      <c r="O200" s="12"/>
      <c r="P200" s="112"/>
      <c r="Q200" s="112"/>
      <c r="R200" s="66"/>
      <c r="S200" s="66"/>
      <c r="T200" s="81"/>
      <c r="U200" s="112"/>
      <c r="V200" s="66"/>
      <c r="W200" s="12"/>
      <c r="X200" s="12"/>
      <c r="Y200" s="12"/>
      <c r="Z200" s="12"/>
      <c r="AA200" s="12"/>
      <c r="AB200" s="12"/>
      <c r="AC200" s="12"/>
      <c r="AD200" s="12"/>
      <c r="AE200" s="112"/>
      <c r="AF200" s="12"/>
      <c r="AG200" s="12"/>
    </row>
    <row r="201" spans="9:33">
      <c r="I201" s="281"/>
      <c r="J201" s="12"/>
      <c r="K201" s="112"/>
      <c r="L201" s="112"/>
      <c r="M201" s="112"/>
      <c r="N201" s="12"/>
      <c r="O201" s="12"/>
      <c r="P201" s="112"/>
      <c r="Q201" s="112"/>
      <c r="R201" s="66"/>
      <c r="S201" s="66"/>
      <c r="T201" s="81"/>
      <c r="U201" s="112"/>
      <c r="V201" s="66"/>
      <c r="W201" s="12"/>
      <c r="X201" s="12"/>
      <c r="Y201" s="12"/>
      <c r="Z201" s="12"/>
      <c r="AA201" s="12"/>
      <c r="AB201" s="12"/>
      <c r="AC201" s="12"/>
      <c r="AD201" s="12"/>
      <c r="AE201" s="112"/>
      <c r="AF201" s="12"/>
      <c r="AG201" s="12"/>
    </row>
    <row r="202" spans="9:33">
      <c r="I202" s="281"/>
      <c r="J202" s="12"/>
      <c r="K202" s="112"/>
      <c r="L202" s="112"/>
      <c r="M202" s="112"/>
      <c r="N202" s="12"/>
      <c r="O202" s="12"/>
      <c r="P202" s="112"/>
      <c r="Q202" s="112"/>
      <c r="R202" s="66"/>
      <c r="S202" s="66"/>
      <c r="T202" s="81"/>
      <c r="U202" s="112"/>
      <c r="V202" s="66"/>
      <c r="W202" s="12"/>
      <c r="X202" s="12"/>
      <c r="Y202" s="12"/>
      <c r="Z202" s="12"/>
      <c r="AA202" s="12"/>
      <c r="AB202" s="12"/>
      <c r="AC202" s="12"/>
      <c r="AD202" s="12"/>
      <c r="AE202" s="112"/>
      <c r="AF202" s="12"/>
      <c r="AG202" s="12"/>
    </row>
    <row r="203" spans="9:33">
      <c r="I203" s="281"/>
      <c r="J203" s="12"/>
      <c r="K203" s="112"/>
      <c r="L203" s="112"/>
      <c r="M203" s="112"/>
      <c r="N203" s="12"/>
      <c r="O203" s="12"/>
      <c r="P203" s="112"/>
      <c r="Q203" s="112"/>
      <c r="R203" s="66"/>
      <c r="S203" s="66"/>
      <c r="T203" s="81"/>
      <c r="U203" s="112"/>
      <c r="V203" s="66"/>
      <c r="W203" s="12"/>
      <c r="X203" s="12"/>
      <c r="Y203" s="12"/>
      <c r="Z203" s="12"/>
      <c r="AA203" s="12"/>
      <c r="AB203" s="12"/>
      <c r="AC203" s="12"/>
      <c r="AD203" s="12"/>
      <c r="AE203" s="112"/>
      <c r="AF203" s="12"/>
      <c r="AG203" s="12"/>
    </row>
    <row r="204" spans="9:33">
      <c r="I204" s="281"/>
      <c r="J204" s="12"/>
      <c r="K204" s="112"/>
      <c r="L204" s="112"/>
      <c r="M204" s="112"/>
      <c r="N204" s="12"/>
      <c r="O204" s="12"/>
      <c r="P204" s="112"/>
      <c r="Q204" s="112"/>
      <c r="R204" s="66"/>
      <c r="S204" s="66"/>
      <c r="T204" s="81"/>
      <c r="U204" s="112"/>
      <c r="V204" s="66"/>
      <c r="W204" s="12"/>
      <c r="X204" s="12"/>
      <c r="Y204" s="12"/>
      <c r="Z204" s="12"/>
      <c r="AA204" s="12"/>
      <c r="AB204" s="12"/>
      <c r="AC204" s="12"/>
      <c r="AD204" s="12"/>
      <c r="AE204" s="112"/>
      <c r="AF204" s="12"/>
      <c r="AG204" s="12"/>
    </row>
    <row r="205" spans="9:33">
      <c r="I205" s="281"/>
      <c r="J205" s="12"/>
      <c r="K205" s="112"/>
      <c r="L205" s="112"/>
      <c r="M205" s="112"/>
      <c r="N205" s="12"/>
      <c r="O205" s="12"/>
      <c r="P205" s="112"/>
      <c r="Q205" s="112"/>
      <c r="R205" s="66"/>
      <c r="S205" s="66"/>
      <c r="T205" s="81"/>
      <c r="U205" s="112"/>
      <c r="V205" s="66"/>
      <c r="W205" s="12"/>
      <c r="X205" s="12"/>
      <c r="Y205" s="12"/>
      <c r="Z205" s="12"/>
      <c r="AA205" s="12"/>
      <c r="AB205" s="12"/>
      <c r="AC205" s="12"/>
      <c r="AD205" s="12"/>
      <c r="AE205" s="112"/>
      <c r="AF205" s="12"/>
      <c r="AG205" s="12"/>
    </row>
    <row r="206" spans="9:33">
      <c r="I206" s="281"/>
      <c r="J206" s="12"/>
      <c r="K206" s="112"/>
      <c r="L206" s="112"/>
      <c r="M206" s="112"/>
      <c r="N206" s="12"/>
      <c r="O206" s="12"/>
      <c r="P206" s="112"/>
      <c r="Q206" s="112"/>
      <c r="R206" s="66"/>
      <c r="S206" s="66"/>
      <c r="T206" s="81"/>
      <c r="U206" s="112"/>
      <c r="V206" s="66"/>
      <c r="W206" s="12"/>
      <c r="X206" s="12"/>
      <c r="Y206" s="12"/>
      <c r="Z206" s="12"/>
      <c r="AA206" s="12"/>
      <c r="AB206" s="12"/>
      <c r="AC206" s="12"/>
      <c r="AD206" s="12"/>
      <c r="AE206" s="112"/>
      <c r="AF206" s="12"/>
      <c r="AG206" s="12"/>
    </row>
    <row r="207" spans="9:33">
      <c r="I207" s="281"/>
      <c r="J207" s="12"/>
      <c r="K207" s="112"/>
      <c r="L207" s="112"/>
      <c r="M207" s="112"/>
      <c r="N207" s="12"/>
      <c r="O207" s="12"/>
      <c r="P207" s="112"/>
      <c r="Q207" s="112"/>
      <c r="R207" s="66"/>
      <c r="S207" s="66"/>
      <c r="T207" s="81"/>
      <c r="U207" s="112"/>
      <c r="V207" s="66"/>
      <c r="W207" s="12"/>
      <c r="X207" s="12"/>
      <c r="Y207" s="12"/>
      <c r="Z207" s="12"/>
      <c r="AA207" s="12"/>
      <c r="AB207" s="12"/>
      <c r="AC207" s="12"/>
      <c r="AD207" s="12"/>
      <c r="AE207" s="112"/>
      <c r="AF207" s="12"/>
      <c r="AG207" s="12"/>
    </row>
    <row r="208" spans="9:33">
      <c r="I208" s="281"/>
      <c r="J208" s="12"/>
      <c r="K208" s="112"/>
      <c r="L208" s="112"/>
      <c r="M208" s="112"/>
      <c r="N208" s="12"/>
      <c r="O208" s="12"/>
      <c r="P208" s="112"/>
      <c r="Q208" s="112"/>
      <c r="R208" s="66"/>
      <c r="S208" s="66"/>
      <c r="T208" s="81"/>
      <c r="U208" s="112"/>
      <c r="V208" s="66"/>
      <c r="W208" s="12"/>
      <c r="X208" s="12"/>
      <c r="Y208" s="12"/>
      <c r="Z208" s="12"/>
      <c r="AA208" s="12"/>
      <c r="AB208" s="12"/>
      <c r="AC208" s="12"/>
      <c r="AD208" s="12"/>
      <c r="AE208" s="112"/>
      <c r="AF208" s="12"/>
      <c r="AG208" s="12"/>
    </row>
    <row r="209" spans="9:33">
      <c r="I209" s="281"/>
      <c r="J209" s="12"/>
      <c r="K209" s="112"/>
      <c r="L209" s="112"/>
      <c r="M209" s="112"/>
      <c r="N209" s="12"/>
      <c r="O209" s="12"/>
      <c r="P209" s="112"/>
      <c r="Q209" s="112"/>
      <c r="R209" s="66"/>
      <c r="S209" s="66"/>
      <c r="T209" s="81"/>
      <c r="U209" s="112"/>
      <c r="V209" s="66"/>
      <c r="W209" s="12"/>
      <c r="X209" s="12"/>
      <c r="Y209" s="12"/>
      <c r="Z209" s="12"/>
      <c r="AA209" s="12"/>
      <c r="AB209" s="12"/>
      <c r="AC209" s="12"/>
      <c r="AD209" s="12"/>
      <c r="AE209" s="112"/>
      <c r="AF209" s="12"/>
      <c r="AG209" s="12"/>
    </row>
    <row r="210" spans="9:33">
      <c r="I210" s="281"/>
      <c r="J210" s="12"/>
      <c r="K210" s="112"/>
      <c r="L210" s="112"/>
      <c r="M210" s="112"/>
      <c r="N210" s="12"/>
      <c r="O210" s="12"/>
      <c r="P210" s="112"/>
      <c r="Q210" s="112"/>
      <c r="R210" s="66"/>
      <c r="S210" s="66"/>
      <c r="T210" s="81"/>
      <c r="U210" s="112"/>
      <c r="V210" s="66"/>
      <c r="W210" s="12"/>
      <c r="X210" s="12"/>
      <c r="Y210" s="12"/>
      <c r="Z210" s="12"/>
      <c r="AA210" s="12"/>
      <c r="AB210" s="12"/>
      <c r="AC210" s="12"/>
      <c r="AD210" s="12"/>
      <c r="AE210" s="112"/>
      <c r="AF210" s="12"/>
      <c r="AG210" s="12"/>
    </row>
    <row r="211" spans="9:33">
      <c r="I211" s="281"/>
      <c r="J211" s="12"/>
      <c r="K211" s="112"/>
      <c r="L211" s="112"/>
      <c r="M211" s="112"/>
      <c r="N211" s="12"/>
      <c r="O211" s="12"/>
      <c r="P211" s="112"/>
      <c r="Q211" s="112"/>
      <c r="R211" s="66"/>
      <c r="S211" s="66"/>
      <c r="T211" s="81"/>
      <c r="U211" s="112"/>
      <c r="V211" s="66"/>
      <c r="W211" s="12"/>
      <c r="X211" s="12"/>
      <c r="Y211" s="12"/>
      <c r="Z211" s="12"/>
      <c r="AA211" s="12"/>
      <c r="AB211" s="12"/>
      <c r="AC211" s="12"/>
      <c r="AD211" s="12"/>
      <c r="AE211" s="112"/>
      <c r="AF211" s="12"/>
      <c r="AG211" s="12"/>
    </row>
    <row r="212" spans="9:33">
      <c r="I212" s="281"/>
      <c r="J212" s="12"/>
      <c r="K212" s="112"/>
      <c r="L212" s="112"/>
      <c r="M212" s="112"/>
      <c r="N212" s="12"/>
      <c r="O212" s="12"/>
      <c r="P212" s="112"/>
      <c r="Q212" s="112"/>
      <c r="R212" s="66"/>
      <c r="S212" s="66"/>
      <c r="T212" s="81"/>
      <c r="U212" s="112"/>
      <c r="V212" s="66"/>
      <c r="W212" s="12"/>
      <c r="X212" s="12"/>
      <c r="Y212" s="12"/>
      <c r="Z212" s="12"/>
      <c r="AA212" s="12"/>
      <c r="AB212" s="12"/>
      <c r="AC212" s="12"/>
      <c r="AD212" s="12"/>
      <c r="AE212" s="112"/>
      <c r="AF212" s="12"/>
      <c r="AG212" s="12"/>
    </row>
    <row r="213" spans="9:33">
      <c r="I213" s="281"/>
      <c r="J213" s="12"/>
      <c r="K213" s="112"/>
      <c r="L213" s="112"/>
      <c r="M213" s="112"/>
      <c r="N213" s="12"/>
      <c r="O213" s="12"/>
      <c r="P213" s="112"/>
      <c r="Q213" s="112"/>
      <c r="R213" s="66"/>
      <c r="S213" s="66"/>
      <c r="T213" s="81"/>
      <c r="U213" s="112"/>
      <c r="V213" s="66"/>
      <c r="W213" s="12"/>
      <c r="X213" s="12"/>
      <c r="Y213" s="12"/>
      <c r="Z213" s="12"/>
      <c r="AA213" s="12"/>
      <c r="AB213" s="12"/>
      <c r="AC213" s="12"/>
      <c r="AD213" s="12"/>
      <c r="AE213" s="112"/>
      <c r="AF213" s="12"/>
      <c r="AG213" s="12"/>
    </row>
    <row r="214" spans="9:33">
      <c r="I214" s="281"/>
      <c r="J214" s="12"/>
      <c r="K214" s="112"/>
      <c r="L214" s="112"/>
      <c r="M214" s="112"/>
      <c r="N214" s="12"/>
      <c r="O214" s="12"/>
      <c r="P214" s="112"/>
      <c r="Q214" s="112"/>
      <c r="R214" s="66"/>
      <c r="S214" s="66"/>
      <c r="T214" s="81"/>
      <c r="U214" s="112"/>
      <c r="V214" s="66"/>
      <c r="W214" s="12"/>
      <c r="X214" s="12"/>
      <c r="Y214" s="12"/>
      <c r="Z214" s="12"/>
      <c r="AA214" s="12"/>
      <c r="AB214" s="12"/>
      <c r="AC214" s="12"/>
      <c r="AD214" s="12"/>
      <c r="AE214" s="112"/>
      <c r="AF214" s="12"/>
      <c r="AG214" s="12"/>
    </row>
    <row r="215" spans="9:33">
      <c r="I215" s="281"/>
      <c r="J215" s="12"/>
      <c r="K215" s="112"/>
      <c r="L215" s="112"/>
      <c r="M215" s="112"/>
      <c r="N215" s="12"/>
      <c r="O215" s="12"/>
      <c r="P215" s="112"/>
      <c r="Q215" s="112"/>
      <c r="R215" s="66"/>
      <c r="S215" s="66"/>
      <c r="T215" s="81"/>
      <c r="U215" s="112"/>
      <c r="V215" s="66"/>
      <c r="W215" s="12"/>
      <c r="X215" s="12"/>
      <c r="Y215" s="12"/>
      <c r="Z215" s="12"/>
      <c r="AA215" s="12"/>
      <c r="AB215" s="12"/>
      <c r="AC215" s="12"/>
      <c r="AD215" s="12"/>
      <c r="AE215" s="112"/>
      <c r="AF215" s="12"/>
      <c r="AG215" s="12"/>
    </row>
    <row r="216" spans="9:33">
      <c r="I216" s="281"/>
      <c r="J216" s="12"/>
      <c r="K216" s="112"/>
      <c r="L216" s="112"/>
      <c r="M216" s="112"/>
      <c r="N216" s="12"/>
      <c r="O216" s="12"/>
      <c r="P216" s="112"/>
      <c r="Q216" s="112"/>
      <c r="R216" s="66"/>
      <c r="S216" s="66"/>
      <c r="T216" s="81"/>
      <c r="U216" s="112"/>
      <c r="V216" s="66"/>
      <c r="W216" s="12"/>
      <c r="X216" s="12"/>
      <c r="Y216" s="12"/>
      <c r="Z216" s="12"/>
      <c r="AA216" s="12"/>
      <c r="AB216" s="12"/>
      <c r="AC216" s="12"/>
      <c r="AD216" s="12"/>
      <c r="AE216" s="112"/>
      <c r="AF216" s="12"/>
      <c r="AG216" s="12"/>
    </row>
    <row r="217" spans="9:33">
      <c r="I217" s="281"/>
      <c r="J217" s="12"/>
      <c r="K217" s="112"/>
      <c r="L217" s="112"/>
      <c r="M217" s="112"/>
      <c r="N217" s="12"/>
      <c r="O217" s="12"/>
      <c r="P217" s="112"/>
      <c r="Q217" s="112"/>
      <c r="R217" s="66"/>
      <c r="S217" s="66"/>
      <c r="T217" s="81"/>
      <c r="U217" s="112"/>
      <c r="V217" s="66"/>
      <c r="W217" s="12"/>
      <c r="X217" s="12"/>
      <c r="Y217" s="12"/>
      <c r="Z217" s="12"/>
      <c r="AA217" s="12"/>
      <c r="AB217" s="12"/>
      <c r="AC217" s="12"/>
      <c r="AD217" s="12"/>
      <c r="AE217" s="112"/>
      <c r="AF217" s="12"/>
      <c r="AG217" s="12"/>
    </row>
    <row r="218" spans="9:33">
      <c r="I218" s="281"/>
      <c r="J218" s="12"/>
      <c r="K218" s="112"/>
      <c r="L218" s="112"/>
      <c r="M218" s="112"/>
      <c r="N218" s="12"/>
      <c r="O218" s="12"/>
      <c r="P218" s="112"/>
      <c r="Q218" s="112"/>
      <c r="R218" s="66"/>
      <c r="S218" s="66"/>
      <c r="T218" s="81"/>
      <c r="U218" s="112"/>
      <c r="V218" s="66"/>
      <c r="W218" s="12"/>
      <c r="X218" s="12"/>
      <c r="Y218" s="12"/>
      <c r="Z218" s="12"/>
      <c r="AA218" s="12"/>
      <c r="AB218" s="12"/>
      <c r="AC218" s="12"/>
      <c r="AD218" s="12"/>
      <c r="AE218" s="112"/>
      <c r="AF218" s="12"/>
      <c r="AG218" s="12"/>
    </row>
    <row r="219" spans="9:33">
      <c r="I219" s="281"/>
      <c r="J219" s="12"/>
      <c r="K219" s="112"/>
      <c r="L219" s="112"/>
      <c r="M219" s="112"/>
      <c r="N219" s="12"/>
      <c r="O219" s="12"/>
      <c r="P219" s="112"/>
      <c r="Q219" s="112"/>
      <c r="R219" s="66"/>
      <c r="S219" s="66"/>
      <c r="T219" s="81"/>
      <c r="U219" s="112"/>
      <c r="V219" s="66"/>
      <c r="W219" s="12"/>
      <c r="X219" s="12"/>
      <c r="Y219" s="12"/>
      <c r="Z219" s="12"/>
      <c r="AA219" s="12"/>
      <c r="AB219" s="12"/>
      <c r="AC219" s="12"/>
      <c r="AD219" s="12"/>
      <c r="AE219" s="112"/>
      <c r="AF219" s="12"/>
      <c r="AG219" s="12"/>
    </row>
    <row r="220" spans="9:33">
      <c r="I220" s="281"/>
      <c r="J220" s="12"/>
      <c r="K220" s="112"/>
      <c r="L220" s="112"/>
      <c r="M220" s="112"/>
      <c r="N220" s="12"/>
      <c r="O220" s="12"/>
      <c r="P220" s="112"/>
      <c r="Q220" s="112"/>
      <c r="R220" s="66"/>
      <c r="S220" s="66"/>
      <c r="T220" s="81"/>
      <c r="U220" s="112"/>
      <c r="V220" s="66"/>
      <c r="W220" s="12"/>
      <c r="X220" s="12"/>
      <c r="Y220" s="12"/>
      <c r="Z220" s="12"/>
      <c r="AA220" s="12"/>
      <c r="AB220" s="12"/>
      <c r="AC220" s="12"/>
      <c r="AD220" s="12"/>
      <c r="AE220" s="112"/>
      <c r="AF220" s="12"/>
      <c r="AG220" s="12"/>
    </row>
    <row r="221" spans="9:33">
      <c r="I221" s="281"/>
      <c r="J221" s="12"/>
      <c r="K221" s="112"/>
      <c r="L221" s="112"/>
      <c r="M221" s="112"/>
      <c r="N221" s="12"/>
      <c r="O221" s="12"/>
      <c r="P221" s="112"/>
      <c r="Q221" s="112"/>
      <c r="R221" s="66"/>
      <c r="S221" s="66"/>
      <c r="T221" s="81"/>
      <c r="U221" s="112"/>
      <c r="V221" s="66"/>
      <c r="W221" s="12"/>
      <c r="X221" s="12"/>
      <c r="Y221" s="12"/>
      <c r="Z221" s="12"/>
      <c r="AA221" s="12"/>
      <c r="AB221" s="12"/>
      <c r="AC221" s="12"/>
      <c r="AD221" s="12"/>
      <c r="AE221" s="112"/>
      <c r="AF221" s="12"/>
      <c r="AG221" s="12"/>
    </row>
    <row r="222" spans="9:33">
      <c r="I222" s="281"/>
      <c r="J222" s="12"/>
      <c r="K222" s="112"/>
      <c r="L222" s="112"/>
      <c r="M222" s="112"/>
      <c r="N222" s="12"/>
      <c r="O222" s="12"/>
      <c r="P222" s="112"/>
      <c r="Q222" s="112"/>
      <c r="R222" s="66"/>
      <c r="S222" s="66"/>
      <c r="T222" s="81"/>
      <c r="U222" s="112"/>
      <c r="V222" s="66"/>
      <c r="W222" s="12"/>
      <c r="X222" s="12"/>
      <c r="Y222" s="12"/>
      <c r="Z222" s="12"/>
      <c r="AA222" s="12"/>
      <c r="AB222" s="12"/>
      <c r="AC222" s="12"/>
      <c r="AD222" s="12"/>
      <c r="AE222" s="112"/>
      <c r="AF222" s="12"/>
      <c r="AG222" s="12"/>
    </row>
    <row r="223" spans="9:33">
      <c r="I223" s="281"/>
      <c r="J223" s="12"/>
      <c r="K223" s="112"/>
      <c r="L223" s="112"/>
      <c r="M223" s="112"/>
      <c r="N223" s="12"/>
      <c r="O223" s="12"/>
      <c r="P223" s="112"/>
      <c r="Q223" s="112"/>
      <c r="R223" s="66"/>
      <c r="S223" s="66"/>
      <c r="T223" s="81"/>
      <c r="U223" s="112"/>
      <c r="V223" s="66"/>
      <c r="W223" s="12"/>
      <c r="X223" s="12"/>
      <c r="Y223" s="12"/>
      <c r="Z223" s="12"/>
      <c r="AA223" s="12"/>
      <c r="AB223" s="12"/>
      <c r="AC223" s="12"/>
      <c r="AD223" s="12"/>
      <c r="AE223" s="112"/>
      <c r="AF223" s="12"/>
      <c r="AG223" s="12"/>
    </row>
    <row r="224" spans="9:33">
      <c r="I224" s="281"/>
      <c r="J224" s="12"/>
      <c r="K224" s="112"/>
      <c r="L224" s="112"/>
      <c r="M224" s="112"/>
      <c r="N224" s="12"/>
      <c r="O224" s="12"/>
      <c r="P224" s="112"/>
      <c r="Q224" s="112"/>
      <c r="R224" s="66"/>
      <c r="S224" s="66"/>
      <c r="T224" s="81"/>
      <c r="U224" s="112"/>
      <c r="V224" s="66"/>
      <c r="W224" s="12"/>
      <c r="X224" s="12"/>
      <c r="Y224" s="12"/>
      <c r="Z224" s="12"/>
      <c r="AA224" s="12"/>
      <c r="AB224" s="12"/>
      <c r="AC224" s="12"/>
      <c r="AD224" s="12"/>
      <c r="AE224" s="112"/>
      <c r="AF224" s="12"/>
      <c r="AG224" s="12"/>
    </row>
    <row r="225" spans="9:33">
      <c r="I225" s="281"/>
      <c r="J225" s="12"/>
      <c r="K225" s="112"/>
      <c r="L225" s="112"/>
      <c r="M225" s="112"/>
      <c r="N225" s="12"/>
      <c r="O225" s="12"/>
      <c r="P225" s="112"/>
      <c r="Q225" s="112"/>
      <c r="R225" s="66"/>
      <c r="S225" s="66"/>
      <c r="T225" s="81"/>
      <c r="U225" s="112"/>
      <c r="V225" s="66"/>
      <c r="W225" s="12"/>
      <c r="X225" s="12"/>
      <c r="Y225" s="12"/>
      <c r="Z225" s="12"/>
      <c r="AA225" s="12"/>
      <c r="AB225" s="12"/>
      <c r="AC225" s="12"/>
      <c r="AD225" s="12"/>
      <c r="AE225" s="112"/>
      <c r="AF225" s="12"/>
      <c r="AG225" s="12"/>
    </row>
    <row r="226" spans="9:33">
      <c r="I226" s="281"/>
      <c r="J226" s="12"/>
      <c r="K226" s="112"/>
      <c r="L226" s="112"/>
      <c r="M226" s="112"/>
      <c r="N226" s="12"/>
      <c r="O226" s="12"/>
      <c r="P226" s="112"/>
      <c r="Q226" s="112"/>
      <c r="R226" s="66"/>
      <c r="S226" s="66"/>
      <c r="T226" s="81"/>
      <c r="U226" s="112"/>
      <c r="V226" s="66"/>
      <c r="W226" s="12"/>
      <c r="X226" s="12"/>
      <c r="Y226" s="12"/>
      <c r="Z226" s="12"/>
      <c r="AA226" s="12"/>
      <c r="AB226" s="12"/>
      <c r="AC226" s="12"/>
      <c r="AD226" s="12"/>
      <c r="AE226" s="112"/>
      <c r="AF226" s="12"/>
      <c r="AG226" s="12"/>
    </row>
    <row r="227" spans="9:33">
      <c r="I227" s="281"/>
      <c r="J227" s="12"/>
      <c r="K227" s="112"/>
      <c r="L227" s="112"/>
      <c r="M227" s="112"/>
      <c r="N227" s="12"/>
      <c r="O227" s="12"/>
      <c r="P227" s="112"/>
      <c r="Q227" s="112"/>
      <c r="R227" s="66"/>
      <c r="S227" s="66"/>
      <c r="T227" s="81"/>
      <c r="U227" s="112"/>
      <c r="V227" s="66"/>
      <c r="W227" s="12"/>
      <c r="X227" s="12"/>
      <c r="Y227" s="12"/>
      <c r="Z227" s="12"/>
      <c r="AA227" s="12"/>
      <c r="AB227" s="12"/>
      <c r="AC227" s="12"/>
      <c r="AD227" s="12"/>
      <c r="AE227" s="112"/>
      <c r="AF227" s="12"/>
      <c r="AG227" s="12"/>
    </row>
    <row r="228" spans="9:33">
      <c r="I228" s="281"/>
      <c r="J228" s="12"/>
      <c r="K228" s="112"/>
      <c r="L228" s="112"/>
      <c r="M228" s="112"/>
      <c r="N228" s="12"/>
      <c r="O228" s="12"/>
      <c r="P228" s="112"/>
      <c r="Q228" s="112"/>
      <c r="R228" s="66"/>
      <c r="S228" s="66"/>
      <c r="T228" s="81"/>
      <c r="U228" s="112"/>
      <c r="V228" s="66"/>
      <c r="W228" s="12"/>
      <c r="X228" s="12"/>
      <c r="Y228" s="12"/>
      <c r="Z228" s="12"/>
      <c r="AA228" s="12"/>
      <c r="AB228" s="12"/>
      <c r="AC228" s="12"/>
      <c r="AD228" s="12"/>
      <c r="AE228" s="112"/>
      <c r="AF228" s="12"/>
      <c r="AG228" s="12"/>
    </row>
    <row r="229" spans="9:33">
      <c r="I229" s="281"/>
      <c r="J229" s="12"/>
      <c r="K229" s="112"/>
      <c r="L229" s="112"/>
      <c r="M229" s="112"/>
      <c r="N229" s="12"/>
      <c r="O229" s="12"/>
      <c r="P229" s="112"/>
      <c r="Q229" s="112"/>
      <c r="R229" s="66"/>
      <c r="S229" s="66"/>
      <c r="T229" s="81"/>
      <c r="U229" s="112"/>
      <c r="V229" s="66"/>
      <c r="W229" s="12"/>
      <c r="X229" s="12"/>
      <c r="Y229" s="12"/>
      <c r="Z229" s="12"/>
      <c r="AA229" s="12"/>
      <c r="AB229" s="12"/>
      <c r="AC229" s="12"/>
      <c r="AD229" s="12"/>
      <c r="AE229" s="112"/>
      <c r="AF229" s="12"/>
      <c r="AG229" s="12"/>
    </row>
    <row r="230" spans="9:33">
      <c r="I230" s="281"/>
      <c r="J230" s="12"/>
      <c r="K230" s="112"/>
      <c r="L230" s="112"/>
      <c r="M230" s="112"/>
      <c r="N230" s="12"/>
      <c r="O230" s="12"/>
      <c r="P230" s="112"/>
      <c r="Q230" s="112"/>
      <c r="R230" s="66"/>
      <c r="S230" s="66"/>
      <c r="T230" s="81"/>
      <c r="U230" s="112"/>
      <c r="V230" s="66"/>
      <c r="W230" s="12"/>
      <c r="X230" s="12"/>
      <c r="Y230" s="12"/>
      <c r="Z230" s="12"/>
      <c r="AA230" s="12"/>
      <c r="AB230" s="12"/>
      <c r="AC230" s="12"/>
      <c r="AD230" s="12"/>
      <c r="AE230" s="112"/>
      <c r="AF230" s="12"/>
      <c r="AG230" s="12"/>
    </row>
    <row r="231" spans="9:33">
      <c r="I231" s="281"/>
      <c r="J231" s="12"/>
      <c r="K231" s="112"/>
      <c r="L231" s="112"/>
      <c r="M231" s="112"/>
      <c r="N231" s="12"/>
      <c r="O231" s="12"/>
      <c r="P231" s="112"/>
      <c r="Q231" s="112"/>
      <c r="R231" s="66"/>
      <c r="S231" s="66"/>
      <c r="T231" s="81"/>
      <c r="U231" s="112"/>
      <c r="V231" s="66"/>
      <c r="W231" s="12"/>
      <c r="X231" s="12"/>
      <c r="Y231" s="12"/>
      <c r="Z231" s="12"/>
      <c r="AA231" s="12"/>
      <c r="AB231" s="12"/>
      <c r="AC231" s="12"/>
      <c r="AD231" s="12"/>
      <c r="AE231" s="112"/>
      <c r="AF231" s="12"/>
      <c r="AG231" s="12"/>
    </row>
    <row r="232" spans="9:33">
      <c r="I232" s="281"/>
      <c r="J232" s="12"/>
      <c r="K232" s="112"/>
      <c r="L232" s="112"/>
      <c r="M232" s="112"/>
      <c r="N232" s="12"/>
      <c r="O232" s="12"/>
      <c r="P232" s="112"/>
      <c r="Q232" s="112"/>
      <c r="R232" s="66"/>
      <c r="S232" s="66"/>
      <c r="T232" s="81"/>
      <c r="U232" s="112"/>
      <c r="V232" s="66"/>
      <c r="W232" s="12"/>
      <c r="X232" s="12"/>
      <c r="Y232" s="12"/>
      <c r="Z232" s="12"/>
      <c r="AA232" s="12"/>
      <c r="AB232" s="12"/>
      <c r="AC232" s="12"/>
      <c r="AD232" s="12"/>
      <c r="AE232" s="112"/>
      <c r="AF232" s="12"/>
      <c r="AG232" s="12"/>
    </row>
    <row r="233" spans="9:33">
      <c r="I233" s="281"/>
      <c r="J233" s="12"/>
      <c r="K233" s="112"/>
      <c r="L233" s="112"/>
      <c r="M233" s="112"/>
      <c r="N233" s="12"/>
      <c r="O233" s="12"/>
      <c r="P233" s="112"/>
      <c r="Q233" s="112"/>
      <c r="R233" s="66"/>
      <c r="S233" s="66"/>
      <c r="T233" s="81"/>
      <c r="U233" s="112"/>
      <c r="V233" s="66"/>
      <c r="W233" s="12"/>
      <c r="X233" s="12"/>
      <c r="Y233" s="12"/>
      <c r="Z233" s="12"/>
      <c r="AA233" s="12"/>
      <c r="AB233" s="12"/>
      <c r="AC233" s="12"/>
      <c r="AD233" s="12"/>
      <c r="AE233" s="112"/>
      <c r="AF233" s="12"/>
      <c r="AG233" s="12"/>
    </row>
    <row r="234" spans="9:33">
      <c r="I234" s="281"/>
      <c r="J234" s="12"/>
      <c r="K234" s="112"/>
      <c r="L234" s="112"/>
      <c r="M234" s="112"/>
      <c r="N234" s="12"/>
      <c r="O234" s="12"/>
      <c r="P234" s="112"/>
      <c r="Q234" s="112"/>
      <c r="R234" s="66"/>
      <c r="S234" s="66"/>
      <c r="T234" s="81"/>
      <c r="U234" s="112"/>
      <c r="V234" s="66"/>
      <c r="W234" s="12"/>
      <c r="X234" s="12"/>
      <c r="Y234" s="12"/>
      <c r="Z234" s="12"/>
      <c r="AA234" s="12"/>
      <c r="AB234" s="12"/>
      <c r="AC234" s="12"/>
      <c r="AD234" s="12"/>
      <c r="AE234" s="112"/>
      <c r="AF234" s="12"/>
      <c r="AG234" s="12"/>
    </row>
    <row r="235" spans="9:33">
      <c r="I235" s="281"/>
      <c r="J235" s="12"/>
      <c r="K235" s="112"/>
      <c r="L235" s="112"/>
      <c r="M235" s="112"/>
      <c r="N235" s="12"/>
      <c r="O235" s="12"/>
      <c r="P235" s="112"/>
      <c r="Q235" s="112"/>
      <c r="R235" s="66"/>
      <c r="S235" s="66"/>
      <c r="T235" s="81"/>
      <c r="U235" s="112"/>
      <c r="V235" s="66"/>
      <c r="W235" s="12"/>
      <c r="X235" s="12"/>
      <c r="Y235" s="12"/>
      <c r="Z235" s="12"/>
      <c r="AA235" s="12"/>
      <c r="AB235" s="12"/>
      <c r="AC235" s="12"/>
      <c r="AD235" s="12"/>
      <c r="AE235" s="112"/>
      <c r="AF235" s="12"/>
      <c r="AG235" s="12"/>
    </row>
    <row r="236" spans="9:33">
      <c r="I236" s="281"/>
      <c r="J236" s="12"/>
      <c r="K236" s="112"/>
      <c r="L236" s="112"/>
      <c r="M236" s="112"/>
      <c r="N236" s="12"/>
      <c r="O236" s="12"/>
      <c r="P236" s="112"/>
      <c r="Q236" s="112"/>
      <c r="R236" s="66"/>
      <c r="S236" s="66"/>
      <c r="T236" s="81"/>
      <c r="U236" s="112"/>
      <c r="V236" s="66"/>
      <c r="W236" s="12"/>
      <c r="X236" s="12"/>
      <c r="Y236" s="12"/>
      <c r="Z236" s="12"/>
      <c r="AA236" s="12"/>
      <c r="AB236" s="12"/>
      <c r="AC236" s="12"/>
      <c r="AD236" s="12"/>
      <c r="AE236" s="112"/>
      <c r="AF236" s="12"/>
      <c r="AG236" s="12"/>
    </row>
    <row r="237" spans="9:33">
      <c r="I237" s="281"/>
      <c r="J237" s="12"/>
      <c r="K237" s="112"/>
      <c r="L237" s="112"/>
      <c r="M237" s="112"/>
      <c r="N237" s="12"/>
      <c r="O237" s="12"/>
      <c r="P237" s="112"/>
      <c r="Q237" s="112"/>
      <c r="R237" s="66"/>
      <c r="S237" s="66"/>
      <c r="T237" s="81"/>
      <c r="U237" s="112"/>
      <c r="V237" s="66"/>
      <c r="W237" s="12"/>
      <c r="X237" s="12"/>
      <c r="Y237" s="12"/>
      <c r="Z237" s="12"/>
      <c r="AA237" s="12"/>
      <c r="AB237" s="12"/>
      <c r="AC237" s="12"/>
      <c r="AD237" s="12"/>
      <c r="AE237" s="112"/>
      <c r="AF237" s="12"/>
      <c r="AG237" s="12"/>
    </row>
    <row r="238" spans="9:33">
      <c r="I238" s="281"/>
      <c r="J238" s="12"/>
      <c r="K238" s="112"/>
      <c r="L238" s="112"/>
      <c r="M238" s="112"/>
      <c r="N238" s="12"/>
      <c r="O238" s="12"/>
      <c r="P238" s="112"/>
      <c r="Q238" s="112"/>
      <c r="R238" s="66"/>
      <c r="S238" s="66"/>
      <c r="T238" s="81"/>
      <c r="U238" s="112"/>
      <c r="V238" s="66"/>
      <c r="W238" s="12"/>
      <c r="X238" s="12"/>
      <c r="Y238" s="12"/>
      <c r="Z238" s="12"/>
      <c r="AA238" s="12"/>
      <c r="AB238" s="12"/>
      <c r="AC238" s="12"/>
      <c r="AD238" s="12"/>
      <c r="AE238" s="112"/>
      <c r="AF238" s="12"/>
      <c r="AG238" s="12"/>
    </row>
    <row r="239" spans="9:33">
      <c r="I239" s="281"/>
      <c r="J239" s="12"/>
      <c r="K239" s="112"/>
      <c r="L239" s="112"/>
      <c r="M239" s="112"/>
      <c r="N239" s="12"/>
      <c r="O239" s="12"/>
      <c r="P239" s="112"/>
      <c r="Q239" s="112"/>
      <c r="R239" s="66"/>
      <c r="S239" s="66"/>
      <c r="T239" s="81"/>
      <c r="U239" s="112"/>
      <c r="V239" s="66"/>
      <c r="W239" s="12"/>
      <c r="X239" s="12"/>
      <c r="Y239" s="12"/>
      <c r="Z239" s="12"/>
      <c r="AA239" s="12"/>
      <c r="AB239" s="12"/>
      <c r="AC239" s="12"/>
      <c r="AD239" s="12"/>
      <c r="AE239" s="112"/>
      <c r="AF239" s="12"/>
      <c r="AG239" s="12"/>
    </row>
    <row r="240" spans="9:33">
      <c r="I240" s="281"/>
      <c r="J240" s="12"/>
      <c r="K240" s="112"/>
      <c r="L240" s="112"/>
      <c r="M240" s="112"/>
      <c r="N240" s="12"/>
      <c r="O240" s="12"/>
      <c r="P240" s="112"/>
      <c r="Q240" s="112"/>
      <c r="R240" s="66"/>
      <c r="S240" s="66"/>
      <c r="T240" s="81"/>
      <c r="U240" s="112"/>
      <c r="V240" s="66"/>
      <c r="W240" s="12"/>
      <c r="X240" s="12"/>
      <c r="Y240" s="12"/>
      <c r="Z240" s="12"/>
      <c r="AA240" s="12"/>
      <c r="AB240" s="12"/>
      <c r="AC240" s="12"/>
      <c r="AD240" s="12"/>
      <c r="AE240" s="112"/>
      <c r="AF240" s="12"/>
      <c r="AG240" s="12"/>
    </row>
    <row r="241" spans="9:33">
      <c r="I241" s="281"/>
      <c r="J241" s="12"/>
      <c r="K241" s="112"/>
      <c r="L241" s="112"/>
      <c r="M241" s="112"/>
      <c r="N241" s="12"/>
      <c r="O241" s="12"/>
      <c r="P241" s="112"/>
      <c r="Q241" s="112"/>
      <c r="R241" s="66"/>
      <c r="S241" s="66"/>
      <c r="T241" s="81"/>
      <c r="U241" s="112"/>
      <c r="V241" s="66"/>
      <c r="W241" s="12"/>
      <c r="X241" s="12"/>
      <c r="Y241" s="12"/>
      <c r="Z241" s="12"/>
      <c r="AA241" s="12"/>
      <c r="AB241" s="12"/>
      <c r="AC241" s="12"/>
      <c r="AD241" s="12"/>
      <c r="AE241" s="112"/>
      <c r="AF241" s="12"/>
      <c r="AG241" s="12"/>
    </row>
    <row r="242" spans="9:33">
      <c r="I242" s="281"/>
      <c r="J242" s="12"/>
      <c r="K242" s="112"/>
      <c r="L242" s="112"/>
      <c r="M242" s="112"/>
      <c r="N242" s="12"/>
      <c r="O242" s="12"/>
      <c r="P242" s="112"/>
      <c r="Q242" s="112"/>
      <c r="R242" s="66"/>
      <c r="S242" s="66"/>
      <c r="T242" s="81"/>
      <c r="U242" s="112"/>
      <c r="V242" s="66"/>
      <c r="W242" s="12"/>
      <c r="X242" s="12"/>
      <c r="Y242" s="12"/>
      <c r="Z242" s="12"/>
      <c r="AA242" s="12"/>
      <c r="AB242" s="12"/>
      <c r="AC242" s="12"/>
      <c r="AD242" s="12"/>
      <c r="AE242" s="112"/>
      <c r="AF242" s="12"/>
      <c r="AG242" s="12"/>
    </row>
    <row r="243" spans="9:33">
      <c r="I243" s="281"/>
      <c r="J243" s="12"/>
      <c r="K243" s="112"/>
      <c r="L243" s="112"/>
      <c r="M243" s="112"/>
      <c r="N243" s="12"/>
      <c r="O243" s="12"/>
      <c r="P243" s="112"/>
      <c r="Q243" s="112"/>
      <c r="R243" s="66"/>
      <c r="S243" s="66"/>
      <c r="T243" s="81"/>
      <c r="U243" s="112"/>
      <c r="V243" s="66"/>
      <c r="W243" s="12"/>
      <c r="X243" s="12"/>
      <c r="Y243" s="12"/>
      <c r="Z243" s="12"/>
      <c r="AA243" s="12"/>
      <c r="AB243" s="12"/>
      <c r="AC243" s="12"/>
      <c r="AD243" s="12"/>
      <c r="AE243" s="112"/>
      <c r="AF243" s="12"/>
      <c r="AG243" s="12"/>
    </row>
    <row r="244" spans="9:33">
      <c r="I244" s="281"/>
      <c r="J244" s="12"/>
      <c r="K244" s="112"/>
      <c r="L244" s="112"/>
      <c r="M244" s="112"/>
      <c r="N244" s="12"/>
      <c r="O244" s="12"/>
      <c r="P244" s="112"/>
      <c r="Q244" s="112"/>
      <c r="R244" s="66"/>
      <c r="S244" s="66"/>
      <c r="T244" s="81"/>
      <c r="U244" s="112"/>
      <c r="V244" s="66"/>
      <c r="W244" s="12"/>
      <c r="X244" s="12"/>
      <c r="Y244" s="12"/>
      <c r="Z244" s="12"/>
      <c r="AA244" s="12"/>
      <c r="AB244" s="12"/>
      <c r="AC244" s="12"/>
      <c r="AD244" s="12"/>
      <c r="AE244" s="112"/>
      <c r="AF244" s="12"/>
      <c r="AG244" s="12"/>
    </row>
    <row r="245" spans="9:33">
      <c r="I245" s="281"/>
      <c r="J245" s="12"/>
      <c r="K245" s="112"/>
      <c r="L245" s="112"/>
      <c r="M245" s="112"/>
      <c r="N245" s="12"/>
      <c r="O245" s="12"/>
      <c r="P245" s="112"/>
      <c r="Q245" s="112"/>
      <c r="R245" s="66"/>
      <c r="S245" s="66"/>
      <c r="T245" s="81"/>
      <c r="U245" s="112"/>
      <c r="V245" s="66"/>
      <c r="W245" s="12"/>
      <c r="X245" s="12"/>
      <c r="Y245" s="12"/>
      <c r="Z245" s="12"/>
      <c r="AA245" s="12"/>
      <c r="AB245" s="12"/>
      <c r="AC245" s="12"/>
      <c r="AD245" s="12"/>
      <c r="AE245" s="112"/>
      <c r="AF245" s="12"/>
      <c r="AG245" s="12"/>
    </row>
    <row r="246" spans="9:33">
      <c r="I246" s="281"/>
      <c r="J246" s="12"/>
      <c r="K246" s="112"/>
      <c r="L246" s="112"/>
      <c r="M246" s="112"/>
      <c r="N246" s="12"/>
      <c r="O246" s="12"/>
      <c r="P246" s="112"/>
      <c r="Q246" s="112"/>
      <c r="R246" s="66"/>
      <c r="S246" s="66"/>
      <c r="T246" s="81"/>
      <c r="U246" s="112"/>
      <c r="V246" s="66"/>
      <c r="W246" s="12"/>
      <c r="X246" s="12"/>
      <c r="Y246" s="12"/>
      <c r="Z246" s="12"/>
      <c r="AA246" s="12"/>
      <c r="AB246" s="12"/>
      <c r="AC246" s="12"/>
      <c r="AD246" s="12"/>
      <c r="AE246" s="112"/>
      <c r="AF246" s="12"/>
      <c r="AG246" s="12"/>
    </row>
    <row r="247" spans="9:33">
      <c r="I247" s="281"/>
      <c r="J247" s="12"/>
      <c r="K247" s="112"/>
      <c r="L247" s="112"/>
      <c r="M247" s="112"/>
      <c r="N247" s="12"/>
      <c r="O247" s="12"/>
      <c r="P247" s="112"/>
      <c r="Q247" s="112"/>
      <c r="R247" s="66"/>
      <c r="S247" s="66"/>
      <c r="T247" s="81"/>
      <c r="U247" s="112"/>
      <c r="V247" s="66"/>
      <c r="W247" s="12"/>
      <c r="X247" s="12"/>
      <c r="Y247" s="12"/>
      <c r="Z247" s="12"/>
      <c r="AA247" s="12"/>
      <c r="AB247" s="12"/>
      <c r="AC247" s="12"/>
      <c r="AD247" s="12"/>
      <c r="AE247" s="112"/>
      <c r="AF247" s="12"/>
      <c r="AG247" s="12"/>
    </row>
    <row r="248" spans="9:33">
      <c r="I248" s="281"/>
      <c r="J248" s="12"/>
      <c r="K248" s="112"/>
      <c r="L248" s="112"/>
      <c r="M248" s="112"/>
      <c r="N248" s="12"/>
      <c r="O248" s="12"/>
      <c r="P248" s="112"/>
      <c r="Q248" s="112"/>
      <c r="R248" s="66"/>
      <c r="S248" s="66"/>
      <c r="T248" s="81"/>
      <c r="U248" s="112"/>
      <c r="V248" s="66"/>
      <c r="W248" s="12"/>
      <c r="X248" s="12"/>
      <c r="Y248" s="12"/>
      <c r="Z248" s="12"/>
      <c r="AA248" s="12"/>
      <c r="AB248" s="12"/>
      <c r="AC248" s="12"/>
      <c r="AD248" s="12"/>
      <c r="AE248" s="112"/>
      <c r="AF248" s="12"/>
      <c r="AG248" s="12"/>
    </row>
    <row r="249" spans="9:33">
      <c r="I249" s="281"/>
      <c r="J249" s="12"/>
      <c r="K249" s="112"/>
      <c r="L249" s="112"/>
      <c r="M249" s="112"/>
      <c r="N249" s="12"/>
      <c r="O249" s="12"/>
      <c r="P249" s="112"/>
      <c r="Q249" s="112"/>
      <c r="R249" s="66"/>
      <c r="S249" s="66"/>
      <c r="T249" s="81"/>
      <c r="U249" s="112"/>
      <c r="V249" s="66"/>
      <c r="W249" s="12"/>
      <c r="X249" s="12"/>
      <c r="Y249" s="12"/>
      <c r="Z249" s="12"/>
      <c r="AA249" s="12"/>
      <c r="AB249" s="12"/>
      <c r="AC249" s="12"/>
      <c r="AD249" s="12"/>
      <c r="AE249" s="112"/>
      <c r="AF249" s="12"/>
      <c r="AG249" s="12"/>
    </row>
    <row r="250" spans="9:33">
      <c r="I250" s="281"/>
      <c r="J250" s="12"/>
      <c r="K250" s="112"/>
      <c r="L250" s="112"/>
      <c r="M250" s="112"/>
      <c r="N250" s="12"/>
      <c r="O250" s="12"/>
      <c r="P250" s="112"/>
      <c r="Q250" s="112"/>
      <c r="R250" s="66"/>
      <c r="S250" s="66"/>
      <c r="T250" s="81"/>
      <c r="U250" s="112"/>
      <c r="V250" s="66"/>
      <c r="W250" s="12"/>
      <c r="X250" s="12"/>
      <c r="Y250" s="12"/>
      <c r="Z250" s="12"/>
      <c r="AA250" s="12"/>
      <c r="AB250" s="12"/>
      <c r="AC250" s="12"/>
      <c r="AD250" s="12"/>
      <c r="AE250" s="112"/>
      <c r="AF250" s="12"/>
      <c r="AG250" s="12"/>
    </row>
    <row r="251" spans="9:33">
      <c r="I251" s="281"/>
      <c r="J251" s="12"/>
      <c r="K251" s="112"/>
      <c r="L251" s="112"/>
      <c r="M251" s="112"/>
      <c r="N251" s="12"/>
      <c r="O251" s="12"/>
      <c r="P251" s="112"/>
      <c r="Q251" s="112"/>
      <c r="R251" s="66"/>
      <c r="S251" s="66"/>
      <c r="T251" s="81"/>
      <c r="U251" s="112"/>
      <c r="V251" s="66"/>
      <c r="W251" s="12"/>
      <c r="X251" s="12"/>
      <c r="Y251" s="12"/>
      <c r="Z251" s="12"/>
      <c r="AA251" s="12"/>
      <c r="AB251" s="12"/>
      <c r="AC251" s="12"/>
      <c r="AD251" s="12"/>
      <c r="AE251" s="112"/>
      <c r="AF251" s="12"/>
      <c r="AG251" s="12"/>
    </row>
    <row r="252" spans="9:33">
      <c r="I252" s="281"/>
      <c r="J252" s="12"/>
      <c r="K252" s="112"/>
      <c r="L252" s="112"/>
      <c r="M252" s="112"/>
      <c r="N252" s="12"/>
      <c r="O252" s="12"/>
      <c r="P252" s="112"/>
      <c r="Q252" s="112"/>
      <c r="R252" s="66"/>
      <c r="S252" s="66"/>
      <c r="T252" s="81"/>
      <c r="U252" s="112"/>
      <c r="V252" s="66"/>
      <c r="W252" s="12"/>
      <c r="X252" s="12"/>
      <c r="Y252" s="12"/>
      <c r="Z252" s="12"/>
      <c r="AA252" s="12"/>
      <c r="AB252" s="12"/>
      <c r="AC252" s="12"/>
      <c r="AD252" s="12"/>
      <c r="AE252" s="112"/>
      <c r="AF252" s="12"/>
      <c r="AG252" s="12"/>
    </row>
    <row r="253" spans="9:33">
      <c r="I253" s="281"/>
      <c r="J253" s="12"/>
      <c r="K253" s="112"/>
      <c r="L253" s="112"/>
      <c r="M253" s="112"/>
      <c r="N253" s="12"/>
      <c r="O253" s="12"/>
      <c r="P253" s="112"/>
      <c r="Q253" s="112"/>
      <c r="R253" s="66"/>
      <c r="S253" s="66"/>
      <c r="T253" s="81"/>
      <c r="U253" s="112"/>
      <c r="V253" s="66"/>
      <c r="W253" s="12"/>
      <c r="X253" s="12"/>
      <c r="Y253" s="12"/>
      <c r="Z253" s="12"/>
      <c r="AA253" s="12"/>
      <c r="AB253" s="12"/>
      <c r="AC253" s="12"/>
      <c r="AD253" s="12"/>
      <c r="AE253" s="112"/>
      <c r="AF253" s="12"/>
      <c r="AG253" s="12"/>
    </row>
    <row r="254" spans="9:33">
      <c r="I254" s="281"/>
      <c r="J254" s="12"/>
      <c r="K254" s="112"/>
      <c r="L254" s="112"/>
      <c r="M254" s="112"/>
      <c r="N254" s="12"/>
      <c r="O254" s="12"/>
      <c r="P254" s="112"/>
      <c r="Q254" s="112"/>
      <c r="R254" s="66"/>
      <c r="S254" s="66"/>
      <c r="T254" s="81"/>
      <c r="U254" s="112"/>
      <c r="V254" s="66"/>
      <c r="W254" s="12"/>
      <c r="X254" s="12"/>
      <c r="Y254" s="12"/>
      <c r="Z254" s="12"/>
      <c r="AA254" s="12"/>
      <c r="AB254" s="12"/>
      <c r="AC254" s="12"/>
      <c r="AD254" s="12"/>
      <c r="AE254" s="112"/>
      <c r="AF254" s="12"/>
      <c r="AG254" s="12"/>
    </row>
    <row r="255" spans="9:33">
      <c r="I255" s="281"/>
      <c r="J255" s="12"/>
      <c r="K255" s="112"/>
      <c r="L255" s="112"/>
      <c r="M255" s="112"/>
      <c r="N255" s="12"/>
      <c r="O255" s="12"/>
      <c r="P255" s="112"/>
      <c r="Q255" s="112"/>
      <c r="R255" s="66"/>
      <c r="S255" s="66"/>
      <c r="T255" s="81"/>
      <c r="U255" s="112"/>
      <c r="V255" s="66"/>
      <c r="W255" s="12"/>
      <c r="X255" s="12"/>
      <c r="Y255" s="12"/>
      <c r="Z255" s="12"/>
      <c r="AA255" s="12"/>
      <c r="AB255" s="12"/>
      <c r="AC255" s="12"/>
      <c r="AD255" s="12"/>
      <c r="AE255" s="112"/>
      <c r="AF255" s="12"/>
      <c r="AG255" s="12"/>
    </row>
    <row r="256" spans="9:33">
      <c r="I256" s="281"/>
      <c r="J256" s="12"/>
      <c r="K256" s="112"/>
      <c r="L256" s="112"/>
      <c r="M256" s="112"/>
      <c r="N256" s="12"/>
      <c r="O256" s="12"/>
      <c r="P256" s="112"/>
      <c r="Q256" s="112"/>
      <c r="R256" s="66"/>
      <c r="S256" s="66"/>
      <c r="T256" s="81"/>
      <c r="U256" s="112"/>
      <c r="V256" s="66"/>
      <c r="W256" s="12"/>
      <c r="X256" s="12"/>
      <c r="Y256" s="12"/>
      <c r="Z256" s="12"/>
      <c r="AA256" s="12"/>
      <c r="AB256" s="12"/>
      <c r="AC256" s="12"/>
      <c r="AD256" s="12"/>
      <c r="AE256" s="112"/>
      <c r="AF256" s="12"/>
      <c r="AG256" s="12"/>
    </row>
    <row r="257" spans="1:33">
      <c r="I257" s="281"/>
      <c r="J257" s="12"/>
      <c r="K257" s="112"/>
      <c r="L257" s="112"/>
      <c r="M257" s="112"/>
      <c r="N257" s="12"/>
      <c r="O257" s="12"/>
      <c r="P257" s="112"/>
      <c r="Q257" s="112"/>
      <c r="R257" s="66"/>
      <c r="S257" s="66"/>
      <c r="T257" s="81"/>
      <c r="U257" s="112"/>
      <c r="V257" s="66"/>
      <c r="W257" s="12"/>
      <c r="X257" s="12"/>
      <c r="Y257" s="12"/>
      <c r="Z257" s="12"/>
      <c r="AA257" s="12"/>
      <c r="AB257" s="12"/>
      <c r="AC257" s="12"/>
      <c r="AD257" s="12"/>
      <c r="AE257" s="112"/>
      <c r="AF257" s="12"/>
      <c r="AG257" s="12"/>
    </row>
    <row r="258" spans="1:33">
      <c r="I258" s="281"/>
      <c r="J258" s="12"/>
      <c r="K258" s="112"/>
      <c r="L258" s="112"/>
      <c r="M258" s="112"/>
      <c r="N258" s="12"/>
      <c r="O258" s="12"/>
      <c r="P258" s="112"/>
      <c r="Q258" s="112"/>
      <c r="R258" s="66"/>
      <c r="S258" s="66"/>
      <c r="T258" s="81"/>
      <c r="U258" s="112"/>
      <c r="V258" s="66"/>
      <c r="W258" s="12"/>
      <c r="X258" s="12"/>
      <c r="Y258" s="12"/>
      <c r="Z258" s="12"/>
      <c r="AA258" s="12"/>
      <c r="AB258" s="12"/>
      <c r="AC258" s="12"/>
      <c r="AD258" s="12"/>
      <c r="AE258" s="112"/>
      <c r="AF258" s="12"/>
      <c r="AG258" s="12"/>
    </row>
    <row r="259" spans="1:33">
      <c r="I259" s="281"/>
      <c r="J259" s="12"/>
      <c r="K259" s="112"/>
      <c r="L259" s="112"/>
      <c r="M259" s="112"/>
      <c r="N259" s="12"/>
      <c r="O259" s="12"/>
      <c r="P259" s="112"/>
      <c r="Q259" s="112"/>
      <c r="R259" s="66"/>
      <c r="S259" s="66"/>
      <c r="T259" s="81"/>
      <c r="U259" s="112"/>
      <c r="V259" s="66"/>
      <c r="W259" s="12"/>
      <c r="X259" s="12"/>
      <c r="Y259" s="12"/>
      <c r="Z259" s="12"/>
      <c r="AA259" s="12"/>
      <c r="AB259" s="12"/>
      <c r="AC259" s="12"/>
      <c r="AD259" s="12"/>
      <c r="AE259" s="112"/>
      <c r="AF259" s="12"/>
      <c r="AG259" s="12"/>
    </row>
    <row r="260" spans="1:33">
      <c r="I260" s="281"/>
      <c r="J260" s="12"/>
      <c r="K260" s="112"/>
      <c r="L260" s="112"/>
      <c r="M260" s="112"/>
      <c r="N260" s="12"/>
      <c r="O260" s="12"/>
      <c r="P260" s="112"/>
      <c r="Q260" s="112"/>
      <c r="R260" s="66"/>
      <c r="S260" s="66"/>
      <c r="T260" s="81"/>
      <c r="U260" s="112"/>
      <c r="V260" s="66"/>
      <c r="W260" s="12"/>
      <c r="X260" s="12"/>
      <c r="Y260" s="12"/>
      <c r="Z260" s="12"/>
      <c r="AA260" s="12"/>
      <c r="AB260" s="12"/>
      <c r="AC260" s="12"/>
      <c r="AD260" s="12"/>
      <c r="AE260" s="112"/>
      <c r="AF260" s="12"/>
      <c r="AG260" s="12"/>
    </row>
    <row r="261" spans="1:33">
      <c r="I261" s="281"/>
      <c r="J261" s="12"/>
      <c r="K261" s="112"/>
      <c r="L261" s="112"/>
      <c r="M261" s="112"/>
      <c r="N261" s="12"/>
      <c r="O261" s="12"/>
      <c r="P261" s="112"/>
      <c r="Q261" s="112"/>
      <c r="R261" s="66"/>
      <c r="S261" s="66"/>
      <c r="T261" s="81"/>
      <c r="U261" s="112"/>
      <c r="V261" s="66"/>
      <c r="W261" s="12"/>
      <c r="X261" s="12"/>
      <c r="Y261" s="12"/>
      <c r="Z261" s="12"/>
      <c r="AA261" s="12"/>
      <c r="AB261" s="12"/>
      <c r="AC261" s="12"/>
      <c r="AD261" s="12"/>
      <c r="AE261" s="112"/>
      <c r="AF261" s="12"/>
      <c r="AG261" s="12"/>
    </row>
    <row r="262" spans="1:33">
      <c r="I262" s="281"/>
      <c r="J262" s="12"/>
      <c r="K262" s="112"/>
      <c r="L262" s="112"/>
      <c r="M262" s="112"/>
      <c r="N262" s="12"/>
      <c r="O262" s="12"/>
      <c r="P262" s="112"/>
      <c r="Q262" s="112"/>
      <c r="R262" s="66"/>
      <c r="S262" s="66"/>
      <c r="T262" s="81"/>
      <c r="U262" s="112"/>
      <c r="V262" s="66"/>
      <c r="W262" s="12"/>
      <c r="X262" s="12"/>
      <c r="Y262" s="12"/>
      <c r="Z262" s="12"/>
      <c r="AA262" s="12"/>
      <c r="AB262" s="12"/>
      <c r="AC262" s="12"/>
      <c r="AD262" s="12"/>
      <c r="AE262" s="112"/>
      <c r="AF262" s="12"/>
      <c r="AG262" s="12"/>
    </row>
    <row r="263" spans="1:33">
      <c r="I263" s="281"/>
      <c r="J263" s="12"/>
      <c r="K263" s="112"/>
      <c r="L263" s="112"/>
      <c r="M263" s="112"/>
      <c r="N263" s="12"/>
      <c r="O263" s="12"/>
      <c r="P263" s="112"/>
      <c r="Q263" s="112"/>
      <c r="R263" s="66"/>
      <c r="S263" s="66"/>
      <c r="T263" s="81"/>
      <c r="U263" s="112"/>
      <c r="V263" s="66"/>
      <c r="W263" s="12"/>
      <c r="X263" s="12"/>
      <c r="Y263" s="12"/>
      <c r="Z263" s="12"/>
      <c r="AA263" s="12"/>
      <c r="AB263" s="12"/>
      <c r="AC263" s="12"/>
      <c r="AD263" s="12"/>
      <c r="AE263" s="112"/>
      <c r="AF263" s="12"/>
      <c r="AG263" s="12"/>
    </row>
    <row r="264" spans="1:33">
      <c r="I264" s="281"/>
      <c r="J264" s="12"/>
      <c r="K264" s="112"/>
      <c r="L264" s="112"/>
      <c r="M264" s="112"/>
      <c r="N264" s="12"/>
      <c r="O264" s="12"/>
      <c r="P264" s="112"/>
      <c r="Q264" s="112"/>
      <c r="R264" s="66"/>
      <c r="S264" s="66"/>
      <c r="T264" s="81"/>
      <c r="U264" s="112"/>
      <c r="V264" s="66"/>
      <c r="W264" s="12"/>
      <c r="X264" s="12"/>
      <c r="Y264" s="12"/>
      <c r="Z264" s="12"/>
      <c r="AA264" s="12"/>
      <c r="AB264" s="12"/>
      <c r="AC264" s="12"/>
      <c r="AD264" s="12"/>
      <c r="AE264" s="112"/>
      <c r="AF264" s="12"/>
      <c r="AG264" s="12"/>
    </row>
    <row r="265" spans="1:33">
      <c r="I265" s="281"/>
      <c r="J265" s="12"/>
      <c r="K265" s="112"/>
      <c r="L265" s="112"/>
      <c r="M265" s="112"/>
      <c r="N265" s="12"/>
      <c r="O265" s="12"/>
      <c r="P265" s="112"/>
      <c r="Q265" s="112"/>
      <c r="R265" s="66"/>
      <c r="S265" s="66"/>
      <c r="T265" s="81"/>
      <c r="U265" s="112"/>
      <c r="V265" s="66"/>
      <c r="W265" s="12"/>
      <c r="X265" s="12"/>
      <c r="Y265" s="12"/>
      <c r="Z265" s="12"/>
      <c r="AA265" s="12"/>
      <c r="AB265" s="12"/>
      <c r="AC265" s="12"/>
      <c r="AD265" s="12"/>
      <c r="AE265" s="112"/>
      <c r="AF265" s="12"/>
      <c r="AG265" s="12"/>
    </row>
    <row r="266" spans="1:33">
      <c r="I266" s="281"/>
      <c r="J266" s="12"/>
      <c r="K266" s="112"/>
      <c r="L266" s="112"/>
      <c r="M266" s="112"/>
      <c r="N266" s="12"/>
      <c r="O266" s="12"/>
      <c r="P266" s="112"/>
      <c r="Q266" s="112"/>
      <c r="R266" s="66"/>
      <c r="S266" s="66"/>
      <c r="T266" s="81"/>
      <c r="U266" s="112"/>
      <c r="V266" s="66"/>
      <c r="W266" s="12"/>
      <c r="X266" s="12"/>
      <c r="Y266" s="12"/>
      <c r="Z266" s="12"/>
      <c r="AA266" s="12"/>
      <c r="AB266" s="12"/>
      <c r="AC266" s="12"/>
      <c r="AD266" s="12"/>
      <c r="AE266" s="112"/>
      <c r="AF266" s="12"/>
      <c r="AG266" s="12"/>
    </row>
    <row r="267" spans="1:33">
      <c r="I267" s="281"/>
      <c r="J267" s="12"/>
      <c r="K267" s="112"/>
      <c r="L267" s="112"/>
      <c r="M267" s="112"/>
      <c r="N267" s="12"/>
      <c r="O267" s="12"/>
      <c r="P267" s="112"/>
      <c r="Q267" s="112"/>
      <c r="R267" s="66"/>
      <c r="S267" s="66"/>
      <c r="T267" s="81"/>
      <c r="U267" s="112"/>
      <c r="V267" s="66"/>
      <c r="W267" s="12"/>
      <c r="X267" s="12"/>
      <c r="Y267" s="12"/>
      <c r="Z267" s="12"/>
      <c r="AA267" s="12"/>
      <c r="AB267" s="12"/>
      <c r="AC267" s="12"/>
      <c r="AD267" s="12"/>
      <c r="AE267" s="112"/>
      <c r="AF267" s="12"/>
      <c r="AG267" s="12"/>
    </row>
    <row r="268" spans="1:33">
      <c r="I268" s="281"/>
      <c r="J268" s="12"/>
      <c r="K268" s="112"/>
      <c r="L268" s="112"/>
      <c r="M268" s="112"/>
      <c r="N268" s="12"/>
      <c r="O268" s="12"/>
      <c r="P268" s="112"/>
      <c r="Q268" s="112"/>
      <c r="R268" s="66"/>
      <c r="S268" s="66"/>
      <c r="T268" s="81"/>
      <c r="U268" s="112"/>
      <c r="V268" s="66"/>
      <c r="W268" s="12"/>
      <c r="X268" s="12"/>
      <c r="Y268" s="12"/>
      <c r="Z268" s="12"/>
      <c r="AA268" s="12"/>
      <c r="AB268" s="12"/>
      <c r="AC268" s="12"/>
      <c r="AD268" s="12"/>
      <c r="AE268" s="112"/>
      <c r="AF268" s="12"/>
      <c r="AG268" s="12"/>
    </row>
    <row r="269" spans="1:33">
      <c r="I269" s="281"/>
      <c r="J269" s="12"/>
      <c r="K269" s="112"/>
      <c r="L269" s="112"/>
      <c r="M269" s="112"/>
      <c r="N269" s="12"/>
      <c r="O269" s="12"/>
      <c r="P269" s="112"/>
      <c r="Q269" s="112"/>
      <c r="R269" s="66"/>
      <c r="S269" s="66"/>
      <c r="T269" s="81"/>
      <c r="U269" s="112"/>
      <c r="V269" s="66"/>
      <c r="W269" s="12"/>
      <c r="X269" s="12"/>
      <c r="Y269" s="12"/>
      <c r="Z269" s="12"/>
      <c r="AA269" s="12"/>
      <c r="AB269" s="12"/>
      <c r="AC269" s="12"/>
      <c r="AD269" s="12"/>
      <c r="AE269" s="112"/>
      <c r="AF269" s="12"/>
      <c r="AG269" s="12"/>
    </row>
    <row r="270" spans="1:33">
      <c r="I270" s="281"/>
      <c r="J270" s="12"/>
      <c r="K270" s="112"/>
      <c r="L270" s="112"/>
      <c r="M270" s="112"/>
      <c r="N270" s="12"/>
      <c r="O270" s="12"/>
      <c r="P270" s="112"/>
      <c r="Q270" s="112"/>
      <c r="R270" s="66"/>
      <c r="S270" s="66"/>
      <c r="T270" s="81"/>
      <c r="U270" s="112"/>
      <c r="V270" s="66"/>
      <c r="W270" s="12"/>
      <c r="X270" s="12"/>
      <c r="Y270" s="12"/>
      <c r="Z270" s="12"/>
      <c r="AA270" s="12"/>
      <c r="AB270" s="12"/>
      <c r="AC270" s="12"/>
      <c r="AD270" s="12"/>
      <c r="AE270" s="112"/>
      <c r="AF270" s="12"/>
      <c r="AG270" s="12"/>
    </row>
    <row r="271" spans="1:33">
      <c r="I271" s="281"/>
      <c r="J271" s="12"/>
      <c r="K271" s="112"/>
      <c r="L271" s="112"/>
      <c r="M271" s="112"/>
      <c r="N271" s="12"/>
      <c r="O271" s="12"/>
      <c r="P271" s="112"/>
      <c r="Q271" s="112"/>
      <c r="R271" s="66"/>
      <c r="S271" s="66"/>
      <c r="T271" s="81"/>
      <c r="U271" s="112"/>
      <c r="V271" s="66"/>
      <c r="W271" s="12"/>
      <c r="X271" s="12"/>
      <c r="Y271" s="12"/>
      <c r="Z271" s="12"/>
      <c r="AA271" s="12"/>
      <c r="AB271" s="12"/>
      <c r="AC271" s="12"/>
      <c r="AD271" s="12"/>
      <c r="AE271" s="112"/>
      <c r="AF271" s="12"/>
      <c r="AG271" s="12"/>
    </row>
    <row r="272" spans="1:33">
      <c r="A272" s="28"/>
      <c r="B272" s="28"/>
      <c r="C272" s="28"/>
      <c r="E272" s="28"/>
      <c r="F272" s="28"/>
      <c r="G272" s="279"/>
      <c r="H272" s="279"/>
      <c r="I272" s="279"/>
      <c r="J272" s="28"/>
      <c r="K272" s="113"/>
      <c r="L272" s="113"/>
      <c r="M272" s="113"/>
      <c r="N272" s="28"/>
      <c r="O272" s="12"/>
      <c r="P272" s="112"/>
      <c r="Q272" s="112"/>
      <c r="R272" s="66"/>
      <c r="S272" s="66"/>
      <c r="T272" s="81"/>
      <c r="U272" s="113"/>
      <c r="V272" s="66"/>
      <c r="W272" s="12"/>
      <c r="X272" s="12"/>
      <c r="Y272" s="12"/>
      <c r="Z272" s="12"/>
      <c r="AA272" s="12"/>
      <c r="AB272" s="12"/>
      <c r="AC272" s="12"/>
      <c r="AD272" s="12"/>
      <c r="AE272" s="112"/>
      <c r="AF272" s="12"/>
      <c r="AG272" s="12"/>
    </row>
    <row r="273" spans="1:33">
      <c r="A273" s="30"/>
      <c r="B273" s="30"/>
      <c r="C273" s="30"/>
      <c r="D273" s="28"/>
      <c r="E273" s="30"/>
      <c r="F273" s="30"/>
      <c r="G273" s="280"/>
      <c r="H273" s="280"/>
      <c r="I273" s="280"/>
      <c r="J273" s="30"/>
      <c r="K273" s="114"/>
      <c r="L273" s="114"/>
      <c r="M273" s="114"/>
      <c r="N273" s="30"/>
      <c r="O273" s="12"/>
      <c r="P273" s="112"/>
      <c r="Q273" s="112"/>
      <c r="R273" s="66"/>
      <c r="S273" s="66"/>
      <c r="T273" s="81"/>
      <c r="U273" s="114"/>
      <c r="V273" s="66"/>
      <c r="W273" s="12"/>
      <c r="X273" s="12"/>
      <c r="Y273" s="12"/>
      <c r="Z273" s="12"/>
      <c r="AA273" s="12"/>
      <c r="AB273" s="12"/>
      <c r="AC273" s="12"/>
      <c r="AD273" s="12"/>
      <c r="AE273" s="112"/>
      <c r="AF273" s="12"/>
      <c r="AG273" s="12"/>
    </row>
    <row r="274" spans="1:33">
      <c r="A274" s="30"/>
      <c r="B274" s="30"/>
      <c r="C274" s="30"/>
      <c r="D274" s="30"/>
      <c r="E274" s="30"/>
      <c r="F274" s="30"/>
      <c r="G274" s="280"/>
      <c r="H274" s="280"/>
      <c r="I274" s="280"/>
      <c r="J274" s="30"/>
      <c r="K274" s="114"/>
      <c r="L274" s="114"/>
      <c r="M274" s="114"/>
      <c r="N274" s="30"/>
      <c r="O274" s="12"/>
      <c r="P274" s="113"/>
      <c r="Q274" s="112"/>
      <c r="R274" s="66"/>
      <c r="S274" s="66"/>
      <c r="T274" s="81"/>
      <c r="U274" s="114"/>
      <c r="V274" s="66"/>
      <c r="W274" s="12"/>
      <c r="X274" s="12"/>
      <c r="Y274" s="12"/>
      <c r="Z274" s="12"/>
      <c r="AA274" s="12"/>
      <c r="AB274" s="12"/>
      <c r="AC274" s="12"/>
      <c r="AD274" s="12"/>
      <c r="AE274" s="112"/>
      <c r="AF274" s="12"/>
      <c r="AG274" s="12"/>
    </row>
    <row r="275" spans="1:33">
      <c r="A275" s="30"/>
      <c r="B275" s="30"/>
      <c r="C275" s="30"/>
      <c r="D275" s="30"/>
      <c r="E275" s="30"/>
      <c r="F275" s="30"/>
      <c r="G275" s="280"/>
      <c r="H275" s="280"/>
      <c r="I275" s="280"/>
      <c r="J275" s="30"/>
      <c r="K275" s="114"/>
      <c r="L275" s="114"/>
      <c r="M275" s="114"/>
      <c r="N275" s="30"/>
      <c r="O275" s="28"/>
      <c r="P275" s="114"/>
      <c r="Q275" s="113"/>
      <c r="R275" s="67"/>
      <c r="S275" s="67"/>
      <c r="T275" s="82"/>
      <c r="U275" s="114"/>
      <c r="V275" s="67"/>
      <c r="Y275" s="28"/>
      <c r="Z275" s="28"/>
      <c r="AF275" s="28"/>
    </row>
    <row r="276" spans="1:33">
      <c r="A276" s="30"/>
      <c r="B276" s="30"/>
      <c r="C276" s="30"/>
      <c r="D276" s="30"/>
      <c r="E276" s="30"/>
      <c r="F276" s="30"/>
      <c r="G276" s="280"/>
      <c r="H276" s="280"/>
      <c r="I276" s="280"/>
      <c r="J276" s="30"/>
      <c r="K276" s="114"/>
      <c r="L276" s="114"/>
      <c r="M276" s="114"/>
      <c r="N276" s="30"/>
      <c r="O276" s="30"/>
      <c r="P276" s="114"/>
      <c r="Q276" s="114"/>
      <c r="R276" s="68"/>
      <c r="S276" s="68"/>
      <c r="T276" s="83"/>
      <c r="U276" s="114"/>
      <c r="V276" s="68"/>
      <c r="Y276" s="30"/>
      <c r="Z276" s="30"/>
      <c r="AF276" s="30"/>
    </row>
    <row r="277" spans="1:33">
      <c r="A277" s="30"/>
      <c r="B277" s="30"/>
      <c r="C277" s="30"/>
      <c r="D277" s="30"/>
      <c r="E277" s="30"/>
      <c r="F277" s="30"/>
      <c r="G277" s="280"/>
      <c r="H277" s="280"/>
      <c r="I277" s="280"/>
      <c r="J277" s="30"/>
      <c r="K277" s="114"/>
      <c r="L277" s="114"/>
      <c r="M277" s="114"/>
      <c r="N277" s="30"/>
      <c r="O277" s="30"/>
      <c r="P277" s="114"/>
      <c r="Q277" s="114"/>
      <c r="R277" s="68"/>
      <c r="S277" s="68"/>
      <c r="T277" s="83"/>
      <c r="U277" s="114"/>
      <c r="V277" s="68"/>
      <c r="Y277" s="30"/>
      <c r="Z277" s="30"/>
      <c r="AF277" s="30"/>
    </row>
    <row r="278" spans="1:33">
      <c r="A278" s="30"/>
      <c r="B278" s="30"/>
      <c r="C278" s="30"/>
      <c r="D278" s="30"/>
      <c r="E278" s="30"/>
      <c r="F278" s="30"/>
      <c r="G278" s="280"/>
      <c r="H278" s="280"/>
      <c r="I278" s="280"/>
      <c r="J278" s="30"/>
      <c r="K278" s="114"/>
      <c r="L278" s="114"/>
      <c r="M278" s="114"/>
      <c r="N278" s="30"/>
      <c r="O278" s="30"/>
      <c r="P278" s="114"/>
      <c r="Q278" s="114"/>
      <c r="R278" s="68"/>
      <c r="S278" s="68"/>
      <c r="T278" s="83"/>
      <c r="U278" s="114"/>
      <c r="V278" s="68"/>
      <c r="Y278" s="30"/>
      <c r="Z278" s="30"/>
      <c r="AF278" s="30"/>
    </row>
    <row r="279" spans="1:33">
      <c r="A279" s="30"/>
      <c r="B279" s="30"/>
      <c r="C279" s="30"/>
      <c r="D279" s="30"/>
      <c r="E279" s="30"/>
      <c r="F279" s="30"/>
      <c r="G279" s="280"/>
      <c r="H279" s="280"/>
      <c r="I279" s="280"/>
      <c r="J279" s="30"/>
      <c r="K279" s="114"/>
      <c r="L279" s="114"/>
      <c r="M279" s="114"/>
      <c r="N279" s="30"/>
      <c r="O279" s="30"/>
      <c r="P279" s="114"/>
      <c r="Q279" s="114"/>
      <c r="R279" s="68"/>
      <c r="S279" s="68"/>
      <c r="T279" s="83"/>
      <c r="U279" s="114"/>
      <c r="V279" s="68"/>
      <c r="Y279" s="30"/>
      <c r="Z279" s="30"/>
      <c r="AF279" s="30"/>
    </row>
    <row r="280" spans="1:33">
      <c r="A280" s="30"/>
      <c r="B280" s="30"/>
      <c r="C280" s="30"/>
      <c r="D280" s="30"/>
      <c r="E280" s="30"/>
      <c r="F280" s="30"/>
      <c r="G280" s="280"/>
      <c r="H280" s="280"/>
      <c r="I280" s="280"/>
      <c r="J280" s="30"/>
      <c r="K280" s="114"/>
      <c r="L280" s="114"/>
      <c r="M280" s="114"/>
      <c r="N280" s="30"/>
      <c r="O280" s="30"/>
      <c r="P280" s="114"/>
      <c r="Q280" s="114"/>
      <c r="R280" s="68"/>
      <c r="S280" s="68"/>
      <c r="T280" s="83"/>
      <c r="U280" s="114"/>
      <c r="V280" s="68"/>
      <c r="Y280" s="30"/>
      <c r="Z280" s="30"/>
      <c r="AF280" s="30"/>
    </row>
    <row r="281" spans="1:33">
      <c r="A281" s="30"/>
      <c r="B281" s="30"/>
      <c r="C281" s="30"/>
      <c r="D281" s="30"/>
      <c r="E281" s="30"/>
      <c r="F281" s="30"/>
      <c r="G281" s="280"/>
      <c r="H281" s="280"/>
      <c r="I281" s="280"/>
      <c r="J281" s="30"/>
      <c r="K281" s="114"/>
      <c r="L281" s="114"/>
      <c r="M281" s="114"/>
      <c r="N281" s="30"/>
      <c r="O281" s="30"/>
      <c r="P281" s="114"/>
      <c r="Q281" s="114"/>
      <c r="R281" s="68"/>
      <c r="S281" s="68"/>
      <c r="T281" s="83"/>
      <c r="U281" s="114"/>
      <c r="V281" s="68"/>
      <c r="Y281" s="30"/>
      <c r="Z281" s="30"/>
      <c r="AF281" s="30"/>
    </row>
    <row r="282" spans="1:33">
      <c r="A282" s="30"/>
      <c r="B282" s="30"/>
      <c r="C282" s="30"/>
      <c r="D282" s="30"/>
      <c r="E282" s="30"/>
      <c r="F282" s="30"/>
      <c r="G282" s="280"/>
      <c r="H282" s="280"/>
      <c r="I282" s="280"/>
      <c r="J282" s="30"/>
      <c r="K282" s="114"/>
      <c r="L282" s="114"/>
      <c r="M282" s="114"/>
      <c r="N282" s="30"/>
      <c r="O282" s="30"/>
      <c r="P282" s="114"/>
      <c r="Q282" s="114"/>
      <c r="R282" s="68"/>
      <c r="S282" s="68"/>
      <c r="T282" s="83"/>
      <c r="U282" s="114"/>
      <c r="V282" s="68"/>
      <c r="Y282" s="30"/>
      <c r="Z282" s="30"/>
      <c r="AF282" s="30"/>
    </row>
    <row r="283" spans="1:33">
      <c r="A283" s="30"/>
      <c r="B283" s="30"/>
      <c r="C283" s="30"/>
      <c r="D283" s="30"/>
      <c r="E283" s="30"/>
      <c r="F283" s="30"/>
      <c r="G283" s="280"/>
      <c r="H283" s="280"/>
      <c r="I283" s="280"/>
      <c r="J283" s="30"/>
      <c r="K283" s="114"/>
      <c r="L283" s="114"/>
      <c r="M283" s="114"/>
      <c r="N283" s="30"/>
      <c r="O283" s="30"/>
      <c r="P283" s="114"/>
      <c r="Q283" s="114"/>
      <c r="R283" s="68"/>
      <c r="S283" s="68"/>
      <c r="T283" s="83"/>
      <c r="U283" s="114"/>
      <c r="V283" s="68"/>
      <c r="Y283" s="30"/>
      <c r="Z283" s="30"/>
      <c r="AF283" s="30"/>
    </row>
    <row r="284" spans="1:33">
      <c r="A284" s="30"/>
      <c r="B284" s="30"/>
      <c r="C284" s="30"/>
      <c r="D284" s="30"/>
      <c r="E284" s="30"/>
      <c r="F284" s="30"/>
      <c r="G284" s="280"/>
      <c r="H284" s="280"/>
      <c r="I284" s="280"/>
      <c r="J284" s="30"/>
      <c r="K284" s="114"/>
      <c r="L284" s="114"/>
      <c r="M284" s="114"/>
      <c r="N284" s="30"/>
      <c r="O284" s="30"/>
      <c r="P284" s="114"/>
      <c r="Q284" s="114"/>
      <c r="R284" s="68"/>
      <c r="S284" s="68"/>
      <c r="T284" s="83"/>
      <c r="U284" s="114"/>
      <c r="V284" s="68"/>
      <c r="Y284" s="30"/>
      <c r="Z284" s="30"/>
      <c r="AF284" s="30"/>
    </row>
    <row r="285" spans="1:33">
      <c r="A285" s="30"/>
      <c r="B285" s="30"/>
      <c r="C285" s="30"/>
      <c r="D285" s="30"/>
      <c r="E285" s="30"/>
      <c r="F285" s="30"/>
      <c r="G285" s="280"/>
      <c r="H285" s="280"/>
      <c r="I285" s="280"/>
      <c r="J285" s="30"/>
      <c r="K285" s="114"/>
      <c r="L285" s="114"/>
      <c r="M285" s="114"/>
      <c r="N285" s="30"/>
      <c r="O285" s="30"/>
      <c r="P285" s="114"/>
      <c r="Q285" s="114"/>
      <c r="R285" s="68"/>
      <c r="S285" s="68"/>
      <c r="T285" s="83"/>
      <c r="U285" s="114"/>
      <c r="V285" s="68"/>
      <c r="Y285" s="30"/>
      <c r="Z285" s="30"/>
      <c r="AF285" s="30"/>
    </row>
    <row r="286" spans="1:33">
      <c r="A286" s="30"/>
      <c r="B286" s="30"/>
      <c r="C286" s="30"/>
      <c r="D286" s="30"/>
      <c r="E286" s="30"/>
      <c r="F286" s="30"/>
      <c r="G286" s="280"/>
      <c r="H286" s="280"/>
      <c r="I286" s="280"/>
      <c r="J286" s="30"/>
      <c r="K286" s="114"/>
      <c r="L286" s="114"/>
      <c r="M286" s="114"/>
      <c r="N286" s="30"/>
      <c r="O286" s="30"/>
      <c r="P286" s="114"/>
      <c r="Q286" s="114"/>
      <c r="R286" s="68"/>
      <c r="S286" s="68"/>
      <c r="T286" s="83"/>
      <c r="U286" s="114"/>
      <c r="V286" s="68"/>
      <c r="Y286" s="30"/>
      <c r="Z286" s="30"/>
      <c r="AF286" s="30"/>
    </row>
    <row r="287" spans="1:33">
      <c r="A287" s="30"/>
      <c r="B287" s="30"/>
      <c r="C287" s="30"/>
      <c r="D287" s="30"/>
      <c r="E287" s="30"/>
      <c r="F287" s="30"/>
      <c r="G287" s="280"/>
      <c r="H287" s="280"/>
      <c r="I287" s="280"/>
      <c r="J287" s="30"/>
      <c r="K287" s="114"/>
      <c r="L287" s="114"/>
      <c r="M287" s="114"/>
      <c r="N287" s="30"/>
      <c r="O287" s="30"/>
      <c r="P287" s="114"/>
      <c r="Q287" s="114"/>
      <c r="R287" s="68"/>
      <c r="S287" s="68"/>
      <c r="T287" s="83"/>
      <c r="U287" s="114"/>
      <c r="V287" s="68"/>
      <c r="Y287" s="30"/>
      <c r="Z287" s="30"/>
      <c r="AF287" s="30"/>
    </row>
    <row r="288" spans="1:33">
      <c r="A288" s="30"/>
      <c r="B288" s="30"/>
      <c r="C288" s="30"/>
      <c r="D288" s="30"/>
      <c r="E288" s="30"/>
      <c r="F288" s="30"/>
      <c r="G288" s="280"/>
      <c r="H288" s="280"/>
      <c r="I288" s="280"/>
      <c r="J288" s="30"/>
      <c r="K288" s="114"/>
      <c r="L288" s="114"/>
      <c r="M288" s="114"/>
      <c r="N288" s="30"/>
      <c r="O288" s="30"/>
      <c r="P288" s="114"/>
      <c r="Q288" s="114"/>
      <c r="R288" s="68"/>
      <c r="S288" s="68"/>
      <c r="T288" s="83"/>
      <c r="U288" s="114"/>
      <c r="V288" s="68"/>
      <c r="Y288" s="30"/>
      <c r="Z288" s="30"/>
      <c r="AF288" s="30"/>
    </row>
    <row r="289" spans="1:32">
      <c r="A289" s="30"/>
      <c r="B289" s="30"/>
      <c r="C289" s="30"/>
      <c r="D289" s="30"/>
      <c r="E289" s="30"/>
      <c r="F289" s="30"/>
      <c r="G289" s="280"/>
      <c r="H289" s="280"/>
      <c r="I289" s="280"/>
      <c r="J289" s="30"/>
      <c r="K289" s="114"/>
      <c r="L289" s="114"/>
      <c r="M289" s="114"/>
      <c r="N289" s="30"/>
      <c r="O289" s="30"/>
      <c r="P289" s="114"/>
      <c r="Q289" s="114"/>
      <c r="R289" s="68"/>
      <c r="S289" s="68"/>
      <c r="T289" s="83"/>
      <c r="U289" s="114"/>
      <c r="V289" s="68"/>
      <c r="Y289" s="30"/>
      <c r="Z289" s="30"/>
      <c r="AF289" s="30"/>
    </row>
    <row r="290" spans="1:32">
      <c r="A290" s="30"/>
      <c r="B290" s="30"/>
      <c r="C290" s="30"/>
      <c r="D290" s="30"/>
      <c r="E290" s="30"/>
      <c r="F290" s="30"/>
      <c r="G290" s="280"/>
      <c r="H290" s="280"/>
      <c r="I290" s="280"/>
      <c r="J290" s="30"/>
      <c r="K290" s="114"/>
      <c r="L290" s="114"/>
      <c r="M290" s="114"/>
      <c r="N290" s="30"/>
      <c r="O290" s="30"/>
      <c r="P290" s="114"/>
      <c r="Q290" s="114"/>
      <c r="R290" s="68"/>
      <c r="S290" s="68"/>
      <c r="T290" s="83"/>
      <c r="U290" s="114"/>
      <c r="V290" s="68"/>
      <c r="Y290" s="30"/>
      <c r="Z290" s="30"/>
      <c r="AF290" s="30"/>
    </row>
    <row r="291" spans="1:32">
      <c r="A291" s="30"/>
      <c r="B291" s="30"/>
      <c r="C291" s="30"/>
      <c r="D291" s="30"/>
      <c r="E291" s="30"/>
      <c r="F291" s="30"/>
      <c r="G291" s="280"/>
      <c r="H291" s="280"/>
      <c r="I291" s="280"/>
      <c r="J291" s="30"/>
      <c r="K291" s="114"/>
      <c r="L291" s="114"/>
      <c r="M291" s="114"/>
      <c r="N291" s="30"/>
      <c r="O291" s="30"/>
      <c r="P291" s="114"/>
      <c r="Q291" s="114"/>
      <c r="R291" s="68"/>
      <c r="S291" s="68"/>
      <c r="T291" s="83"/>
      <c r="U291" s="114"/>
      <c r="V291" s="68"/>
      <c r="Y291" s="30"/>
      <c r="Z291" s="30"/>
      <c r="AF291" s="30"/>
    </row>
    <row r="292" spans="1:32">
      <c r="A292" s="30"/>
      <c r="B292" s="30"/>
      <c r="C292" s="30"/>
      <c r="D292" s="30"/>
      <c r="E292" s="30"/>
      <c r="F292" s="30"/>
      <c r="G292" s="280"/>
      <c r="H292" s="280"/>
      <c r="I292" s="280"/>
      <c r="J292" s="30"/>
      <c r="K292" s="114"/>
      <c r="L292" s="114"/>
      <c r="M292" s="114"/>
      <c r="N292" s="30"/>
      <c r="O292" s="30"/>
      <c r="P292" s="114"/>
      <c r="Q292" s="114"/>
      <c r="R292" s="68"/>
      <c r="S292" s="68"/>
      <c r="T292" s="83"/>
      <c r="U292" s="114"/>
      <c r="V292" s="68"/>
      <c r="Y292" s="30"/>
      <c r="Z292" s="30"/>
      <c r="AF292" s="30"/>
    </row>
    <row r="293" spans="1:32">
      <c r="A293" s="30"/>
      <c r="B293" s="30"/>
      <c r="C293" s="30"/>
      <c r="D293" s="30"/>
      <c r="E293" s="30"/>
      <c r="F293" s="30"/>
      <c r="G293" s="280"/>
      <c r="H293" s="280"/>
      <c r="I293" s="280"/>
      <c r="J293" s="30"/>
      <c r="K293" s="114"/>
      <c r="L293" s="114"/>
      <c r="M293" s="114"/>
      <c r="N293" s="30"/>
      <c r="O293" s="30"/>
      <c r="P293" s="114"/>
      <c r="Q293" s="114"/>
      <c r="R293" s="68"/>
      <c r="S293" s="68"/>
      <c r="T293" s="83"/>
      <c r="U293" s="114"/>
      <c r="V293" s="68"/>
      <c r="Y293" s="30"/>
      <c r="Z293" s="30"/>
      <c r="AF293" s="30"/>
    </row>
    <row r="294" spans="1:32">
      <c r="A294" s="30"/>
      <c r="B294" s="30"/>
      <c r="C294" s="30"/>
      <c r="D294" s="30"/>
      <c r="E294" s="30"/>
      <c r="F294" s="30"/>
      <c r="G294" s="280"/>
      <c r="H294" s="280"/>
      <c r="I294" s="280"/>
      <c r="J294" s="30"/>
      <c r="K294" s="114"/>
      <c r="L294" s="114"/>
      <c r="M294" s="114"/>
      <c r="N294" s="30"/>
      <c r="O294" s="30"/>
      <c r="P294" s="114"/>
      <c r="Q294" s="114"/>
      <c r="R294" s="68"/>
      <c r="S294" s="68"/>
      <c r="T294" s="83"/>
      <c r="U294" s="114"/>
      <c r="V294" s="68"/>
      <c r="Y294" s="30"/>
      <c r="Z294" s="30"/>
      <c r="AF294" s="30"/>
    </row>
    <row r="295" spans="1:32">
      <c r="A295" s="30"/>
      <c r="B295" s="30"/>
      <c r="C295" s="30"/>
      <c r="D295" s="30"/>
      <c r="E295" s="30"/>
      <c r="F295" s="30"/>
      <c r="G295" s="280"/>
      <c r="H295" s="280"/>
      <c r="I295" s="280"/>
      <c r="J295" s="30"/>
      <c r="K295" s="114"/>
      <c r="L295" s="114"/>
      <c r="M295" s="114"/>
      <c r="N295" s="30"/>
      <c r="O295" s="30"/>
      <c r="P295" s="114"/>
      <c r="Q295" s="114"/>
      <c r="R295" s="68"/>
      <c r="S295" s="68"/>
      <c r="T295" s="83"/>
      <c r="U295" s="114"/>
      <c r="V295" s="68"/>
      <c r="Y295" s="30"/>
      <c r="Z295" s="30"/>
      <c r="AF295" s="30"/>
    </row>
    <row r="296" spans="1:32">
      <c r="A296" s="30"/>
      <c r="B296" s="30"/>
      <c r="C296" s="30"/>
      <c r="D296" s="30"/>
      <c r="E296" s="30"/>
      <c r="F296" s="30"/>
      <c r="G296" s="280"/>
      <c r="H296" s="280"/>
      <c r="I296" s="280"/>
      <c r="J296" s="30"/>
      <c r="K296" s="114"/>
      <c r="L296" s="114"/>
      <c r="M296" s="114"/>
      <c r="N296" s="30"/>
      <c r="O296" s="30"/>
      <c r="P296" s="114"/>
      <c r="Q296" s="114"/>
      <c r="R296" s="68"/>
      <c r="S296" s="68"/>
      <c r="T296" s="83"/>
      <c r="U296" s="114"/>
      <c r="V296" s="68"/>
      <c r="Y296" s="30"/>
      <c r="Z296" s="30"/>
      <c r="AF296" s="30"/>
    </row>
    <row r="297" spans="1:32">
      <c r="A297" s="30"/>
      <c r="B297" s="30"/>
      <c r="C297" s="30"/>
      <c r="D297" s="30"/>
      <c r="E297" s="30"/>
      <c r="F297" s="30"/>
      <c r="G297" s="280"/>
      <c r="H297" s="280"/>
      <c r="I297" s="280"/>
      <c r="J297" s="30"/>
      <c r="K297" s="114"/>
      <c r="L297" s="114"/>
      <c r="M297" s="114"/>
      <c r="N297" s="30"/>
      <c r="O297" s="30"/>
      <c r="P297" s="114"/>
      <c r="Q297" s="114"/>
      <c r="R297" s="68"/>
      <c r="S297" s="68"/>
      <c r="T297" s="83"/>
      <c r="U297" s="114"/>
      <c r="V297" s="68"/>
      <c r="Y297" s="30"/>
      <c r="Z297" s="30"/>
      <c r="AF297" s="30"/>
    </row>
    <row r="298" spans="1:32">
      <c r="A298" s="30"/>
      <c r="B298" s="30"/>
      <c r="C298" s="30"/>
      <c r="D298" s="30"/>
      <c r="E298" s="30"/>
      <c r="F298" s="30"/>
      <c r="G298" s="280"/>
      <c r="H298" s="280"/>
      <c r="I298" s="280"/>
      <c r="J298" s="30"/>
      <c r="K298" s="114"/>
      <c r="L298" s="114"/>
      <c r="M298" s="114"/>
      <c r="N298" s="30"/>
      <c r="O298" s="30"/>
      <c r="P298" s="114"/>
      <c r="Q298" s="114"/>
      <c r="R298" s="68"/>
      <c r="S298" s="68"/>
      <c r="T298" s="83"/>
      <c r="U298" s="114"/>
      <c r="V298" s="68"/>
      <c r="Y298" s="30"/>
      <c r="Z298" s="30"/>
      <c r="AF298" s="30"/>
    </row>
    <row r="299" spans="1:32">
      <c r="A299" s="30"/>
      <c r="B299" s="30"/>
      <c r="C299" s="30"/>
      <c r="D299" s="30"/>
      <c r="E299" s="30"/>
      <c r="F299" s="30"/>
      <c r="G299" s="280"/>
      <c r="H299" s="280"/>
      <c r="I299" s="280"/>
      <c r="J299" s="30"/>
      <c r="K299" s="114"/>
      <c r="L299" s="114"/>
      <c r="M299" s="114"/>
      <c r="N299" s="30"/>
      <c r="O299" s="30"/>
      <c r="P299" s="114"/>
      <c r="Q299" s="114"/>
      <c r="R299" s="68"/>
      <c r="S299" s="68"/>
      <c r="T299" s="83"/>
      <c r="U299" s="114"/>
      <c r="V299" s="68"/>
      <c r="Y299" s="30"/>
      <c r="Z299" s="30"/>
      <c r="AF299" s="30"/>
    </row>
    <row r="300" spans="1:32">
      <c r="A300" s="30"/>
      <c r="B300" s="30"/>
      <c r="C300" s="30"/>
      <c r="D300" s="30"/>
      <c r="E300" s="30"/>
      <c r="F300" s="30"/>
      <c r="G300" s="280"/>
      <c r="H300" s="280"/>
      <c r="I300" s="280"/>
      <c r="J300" s="30"/>
      <c r="K300" s="114"/>
      <c r="L300" s="114"/>
      <c r="M300" s="114"/>
      <c r="N300" s="30"/>
      <c r="O300" s="30"/>
      <c r="P300" s="114"/>
      <c r="Q300" s="114"/>
      <c r="R300" s="68"/>
      <c r="S300" s="68"/>
      <c r="T300" s="83"/>
      <c r="U300" s="114"/>
      <c r="V300" s="68"/>
      <c r="Y300" s="30"/>
      <c r="Z300" s="30"/>
      <c r="AF300" s="30"/>
    </row>
    <row r="301" spans="1:32">
      <c r="A301" s="30"/>
      <c r="B301" s="30"/>
      <c r="C301" s="30"/>
      <c r="D301" s="30"/>
      <c r="E301" s="30"/>
      <c r="F301" s="30"/>
      <c r="G301" s="280"/>
      <c r="H301" s="280"/>
      <c r="I301" s="280"/>
      <c r="J301" s="30"/>
      <c r="K301" s="114"/>
      <c r="L301" s="114"/>
      <c r="M301" s="114"/>
      <c r="N301" s="30"/>
      <c r="O301" s="30"/>
      <c r="P301" s="114"/>
      <c r="Q301" s="114"/>
      <c r="R301" s="68"/>
      <c r="S301" s="68"/>
      <c r="T301" s="83"/>
      <c r="U301" s="114"/>
      <c r="V301" s="68"/>
      <c r="Y301" s="30"/>
      <c r="Z301" s="30"/>
      <c r="AF301" s="30"/>
    </row>
    <row r="302" spans="1:32">
      <c r="A302" s="30"/>
      <c r="B302" s="30"/>
      <c r="C302" s="30"/>
      <c r="D302" s="30"/>
      <c r="E302" s="30"/>
      <c r="F302" s="30"/>
      <c r="G302" s="280"/>
      <c r="H302" s="280"/>
      <c r="I302" s="280"/>
      <c r="J302" s="30"/>
      <c r="K302" s="114"/>
      <c r="L302" s="114"/>
      <c r="M302" s="114"/>
      <c r="N302" s="30"/>
      <c r="O302" s="30"/>
      <c r="P302" s="114"/>
      <c r="Q302" s="114"/>
      <c r="R302" s="68"/>
      <c r="S302" s="68"/>
      <c r="T302" s="83"/>
      <c r="U302" s="114"/>
      <c r="V302" s="68"/>
      <c r="Y302" s="30"/>
      <c r="Z302" s="30"/>
      <c r="AF302" s="30"/>
    </row>
    <row r="303" spans="1:32">
      <c r="A303" s="30"/>
      <c r="B303" s="30"/>
      <c r="C303" s="30"/>
      <c r="D303" s="30"/>
      <c r="E303" s="30"/>
      <c r="F303" s="30"/>
      <c r="G303" s="280"/>
      <c r="H303" s="280"/>
      <c r="I303" s="280"/>
      <c r="J303" s="30"/>
      <c r="K303" s="114"/>
      <c r="L303" s="114"/>
      <c r="M303" s="114"/>
      <c r="N303" s="30"/>
      <c r="O303" s="30"/>
      <c r="P303" s="114"/>
      <c r="Q303" s="114"/>
      <c r="R303" s="68"/>
      <c r="S303" s="68"/>
      <c r="T303" s="83"/>
      <c r="U303" s="114"/>
      <c r="V303" s="68"/>
      <c r="Y303" s="30"/>
      <c r="Z303" s="30"/>
      <c r="AF303" s="30"/>
    </row>
    <row r="304" spans="1:32">
      <c r="A304" s="30"/>
      <c r="B304" s="30"/>
      <c r="C304" s="30"/>
      <c r="D304" s="30"/>
      <c r="E304" s="30"/>
      <c r="F304" s="30"/>
      <c r="G304" s="280"/>
      <c r="H304" s="280"/>
      <c r="I304" s="280"/>
      <c r="J304" s="30"/>
      <c r="K304" s="114"/>
      <c r="L304" s="114"/>
      <c r="M304" s="114"/>
      <c r="N304" s="30"/>
      <c r="O304" s="30"/>
      <c r="P304" s="114"/>
      <c r="Q304" s="114"/>
      <c r="R304" s="68"/>
      <c r="S304" s="68"/>
      <c r="T304" s="83"/>
      <c r="U304" s="114"/>
      <c r="V304" s="68"/>
      <c r="Y304" s="30"/>
      <c r="Z304" s="30"/>
      <c r="AF304" s="30"/>
    </row>
    <row r="305" spans="1:32">
      <c r="A305" s="30"/>
      <c r="B305" s="30"/>
      <c r="C305" s="30"/>
      <c r="D305" s="30"/>
      <c r="E305" s="30"/>
      <c r="F305" s="30"/>
      <c r="G305" s="280"/>
      <c r="H305" s="280"/>
      <c r="I305" s="280"/>
      <c r="J305" s="30"/>
      <c r="K305" s="114"/>
      <c r="L305" s="114"/>
      <c r="M305" s="114"/>
      <c r="N305" s="30"/>
      <c r="O305" s="30"/>
      <c r="P305" s="114"/>
      <c r="Q305" s="114"/>
      <c r="R305" s="68"/>
      <c r="S305" s="68"/>
      <c r="T305" s="83"/>
      <c r="U305" s="114"/>
      <c r="V305" s="68"/>
      <c r="Y305" s="30"/>
      <c r="Z305" s="30"/>
      <c r="AF305" s="30"/>
    </row>
    <row r="306" spans="1:32">
      <c r="A306" s="30"/>
      <c r="B306" s="30"/>
      <c r="C306" s="30"/>
      <c r="D306" s="30"/>
      <c r="E306" s="30"/>
      <c r="F306" s="30"/>
      <c r="G306" s="280"/>
      <c r="H306" s="280"/>
      <c r="I306" s="280"/>
      <c r="J306" s="30"/>
      <c r="K306" s="114"/>
      <c r="L306" s="114"/>
      <c r="M306" s="114"/>
      <c r="N306" s="30"/>
      <c r="O306" s="30"/>
      <c r="P306" s="114"/>
      <c r="Q306" s="114"/>
      <c r="R306" s="68"/>
      <c r="S306" s="68"/>
      <c r="T306" s="83"/>
      <c r="U306" s="114"/>
      <c r="V306" s="68"/>
      <c r="Y306" s="30"/>
      <c r="Z306" s="30"/>
      <c r="AF306" s="30"/>
    </row>
    <row r="307" spans="1:32">
      <c r="D307" s="30"/>
      <c r="O307" s="30"/>
      <c r="P307" s="114"/>
      <c r="Q307" s="114"/>
      <c r="R307" s="68"/>
      <c r="S307" s="68"/>
      <c r="T307" s="83"/>
      <c r="V307" s="68"/>
      <c r="Y307" s="30"/>
      <c r="Z307" s="30"/>
      <c r="AF307" s="30"/>
    </row>
    <row r="308" spans="1:32">
      <c r="O308" s="30"/>
      <c r="P308" s="114"/>
      <c r="Q308" s="114"/>
      <c r="R308" s="68"/>
      <c r="S308" s="68"/>
      <c r="T308" s="83"/>
      <c r="V308" s="68"/>
      <c r="Y308" s="30"/>
      <c r="Z308" s="30"/>
      <c r="AF308" s="30"/>
    </row>
    <row r="309" spans="1:32">
      <c r="O309" s="30"/>
      <c r="P309" s="114"/>
      <c r="Q309" s="114"/>
      <c r="R309" s="68"/>
      <c r="S309" s="68"/>
      <c r="T309" s="83"/>
      <c r="V309" s="68"/>
      <c r="Y309" s="30"/>
      <c r="Z309" s="30"/>
      <c r="AF309" s="30"/>
    </row>
    <row r="310" spans="1:32">
      <c r="O310" s="30"/>
      <c r="P310" s="114"/>
      <c r="Q310" s="114"/>
      <c r="R310" s="68"/>
      <c r="S310" s="68"/>
      <c r="T310" s="83"/>
    </row>
    <row r="311" spans="1:32">
      <c r="O311" s="30"/>
      <c r="P311" s="114"/>
      <c r="Q311" s="114"/>
      <c r="R311" s="68"/>
      <c r="S311" s="68"/>
      <c r="T311" s="83"/>
    </row>
    <row r="312" spans="1:32">
      <c r="O312" s="30"/>
      <c r="P312" s="114"/>
      <c r="Q312" s="114"/>
      <c r="R312" s="68"/>
      <c r="S312" s="68"/>
      <c r="T312" s="83"/>
    </row>
    <row r="313" spans="1:32">
      <c r="O313" s="30"/>
      <c r="P313" s="114"/>
      <c r="Q313" s="114"/>
      <c r="R313" s="68"/>
      <c r="S313" s="68"/>
      <c r="T313" s="83"/>
    </row>
    <row r="314" spans="1:32">
      <c r="O314" s="30"/>
      <c r="P314" s="114"/>
      <c r="Q314" s="114"/>
      <c r="R314" s="68"/>
      <c r="S314" s="68"/>
      <c r="T314" s="83"/>
    </row>
    <row r="315" spans="1:32">
      <c r="O315" s="30"/>
      <c r="P315" s="114"/>
      <c r="Q315" s="114"/>
      <c r="R315" s="68"/>
      <c r="S315" s="68"/>
      <c r="T315" s="83"/>
    </row>
    <row r="316" spans="1:32">
      <c r="O316" s="30"/>
      <c r="P316" s="114"/>
      <c r="Q316" s="114"/>
      <c r="R316" s="68"/>
      <c r="S316" s="68"/>
      <c r="T316" s="83"/>
    </row>
    <row r="317" spans="1:32">
      <c r="O317" s="30"/>
      <c r="P317" s="114"/>
      <c r="Q317" s="114"/>
      <c r="R317" s="68"/>
      <c r="S317" s="68"/>
      <c r="T317" s="83"/>
    </row>
    <row r="318" spans="1:32">
      <c r="O318" s="30"/>
      <c r="P318" s="114"/>
      <c r="Q318" s="114"/>
      <c r="R318" s="68"/>
      <c r="S318" s="68"/>
      <c r="T318" s="83"/>
    </row>
    <row r="319" spans="1:32">
      <c r="O319" s="30"/>
      <c r="P319" s="114"/>
      <c r="Q319" s="114"/>
      <c r="R319" s="68"/>
      <c r="S319" s="68"/>
      <c r="T319" s="83"/>
    </row>
    <row r="320" spans="1:32">
      <c r="O320" s="30"/>
      <c r="P320" s="114"/>
      <c r="Q320" s="114"/>
      <c r="R320" s="68"/>
      <c r="S320" s="68"/>
      <c r="T320" s="83"/>
    </row>
    <row r="321" spans="15:20">
      <c r="O321" s="30"/>
      <c r="P321" s="114"/>
      <c r="Q321" s="114"/>
      <c r="R321" s="68"/>
      <c r="S321" s="68"/>
      <c r="T321" s="83"/>
    </row>
    <row r="322" spans="15:20">
      <c r="O322" s="30"/>
      <c r="P322" s="114"/>
      <c r="Q322" s="114"/>
      <c r="R322" s="68"/>
      <c r="S322" s="68"/>
      <c r="T322" s="83"/>
    </row>
    <row r="323" spans="15:20">
      <c r="O323" s="30"/>
      <c r="P323" s="114"/>
      <c r="Q323" s="114"/>
      <c r="R323" s="68"/>
      <c r="S323" s="68"/>
      <c r="T323" s="83"/>
    </row>
    <row r="324" spans="15:20">
      <c r="O324" s="30"/>
      <c r="P324" s="114"/>
      <c r="Q324" s="114"/>
      <c r="R324" s="68"/>
      <c r="S324" s="68"/>
      <c r="T324" s="83"/>
    </row>
    <row r="325" spans="15:20">
      <c r="O325" s="30"/>
      <c r="P325" s="114"/>
      <c r="Q325" s="114"/>
      <c r="R325" s="68"/>
      <c r="S325" s="68"/>
      <c r="T325" s="83"/>
    </row>
    <row r="326" spans="15:20">
      <c r="O326" s="30"/>
      <c r="P326" s="114"/>
      <c r="Q326" s="114"/>
      <c r="R326" s="68"/>
      <c r="S326" s="68"/>
      <c r="T326" s="83"/>
    </row>
    <row r="327" spans="15:20">
      <c r="O327" s="30"/>
      <c r="P327" s="114"/>
      <c r="Q327" s="114"/>
      <c r="R327" s="68"/>
      <c r="S327" s="68"/>
      <c r="T327" s="83"/>
    </row>
    <row r="328" spans="15:20">
      <c r="O328" s="30"/>
      <c r="P328" s="114"/>
      <c r="Q328" s="114"/>
      <c r="R328" s="68"/>
      <c r="S328" s="68"/>
      <c r="T328" s="83"/>
    </row>
    <row r="329" spans="15:20">
      <c r="O329" s="30"/>
      <c r="P329" s="114"/>
      <c r="Q329" s="114"/>
      <c r="R329" s="68"/>
      <c r="S329" s="68"/>
      <c r="T329" s="83"/>
    </row>
    <row r="330" spans="15:20">
      <c r="O330" s="30"/>
      <c r="P330" s="114"/>
      <c r="Q330" s="114"/>
      <c r="R330" s="68"/>
      <c r="S330" s="68"/>
      <c r="T330" s="83"/>
    </row>
    <row r="331" spans="15:20">
      <c r="O331" s="30"/>
      <c r="P331" s="114"/>
      <c r="Q331" s="114"/>
      <c r="R331" s="68"/>
      <c r="S331" s="68"/>
      <c r="T331" s="83"/>
    </row>
    <row r="332" spans="15:20">
      <c r="O332" s="30"/>
      <c r="Q332" s="114"/>
      <c r="R332" s="68"/>
      <c r="S332" s="68"/>
      <c r="T332" s="83"/>
    </row>
  </sheetData>
  <mergeCells count="3">
    <mergeCell ref="C7:D7"/>
    <mergeCell ref="C8:D8"/>
    <mergeCell ref="R4:S4"/>
  </mergeCells>
  <phoneticPr fontId="11" type="noConversion"/>
  <conditionalFormatting sqref="X15:Y19 AI89:AJ89">
    <cfRule type="cellIs" dxfId="120" priority="7" stopIfTrue="1" operator="lessThan">
      <formula>0</formula>
    </cfRule>
  </conditionalFormatting>
  <conditionalFormatting sqref="AI66:AJ66">
    <cfRule type="cellIs" dxfId="119" priority="8" stopIfTrue="1" operator="greaterThan">
      <formula>0</formula>
    </cfRule>
  </conditionalFormatting>
  <conditionalFormatting sqref="AI43:AJ43">
    <cfRule type="cellIs" dxfId="118" priority="9" stopIfTrue="1" operator="greaterThan">
      <formula>0</formula>
    </cfRule>
    <cfRule type="cellIs" dxfId="117" priority="10" stopIfTrue="1" operator="lessThan">
      <formula>0</formula>
    </cfRule>
  </conditionalFormatting>
  <conditionalFormatting sqref="AI66:AJ66">
    <cfRule type="cellIs" dxfId="116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F9DE-A00B-4D49-B814-AC1DCD2CB360}">
  <dimension ref="J1:BK313"/>
  <sheetViews>
    <sheetView zoomScale="94" zoomScaleNormal="89" workbookViewId="0">
      <selection activeCell="P15" sqref="P15"/>
    </sheetView>
  </sheetViews>
  <sheetFormatPr baseColWidth="10" defaultRowHeight="15"/>
  <cols>
    <col min="23" max="23" width="2.81640625" customWidth="1"/>
    <col min="24" max="24" width="6.1796875" customWidth="1"/>
    <col min="25" max="25" width="3.36328125" customWidth="1"/>
    <col min="26" max="26" width="7.453125" customWidth="1"/>
    <col min="27" max="27" width="6.6328125" customWidth="1"/>
    <col min="28" max="28" width="7" customWidth="1"/>
    <col min="29" max="29" width="6.36328125" customWidth="1"/>
    <col min="30" max="30" width="6.1796875" style="98" customWidth="1"/>
    <col min="31" max="31" width="6.08984375" style="98" customWidth="1"/>
    <col min="32" max="32" width="7.36328125" customWidth="1"/>
    <col min="33" max="33" width="7.54296875" customWidth="1"/>
    <col min="34" max="34" width="6.36328125" customWidth="1"/>
    <col min="35" max="35" width="7.36328125" customWidth="1"/>
    <col min="36" max="36" width="10.453125" style="9" customWidth="1"/>
    <col min="37" max="37" width="8.1796875" style="9" customWidth="1"/>
    <col min="38" max="38" width="6.90625" style="9" customWidth="1"/>
    <col min="39" max="39" width="6.6328125" style="98" customWidth="1"/>
    <col min="40" max="40" width="8" style="9" customWidth="1"/>
    <col min="41" max="41" width="7.36328125" customWidth="1"/>
    <col min="42" max="42" width="5.6328125" customWidth="1"/>
    <col min="43" max="43" width="8.08984375" customWidth="1"/>
    <col min="44" max="44" width="8.453125" customWidth="1"/>
    <col min="45" max="45" width="9" customWidth="1"/>
    <col min="46" max="46" width="8.36328125" customWidth="1"/>
    <col min="47" max="47" width="8.1796875" customWidth="1"/>
    <col min="49" max="49" width="11" style="98" customWidth="1"/>
    <col min="50" max="50" width="7.453125" customWidth="1"/>
    <col min="51" max="55" width="15.90625" customWidth="1"/>
  </cols>
  <sheetData>
    <row r="1" spans="10:63" ht="15.6">
      <c r="J1" s="37"/>
      <c r="K1" s="37"/>
      <c r="L1" s="37"/>
      <c r="AA1" s="98"/>
      <c r="AB1" s="98"/>
      <c r="AD1"/>
      <c r="AE1"/>
      <c r="AG1" s="9"/>
      <c r="AH1" s="9"/>
      <c r="AI1" s="9"/>
      <c r="AJ1" s="98"/>
      <c r="AL1" s="4"/>
      <c r="AM1" s="50"/>
      <c r="AN1" s="50"/>
      <c r="AO1" s="1"/>
      <c r="AP1" s="5"/>
      <c r="AS1" s="2"/>
      <c r="AT1" s="5"/>
      <c r="AU1" s="5"/>
      <c r="AW1"/>
    </row>
    <row r="2" spans="10:63" s="162" customFormat="1" ht="31.8">
      <c r="J2" s="174" t="s">
        <v>490</v>
      </c>
      <c r="K2" s="174"/>
      <c r="L2" s="174"/>
      <c r="M2"/>
      <c r="N2"/>
      <c r="O2"/>
      <c r="P2"/>
      <c r="Q2"/>
      <c r="R2"/>
      <c r="T2"/>
      <c r="U2"/>
      <c r="V2"/>
      <c r="W2"/>
      <c r="X2"/>
      <c r="Y2"/>
      <c r="Z2"/>
      <c r="AA2" s="98"/>
      <c r="AB2" s="98"/>
      <c r="AC2"/>
      <c r="AD2"/>
      <c r="AE2"/>
      <c r="AF2"/>
      <c r="AG2" s="9"/>
      <c r="AH2" s="9"/>
      <c r="AI2" s="9"/>
      <c r="AJ2" s="98"/>
      <c r="AK2" s="9"/>
      <c r="AL2" s="4"/>
      <c r="AM2" s="172"/>
      <c r="AN2" s="193"/>
      <c r="AO2" s="193"/>
      <c r="AP2" s="192"/>
      <c r="AQ2" s="181"/>
      <c r="AT2" s="172"/>
      <c r="AU2" s="181"/>
      <c r="AV2" s="181"/>
    </row>
    <row r="3" spans="10:63" ht="17.25" customHeight="1">
      <c r="J3" s="37"/>
      <c r="K3" s="37"/>
      <c r="L3" s="37"/>
      <c r="AA3" s="98"/>
      <c r="AB3" s="98"/>
      <c r="AD3"/>
      <c r="AE3"/>
      <c r="AG3" s="9"/>
      <c r="AH3" s="9"/>
      <c r="AI3" s="9"/>
      <c r="AJ3" s="98"/>
      <c r="AL3" s="4"/>
      <c r="AM3" s="50"/>
      <c r="AN3" s="50"/>
      <c r="AO3" s="1"/>
      <c r="AP3" s="5"/>
      <c r="AS3" s="2"/>
      <c r="AT3" s="5"/>
      <c r="AU3" s="5"/>
      <c r="AW3"/>
    </row>
    <row r="4" spans="10:63" ht="15.6">
      <c r="J4" s="37"/>
      <c r="K4" s="37"/>
      <c r="L4" s="37"/>
      <c r="AA4" s="98"/>
      <c r="AB4" s="98"/>
      <c r="AD4"/>
      <c r="AE4"/>
      <c r="AG4" s="9"/>
      <c r="AH4" s="9"/>
      <c r="AI4" s="9"/>
      <c r="AJ4" s="98"/>
      <c r="AL4" s="4"/>
      <c r="AM4" s="50"/>
      <c r="AN4" s="50"/>
      <c r="AO4" s="1"/>
      <c r="AP4" s="5"/>
      <c r="AS4" s="2"/>
      <c r="AT4" s="5"/>
      <c r="AU4" s="5"/>
      <c r="AW4"/>
    </row>
    <row r="5" spans="10:63" ht="15.6">
      <c r="AO5" s="4"/>
      <c r="AP5" s="50"/>
      <c r="AQ5" s="50"/>
      <c r="AR5" s="1"/>
      <c r="AS5" s="5"/>
      <c r="AV5" s="2"/>
      <c r="AW5" s="5"/>
      <c r="AX5" s="5"/>
      <c r="BB5" s="4"/>
      <c r="BC5" s="50"/>
      <c r="BD5" s="50"/>
      <c r="BE5" s="1"/>
      <c r="BF5" s="5"/>
      <c r="BI5" s="2"/>
      <c r="BJ5" s="5"/>
      <c r="BK5" s="5"/>
    </row>
    <row r="6" spans="10:63" ht="17.25" customHeight="1">
      <c r="AP6" s="50"/>
      <c r="AQ6" s="50"/>
      <c r="AR6" s="1"/>
      <c r="AS6" s="5"/>
      <c r="AV6" s="2"/>
      <c r="AW6" s="5"/>
      <c r="AX6" s="5"/>
      <c r="BB6" s="50"/>
      <c r="BC6" s="1"/>
      <c r="BD6" s="5"/>
      <c r="BG6" s="2"/>
      <c r="BH6" s="5"/>
      <c r="BI6" s="5"/>
    </row>
    <row r="7" spans="10:63" ht="15.75" customHeight="1">
      <c r="AP7" s="50"/>
      <c r="AQ7" s="50"/>
      <c r="AR7" s="1"/>
      <c r="AS7" s="5"/>
      <c r="AV7" s="2"/>
      <c r="AW7" s="5"/>
      <c r="AX7" s="5"/>
    </row>
    <row r="8" spans="10:63">
      <c r="AP8" s="4"/>
      <c r="AQ8" s="4"/>
      <c r="AR8" s="4"/>
      <c r="AS8" s="4"/>
      <c r="AW8"/>
    </row>
    <row r="9" spans="10:63" ht="15.6">
      <c r="AP9" s="50"/>
      <c r="AQ9" s="50"/>
      <c r="AR9" s="1"/>
      <c r="AS9" s="5"/>
      <c r="AW9"/>
    </row>
    <row r="10" spans="10:63" ht="15.6">
      <c r="AP10" s="50"/>
      <c r="AQ10" s="50"/>
      <c r="AR10" s="1"/>
      <c r="AS10" s="5"/>
      <c r="AW10"/>
    </row>
    <row r="11" spans="10:63" ht="17.25" customHeight="1">
      <c r="AP11" s="49"/>
      <c r="AQ11" s="49"/>
      <c r="AS11" s="5"/>
      <c r="AU11" s="11"/>
      <c r="AV11" s="11"/>
      <c r="AW11" s="9"/>
      <c r="AX11" s="9"/>
      <c r="AY11" s="9"/>
    </row>
    <row r="12" spans="10:63" ht="17.25" customHeight="1">
      <c r="AP12" s="49"/>
      <c r="AQ12" s="49"/>
      <c r="AS12" s="5"/>
      <c r="AU12" s="11"/>
      <c r="AV12" s="11"/>
      <c r="AW12" s="9"/>
      <c r="AX12" s="9"/>
      <c r="AY12" s="9"/>
    </row>
    <row r="13" spans="10:63" ht="15.6">
      <c r="AP13" s="49"/>
      <c r="AQ13" s="49"/>
      <c r="AU13" s="11"/>
      <c r="AV13" s="11"/>
      <c r="AW13" s="9"/>
      <c r="AX13" s="9"/>
      <c r="AY13" s="9"/>
    </row>
    <row r="14" spans="10:63" ht="15.6">
      <c r="AP14" s="49"/>
      <c r="AQ14" s="49"/>
      <c r="AU14" s="11"/>
      <c r="AV14" s="11"/>
      <c r="AW14" s="9"/>
      <c r="AX14" s="9"/>
      <c r="AY14" s="9"/>
    </row>
    <row r="15" spans="10:63">
      <c r="AP15" s="11"/>
      <c r="AQ15" s="11"/>
      <c r="AU15" s="11"/>
      <c r="AV15" s="11"/>
      <c r="AW15" s="9"/>
      <c r="AX15" s="9"/>
      <c r="AY15" s="9"/>
    </row>
    <row r="16" spans="10:63">
      <c r="AP16" s="11"/>
      <c r="AQ16" s="11"/>
      <c r="AU16" s="11"/>
      <c r="AV16" s="11"/>
      <c r="AW16" s="9"/>
      <c r="AX16" s="9"/>
      <c r="AY16" s="9"/>
    </row>
    <row r="17" spans="42:56" ht="15.6">
      <c r="AP17" s="14"/>
      <c r="AQ17" s="14"/>
      <c r="AR17" s="5"/>
      <c r="AS17" s="16"/>
      <c r="AW17"/>
    </row>
    <row r="18" spans="42:56" ht="15.6">
      <c r="AP18" s="14"/>
      <c r="AQ18" s="14"/>
      <c r="AR18" s="5"/>
      <c r="AS18" s="16"/>
      <c r="AW18"/>
    </row>
    <row r="19" spans="42:56" ht="15.6">
      <c r="AP19" s="14"/>
      <c r="AQ19" s="14"/>
      <c r="AR19" s="5"/>
      <c r="AS19" s="16"/>
      <c r="AW19"/>
    </row>
    <row r="20" spans="42:56" ht="15.6">
      <c r="AP20" s="16"/>
      <c r="AQ20" s="16"/>
      <c r="AR20" s="5"/>
      <c r="AS20" s="16"/>
      <c r="AW20"/>
    </row>
    <row r="21" spans="42:56" ht="15.6">
      <c r="AP21" s="16"/>
      <c r="AQ21" s="16"/>
      <c r="AR21" s="5"/>
      <c r="AS21" s="16"/>
      <c r="AW21"/>
    </row>
    <row r="22" spans="42:56" ht="15.6">
      <c r="AP22" s="16"/>
      <c r="AQ22" s="16"/>
      <c r="AR22" s="5"/>
      <c r="AS22" s="16"/>
      <c r="AW22"/>
    </row>
    <row r="23" spans="42:56">
      <c r="AZ23" s="11"/>
      <c r="BA23" s="11"/>
    </row>
    <row r="24" spans="42:56" ht="15.6">
      <c r="AZ24" s="5"/>
      <c r="BA24" s="16"/>
      <c r="BB24" s="16"/>
      <c r="BD24" s="16"/>
    </row>
    <row r="25" spans="42:56">
      <c r="AZ25" s="11"/>
      <c r="BA25" s="11"/>
    </row>
    <row r="26" spans="42:56">
      <c r="AZ26" s="11"/>
      <c r="BA26" s="11"/>
    </row>
    <row r="27" spans="42:56" ht="15.6">
      <c r="AZ27" s="2"/>
      <c r="BA27" s="5"/>
      <c r="BB27" s="5"/>
    </row>
    <row r="28" spans="42:56">
      <c r="AZ28" s="4"/>
      <c r="BA28" s="4"/>
      <c r="BB28" s="4"/>
      <c r="BC28" s="4"/>
      <c r="BD28" s="4"/>
    </row>
    <row r="29" spans="42:56" ht="15.6">
      <c r="AZ29" s="4"/>
      <c r="BA29" s="11"/>
      <c r="BB29" s="11"/>
      <c r="BC29" s="1"/>
      <c r="BD29" s="5"/>
    </row>
    <row r="30" spans="42:56" ht="15.6">
      <c r="AZ30" s="4"/>
      <c r="BA30" s="11"/>
      <c r="BB30" s="11"/>
      <c r="BC30" s="1"/>
      <c r="BD30" s="5"/>
    </row>
    <row r="31" spans="42:56" ht="15.6">
      <c r="AZ31" s="4"/>
      <c r="BA31" s="11"/>
      <c r="BB31" s="11"/>
      <c r="BC31" s="1"/>
      <c r="BD31" s="5"/>
    </row>
    <row r="32" spans="42:56" ht="15.6">
      <c r="AZ32" s="4"/>
      <c r="BA32" s="11"/>
      <c r="BB32" s="11"/>
      <c r="BC32" s="1"/>
      <c r="BD32" s="5"/>
    </row>
    <row r="33" spans="52:56" ht="15.6">
      <c r="AZ33" s="4"/>
      <c r="BA33" s="11"/>
      <c r="BB33" s="11"/>
      <c r="BC33" s="11"/>
      <c r="BD33" s="5"/>
    </row>
    <row r="34" spans="52:56" ht="15.6">
      <c r="AZ34" s="4"/>
      <c r="BA34" s="11"/>
      <c r="BB34" s="11"/>
      <c r="BC34" s="11"/>
      <c r="BD34" s="5"/>
    </row>
    <row r="35" spans="52:56" ht="15.6">
      <c r="AZ35" s="4"/>
      <c r="BA35" s="11"/>
      <c r="BB35" s="11"/>
      <c r="BC35" s="11"/>
      <c r="BD35" s="5"/>
    </row>
    <row r="36" spans="52:56" ht="15.6">
      <c r="AZ36" s="4"/>
      <c r="BA36" s="11"/>
      <c r="BB36" s="11"/>
      <c r="BC36" s="11"/>
      <c r="BD36" s="5"/>
    </row>
    <row r="37" spans="52:56" ht="15.6">
      <c r="AZ37" s="4"/>
      <c r="BA37" s="11"/>
      <c r="BB37" s="11"/>
      <c r="BC37" s="5"/>
      <c r="BD37" s="5"/>
    </row>
    <row r="38" spans="52:56" ht="15.6">
      <c r="AZ38" s="4"/>
      <c r="BA38" s="11"/>
      <c r="BB38" s="11"/>
      <c r="BC38" s="5"/>
      <c r="BD38" s="5"/>
    </row>
    <row r="39" spans="52:56" ht="15.6">
      <c r="AZ39" s="4"/>
      <c r="BA39" s="11"/>
      <c r="BB39" s="11"/>
      <c r="BC39" s="5"/>
      <c r="BD39" s="5"/>
    </row>
    <row r="40" spans="52:56" ht="15.6">
      <c r="AZ40" s="4"/>
      <c r="BA40" s="11"/>
      <c r="BB40" s="11"/>
      <c r="BC40" s="5"/>
      <c r="BD40" s="5"/>
    </row>
    <row r="41" spans="52:56" ht="15.6">
      <c r="AZ41" s="4"/>
      <c r="BA41" s="11"/>
      <c r="BB41" s="11"/>
      <c r="BC41" s="5"/>
      <c r="BD41" s="5"/>
    </row>
    <row r="42" spans="52:56" ht="15.6">
      <c r="AZ42" s="4"/>
      <c r="BA42" s="11"/>
      <c r="BB42" s="11"/>
      <c r="BC42" s="5"/>
      <c r="BD42" s="5"/>
    </row>
    <row r="43" spans="52:56" ht="15.6">
      <c r="AZ43" s="4"/>
      <c r="BA43" s="11"/>
      <c r="BB43" s="11"/>
      <c r="BC43" s="5"/>
      <c r="BD43" s="5"/>
    </row>
    <row r="44" spans="52:56" ht="15.6">
      <c r="AZ44" s="4"/>
      <c r="BA44" s="11"/>
      <c r="BB44" s="11"/>
      <c r="BC44" s="5"/>
      <c r="BD44" s="5"/>
    </row>
    <row r="45" spans="52:56" ht="15.6">
      <c r="AZ45" s="4"/>
      <c r="BA45" s="5"/>
      <c r="BB45" s="5"/>
      <c r="BC45" s="5"/>
      <c r="BD45" s="5"/>
    </row>
    <row r="46" spans="52:56">
      <c r="AZ46" s="11"/>
      <c r="BA46" s="11"/>
    </row>
    <row r="47" spans="52:56" ht="15.6">
      <c r="AZ47" s="5"/>
      <c r="BA47" s="5"/>
      <c r="BB47" s="5"/>
      <c r="BD47" s="5"/>
    </row>
    <row r="48" spans="52:56">
      <c r="AZ48" s="11"/>
      <c r="BA48" s="11"/>
    </row>
    <row r="49" spans="52:56">
      <c r="AZ49" s="11"/>
      <c r="BA49" s="11"/>
    </row>
    <row r="50" spans="52:56" ht="15.6">
      <c r="AZ50" s="2"/>
      <c r="BA50" s="5"/>
      <c r="BB50" s="5"/>
      <c r="BD50" s="2"/>
    </row>
    <row r="51" spans="52:56">
      <c r="AZ51" s="4"/>
      <c r="BA51" s="4"/>
      <c r="BB51" s="4"/>
      <c r="BC51" s="4"/>
      <c r="BD51" s="4"/>
    </row>
    <row r="52" spans="52:56" ht="15.6">
      <c r="AZ52" s="4"/>
      <c r="BA52" s="11"/>
      <c r="BB52" s="11"/>
      <c r="BC52" s="1"/>
      <c r="BD52" s="5"/>
    </row>
    <row r="53" spans="52:56" ht="15.6">
      <c r="AZ53" s="4"/>
      <c r="BA53" s="11"/>
      <c r="BB53" s="11"/>
      <c r="BC53" s="1"/>
      <c r="BD53" s="5"/>
    </row>
    <row r="54" spans="52:56" ht="15.6">
      <c r="AZ54" s="4"/>
      <c r="BA54" s="11"/>
      <c r="BB54" s="11"/>
      <c r="BC54" s="1"/>
      <c r="BD54" s="5"/>
    </row>
    <row r="55" spans="52:56" ht="15.6">
      <c r="AZ55" s="4"/>
      <c r="BA55" s="11"/>
      <c r="BB55" s="11"/>
      <c r="BC55" s="1"/>
      <c r="BD55" s="5"/>
    </row>
    <row r="56" spans="52:56" ht="15.6">
      <c r="AZ56" s="4"/>
      <c r="BA56" s="11"/>
      <c r="BB56" s="11"/>
      <c r="BC56" s="11"/>
      <c r="BD56" s="5"/>
    </row>
    <row r="57" spans="52:56" ht="15.6">
      <c r="AZ57" s="4"/>
      <c r="BA57" s="11"/>
      <c r="BB57" s="11"/>
      <c r="BC57" s="11"/>
      <c r="BD57" s="5"/>
    </row>
    <row r="58" spans="52:56" ht="15.6">
      <c r="AZ58" s="4"/>
      <c r="BA58" s="11"/>
      <c r="BB58" s="11"/>
      <c r="BC58" s="11"/>
      <c r="BD58" s="5"/>
    </row>
    <row r="59" spans="52:56" ht="15.6">
      <c r="AZ59" s="4"/>
      <c r="BA59" s="11"/>
      <c r="BB59" s="11"/>
      <c r="BC59" s="11"/>
      <c r="BD59" s="5"/>
    </row>
    <row r="60" spans="52:56" ht="15.6">
      <c r="AZ60" s="4"/>
      <c r="BA60" s="11"/>
      <c r="BB60" s="11"/>
      <c r="BC60" s="5"/>
      <c r="BD60" s="5"/>
    </row>
    <row r="61" spans="52:56" ht="15.6">
      <c r="AZ61" s="4"/>
      <c r="BA61" s="11"/>
      <c r="BB61" s="11"/>
      <c r="BC61" s="5"/>
      <c r="BD61" s="5"/>
    </row>
    <row r="62" spans="52:56" ht="15.6">
      <c r="AZ62" s="4"/>
      <c r="BA62" s="11"/>
      <c r="BB62" s="11"/>
      <c r="BC62" s="5"/>
      <c r="BD62" s="5"/>
    </row>
    <row r="63" spans="52:56" ht="15.6">
      <c r="AZ63" s="4"/>
      <c r="BA63" s="11"/>
      <c r="BB63" s="11"/>
      <c r="BC63" s="5"/>
      <c r="BD63" s="5"/>
    </row>
    <row r="64" spans="52:56" ht="15.6">
      <c r="AZ64" s="4"/>
      <c r="BA64" s="11"/>
      <c r="BB64" s="11"/>
      <c r="BC64" s="5"/>
      <c r="BD64" s="5"/>
    </row>
    <row r="65" spans="52:56" ht="15.6">
      <c r="AZ65" s="4"/>
      <c r="BA65" s="11"/>
      <c r="BB65" s="11"/>
      <c r="BC65" s="5"/>
      <c r="BD65" s="5"/>
    </row>
    <row r="66" spans="52:56" ht="15.6">
      <c r="AZ66" s="4"/>
      <c r="BA66" s="11"/>
      <c r="BB66" s="11"/>
      <c r="BC66" s="5"/>
      <c r="BD66" s="5"/>
    </row>
    <row r="67" spans="52:56" ht="15.6">
      <c r="AZ67" s="4"/>
      <c r="BA67" s="11"/>
      <c r="BB67" s="11"/>
      <c r="BC67" s="5"/>
      <c r="BD67" s="5"/>
    </row>
    <row r="68" spans="52:56" ht="15.6">
      <c r="AZ68" s="4"/>
      <c r="BA68" s="5"/>
      <c r="BB68" s="5"/>
      <c r="BC68" s="5"/>
      <c r="BD68" s="5"/>
    </row>
    <row r="69" spans="52:56">
      <c r="AZ69" s="11"/>
      <c r="BA69" s="11"/>
    </row>
    <row r="70" spans="52:56" ht="15.6">
      <c r="AZ70" s="5"/>
      <c r="BA70" s="5"/>
      <c r="BB70" s="5"/>
      <c r="BD70" s="5"/>
    </row>
    <row r="71" spans="52:56">
      <c r="AZ71" s="11"/>
      <c r="BA71" s="11"/>
    </row>
    <row r="72" spans="52:56">
      <c r="AZ72" s="11"/>
      <c r="BA72" s="11"/>
    </row>
    <row r="73" spans="52:56">
      <c r="AZ73" s="11"/>
      <c r="BA73" s="11"/>
    </row>
    <row r="74" spans="52:56">
      <c r="AZ74" s="11"/>
      <c r="BA74" s="11"/>
    </row>
    <row r="75" spans="52:56">
      <c r="AZ75" s="11"/>
      <c r="BA75" s="11"/>
    </row>
    <row r="76" spans="52:56">
      <c r="AZ76" s="11"/>
      <c r="BA76" s="11"/>
    </row>
    <row r="77" spans="52:56">
      <c r="AZ77" s="11"/>
      <c r="BA77" s="11"/>
    </row>
    <row r="78" spans="52:56">
      <c r="AZ78" s="11"/>
      <c r="BA78" s="11"/>
    </row>
    <row r="79" spans="52:56">
      <c r="AZ79" s="11"/>
      <c r="BA79" s="11"/>
    </row>
    <row r="80" spans="52:56">
      <c r="AZ80" s="11"/>
      <c r="BA80" s="11"/>
    </row>
    <row r="81" spans="52:53">
      <c r="AZ81" s="11"/>
      <c r="BA81" s="11"/>
    </row>
    <row r="82" spans="52:53">
      <c r="AZ82" s="11"/>
      <c r="BA82" s="11"/>
    </row>
    <row r="83" spans="52:53">
      <c r="AZ83" s="11"/>
      <c r="BA83" s="11"/>
    </row>
    <row r="84" spans="52:53">
      <c r="AZ84" s="11"/>
      <c r="BA84" s="11"/>
    </row>
    <row r="85" spans="52:53">
      <c r="AZ85" s="11"/>
      <c r="BA85" s="11"/>
    </row>
    <row r="86" spans="52:53">
      <c r="AZ86" s="11"/>
      <c r="BA86" s="11"/>
    </row>
    <row r="87" spans="52:53">
      <c r="AZ87" s="11"/>
      <c r="BA87" s="11"/>
    </row>
    <row r="88" spans="52:53">
      <c r="AZ88" s="11"/>
      <c r="BA88" s="11"/>
    </row>
    <row r="89" spans="52:53">
      <c r="AZ89" s="11"/>
      <c r="BA89" s="11"/>
    </row>
    <row r="90" spans="52:53">
      <c r="AZ90" s="11"/>
      <c r="BA90" s="11"/>
    </row>
    <row r="91" spans="52:53">
      <c r="AZ91" s="11"/>
      <c r="BA91" s="11"/>
    </row>
    <row r="92" spans="52:53">
      <c r="AZ92" s="11"/>
      <c r="BA92" s="11"/>
    </row>
    <row r="93" spans="52:53">
      <c r="AZ93" s="11"/>
      <c r="BA93" s="11"/>
    </row>
    <row r="94" spans="52:53">
      <c r="AZ94" s="11"/>
      <c r="BA94" s="11"/>
    </row>
    <row r="95" spans="52:53">
      <c r="AZ95" s="11"/>
      <c r="BA95" s="11"/>
    </row>
    <row r="96" spans="52:53">
      <c r="AZ96" s="11"/>
      <c r="BA96" s="11"/>
    </row>
    <row r="97" spans="52:53">
      <c r="AZ97" s="11"/>
      <c r="BA97" s="11"/>
    </row>
    <row r="98" spans="52:53">
      <c r="AZ98" s="11"/>
      <c r="BA98" s="11"/>
    </row>
    <row r="99" spans="52:53">
      <c r="AZ99" s="11"/>
      <c r="BA99" s="11"/>
    </row>
    <row r="100" spans="52:53">
      <c r="AZ100" s="11"/>
      <c r="BA100" s="11"/>
    </row>
    <row r="101" spans="52:53">
      <c r="AZ101" s="11"/>
      <c r="BA101" s="11"/>
    </row>
    <row r="102" spans="52:53">
      <c r="AZ102" s="11"/>
      <c r="BA102" s="11"/>
    </row>
    <row r="103" spans="52:53">
      <c r="AZ103" s="11"/>
      <c r="BA103" s="11"/>
    </row>
    <row r="104" spans="52:53">
      <c r="AZ104" s="11"/>
      <c r="BA104" s="11"/>
    </row>
    <row r="105" spans="52:53">
      <c r="AZ105" s="11"/>
      <c r="BA105" s="11"/>
    </row>
    <row r="106" spans="52:53">
      <c r="AZ106" s="11"/>
      <c r="BA106" s="11"/>
    </row>
    <row r="107" spans="52:53">
      <c r="AZ107" s="11"/>
      <c r="BA107" s="11"/>
    </row>
    <row r="108" spans="52:53">
      <c r="AZ108" s="11"/>
      <c r="BA108" s="11"/>
    </row>
    <row r="109" spans="52:53">
      <c r="AZ109" s="11"/>
      <c r="BA109" s="11"/>
    </row>
    <row r="110" spans="52:53">
      <c r="AZ110" s="11"/>
      <c r="BA110" s="11"/>
    </row>
    <row r="111" spans="52:53">
      <c r="AZ111" s="11"/>
      <c r="BA111" s="11"/>
    </row>
    <row r="112" spans="52:53">
      <c r="AZ112" s="11"/>
      <c r="BA112" s="11"/>
    </row>
    <row r="113" spans="52:53">
      <c r="AZ113" s="11"/>
      <c r="BA113" s="11"/>
    </row>
    <row r="114" spans="52:53">
      <c r="AZ114" s="11"/>
      <c r="BA114" s="11"/>
    </row>
    <row r="115" spans="52:53">
      <c r="AZ115" s="11"/>
      <c r="BA115" s="11"/>
    </row>
    <row r="116" spans="52:53">
      <c r="AZ116" s="11"/>
      <c r="BA116" s="11"/>
    </row>
    <row r="117" spans="52:53">
      <c r="AZ117" s="11"/>
      <c r="BA117" s="11"/>
    </row>
    <row r="118" spans="52:53">
      <c r="AZ118" s="11"/>
      <c r="BA118" s="11"/>
    </row>
    <row r="119" spans="52:53">
      <c r="AZ119" s="11"/>
      <c r="BA119" s="11"/>
    </row>
    <row r="120" spans="52:53">
      <c r="AZ120" s="11"/>
      <c r="BA120" s="11"/>
    </row>
    <row r="121" spans="52:53">
      <c r="AZ121" s="11"/>
      <c r="BA121" s="11"/>
    </row>
    <row r="122" spans="52:53">
      <c r="AZ122" s="11"/>
      <c r="BA122" s="11"/>
    </row>
    <row r="123" spans="52:53">
      <c r="AZ123" s="11"/>
      <c r="BA123" s="11"/>
    </row>
    <row r="124" spans="52:53">
      <c r="AZ124" s="11"/>
      <c r="BA124" s="11"/>
    </row>
    <row r="125" spans="52:53">
      <c r="AZ125" s="11"/>
      <c r="BA125" s="11"/>
    </row>
    <row r="146" spans="16:51">
      <c r="P146" s="247" t="s">
        <v>560</v>
      </c>
    </row>
    <row r="147" spans="16:51">
      <c r="AC147" s="12"/>
      <c r="AD147" s="112"/>
      <c r="AE147" s="112"/>
      <c r="AF147" s="12"/>
      <c r="AM147" s="112"/>
    </row>
    <row r="148" spans="16:51">
      <c r="AC148" s="12"/>
      <c r="AD148" s="112"/>
      <c r="AE148" s="112"/>
      <c r="AF148" s="12"/>
      <c r="AM148" s="112"/>
    </row>
    <row r="149" spans="16:51">
      <c r="AC149" s="12"/>
      <c r="AD149" s="112"/>
      <c r="AE149" s="112"/>
      <c r="AF149" s="12"/>
      <c r="AG149" s="12"/>
      <c r="AM149" s="112"/>
    </row>
    <row r="150" spans="16:51">
      <c r="AC150" s="12"/>
      <c r="AD150" s="112"/>
      <c r="AE150" s="112"/>
      <c r="AF150" s="12"/>
      <c r="AG150" s="12"/>
      <c r="AH150" s="12"/>
      <c r="AI150" s="12"/>
      <c r="AJ150" s="66"/>
      <c r="AK150" s="66"/>
      <c r="AL150" s="66"/>
      <c r="AM150" s="112"/>
      <c r="AN150" s="66"/>
      <c r="AO150" s="12"/>
      <c r="AP150" s="12"/>
      <c r="AQ150" s="12"/>
      <c r="AR150" s="12"/>
      <c r="AS150" s="12"/>
      <c r="AT150" s="12"/>
      <c r="AU150" s="12"/>
      <c r="AV150" s="12"/>
      <c r="AW150" s="112"/>
      <c r="AX150" s="12"/>
      <c r="AY150" s="12"/>
    </row>
    <row r="151" spans="16:51">
      <c r="AC151" s="12"/>
      <c r="AD151" s="112"/>
      <c r="AE151" s="112"/>
      <c r="AF151" s="12"/>
      <c r="AG151" s="12"/>
      <c r="AH151" s="12"/>
      <c r="AI151" s="12"/>
      <c r="AJ151" s="66"/>
      <c r="AK151" s="66"/>
      <c r="AL151" s="66"/>
      <c r="AM151" s="112"/>
      <c r="AN151" s="66"/>
      <c r="AO151" s="12"/>
      <c r="AP151" s="12"/>
      <c r="AQ151" s="12"/>
      <c r="AR151" s="12"/>
      <c r="AS151" s="12"/>
      <c r="AT151" s="12"/>
      <c r="AU151" s="12"/>
      <c r="AV151" s="12"/>
      <c r="AW151" s="112"/>
      <c r="AX151" s="12"/>
      <c r="AY151" s="12"/>
    </row>
    <row r="152" spans="16:51">
      <c r="AC152" s="12"/>
      <c r="AD152" s="112"/>
      <c r="AE152" s="112"/>
      <c r="AF152" s="12"/>
      <c r="AG152" s="12"/>
      <c r="AH152" s="12"/>
      <c r="AI152" s="12"/>
      <c r="AJ152" s="66"/>
      <c r="AK152" s="66"/>
      <c r="AL152" s="66"/>
      <c r="AM152" s="112"/>
      <c r="AN152" s="66"/>
      <c r="AO152" s="12"/>
      <c r="AP152" s="12"/>
      <c r="AQ152" s="12"/>
      <c r="AR152" s="12"/>
      <c r="AS152" s="12"/>
      <c r="AT152" s="12"/>
      <c r="AU152" s="12"/>
      <c r="AV152" s="12"/>
      <c r="AW152" s="112"/>
      <c r="AX152" s="12"/>
      <c r="AY152" s="12"/>
    </row>
    <row r="153" spans="16:51">
      <c r="AC153" s="12"/>
      <c r="AD153" s="112"/>
      <c r="AE153" s="112"/>
      <c r="AF153" s="12"/>
      <c r="AG153" s="12"/>
      <c r="AH153" s="12"/>
      <c r="AI153" s="12"/>
      <c r="AJ153" s="66"/>
      <c r="AK153" s="66"/>
      <c r="AL153" s="66"/>
      <c r="AM153" s="112"/>
      <c r="AN153" s="66"/>
      <c r="AO153" s="12"/>
      <c r="AP153" s="12"/>
      <c r="AQ153" s="12"/>
      <c r="AR153" s="12"/>
      <c r="AS153" s="12"/>
      <c r="AT153" s="12"/>
      <c r="AU153" s="12"/>
      <c r="AV153" s="12"/>
      <c r="AW153" s="112"/>
      <c r="AX153" s="12"/>
      <c r="AY153" s="12"/>
    </row>
    <row r="154" spans="16:51">
      <c r="AC154" s="12"/>
      <c r="AD154" s="112"/>
      <c r="AE154" s="112"/>
      <c r="AF154" s="12"/>
      <c r="AG154" s="12"/>
      <c r="AH154" s="12"/>
      <c r="AI154" s="12"/>
      <c r="AJ154" s="66"/>
      <c r="AK154" s="66"/>
      <c r="AL154" s="66"/>
      <c r="AM154" s="112"/>
      <c r="AN154" s="66"/>
      <c r="AO154" s="12"/>
      <c r="AP154" s="12"/>
      <c r="AQ154" s="12"/>
      <c r="AR154" s="12"/>
      <c r="AS154" s="12"/>
      <c r="AT154" s="12"/>
      <c r="AU154" s="12"/>
      <c r="AV154" s="12"/>
      <c r="AW154" s="112"/>
      <c r="AX154" s="12"/>
      <c r="AY154" s="12"/>
    </row>
    <row r="155" spans="16:51">
      <c r="AC155" s="12"/>
      <c r="AD155" s="112"/>
      <c r="AE155" s="112"/>
      <c r="AF155" s="12"/>
      <c r="AG155" s="12"/>
      <c r="AH155" s="12"/>
      <c r="AI155" s="12"/>
      <c r="AJ155" s="66"/>
      <c r="AK155" s="66"/>
      <c r="AL155" s="66"/>
      <c r="AM155" s="112"/>
      <c r="AN155" s="66"/>
      <c r="AO155" s="12"/>
      <c r="AP155" s="12"/>
      <c r="AQ155" s="12"/>
      <c r="AR155" s="12"/>
      <c r="AS155" s="12"/>
      <c r="AT155" s="12"/>
      <c r="AU155" s="12"/>
      <c r="AV155" s="12"/>
      <c r="AW155" s="112"/>
      <c r="AX155" s="12"/>
      <c r="AY155" s="12"/>
    </row>
    <row r="156" spans="16:51">
      <c r="AC156" s="12"/>
      <c r="AD156" s="112"/>
      <c r="AE156" s="112"/>
      <c r="AF156" s="12"/>
      <c r="AG156" s="12"/>
      <c r="AH156" s="12"/>
      <c r="AI156" s="12"/>
      <c r="AJ156" s="66"/>
      <c r="AK156" s="66"/>
      <c r="AL156" s="66"/>
      <c r="AM156" s="112"/>
      <c r="AN156" s="66"/>
      <c r="AO156" s="12"/>
      <c r="AP156" s="12"/>
      <c r="AQ156" s="12"/>
      <c r="AR156" s="12"/>
      <c r="AS156" s="12"/>
      <c r="AT156" s="12"/>
      <c r="AU156" s="12"/>
      <c r="AV156" s="12"/>
      <c r="AW156" s="112"/>
      <c r="AX156" s="12"/>
      <c r="AY156" s="12"/>
    </row>
    <row r="157" spans="16:51">
      <c r="AC157" s="12"/>
      <c r="AD157" s="112"/>
      <c r="AE157" s="112"/>
      <c r="AF157" s="12"/>
      <c r="AG157" s="12"/>
      <c r="AH157" s="12"/>
      <c r="AI157" s="12"/>
      <c r="AJ157" s="66"/>
      <c r="AK157" s="66"/>
      <c r="AL157" s="66"/>
      <c r="AM157" s="112"/>
      <c r="AN157" s="66"/>
      <c r="AO157" s="12"/>
      <c r="AP157" s="12"/>
      <c r="AQ157" s="12"/>
      <c r="AR157" s="12"/>
      <c r="AS157" s="12"/>
      <c r="AT157" s="12"/>
      <c r="AU157" s="12"/>
      <c r="AV157" s="12"/>
      <c r="AW157" s="112"/>
      <c r="AX157" s="12"/>
      <c r="AY157" s="12"/>
    </row>
    <row r="158" spans="16:51">
      <c r="AC158" s="12"/>
      <c r="AD158" s="112"/>
      <c r="AE158" s="112"/>
      <c r="AF158" s="12"/>
      <c r="AG158" s="12"/>
      <c r="AH158" s="12"/>
      <c r="AI158" s="12"/>
      <c r="AJ158" s="66"/>
      <c r="AK158" s="66"/>
      <c r="AL158" s="66"/>
      <c r="AM158" s="112"/>
      <c r="AN158" s="66"/>
      <c r="AO158" s="12"/>
      <c r="AP158" s="12"/>
      <c r="AQ158" s="12"/>
      <c r="AR158" s="12"/>
      <c r="AS158" s="12"/>
      <c r="AT158" s="12"/>
      <c r="AU158" s="12"/>
      <c r="AV158" s="12"/>
      <c r="AW158" s="112"/>
      <c r="AX158" s="12"/>
      <c r="AY158" s="12"/>
    </row>
    <row r="159" spans="16:51">
      <c r="AC159" s="12"/>
      <c r="AD159" s="112"/>
      <c r="AE159" s="112"/>
      <c r="AF159" s="12"/>
      <c r="AG159" s="12"/>
      <c r="AH159" s="12"/>
      <c r="AI159" s="12"/>
      <c r="AJ159" s="66"/>
      <c r="AK159" s="66"/>
      <c r="AL159" s="66"/>
      <c r="AM159" s="112"/>
      <c r="AN159" s="66"/>
      <c r="AO159" s="12"/>
      <c r="AP159" s="12"/>
      <c r="AQ159" s="12"/>
      <c r="AR159" s="12"/>
      <c r="AS159" s="12"/>
      <c r="AT159" s="12"/>
      <c r="AU159" s="12"/>
      <c r="AV159" s="12"/>
      <c r="AW159" s="112"/>
      <c r="AX159" s="12"/>
      <c r="AY159" s="12"/>
    </row>
    <row r="160" spans="16:51">
      <c r="AC160" s="12"/>
      <c r="AD160" s="112"/>
      <c r="AE160" s="112"/>
      <c r="AF160" s="12"/>
      <c r="AG160" s="12"/>
      <c r="AH160" s="12"/>
      <c r="AI160" s="12"/>
      <c r="AJ160" s="66"/>
      <c r="AK160" s="66"/>
      <c r="AL160" s="66"/>
      <c r="AM160" s="112"/>
      <c r="AN160" s="66"/>
      <c r="AO160" s="12"/>
      <c r="AP160" s="12"/>
      <c r="AQ160" s="12"/>
      <c r="AR160" s="12"/>
      <c r="AS160" s="12"/>
      <c r="AT160" s="12"/>
      <c r="AU160" s="12"/>
      <c r="AV160" s="12"/>
      <c r="AW160" s="112"/>
      <c r="AX160" s="12"/>
      <c r="AY160" s="12"/>
    </row>
    <row r="161" spans="29:51">
      <c r="AC161" s="12"/>
      <c r="AD161" s="112"/>
      <c r="AE161" s="112"/>
      <c r="AF161" s="12"/>
      <c r="AG161" s="12"/>
      <c r="AH161" s="12"/>
      <c r="AI161" s="12"/>
      <c r="AJ161" s="66"/>
      <c r="AK161" s="66"/>
      <c r="AL161" s="66"/>
      <c r="AM161" s="112"/>
      <c r="AN161" s="66"/>
      <c r="AO161" s="12"/>
      <c r="AP161" s="12"/>
      <c r="AQ161" s="12"/>
      <c r="AR161" s="12"/>
      <c r="AS161" s="12"/>
      <c r="AT161" s="12"/>
      <c r="AU161" s="12"/>
      <c r="AV161" s="12"/>
      <c r="AW161" s="112"/>
      <c r="AX161" s="12"/>
      <c r="AY161" s="12"/>
    </row>
    <row r="162" spans="29:51">
      <c r="AC162" s="12"/>
      <c r="AD162" s="112"/>
      <c r="AE162" s="112"/>
      <c r="AF162" s="12"/>
      <c r="AG162" s="12"/>
      <c r="AH162" s="12"/>
      <c r="AI162" s="12"/>
      <c r="AJ162" s="66"/>
      <c r="AK162" s="66"/>
      <c r="AL162" s="66"/>
      <c r="AM162" s="112"/>
      <c r="AN162" s="66"/>
      <c r="AO162" s="12"/>
      <c r="AP162" s="12"/>
      <c r="AQ162" s="12"/>
      <c r="AR162" s="12"/>
      <c r="AS162" s="12"/>
      <c r="AT162" s="12"/>
      <c r="AU162" s="12"/>
      <c r="AV162" s="12"/>
      <c r="AW162" s="112"/>
      <c r="AX162" s="12"/>
      <c r="AY162" s="12"/>
    </row>
    <row r="163" spans="29:51">
      <c r="AC163" s="12"/>
      <c r="AD163" s="112"/>
      <c r="AE163" s="112"/>
      <c r="AF163" s="12"/>
      <c r="AG163" s="12"/>
      <c r="AH163" s="12"/>
      <c r="AI163" s="12"/>
      <c r="AJ163" s="66"/>
      <c r="AK163" s="66"/>
      <c r="AL163" s="66"/>
      <c r="AM163" s="112"/>
      <c r="AN163" s="66"/>
      <c r="AO163" s="12"/>
      <c r="AP163" s="12"/>
      <c r="AQ163" s="12"/>
      <c r="AR163" s="12"/>
      <c r="AS163" s="12"/>
      <c r="AT163" s="12"/>
      <c r="AU163" s="12"/>
      <c r="AV163" s="12"/>
      <c r="AW163" s="112"/>
      <c r="AX163" s="12"/>
      <c r="AY163" s="12"/>
    </row>
    <row r="164" spans="29:51">
      <c r="AC164" s="12"/>
      <c r="AD164" s="112"/>
      <c r="AE164" s="112"/>
      <c r="AF164" s="12"/>
      <c r="AG164" s="12"/>
      <c r="AH164" s="12"/>
      <c r="AI164" s="12"/>
      <c r="AJ164" s="66"/>
      <c r="AK164" s="66"/>
      <c r="AL164" s="66"/>
      <c r="AM164" s="112"/>
      <c r="AN164" s="66"/>
      <c r="AO164" s="12"/>
      <c r="AP164" s="12"/>
      <c r="AQ164" s="12"/>
      <c r="AR164" s="12"/>
      <c r="AS164" s="12"/>
      <c r="AT164" s="12"/>
      <c r="AU164" s="12"/>
      <c r="AV164" s="12"/>
      <c r="AW164" s="112"/>
      <c r="AX164" s="12"/>
      <c r="AY164" s="12"/>
    </row>
    <row r="165" spans="29:51">
      <c r="AC165" s="12"/>
      <c r="AD165" s="112"/>
      <c r="AE165" s="112"/>
      <c r="AF165" s="12"/>
      <c r="AG165" s="12"/>
      <c r="AH165" s="12"/>
      <c r="AI165" s="12"/>
      <c r="AJ165" s="66"/>
      <c r="AK165" s="66"/>
      <c r="AL165" s="66"/>
      <c r="AM165" s="112"/>
      <c r="AN165" s="66"/>
      <c r="AO165" s="12"/>
      <c r="AP165" s="12"/>
      <c r="AQ165" s="12"/>
      <c r="AR165" s="12"/>
      <c r="AS165" s="12"/>
      <c r="AT165" s="12"/>
      <c r="AU165" s="12"/>
      <c r="AV165" s="12"/>
      <c r="AW165" s="112"/>
      <c r="AX165" s="12"/>
      <c r="AY165" s="12"/>
    </row>
    <row r="166" spans="29:51">
      <c r="AC166" s="12"/>
      <c r="AD166" s="112"/>
      <c r="AE166" s="112"/>
      <c r="AF166" s="12"/>
      <c r="AG166" s="12"/>
      <c r="AH166" s="12"/>
      <c r="AI166" s="12"/>
      <c r="AJ166" s="66"/>
      <c r="AK166" s="66"/>
      <c r="AL166" s="66"/>
      <c r="AM166" s="112"/>
      <c r="AN166" s="66"/>
      <c r="AO166" s="12"/>
      <c r="AP166" s="12"/>
      <c r="AQ166" s="12"/>
      <c r="AR166" s="12"/>
      <c r="AS166" s="12"/>
      <c r="AT166" s="12"/>
      <c r="AU166" s="12"/>
      <c r="AV166" s="12"/>
      <c r="AW166" s="112"/>
      <c r="AX166" s="12"/>
      <c r="AY166" s="12"/>
    </row>
    <row r="167" spans="29:51">
      <c r="AC167" s="12"/>
      <c r="AD167" s="112"/>
      <c r="AE167" s="112"/>
      <c r="AF167" s="12"/>
      <c r="AG167" s="12"/>
      <c r="AH167" s="12"/>
      <c r="AI167" s="12"/>
      <c r="AJ167" s="66"/>
      <c r="AK167" s="66"/>
      <c r="AL167" s="66"/>
      <c r="AM167" s="112"/>
      <c r="AN167" s="66"/>
      <c r="AO167" s="12"/>
      <c r="AP167" s="12"/>
      <c r="AQ167" s="12"/>
      <c r="AR167" s="12"/>
      <c r="AS167" s="12"/>
      <c r="AT167" s="12"/>
      <c r="AU167" s="12"/>
      <c r="AV167" s="12"/>
      <c r="AW167" s="112"/>
      <c r="AX167" s="12"/>
      <c r="AY167" s="12"/>
    </row>
    <row r="168" spans="29:51">
      <c r="AC168" s="12"/>
      <c r="AD168" s="112"/>
      <c r="AE168" s="112"/>
      <c r="AF168" s="12"/>
      <c r="AG168" s="12"/>
      <c r="AH168" s="12"/>
      <c r="AI168" s="12"/>
      <c r="AJ168" s="66"/>
      <c r="AK168" s="66"/>
      <c r="AL168" s="66"/>
      <c r="AM168" s="112"/>
      <c r="AN168" s="66"/>
      <c r="AO168" s="12"/>
      <c r="AP168" s="12"/>
      <c r="AQ168" s="12"/>
      <c r="AR168" s="12"/>
      <c r="AS168" s="12"/>
      <c r="AT168" s="12"/>
      <c r="AU168" s="12"/>
      <c r="AV168" s="12"/>
      <c r="AW168" s="112"/>
      <c r="AX168" s="12"/>
      <c r="AY168" s="12"/>
    </row>
    <row r="169" spans="29:51">
      <c r="AC169" s="12"/>
      <c r="AD169" s="112"/>
      <c r="AE169" s="112"/>
      <c r="AF169" s="12"/>
      <c r="AG169" s="12"/>
      <c r="AH169" s="12"/>
      <c r="AI169" s="12"/>
      <c r="AJ169" s="66"/>
      <c r="AK169" s="66"/>
      <c r="AL169" s="66"/>
      <c r="AM169" s="112"/>
      <c r="AN169" s="66"/>
      <c r="AO169" s="12"/>
      <c r="AP169" s="12"/>
      <c r="AQ169" s="12"/>
      <c r="AR169" s="12"/>
      <c r="AS169" s="12"/>
      <c r="AT169" s="12"/>
      <c r="AU169" s="12"/>
      <c r="AV169" s="12"/>
      <c r="AW169" s="112"/>
      <c r="AX169" s="12"/>
      <c r="AY169" s="12"/>
    </row>
    <row r="170" spans="29:51">
      <c r="AC170" s="12"/>
      <c r="AD170" s="112"/>
      <c r="AE170" s="112"/>
      <c r="AF170" s="12"/>
      <c r="AG170" s="12"/>
      <c r="AH170" s="12"/>
      <c r="AI170" s="12"/>
      <c r="AJ170" s="66"/>
      <c r="AK170" s="66"/>
      <c r="AL170" s="66"/>
      <c r="AM170" s="112"/>
      <c r="AN170" s="66"/>
      <c r="AO170" s="12"/>
      <c r="AP170" s="12"/>
      <c r="AQ170" s="12"/>
      <c r="AR170" s="12"/>
      <c r="AS170" s="12"/>
      <c r="AT170" s="12"/>
      <c r="AU170" s="12"/>
      <c r="AV170" s="12"/>
      <c r="AW170" s="112"/>
      <c r="AX170" s="12"/>
      <c r="AY170" s="12"/>
    </row>
    <row r="171" spans="29:51">
      <c r="AC171" s="12"/>
      <c r="AD171" s="112"/>
      <c r="AE171" s="112"/>
      <c r="AF171" s="12"/>
      <c r="AG171" s="12"/>
      <c r="AH171" s="12"/>
      <c r="AI171" s="12"/>
      <c r="AJ171" s="66"/>
      <c r="AK171" s="66"/>
      <c r="AL171" s="66"/>
      <c r="AM171" s="112"/>
      <c r="AN171" s="66"/>
      <c r="AO171" s="12"/>
      <c r="AP171" s="12"/>
      <c r="AQ171" s="12"/>
      <c r="AR171" s="12"/>
      <c r="AS171" s="12"/>
      <c r="AT171" s="12"/>
      <c r="AU171" s="12"/>
      <c r="AV171" s="12"/>
      <c r="AW171" s="112"/>
      <c r="AX171" s="12"/>
      <c r="AY171" s="12"/>
    </row>
    <row r="172" spans="29:51">
      <c r="AC172" s="12"/>
      <c r="AD172" s="112"/>
      <c r="AE172" s="112"/>
      <c r="AF172" s="12"/>
      <c r="AG172" s="12"/>
      <c r="AH172" s="12"/>
      <c r="AI172" s="12"/>
      <c r="AJ172" s="66"/>
      <c r="AK172" s="66"/>
      <c r="AL172" s="66"/>
      <c r="AM172" s="112"/>
      <c r="AN172" s="66"/>
      <c r="AO172" s="12"/>
      <c r="AP172" s="12"/>
      <c r="AQ172" s="12"/>
      <c r="AR172" s="12"/>
      <c r="AS172" s="12"/>
      <c r="AT172" s="12"/>
      <c r="AU172" s="12"/>
      <c r="AV172" s="12"/>
      <c r="AW172" s="112"/>
      <c r="AX172" s="12"/>
      <c r="AY172" s="12"/>
    </row>
    <row r="173" spans="29:51">
      <c r="AC173" s="12"/>
      <c r="AD173" s="112"/>
      <c r="AE173" s="112"/>
      <c r="AF173" s="12"/>
      <c r="AG173" s="12"/>
      <c r="AH173" s="12"/>
      <c r="AI173" s="12"/>
      <c r="AJ173" s="66"/>
      <c r="AK173" s="66"/>
      <c r="AL173" s="66"/>
      <c r="AM173" s="112"/>
      <c r="AN173" s="66"/>
      <c r="AO173" s="12"/>
      <c r="AP173" s="12"/>
      <c r="AQ173" s="12"/>
      <c r="AR173" s="12"/>
      <c r="AS173" s="12"/>
      <c r="AT173" s="12"/>
      <c r="AU173" s="12"/>
      <c r="AV173" s="12"/>
      <c r="AW173" s="112"/>
      <c r="AX173" s="12"/>
      <c r="AY173" s="12"/>
    </row>
    <row r="174" spans="29:51">
      <c r="AC174" s="12"/>
      <c r="AD174" s="112"/>
      <c r="AE174" s="112"/>
      <c r="AF174" s="12"/>
      <c r="AG174" s="12"/>
      <c r="AH174" s="12"/>
      <c r="AI174" s="12"/>
      <c r="AJ174" s="66"/>
      <c r="AK174" s="66"/>
      <c r="AL174" s="66"/>
      <c r="AM174" s="112"/>
      <c r="AN174" s="66"/>
      <c r="AO174" s="12"/>
      <c r="AP174" s="12"/>
      <c r="AQ174" s="12"/>
      <c r="AR174" s="12"/>
      <c r="AS174" s="12"/>
      <c r="AT174" s="12"/>
      <c r="AU174" s="12"/>
      <c r="AV174" s="12"/>
      <c r="AW174" s="112"/>
      <c r="AX174" s="12"/>
      <c r="AY174" s="12"/>
    </row>
    <row r="175" spans="29:51">
      <c r="AC175" s="12"/>
      <c r="AD175" s="112"/>
      <c r="AE175" s="112"/>
      <c r="AF175" s="12"/>
      <c r="AG175" s="12"/>
      <c r="AH175" s="12"/>
      <c r="AI175" s="12"/>
      <c r="AJ175" s="66"/>
      <c r="AK175" s="66"/>
      <c r="AL175" s="66"/>
      <c r="AM175" s="112"/>
      <c r="AN175" s="66"/>
      <c r="AO175" s="12"/>
      <c r="AP175" s="12"/>
      <c r="AQ175" s="12"/>
      <c r="AR175" s="12"/>
      <c r="AS175" s="12"/>
      <c r="AT175" s="12"/>
      <c r="AU175" s="12"/>
      <c r="AV175" s="12"/>
      <c r="AW175" s="112"/>
      <c r="AX175" s="12"/>
      <c r="AY175" s="12"/>
    </row>
    <row r="176" spans="29:51">
      <c r="AC176" s="12"/>
      <c r="AD176" s="112"/>
      <c r="AE176" s="112"/>
      <c r="AF176" s="12"/>
      <c r="AG176" s="12"/>
      <c r="AH176" s="12"/>
      <c r="AI176" s="12"/>
      <c r="AJ176" s="66"/>
      <c r="AK176" s="66"/>
      <c r="AL176" s="66"/>
      <c r="AM176" s="112"/>
      <c r="AN176" s="66"/>
      <c r="AO176" s="12"/>
      <c r="AP176" s="12"/>
      <c r="AQ176" s="12"/>
      <c r="AR176" s="12"/>
      <c r="AS176" s="12"/>
      <c r="AT176" s="12"/>
      <c r="AU176" s="12"/>
      <c r="AV176" s="12"/>
      <c r="AW176" s="112"/>
      <c r="AX176" s="12"/>
      <c r="AY176" s="12"/>
    </row>
    <row r="177" spans="29:51">
      <c r="AC177" s="12"/>
      <c r="AD177" s="112"/>
      <c r="AE177" s="112"/>
      <c r="AF177" s="12"/>
      <c r="AG177" s="12"/>
      <c r="AH177" s="12"/>
      <c r="AI177" s="12"/>
      <c r="AJ177" s="66"/>
      <c r="AK177" s="66"/>
      <c r="AL177" s="66"/>
      <c r="AM177" s="112"/>
      <c r="AN177" s="66"/>
      <c r="AO177" s="12"/>
      <c r="AP177" s="12"/>
      <c r="AQ177" s="12"/>
      <c r="AR177" s="12"/>
      <c r="AS177" s="12"/>
      <c r="AT177" s="12"/>
      <c r="AU177" s="12"/>
      <c r="AV177" s="12"/>
      <c r="AW177" s="112"/>
      <c r="AX177" s="12"/>
      <c r="AY177" s="12"/>
    </row>
    <row r="178" spans="29:51">
      <c r="AC178" s="12"/>
      <c r="AD178" s="112"/>
      <c r="AE178" s="112"/>
      <c r="AF178" s="12"/>
      <c r="AG178" s="12"/>
      <c r="AH178" s="12"/>
      <c r="AI178" s="12"/>
      <c r="AJ178" s="66"/>
      <c r="AK178" s="66"/>
      <c r="AL178" s="66"/>
      <c r="AM178" s="112"/>
      <c r="AN178" s="66"/>
      <c r="AO178" s="12"/>
      <c r="AP178" s="12"/>
      <c r="AQ178" s="12"/>
      <c r="AR178" s="12"/>
      <c r="AS178" s="12"/>
      <c r="AT178" s="12"/>
      <c r="AU178" s="12"/>
      <c r="AV178" s="12"/>
      <c r="AW178" s="112"/>
      <c r="AX178" s="12"/>
      <c r="AY178" s="12"/>
    </row>
    <row r="179" spans="29:51">
      <c r="AC179" s="12"/>
      <c r="AD179" s="112"/>
      <c r="AE179" s="112"/>
      <c r="AF179" s="12"/>
      <c r="AG179" s="12"/>
      <c r="AH179" s="12"/>
      <c r="AI179" s="12"/>
      <c r="AJ179" s="66"/>
      <c r="AK179" s="66"/>
      <c r="AL179" s="66"/>
      <c r="AM179" s="112"/>
      <c r="AN179" s="66"/>
      <c r="AO179" s="12"/>
      <c r="AP179" s="12"/>
      <c r="AQ179" s="12"/>
      <c r="AR179" s="12"/>
      <c r="AS179" s="12"/>
      <c r="AT179" s="12"/>
      <c r="AU179" s="12"/>
      <c r="AV179" s="12"/>
      <c r="AW179" s="112"/>
      <c r="AX179" s="12"/>
      <c r="AY179" s="12"/>
    </row>
    <row r="180" spans="29:51">
      <c r="AC180" s="12"/>
      <c r="AD180" s="112"/>
      <c r="AE180" s="112"/>
      <c r="AF180" s="12"/>
      <c r="AG180" s="12"/>
      <c r="AH180" s="12"/>
      <c r="AI180" s="12"/>
      <c r="AJ180" s="66"/>
      <c r="AK180" s="66"/>
      <c r="AL180" s="66"/>
      <c r="AM180" s="112"/>
      <c r="AN180" s="66"/>
      <c r="AO180" s="12"/>
      <c r="AP180" s="12"/>
      <c r="AQ180" s="12"/>
      <c r="AR180" s="12"/>
      <c r="AS180" s="12"/>
      <c r="AT180" s="12"/>
      <c r="AU180" s="12"/>
      <c r="AV180" s="12"/>
      <c r="AW180" s="112"/>
      <c r="AX180" s="12"/>
      <c r="AY180" s="12"/>
    </row>
    <row r="181" spans="29:51">
      <c r="AC181" s="12"/>
      <c r="AD181" s="112"/>
      <c r="AE181" s="112"/>
      <c r="AF181" s="12"/>
      <c r="AG181" s="12"/>
      <c r="AH181" s="12"/>
      <c r="AI181" s="12"/>
      <c r="AJ181" s="66"/>
      <c r="AK181" s="66"/>
      <c r="AL181" s="66"/>
      <c r="AM181" s="112"/>
      <c r="AN181" s="66"/>
      <c r="AO181" s="12"/>
      <c r="AP181" s="12"/>
      <c r="AQ181" s="12"/>
      <c r="AR181" s="12"/>
      <c r="AS181" s="12"/>
      <c r="AT181" s="12"/>
      <c r="AU181" s="12"/>
      <c r="AV181" s="12"/>
      <c r="AW181" s="112"/>
      <c r="AX181" s="12"/>
      <c r="AY181" s="12"/>
    </row>
    <row r="182" spans="29:51">
      <c r="AC182" s="12"/>
      <c r="AD182" s="112"/>
      <c r="AE182" s="112"/>
      <c r="AF182" s="12"/>
      <c r="AG182" s="12"/>
      <c r="AH182" s="12"/>
      <c r="AI182" s="12"/>
      <c r="AJ182" s="66"/>
      <c r="AK182" s="66"/>
      <c r="AL182" s="66"/>
      <c r="AM182" s="112"/>
      <c r="AN182" s="66"/>
      <c r="AO182" s="12"/>
      <c r="AP182" s="12"/>
      <c r="AQ182" s="12"/>
      <c r="AR182" s="12"/>
      <c r="AS182" s="12"/>
      <c r="AT182" s="12"/>
      <c r="AU182" s="12"/>
      <c r="AV182" s="12"/>
      <c r="AW182" s="112"/>
      <c r="AX182" s="12"/>
      <c r="AY182" s="12"/>
    </row>
    <row r="183" spans="29:51">
      <c r="AC183" s="12"/>
      <c r="AD183" s="112"/>
      <c r="AE183" s="112"/>
      <c r="AF183" s="12"/>
      <c r="AG183" s="12"/>
      <c r="AH183" s="12"/>
      <c r="AI183" s="12"/>
      <c r="AJ183" s="66"/>
      <c r="AK183" s="66"/>
      <c r="AL183" s="66"/>
      <c r="AM183" s="112"/>
      <c r="AN183" s="66"/>
      <c r="AO183" s="12"/>
      <c r="AP183" s="12"/>
      <c r="AQ183" s="12"/>
      <c r="AR183" s="12"/>
      <c r="AS183" s="12"/>
      <c r="AT183" s="12"/>
      <c r="AU183" s="12"/>
      <c r="AV183" s="12"/>
      <c r="AW183" s="112"/>
      <c r="AX183" s="12"/>
      <c r="AY183" s="12"/>
    </row>
    <row r="184" spans="29:51">
      <c r="AC184" s="12"/>
      <c r="AD184" s="112"/>
      <c r="AE184" s="112"/>
      <c r="AF184" s="12"/>
      <c r="AG184" s="12"/>
      <c r="AH184" s="12"/>
      <c r="AI184" s="12"/>
      <c r="AJ184" s="66"/>
      <c r="AK184" s="66"/>
      <c r="AL184" s="66"/>
      <c r="AM184" s="112"/>
      <c r="AN184" s="66"/>
      <c r="AO184" s="12"/>
      <c r="AP184" s="12"/>
      <c r="AQ184" s="12"/>
      <c r="AR184" s="12"/>
      <c r="AS184" s="12"/>
      <c r="AT184" s="12"/>
      <c r="AU184" s="12"/>
      <c r="AV184" s="12"/>
      <c r="AW184" s="112"/>
      <c r="AX184" s="12"/>
      <c r="AY184" s="12"/>
    </row>
    <row r="185" spans="29:51">
      <c r="AC185" s="12"/>
      <c r="AD185" s="112"/>
      <c r="AE185" s="112"/>
      <c r="AF185" s="12"/>
      <c r="AG185" s="12"/>
      <c r="AH185" s="12"/>
      <c r="AI185" s="12"/>
      <c r="AJ185" s="66"/>
      <c r="AK185" s="66"/>
      <c r="AL185" s="66"/>
      <c r="AM185" s="112"/>
      <c r="AN185" s="66"/>
      <c r="AO185" s="12"/>
      <c r="AP185" s="12"/>
      <c r="AQ185" s="12"/>
      <c r="AR185" s="12"/>
      <c r="AS185" s="12"/>
      <c r="AT185" s="12"/>
      <c r="AU185" s="12"/>
      <c r="AV185" s="12"/>
      <c r="AW185" s="112"/>
      <c r="AX185" s="12"/>
      <c r="AY185" s="12"/>
    </row>
    <row r="186" spans="29:51">
      <c r="AC186" s="12"/>
      <c r="AD186" s="112"/>
      <c r="AE186" s="112"/>
      <c r="AF186" s="12"/>
      <c r="AG186" s="12"/>
      <c r="AH186" s="12"/>
      <c r="AI186" s="12"/>
      <c r="AJ186" s="66"/>
      <c r="AK186" s="66"/>
      <c r="AL186" s="66"/>
      <c r="AM186" s="112"/>
      <c r="AN186" s="66"/>
      <c r="AO186" s="12"/>
      <c r="AP186" s="12"/>
      <c r="AQ186" s="12"/>
      <c r="AR186" s="12"/>
      <c r="AS186" s="12"/>
      <c r="AT186" s="12"/>
      <c r="AU186" s="12"/>
      <c r="AV186" s="12"/>
      <c r="AW186" s="112"/>
      <c r="AX186" s="12"/>
      <c r="AY186" s="12"/>
    </row>
    <row r="187" spans="29:51">
      <c r="AC187" s="12"/>
      <c r="AD187" s="112"/>
      <c r="AE187" s="112"/>
      <c r="AF187" s="12"/>
      <c r="AG187" s="12"/>
      <c r="AH187" s="12"/>
      <c r="AI187" s="12"/>
      <c r="AJ187" s="66"/>
      <c r="AK187" s="66"/>
      <c r="AL187" s="66"/>
      <c r="AM187" s="112"/>
      <c r="AN187" s="66"/>
      <c r="AO187" s="12"/>
      <c r="AP187" s="12"/>
      <c r="AQ187" s="12"/>
      <c r="AR187" s="12"/>
      <c r="AS187" s="12"/>
      <c r="AT187" s="12"/>
      <c r="AU187" s="12"/>
      <c r="AV187" s="12"/>
      <c r="AW187" s="112"/>
      <c r="AX187" s="12"/>
      <c r="AY187" s="12"/>
    </row>
    <row r="188" spans="29:51">
      <c r="AC188" s="12"/>
      <c r="AD188" s="112"/>
      <c r="AE188" s="112"/>
      <c r="AF188" s="12"/>
      <c r="AG188" s="12"/>
      <c r="AH188" s="12"/>
      <c r="AI188" s="12"/>
      <c r="AJ188" s="66"/>
      <c r="AK188" s="66"/>
      <c r="AL188" s="66"/>
      <c r="AM188" s="112"/>
      <c r="AN188" s="66"/>
      <c r="AO188" s="12"/>
      <c r="AP188" s="12"/>
      <c r="AQ188" s="12"/>
      <c r="AR188" s="12"/>
      <c r="AS188" s="12"/>
      <c r="AT188" s="12"/>
      <c r="AU188" s="12"/>
      <c r="AV188" s="12"/>
      <c r="AW188" s="112"/>
      <c r="AX188" s="12"/>
      <c r="AY188" s="12"/>
    </row>
    <row r="189" spans="29:51">
      <c r="AC189" s="12"/>
      <c r="AD189" s="112"/>
      <c r="AE189" s="112"/>
      <c r="AF189" s="12"/>
      <c r="AG189" s="12"/>
      <c r="AH189" s="12"/>
      <c r="AI189" s="12"/>
      <c r="AJ189" s="66"/>
      <c r="AK189" s="66"/>
      <c r="AL189" s="66"/>
      <c r="AM189" s="112"/>
      <c r="AN189" s="66"/>
      <c r="AO189" s="12"/>
      <c r="AP189" s="12"/>
      <c r="AQ189" s="12"/>
      <c r="AR189" s="12"/>
      <c r="AS189" s="12"/>
      <c r="AT189" s="12"/>
      <c r="AU189" s="12"/>
      <c r="AV189" s="12"/>
      <c r="AW189" s="112"/>
      <c r="AX189" s="12"/>
      <c r="AY189" s="12"/>
    </row>
    <row r="190" spans="29:51">
      <c r="AC190" s="12"/>
      <c r="AD190" s="112"/>
      <c r="AE190" s="112"/>
      <c r="AF190" s="12"/>
      <c r="AG190" s="12"/>
      <c r="AH190" s="12"/>
      <c r="AI190" s="12"/>
      <c r="AJ190" s="66"/>
      <c r="AK190" s="66"/>
      <c r="AL190" s="66"/>
      <c r="AM190" s="112"/>
      <c r="AN190" s="66"/>
      <c r="AO190" s="12"/>
      <c r="AP190" s="12"/>
      <c r="AQ190" s="12"/>
      <c r="AR190" s="12"/>
      <c r="AS190" s="12"/>
      <c r="AT190" s="12"/>
      <c r="AU190" s="12"/>
      <c r="AV190" s="12"/>
      <c r="AW190" s="112"/>
      <c r="AX190" s="12"/>
      <c r="AY190" s="12"/>
    </row>
    <row r="191" spans="29:51">
      <c r="AC191" s="12"/>
      <c r="AD191" s="112"/>
      <c r="AE191" s="112"/>
      <c r="AF191" s="12"/>
      <c r="AG191" s="12"/>
      <c r="AH191" s="12"/>
      <c r="AI191" s="12"/>
      <c r="AJ191" s="66"/>
      <c r="AK191" s="66"/>
      <c r="AL191" s="66"/>
      <c r="AM191" s="112"/>
      <c r="AN191" s="66"/>
      <c r="AO191" s="12"/>
      <c r="AP191" s="12"/>
      <c r="AQ191" s="12"/>
      <c r="AR191" s="12"/>
      <c r="AS191" s="12"/>
      <c r="AT191" s="12"/>
      <c r="AU191" s="12"/>
      <c r="AV191" s="12"/>
      <c r="AW191" s="112"/>
      <c r="AX191" s="12"/>
      <c r="AY191" s="12"/>
    </row>
    <row r="192" spans="29:51">
      <c r="AC192" s="12"/>
      <c r="AD192" s="112"/>
      <c r="AE192" s="112"/>
      <c r="AF192" s="12"/>
      <c r="AG192" s="12"/>
      <c r="AH192" s="12"/>
      <c r="AI192" s="12"/>
      <c r="AJ192" s="66"/>
      <c r="AK192" s="66"/>
      <c r="AL192" s="66"/>
      <c r="AM192" s="112"/>
      <c r="AN192" s="66"/>
      <c r="AO192" s="12"/>
      <c r="AP192" s="12"/>
      <c r="AQ192" s="12"/>
      <c r="AR192" s="12"/>
      <c r="AS192" s="12"/>
      <c r="AT192" s="12"/>
      <c r="AU192" s="12"/>
      <c r="AV192" s="12"/>
      <c r="AW192" s="112"/>
      <c r="AX192" s="12"/>
      <c r="AY192" s="12"/>
    </row>
    <row r="193" spans="29:51">
      <c r="AC193" s="12"/>
      <c r="AD193" s="112"/>
      <c r="AE193" s="112"/>
      <c r="AF193" s="12"/>
      <c r="AG193" s="12"/>
      <c r="AH193" s="12"/>
      <c r="AI193" s="12"/>
      <c r="AJ193" s="66"/>
      <c r="AK193" s="66"/>
      <c r="AL193" s="66"/>
      <c r="AM193" s="112"/>
      <c r="AN193" s="66"/>
      <c r="AO193" s="12"/>
      <c r="AP193" s="12"/>
      <c r="AQ193" s="12"/>
      <c r="AR193" s="12"/>
      <c r="AS193" s="12"/>
      <c r="AT193" s="12"/>
      <c r="AU193" s="12"/>
      <c r="AV193" s="12"/>
      <c r="AW193" s="112"/>
      <c r="AX193" s="12"/>
      <c r="AY193" s="12"/>
    </row>
    <row r="194" spans="29:51">
      <c r="AC194" s="12"/>
      <c r="AD194" s="112"/>
      <c r="AE194" s="112"/>
      <c r="AF194" s="12"/>
      <c r="AG194" s="12"/>
      <c r="AH194" s="12"/>
      <c r="AI194" s="12"/>
      <c r="AJ194" s="66"/>
      <c r="AK194" s="66"/>
      <c r="AL194" s="66"/>
      <c r="AM194" s="112"/>
      <c r="AN194" s="66"/>
      <c r="AO194" s="12"/>
      <c r="AP194" s="12"/>
      <c r="AQ194" s="12"/>
      <c r="AR194" s="12"/>
      <c r="AS194" s="12"/>
      <c r="AT194" s="12"/>
      <c r="AU194" s="12"/>
      <c r="AV194" s="12"/>
      <c r="AW194" s="112"/>
      <c r="AX194" s="12"/>
      <c r="AY194" s="12"/>
    </row>
    <row r="195" spans="29:51">
      <c r="AC195" s="12"/>
      <c r="AD195" s="112"/>
      <c r="AE195" s="112"/>
      <c r="AF195" s="12"/>
      <c r="AG195" s="12"/>
      <c r="AH195" s="12"/>
      <c r="AI195" s="12"/>
      <c r="AJ195" s="66"/>
      <c r="AK195" s="66"/>
      <c r="AL195" s="66"/>
      <c r="AM195" s="112"/>
      <c r="AN195" s="66"/>
      <c r="AO195" s="12"/>
      <c r="AP195" s="12"/>
      <c r="AQ195" s="12"/>
      <c r="AR195" s="12"/>
      <c r="AS195" s="12"/>
      <c r="AT195" s="12"/>
      <c r="AU195" s="12"/>
      <c r="AV195" s="12"/>
      <c r="AW195" s="112"/>
      <c r="AX195" s="12"/>
      <c r="AY195" s="12"/>
    </row>
    <row r="196" spans="29:51">
      <c r="AC196" s="12"/>
      <c r="AD196" s="112"/>
      <c r="AE196" s="112"/>
      <c r="AF196" s="12"/>
      <c r="AG196" s="12"/>
      <c r="AH196" s="12"/>
      <c r="AI196" s="12"/>
      <c r="AJ196" s="66"/>
      <c r="AK196" s="66"/>
      <c r="AL196" s="66"/>
      <c r="AM196" s="112"/>
      <c r="AN196" s="66"/>
      <c r="AO196" s="12"/>
      <c r="AP196" s="12"/>
      <c r="AQ196" s="12"/>
      <c r="AR196" s="12"/>
      <c r="AS196" s="12"/>
      <c r="AT196" s="12"/>
      <c r="AU196" s="12"/>
      <c r="AV196" s="12"/>
      <c r="AW196" s="112"/>
      <c r="AX196" s="12"/>
      <c r="AY196" s="12"/>
    </row>
    <row r="197" spans="29:51">
      <c r="AC197" s="12"/>
      <c r="AD197" s="112"/>
      <c r="AE197" s="112"/>
      <c r="AF197" s="12"/>
      <c r="AG197" s="12"/>
      <c r="AH197" s="12"/>
      <c r="AI197" s="12"/>
      <c r="AJ197" s="66"/>
      <c r="AK197" s="66"/>
      <c r="AL197" s="66"/>
      <c r="AM197" s="112"/>
      <c r="AN197" s="66"/>
      <c r="AO197" s="12"/>
      <c r="AP197" s="12"/>
      <c r="AQ197" s="12"/>
      <c r="AR197" s="12"/>
      <c r="AS197" s="12"/>
      <c r="AT197" s="12"/>
      <c r="AU197" s="12"/>
      <c r="AV197" s="12"/>
      <c r="AW197" s="112"/>
      <c r="AX197" s="12"/>
      <c r="AY197" s="12"/>
    </row>
    <row r="198" spans="29:51">
      <c r="AC198" s="12"/>
      <c r="AD198" s="112"/>
      <c r="AE198" s="112"/>
      <c r="AF198" s="12"/>
      <c r="AG198" s="12"/>
      <c r="AH198" s="12"/>
      <c r="AI198" s="12"/>
      <c r="AJ198" s="66"/>
      <c r="AK198" s="66"/>
      <c r="AL198" s="66"/>
      <c r="AM198" s="112"/>
      <c r="AN198" s="66"/>
      <c r="AO198" s="12"/>
      <c r="AP198" s="12"/>
      <c r="AQ198" s="12"/>
      <c r="AR198" s="12"/>
      <c r="AS198" s="12"/>
      <c r="AT198" s="12"/>
      <c r="AU198" s="12"/>
      <c r="AV198" s="12"/>
      <c r="AW198" s="112"/>
      <c r="AX198" s="12"/>
      <c r="AY198" s="12"/>
    </row>
    <row r="199" spans="29:51">
      <c r="AC199" s="12"/>
      <c r="AD199" s="112"/>
      <c r="AE199" s="112"/>
      <c r="AF199" s="12"/>
      <c r="AG199" s="12"/>
      <c r="AH199" s="12"/>
      <c r="AI199" s="12"/>
      <c r="AJ199" s="66"/>
      <c r="AK199" s="66"/>
      <c r="AL199" s="66"/>
      <c r="AM199" s="112"/>
      <c r="AN199" s="66"/>
      <c r="AO199" s="12"/>
      <c r="AP199" s="12"/>
      <c r="AQ199" s="12"/>
      <c r="AR199" s="12"/>
      <c r="AS199" s="12"/>
      <c r="AT199" s="12"/>
      <c r="AU199" s="12"/>
      <c r="AV199" s="12"/>
      <c r="AW199" s="112"/>
      <c r="AX199" s="12"/>
      <c r="AY199" s="12"/>
    </row>
    <row r="200" spans="29:51">
      <c r="AC200" s="12"/>
      <c r="AD200" s="112"/>
      <c r="AE200" s="112"/>
      <c r="AF200" s="12"/>
      <c r="AG200" s="12"/>
      <c r="AH200" s="12"/>
      <c r="AI200" s="12"/>
      <c r="AJ200" s="66"/>
      <c r="AK200" s="66"/>
      <c r="AL200" s="66"/>
      <c r="AM200" s="112"/>
      <c r="AN200" s="66"/>
      <c r="AO200" s="12"/>
      <c r="AP200" s="12"/>
      <c r="AQ200" s="12"/>
      <c r="AR200" s="12"/>
      <c r="AS200" s="12"/>
      <c r="AT200" s="12"/>
      <c r="AU200" s="12"/>
      <c r="AV200" s="12"/>
      <c r="AW200" s="112"/>
      <c r="AX200" s="12"/>
      <c r="AY200" s="12"/>
    </row>
    <row r="201" spans="29:51">
      <c r="AC201" s="12"/>
      <c r="AD201" s="112"/>
      <c r="AE201" s="112"/>
      <c r="AF201" s="12"/>
      <c r="AG201" s="12"/>
      <c r="AH201" s="12"/>
      <c r="AI201" s="12"/>
      <c r="AJ201" s="66"/>
      <c r="AK201" s="66"/>
      <c r="AL201" s="66"/>
      <c r="AM201" s="112"/>
      <c r="AN201" s="66"/>
      <c r="AO201" s="12"/>
      <c r="AP201" s="12"/>
      <c r="AQ201" s="12"/>
      <c r="AR201" s="12"/>
      <c r="AS201" s="12"/>
      <c r="AT201" s="12"/>
      <c r="AU201" s="12"/>
      <c r="AV201" s="12"/>
      <c r="AW201" s="112"/>
      <c r="AX201" s="12"/>
      <c r="AY201" s="12"/>
    </row>
    <row r="202" spans="29:51">
      <c r="AC202" s="12"/>
      <c r="AD202" s="112"/>
      <c r="AE202" s="112"/>
      <c r="AF202" s="12"/>
      <c r="AG202" s="12"/>
      <c r="AH202" s="12"/>
      <c r="AI202" s="12"/>
      <c r="AJ202" s="66"/>
      <c r="AK202" s="66"/>
      <c r="AL202" s="66"/>
      <c r="AM202" s="112"/>
      <c r="AN202" s="66"/>
      <c r="AO202" s="12"/>
      <c r="AP202" s="12"/>
      <c r="AQ202" s="12"/>
      <c r="AR202" s="12"/>
      <c r="AS202" s="12"/>
      <c r="AT202" s="12"/>
      <c r="AU202" s="12"/>
      <c r="AV202" s="12"/>
      <c r="AW202" s="112"/>
      <c r="AX202" s="12"/>
      <c r="AY202" s="12"/>
    </row>
    <row r="203" spans="29:51">
      <c r="AC203" s="12"/>
      <c r="AD203" s="112"/>
      <c r="AE203" s="112"/>
      <c r="AF203" s="12"/>
      <c r="AG203" s="12"/>
      <c r="AH203" s="12"/>
      <c r="AI203" s="12"/>
      <c r="AJ203" s="66"/>
      <c r="AK203" s="66"/>
      <c r="AL203" s="66"/>
      <c r="AM203" s="112"/>
      <c r="AN203" s="66"/>
      <c r="AO203" s="12"/>
      <c r="AP203" s="12"/>
      <c r="AQ203" s="12"/>
      <c r="AR203" s="12"/>
      <c r="AS203" s="12"/>
      <c r="AT203" s="12"/>
      <c r="AU203" s="12"/>
      <c r="AV203" s="12"/>
      <c r="AW203" s="112"/>
      <c r="AX203" s="12"/>
      <c r="AY203" s="12"/>
    </row>
    <row r="204" spans="29:51">
      <c r="AC204" s="12"/>
      <c r="AD204" s="112"/>
      <c r="AE204" s="112"/>
      <c r="AF204" s="12"/>
      <c r="AG204" s="12"/>
      <c r="AH204" s="12"/>
      <c r="AI204" s="12"/>
      <c r="AJ204" s="66"/>
      <c r="AK204" s="66"/>
      <c r="AL204" s="66"/>
      <c r="AM204" s="112"/>
      <c r="AN204" s="66"/>
      <c r="AO204" s="12"/>
      <c r="AP204" s="12"/>
      <c r="AQ204" s="12"/>
      <c r="AR204" s="12"/>
      <c r="AS204" s="12"/>
      <c r="AT204" s="12"/>
      <c r="AU204" s="12"/>
      <c r="AV204" s="12"/>
      <c r="AW204" s="112"/>
      <c r="AX204" s="12"/>
      <c r="AY204" s="12"/>
    </row>
    <row r="205" spans="29:51">
      <c r="AC205" s="12"/>
      <c r="AD205" s="112"/>
      <c r="AE205" s="112"/>
      <c r="AF205" s="12"/>
      <c r="AG205" s="12"/>
      <c r="AH205" s="12"/>
      <c r="AI205" s="12"/>
      <c r="AJ205" s="66"/>
      <c r="AK205" s="66"/>
      <c r="AL205" s="66"/>
      <c r="AM205" s="112"/>
      <c r="AN205" s="66"/>
      <c r="AO205" s="12"/>
      <c r="AP205" s="12"/>
      <c r="AQ205" s="12"/>
      <c r="AR205" s="12"/>
      <c r="AS205" s="12"/>
      <c r="AT205" s="12"/>
      <c r="AU205" s="12"/>
      <c r="AV205" s="12"/>
      <c r="AW205" s="112"/>
      <c r="AX205" s="12"/>
      <c r="AY205" s="12"/>
    </row>
    <row r="206" spans="29:51">
      <c r="AC206" s="12"/>
      <c r="AD206" s="112"/>
      <c r="AE206" s="112"/>
      <c r="AF206" s="12"/>
      <c r="AG206" s="12"/>
      <c r="AH206" s="12"/>
      <c r="AI206" s="12"/>
      <c r="AJ206" s="66"/>
      <c r="AK206" s="66"/>
      <c r="AL206" s="66"/>
      <c r="AM206" s="112"/>
      <c r="AN206" s="66"/>
      <c r="AO206" s="12"/>
      <c r="AP206" s="12"/>
      <c r="AQ206" s="12"/>
      <c r="AR206" s="12"/>
      <c r="AS206" s="12"/>
      <c r="AT206" s="12"/>
      <c r="AU206" s="12"/>
      <c r="AV206" s="12"/>
      <c r="AW206" s="112"/>
      <c r="AX206" s="12"/>
      <c r="AY206" s="12"/>
    </row>
    <row r="207" spans="29:51">
      <c r="AC207" s="12"/>
      <c r="AD207" s="112"/>
      <c r="AE207" s="112"/>
      <c r="AF207" s="12"/>
      <c r="AG207" s="12"/>
      <c r="AH207" s="12"/>
      <c r="AI207" s="12"/>
      <c r="AJ207" s="66"/>
      <c r="AK207" s="66"/>
      <c r="AL207" s="66"/>
      <c r="AM207" s="112"/>
      <c r="AN207" s="66"/>
      <c r="AO207" s="12"/>
      <c r="AP207" s="12"/>
      <c r="AQ207" s="12"/>
      <c r="AR207" s="12"/>
      <c r="AS207" s="12"/>
      <c r="AT207" s="12"/>
      <c r="AU207" s="12"/>
      <c r="AV207" s="12"/>
      <c r="AW207" s="112"/>
      <c r="AX207" s="12"/>
      <c r="AY207" s="12"/>
    </row>
    <row r="208" spans="29:51">
      <c r="AC208" s="12"/>
      <c r="AD208" s="112"/>
      <c r="AE208" s="112"/>
      <c r="AF208" s="12"/>
      <c r="AG208" s="12"/>
      <c r="AH208" s="12"/>
      <c r="AI208" s="12"/>
      <c r="AJ208" s="66"/>
      <c r="AK208" s="66"/>
      <c r="AL208" s="66"/>
      <c r="AM208" s="112"/>
      <c r="AN208" s="66"/>
      <c r="AO208" s="12"/>
      <c r="AP208" s="12"/>
      <c r="AQ208" s="12"/>
      <c r="AR208" s="12"/>
      <c r="AS208" s="12"/>
      <c r="AT208" s="12"/>
      <c r="AU208" s="12"/>
      <c r="AV208" s="12"/>
      <c r="AW208" s="112"/>
      <c r="AX208" s="12"/>
      <c r="AY208" s="12"/>
    </row>
    <row r="209" spans="29:51">
      <c r="AC209" s="12"/>
      <c r="AD209" s="112"/>
      <c r="AE209" s="112"/>
      <c r="AF209" s="12"/>
      <c r="AG209" s="12"/>
      <c r="AH209" s="12"/>
      <c r="AI209" s="12"/>
      <c r="AJ209" s="66"/>
      <c r="AK209" s="66"/>
      <c r="AL209" s="66"/>
      <c r="AM209" s="112"/>
      <c r="AN209" s="66"/>
      <c r="AO209" s="12"/>
      <c r="AP209" s="12"/>
      <c r="AQ209" s="12"/>
      <c r="AR209" s="12"/>
      <c r="AS209" s="12"/>
      <c r="AT209" s="12"/>
      <c r="AU209" s="12"/>
      <c r="AV209" s="12"/>
      <c r="AW209" s="112"/>
      <c r="AX209" s="12"/>
      <c r="AY209" s="12"/>
    </row>
    <row r="210" spans="29:51">
      <c r="AC210" s="12"/>
      <c r="AD210" s="112"/>
      <c r="AE210" s="112"/>
      <c r="AF210" s="12"/>
      <c r="AG210" s="12"/>
      <c r="AH210" s="12"/>
      <c r="AI210" s="12"/>
      <c r="AJ210" s="66"/>
      <c r="AK210" s="66"/>
      <c r="AL210" s="66"/>
      <c r="AM210" s="112"/>
      <c r="AN210" s="66"/>
      <c r="AO210" s="12"/>
      <c r="AP210" s="12"/>
      <c r="AQ210" s="12"/>
      <c r="AR210" s="12"/>
      <c r="AS210" s="12"/>
      <c r="AT210" s="12"/>
      <c r="AU210" s="12"/>
      <c r="AV210" s="12"/>
      <c r="AW210" s="112"/>
      <c r="AX210" s="12"/>
      <c r="AY210" s="12"/>
    </row>
    <row r="211" spans="29:51">
      <c r="AC211" s="12"/>
      <c r="AD211" s="112"/>
      <c r="AE211" s="112"/>
      <c r="AF211" s="12"/>
      <c r="AG211" s="12"/>
      <c r="AH211" s="12"/>
      <c r="AI211" s="12"/>
      <c r="AJ211" s="66"/>
      <c r="AK211" s="66"/>
      <c r="AL211" s="66"/>
      <c r="AM211" s="112"/>
      <c r="AN211" s="66"/>
      <c r="AO211" s="12"/>
      <c r="AP211" s="12"/>
      <c r="AQ211" s="12"/>
      <c r="AR211" s="12"/>
      <c r="AS211" s="12"/>
      <c r="AT211" s="12"/>
      <c r="AU211" s="12"/>
      <c r="AV211" s="12"/>
      <c r="AW211" s="112"/>
      <c r="AX211" s="12"/>
      <c r="AY211" s="12"/>
    </row>
    <row r="212" spans="29:51">
      <c r="AC212" s="12"/>
      <c r="AD212" s="112"/>
      <c r="AE212" s="112"/>
      <c r="AF212" s="12"/>
      <c r="AG212" s="12"/>
      <c r="AH212" s="12"/>
      <c r="AI212" s="12"/>
      <c r="AJ212" s="66"/>
      <c r="AK212" s="66"/>
      <c r="AL212" s="66"/>
      <c r="AM212" s="112"/>
      <c r="AN212" s="66"/>
      <c r="AO212" s="12"/>
      <c r="AP212" s="12"/>
      <c r="AQ212" s="12"/>
      <c r="AR212" s="12"/>
      <c r="AS212" s="12"/>
      <c r="AT212" s="12"/>
      <c r="AU212" s="12"/>
      <c r="AV212" s="12"/>
      <c r="AW212" s="112"/>
      <c r="AX212" s="12"/>
      <c r="AY212" s="12"/>
    </row>
    <row r="213" spans="29:51">
      <c r="AC213" s="12"/>
      <c r="AD213" s="112"/>
      <c r="AE213" s="112"/>
      <c r="AF213" s="12"/>
      <c r="AG213" s="12"/>
      <c r="AH213" s="12"/>
      <c r="AI213" s="12"/>
      <c r="AJ213" s="66"/>
      <c r="AK213" s="66"/>
      <c r="AL213" s="66"/>
      <c r="AM213" s="112"/>
      <c r="AN213" s="66"/>
      <c r="AO213" s="12"/>
      <c r="AP213" s="12"/>
      <c r="AQ213" s="12"/>
      <c r="AR213" s="12"/>
      <c r="AS213" s="12"/>
      <c r="AT213" s="12"/>
      <c r="AU213" s="12"/>
      <c r="AV213" s="12"/>
      <c r="AW213" s="112"/>
      <c r="AX213" s="12"/>
      <c r="AY213" s="12"/>
    </row>
    <row r="214" spans="29:51">
      <c r="AC214" s="12"/>
      <c r="AD214" s="112"/>
      <c r="AE214" s="112"/>
      <c r="AF214" s="12"/>
      <c r="AG214" s="12"/>
      <c r="AH214" s="12"/>
      <c r="AI214" s="12"/>
      <c r="AJ214" s="66"/>
      <c r="AK214" s="66"/>
      <c r="AL214" s="66"/>
      <c r="AM214" s="112"/>
      <c r="AN214" s="66"/>
      <c r="AO214" s="12"/>
      <c r="AP214" s="12"/>
      <c r="AQ214" s="12"/>
      <c r="AR214" s="12"/>
      <c r="AS214" s="12"/>
      <c r="AT214" s="12"/>
      <c r="AU214" s="12"/>
      <c r="AV214" s="12"/>
      <c r="AW214" s="112"/>
      <c r="AX214" s="12"/>
      <c r="AY214" s="12"/>
    </row>
    <row r="215" spans="29:51">
      <c r="AC215" s="12"/>
      <c r="AD215" s="112"/>
      <c r="AE215" s="112"/>
      <c r="AF215" s="12"/>
      <c r="AG215" s="12"/>
      <c r="AH215" s="12"/>
      <c r="AI215" s="12"/>
      <c r="AJ215" s="66"/>
      <c r="AK215" s="66"/>
      <c r="AL215" s="66"/>
      <c r="AM215" s="112"/>
      <c r="AN215" s="66"/>
      <c r="AO215" s="12"/>
      <c r="AP215" s="12"/>
      <c r="AQ215" s="12"/>
      <c r="AR215" s="12"/>
      <c r="AS215" s="12"/>
      <c r="AT215" s="12"/>
      <c r="AU215" s="12"/>
      <c r="AV215" s="12"/>
      <c r="AW215" s="112"/>
      <c r="AX215" s="12"/>
      <c r="AY215" s="12"/>
    </row>
    <row r="216" spans="29:51">
      <c r="AC216" s="12"/>
      <c r="AD216" s="112"/>
      <c r="AE216" s="112"/>
      <c r="AF216" s="12"/>
      <c r="AG216" s="12"/>
      <c r="AH216" s="12"/>
      <c r="AI216" s="12"/>
      <c r="AJ216" s="66"/>
      <c r="AK216" s="66"/>
      <c r="AL216" s="66"/>
      <c r="AM216" s="112"/>
      <c r="AN216" s="66"/>
      <c r="AO216" s="12"/>
      <c r="AP216" s="12"/>
      <c r="AQ216" s="12"/>
      <c r="AR216" s="12"/>
      <c r="AS216" s="12"/>
      <c r="AT216" s="12"/>
      <c r="AU216" s="12"/>
      <c r="AV216" s="12"/>
      <c r="AW216" s="112"/>
      <c r="AX216" s="12"/>
      <c r="AY216" s="12"/>
    </row>
    <row r="217" spans="29:51">
      <c r="AC217" s="12"/>
      <c r="AD217" s="112"/>
      <c r="AE217" s="112"/>
      <c r="AF217" s="12"/>
      <c r="AG217" s="12"/>
      <c r="AH217" s="12"/>
      <c r="AI217" s="12"/>
      <c r="AJ217" s="66"/>
      <c r="AK217" s="66"/>
      <c r="AL217" s="66"/>
      <c r="AM217" s="112"/>
      <c r="AN217" s="66"/>
      <c r="AO217" s="12"/>
      <c r="AP217" s="12"/>
      <c r="AQ217" s="12"/>
      <c r="AR217" s="12"/>
      <c r="AS217" s="12"/>
      <c r="AT217" s="12"/>
      <c r="AU217" s="12"/>
      <c r="AV217" s="12"/>
      <c r="AW217" s="112"/>
      <c r="AX217" s="12"/>
      <c r="AY217" s="12"/>
    </row>
    <row r="218" spans="29:51">
      <c r="AC218" s="12"/>
      <c r="AD218" s="112"/>
      <c r="AE218" s="112"/>
      <c r="AF218" s="12"/>
      <c r="AG218" s="12"/>
      <c r="AH218" s="12"/>
      <c r="AI218" s="12"/>
      <c r="AJ218" s="66"/>
      <c r="AK218" s="66"/>
      <c r="AL218" s="66"/>
      <c r="AM218" s="112"/>
      <c r="AN218" s="66"/>
      <c r="AO218" s="12"/>
      <c r="AP218" s="12"/>
      <c r="AQ218" s="12"/>
      <c r="AR218" s="12"/>
      <c r="AS218" s="12"/>
      <c r="AT218" s="12"/>
      <c r="AU218" s="12"/>
      <c r="AV218" s="12"/>
      <c r="AW218" s="112"/>
      <c r="AX218" s="12"/>
      <c r="AY218" s="12"/>
    </row>
    <row r="219" spans="29:51">
      <c r="AC219" s="12"/>
      <c r="AD219" s="112"/>
      <c r="AE219" s="112"/>
      <c r="AF219" s="12"/>
      <c r="AG219" s="12"/>
      <c r="AH219" s="12"/>
      <c r="AI219" s="12"/>
      <c r="AJ219" s="66"/>
      <c r="AK219" s="66"/>
      <c r="AL219" s="66"/>
      <c r="AM219" s="112"/>
      <c r="AN219" s="66"/>
      <c r="AO219" s="12"/>
      <c r="AP219" s="12"/>
      <c r="AQ219" s="12"/>
      <c r="AR219" s="12"/>
      <c r="AS219" s="12"/>
      <c r="AT219" s="12"/>
      <c r="AU219" s="12"/>
      <c r="AV219" s="12"/>
      <c r="AW219" s="112"/>
      <c r="AX219" s="12"/>
      <c r="AY219" s="12"/>
    </row>
    <row r="220" spans="29:51">
      <c r="AC220" s="12"/>
      <c r="AD220" s="112"/>
      <c r="AE220" s="112"/>
      <c r="AF220" s="12"/>
      <c r="AG220" s="12"/>
      <c r="AH220" s="12"/>
      <c r="AI220" s="12"/>
      <c r="AJ220" s="66"/>
      <c r="AK220" s="66"/>
      <c r="AL220" s="66"/>
      <c r="AM220" s="112"/>
      <c r="AN220" s="66"/>
      <c r="AO220" s="12"/>
      <c r="AP220" s="12"/>
      <c r="AQ220" s="12"/>
      <c r="AR220" s="12"/>
      <c r="AS220" s="12"/>
      <c r="AT220" s="12"/>
      <c r="AU220" s="12"/>
      <c r="AV220" s="12"/>
      <c r="AW220" s="112"/>
      <c r="AX220" s="12"/>
      <c r="AY220" s="12"/>
    </row>
    <row r="221" spans="29:51">
      <c r="AC221" s="12"/>
      <c r="AD221" s="112"/>
      <c r="AE221" s="112"/>
      <c r="AF221" s="12"/>
      <c r="AG221" s="12"/>
      <c r="AH221" s="12"/>
      <c r="AI221" s="12"/>
      <c r="AJ221" s="66"/>
      <c r="AK221" s="66"/>
      <c r="AL221" s="66"/>
      <c r="AM221" s="112"/>
      <c r="AN221" s="66"/>
      <c r="AO221" s="12"/>
      <c r="AP221" s="12"/>
      <c r="AQ221" s="12"/>
      <c r="AR221" s="12"/>
      <c r="AS221" s="12"/>
      <c r="AT221" s="12"/>
      <c r="AU221" s="12"/>
      <c r="AV221" s="12"/>
      <c r="AW221" s="112"/>
      <c r="AX221" s="12"/>
      <c r="AY221" s="12"/>
    </row>
    <row r="222" spans="29:51">
      <c r="AC222" s="12"/>
      <c r="AD222" s="112"/>
      <c r="AE222" s="112"/>
      <c r="AF222" s="12"/>
      <c r="AG222" s="12"/>
      <c r="AH222" s="12"/>
      <c r="AI222" s="12"/>
      <c r="AJ222" s="66"/>
      <c r="AK222" s="66"/>
      <c r="AL222" s="66"/>
      <c r="AM222" s="112"/>
      <c r="AN222" s="66"/>
      <c r="AO222" s="12"/>
      <c r="AP222" s="12"/>
      <c r="AQ222" s="12"/>
      <c r="AR222" s="12"/>
      <c r="AS222" s="12"/>
      <c r="AT222" s="12"/>
      <c r="AU222" s="12"/>
      <c r="AV222" s="12"/>
      <c r="AW222" s="112"/>
      <c r="AX222" s="12"/>
      <c r="AY222" s="12"/>
    </row>
    <row r="223" spans="29:51">
      <c r="AC223" s="12"/>
      <c r="AD223" s="112"/>
      <c r="AE223" s="112"/>
      <c r="AF223" s="12"/>
      <c r="AG223" s="12"/>
      <c r="AH223" s="12"/>
      <c r="AI223" s="12"/>
      <c r="AJ223" s="66"/>
      <c r="AK223" s="66"/>
      <c r="AL223" s="66"/>
      <c r="AM223" s="112"/>
      <c r="AN223" s="66"/>
      <c r="AO223" s="12"/>
      <c r="AP223" s="12"/>
      <c r="AQ223" s="12"/>
      <c r="AR223" s="12"/>
      <c r="AS223" s="12"/>
      <c r="AT223" s="12"/>
      <c r="AU223" s="12"/>
      <c r="AV223" s="12"/>
      <c r="AW223" s="112"/>
      <c r="AX223" s="12"/>
      <c r="AY223" s="12"/>
    </row>
    <row r="224" spans="29:51">
      <c r="AC224" s="12"/>
      <c r="AD224" s="112"/>
      <c r="AE224" s="112"/>
      <c r="AF224" s="12"/>
      <c r="AG224" s="12"/>
      <c r="AH224" s="12"/>
      <c r="AI224" s="12"/>
      <c r="AJ224" s="66"/>
      <c r="AK224" s="66"/>
      <c r="AL224" s="66"/>
      <c r="AM224" s="112"/>
      <c r="AN224" s="66"/>
      <c r="AO224" s="12"/>
      <c r="AP224" s="12"/>
      <c r="AQ224" s="12"/>
      <c r="AR224" s="12"/>
      <c r="AS224" s="12"/>
      <c r="AT224" s="12"/>
      <c r="AU224" s="12"/>
      <c r="AV224" s="12"/>
      <c r="AW224" s="112"/>
      <c r="AX224" s="12"/>
      <c r="AY224" s="12"/>
    </row>
    <row r="225" spans="29:51">
      <c r="AC225" s="12"/>
      <c r="AD225" s="112"/>
      <c r="AE225" s="112"/>
      <c r="AF225" s="12"/>
      <c r="AG225" s="12"/>
      <c r="AH225" s="12"/>
      <c r="AI225" s="12"/>
      <c r="AJ225" s="66"/>
      <c r="AK225" s="66"/>
      <c r="AL225" s="66"/>
      <c r="AM225" s="112"/>
      <c r="AN225" s="66"/>
      <c r="AO225" s="12"/>
      <c r="AP225" s="12"/>
      <c r="AQ225" s="12"/>
      <c r="AR225" s="12"/>
      <c r="AS225" s="12"/>
      <c r="AT225" s="12"/>
      <c r="AU225" s="12"/>
      <c r="AV225" s="12"/>
      <c r="AW225" s="112"/>
      <c r="AX225" s="12"/>
      <c r="AY225" s="12"/>
    </row>
    <row r="226" spans="29:51">
      <c r="AC226" s="12"/>
      <c r="AD226" s="112"/>
      <c r="AE226" s="112"/>
      <c r="AF226" s="12"/>
      <c r="AG226" s="12"/>
      <c r="AH226" s="12"/>
      <c r="AI226" s="12"/>
      <c r="AJ226" s="66"/>
      <c r="AK226" s="66"/>
      <c r="AL226" s="66"/>
      <c r="AM226" s="112"/>
      <c r="AN226" s="66"/>
      <c r="AO226" s="12"/>
      <c r="AP226" s="12"/>
      <c r="AQ226" s="12"/>
      <c r="AR226" s="12"/>
      <c r="AS226" s="12"/>
      <c r="AT226" s="12"/>
      <c r="AU226" s="12"/>
      <c r="AV226" s="12"/>
      <c r="AW226" s="112"/>
      <c r="AX226" s="12"/>
      <c r="AY226" s="12"/>
    </row>
    <row r="227" spans="29:51">
      <c r="AC227" s="12"/>
      <c r="AD227" s="112"/>
      <c r="AE227" s="112"/>
      <c r="AF227" s="12"/>
      <c r="AG227" s="12"/>
      <c r="AH227" s="12"/>
      <c r="AI227" s="12"/>
      <c r="AJ227" s="66"/>
      <c r="AK227" s="66"/>
      <c r="AL227" s="66"/>
      <c r="AM227" s="112"/>
      <c r="AN227" s="66"/>
      <c r="AO227" s="12"/>
      <c r="AP227" s="12"/>
      <c r="AQ227" s="12"/>
      <c r="AR227" s="12"/>
      <c r="AS227" s="12"/>
      <c r="AT227" s="12"/>
      <c r="AU227" s="12"/>
      <c r="AV227" s="12"/>
      <c r="AW227" s="112"/>
      <c r="AX227" s="12"/>
      <c r="AY227" s="12"/>
    </row>
    <row r="228" spans="29:51">
      <c r="AC228" s="12"/>
      <c r="AD228" s="112"/>
      <c r="AE228" s="112"/>
      <c r="AF228" s="12"/>
      <c r="AG228" s="12"/>
      <c r="AH228" s="12"/>
      <c r="AI228" s="12"/>
      <c r="AJ228" s="66"/>
      <c r="AK228" s="66"/>
      <c r="AL228" s="66"/>
      <c r="AM228" s="112"/>
      <c r="AN228" s="66"/>
      <c r="AO228" s="12"/>
      <c r="AP228" s="12"/>
      <c r="AQ228" s="12"/>
      <c r="AR228" s="12"/>
      <c r="AS228" s="12"/>
      <c r="AT228" s="12"/>
      <c r="AU228" s="12"/>
      <c r="AV228" s="12"/>
      <c r="AW228" s="112"/>
      <c r="AX228" s="12"/>
      <c r="AY228" s="12"/>
    </row>
    <row r="229" spans="29:51">
      <c r="AC229" s="12"/>
      <c r="AD229" s="112"/>
      <c r="AE229" s="112"/>
      <c r="AF229" s="12"/>
      <c r="AG229" s="12"/>
      <c r="AH229" s="12"/>
      <c r="AI229" s="12"/>
      <c r="AJ229" s="66"/>
      <c r="AK229" s="66"/>
      <c r="AL229" s="66"/>
      <c r="AM229" s="112"/>
      <c r="AN229" s="66"/>
      <c r="AO229" s="12"/>
      <c r="AP229" s="12"/>
      <c r="AQ229" s="12"/>
      <c r="AR229" s="12"/>
      <c r="AS229" s="12"/>
      <c r="AT229" s="12"/>
      <c r="AU229" s="12"/>
      <c r="AV229" s="12"/>
      <c r="AW229" s="112"/>
      <c r="AX229" s="12"/>
      <c r="AY229" s="12"/>
    </row>
    <row r="230" spans="29:51">
      <c r="AC230" s="12"/>
      <c r="AD230" s="112"/>
      <c r="AE230" s="112"/>
      <c r="AF230" s="12"/>
      <c r="AG230" s="12"/>
      <c r="AH230" s="12"/>
      <c r="AI230" s="12"/>
      <c r="AJ230" s="66"/>
      <c r="AK230" s="66"/>
      <c r="AL230" s="66"/>
      <c r="AM230" s="112"/>
      <c r="AN230" s="66"/>
      <c r="AO230" s="12"/>
      <c r="AP230" s="12"/>
      <c r="AQ230" s="12"/>
      <c r="AR230" s="12"/>
      <c r="AS230" s="12"/>
      <c r="AT230" s="12"/>
      <c r="AU230" s="12"/>
      <c r="AV230" s="12"/>
      <c r="AW230" s="112"/>
      <c r="AX230" s="12"/>
      <c r="AY230" s="12"/>
    </row>
    <row r="231" spans="29:51">
      <c r="AC231" s="12"/>
      <c r="AD231" s="112"/>
      <c r="AE231" s="112"/>
      <c r="AF231" s="12"/>
      <c r="AG231" s="12"/>
      <c r="AH231" s="12"/>
      <c r="AI231" s="12"/>
      <c r="AJ231" s="66"/>
      <c r="AK231" s="66"/>
      <c r="AL231" s="66"/>
      <c r="AM231" s="112"/>
      <c r="AN231" s="66"/>
      <c r="AO231" s="12"/>
      <c r="AP231" s="12"/>
      <c r="AQ231" s="12"/>
      <c r="AR231" s="12"/>
      <c r="AS231" s="12"/>
      <c r="AT231" s="12"/>
      <c r="AU231" s="12"/>
      <c r="AV231" s="12"/>
      <c r="AW231" s="112"/>
      <c r="AX231" s="12"/>
      <c r="AY231" s="12"/>
    </row>
    <row r="232" spans="29:51">
      <c r="AC232" s="12"/>
      <c r="AD232" s="112"/>
      <c r="AE232" s="112"/>
      <c r="AF232" s="12"/>
      <c r="AG232" s="12"/>
      <c r="AH232" s="12"/>
      <c r="AI232" s="12"/>
      <c r="AJ232" s="66"/>
      <c r="AK232" s="66"/>
      <c r="AL232" s="66"/>
      <c r="AM232" s="112"/>
      <c r="AN232" s="66"/>
      <c r="AO232" s="12"/>
      <c r="AP232" s="12"/>
      <c r="AQ232" s="12"/>
      <c r="AR232" s="12"/>
      <c r="AS232" s="12"/>
      <c r="AT232" s="12"/>
      <c r="AU232" s="12"/>
      <c r="AV232" s="12"/>
      <c r="AW232" s="112"/>
      <c r="AX232" s="12"/>
      <c r="AY232" s="12"/>
    </row>
    <row r="233" spans="29:51">
      <c r="AC233" s="12"/>
      <c r="AD233" s="112"/>
      <c r="AE233" s="112"/>
      <c r="AF233" s="12"/>
      <c r="AG233" s="12"/>
      <c r="AH233" s="12"/>
      <c r="AI233" s="12"/>
      <c r="AJ233" s="66"/>
      <c r="AK233" s="66"/>
      <c r="AL233" s="66"/>
      <c r="AM233" s="112"/>
      <c r="AN233" s="66"/>
      <c r="AO233" s="12"/>
      <c r="AP233" s="12"/>
      <c r="AQ233" s="12"/>
      <c r="AR233" s="12"/>
      <c r="AS233" s="12"/>
      <c r="AT233" s="12"/>
      <c r="AU233" s="12"/>
      <c r="AV233" s="12"/>
      <c r="AW233" s="112"/>
      <c r="AX233" s="12"/>
      <c r="AY233" s="12"/>
    </row>
    <row r="234" spans="29:51">
      <c r="AC234" s="12"/>
      <c r="AD234" s="112"/>
      <c r="AE234" s="112"/>
      <c r="AF234" s="12"/>
      <c r="AG234" s="12"/>
      <c r="AH234" s="12"/>
      <c r="AI234" s="12"/>
      <c r="AJ234" s="66"/>
      <c r="AK234" s="66"/>
      <c r="AL234" s="66"/>
      <c r="AM234" s="112"/>
      <c r="AN234" s="66"/>
      <c r="AO234" s="12"/>
      <c r="AP234" s="12"/>
      <c r="AQ234" s="12"/>
      <c r="AR234" s="12"/>
      <c r="AS234" s="12"/>
      <c r="AT234" s="12"/>
      <c r="AU234" s="12"/>
      <c r="AV234" s="12"/>
      <c r="AW234" s="112"/>
      <c r="AX234" s="12"/>
      <c r="AY234" s="12"/>
    </row>
    <row r="235" spans="29:51">
      <c r="AC235" s="12"/>
      <c r="AD235" s="112"/>
      <c r="AE235" s="112"/>
      <c r="AF235" s="12"/>
      <c r="AG235" s="12"/>
      <c r="AH235" s="12"/>
      <c r="AI235" s="12"/>
      <c r="AJ235" s="66"/>
      <c r="AK235" s="66"/>
      <c r="AL235" s="66"/>
      <c r="AM235" s="112"/>
      <c r="AN235" s="66"/>
      <c r="AO235" s="12"/>
      <c r="AP235" s="12"/>
      <c r="AQ235" s="12"/>
      <c r="AR235" s="12"/>
      <c r="AS235" s="12"/>
      <c r="AT235" s="12"/>
      <c r="AU235" s="12"/>
      <c r="AV235" s="12"/>
      <c r="AW235" s="112"/>
      <c r="AX235" s="12"/>
      <c r="AY235" s="12"/>
    </row>
    <row r="236" spans="29:51">
      <c r="AC236" s="12"/>
      <c r="AD236" s="112"/>
      <c r="AE236" s="112"/>
      <c r="AF236" s="12"/>
      <c r="AG236" s="12"/>
      <c r="AH236" s="12"/>
      <c r="AI236" s="12"/>
      <c r="AJ236" s="66"/>
      <c r="AK236" s="66"/>
      <c r="AL236" s="66"/>
      <c r="AM236" s="112"/>
      <c r="AN236" s="66"/>
      <c r="AO236" s="12"/>
      <c r="AP236" s="12"/>
      <c r="AQ236" s="12"/>
      <c r="AR236" s="12"/>
      <c r="AS236" s="12"/>
      <c r="AT236" s="12"/>
      <c r="AU236" s="12"/>
      <c r="AV236" s="12"/>
      <c r="AW236" s="112"/>
      <c r="AX236" s="12"/>
      <c r="AY236" s="12"/>
    </row>
    <row r="237" spans="29:51">
      <c r="AC237" s="12"/>
      <c r="AD237" s="112"/>
      <c r="AE237" s="112"/>
      <c r="AF237" s="12"/>
      <c r="AG237" s="12"/>
      <c r="AH237" s="12"/>
      <c r="AI237" s="12"/>
      <c r="AJ237" s="66"/>
      <c r="AK237" s="66"/>
      <c r="AL237" s="66"/>
      <c r="AM237" s="112"/>
      <c r="AN237" s="66"/>
      <c r="AO237" s="12"/>
      <c r="AP237" s="12"/>
      <c r="AQ237" s="12"/>
      <c r="AR237" s="12"/>
      <c r="AS237" s="12"/>
      <c r="AT237" s="12"/>
      <c r="AU237" s="12"/>
      <c r="AV237" s="12"/>
      <c r="AW237" s="112"/>
      <c r="AX237" s="12"/>
      <c r="AY237" s="12"/>
    </row>
    <row r="238" spans="29:51">
      <c r="AC238" s="12"/>
      <c r="AD238" s="112"/>
      <c r="AE238" s="112"/>
      <c r="AF238" s="12"/>
      <c r="AG238" s="12"/>
      <c r="AH238" s="12"/>
      <c r="AI238" s="12"/>
      <c r="AJ238" s="66"/>
      <c r="AK238" s="66"/>
      <c r="AL238" s="66"/>
      <c r="AM238" s="112"/>
      <c r="AN238" s="66"/>
      <c r="AO238" s="12"/>
      <c r="AP238" s="12"/>
      <c r="AQ238" s="12"/>
      <c r="AR238" s="12"/>
      <c r="AS238" s="12"/>
      <c r="AT238" s="12"/>
      <c r="AU238" s="12"/>
      <c r="AV238" s="12"/>
      <c r="AW238" s="112"/>
      <c r="AX238" s="12"/>
      <c r="AY238" s="12"/>
    </row>
    <row r="239" spans="29:51">
      <c r="AC239" s="12"/>
      <c r="AD239" s="112"/>
      <c r="AE239" s="112"/>
      <c r="AF239" s="12"/>
      <c r="AG239" s="12"/>
      <c r="AH239" s="12"/>
      <c r="AI239" s="12"/>
      <c r="AJ239" s="66"/>
      <c r="AK239" s="66"/>
      <c r="AL239" s="66"/>
      <c r="AM239" s="112"/>
      <c r="AN239" s="66"/>
      <c r="AO239" s="12"/>
      <c r="AP239" s="12"/>
      <c r="AQ239" s="12"/>
      <c r="AR239" s="12"/>
      <c r="AS239" s="12"/>
      <c r="AT239" s="12"/>
      <c r="AU239" s="12"/>
      <c r="AV239" s="12"/>
      <c r="AW239" s="112"/>
      <c r="AX239" s="12"/>
      <c r="AY239" s="12"/>
    </row>
    <row r="240" spans="29:51">
      <c r="AC240" s="12"/>
      <c r="AD240" s="112"/>
      <c r="AE240" s="112"/>
      <c r="AF240" s="12"/>
      <c r="AG240" s="12"/>
      <c r="AH240" s="12"/>
      <c r="AI240" s="12"/>
      <c r="AJ240" s="66"/>
      <c r="AK240" s="66"/>
      <c r="AL240" s="66"/>
      <c r="AM240" s="112"/>
      <c r="AN240" s="66"/>
      <c r="AO240" s="12"/>
      <c r="AP240" s="12"/>
      <c r="AQ240" s="12"/>
      <c r="AR240" s="12"/>
      <c r="AS240" s="12"/>
      <c r="AT240" s="12"/>
      <c r="AU240" s="12"/>
      <c r="AV240" s="12"/>
      <c r="AW240" s="112"/>
      <c r="AX240" s="12"/>
      <c r="AY240" s="12"/>
    </row>
    <row r="241" spans="23:51">
      <c r="AC241" s="12"/>
      <c r="AD241" s="112"/>
      <c r="AE241" s="112"/>
      <c r="AF241" s="12"/>
      <c r="AG241" s="12"/>
      <c r="AH241" s="12"/>
      <c r="AI241" s="12"/>
      <c r="AJ241" s="66"/>
      <c r="AK241" s="66"/>
      <c r="AL241" s="66"/>
      <c r="AM241" s="112"/>
      <c r="AN241" s="66"/>
      <c r="AO241" s="12"/>
      <c r="AP241" s="12"/>
      <c r="AQ241" s="12"/>
      <c r="AR241" s="12"/>
      <c r="AS241" s="12"/>
      <c r="AT241" s="12"/>
      <c r="AU241" s="12"/>
      <c r="AV241" s="12"/>
      <c r="AW241" s="112"/>
      <c r="AX241" s="12"/>
      <c r="AY241" s="12"/>
    </row>
    <row r="242" spans="23:51">
      <c r="AC242" s="12"/>
      <c r="AD242" s="112"/>
      <c r="AE242" s="112"/>
      <c r="AF242" s="12"/>
      <c r="AG242" s="12"/>
      <c r="AH242" s="12"/>
      <c r="AI242" s="12"/>
      <c r="AJ242" s="66"/>
      <c r="AK242" s="66"/>
      <c r="AL242" s="66"/>
      <c r="AM242" s="112"/>
      <c r="AN242" s="66"/>
      <c r="AO242" s="12"/>
      <c r="AP242" s="12"/>
      <c r="AQ242" s="12"/>
      <c r="AR242" s="12"/>
      <c r="AS242" s="12"/>
      <c r="AT242" s="12"/>
      <c r="AU242" s="12"/>
      <c r="AV242" s="12"/>
      <c r="AW242" s="112"/>
      <c r="AX242" s="12"/>
      <c r="AY242" s="12"/>
    </row>
    <row r="243" spans="23:51">
      <c r="AC243" s="12"/>
      <c r="AD243" s="112"/>
      <c r="AE243" s="112"/>
      <c r="AF243" s="12"/>
      <c r="AG243" s="12"/>
      <c r="AH243" s="12"/>
      <c r="AI243" s="12"/>
      <c r="AJ243" s="66"/>
      <c r="AK243" s="66"/>
      <c r="AL243" s="66"/>
      <c r="AM243" s="112"/>
      <c r="AN243" s="66"/>
      <c r="AO243" s="12"/>
      <c r="AP243" s="12"/>
      <c r="AQ243" s="12"/>
      <c r="AR243" s="12"/>
      <c r="AS243" s="12"/>
      <c r="AT243" s="12"/>
      <c r="AU243" s="12"/>
      <c r="AV243" s="12"/>
      <c r="AW243" s="112"/>
      <c r="AX243" s="12"/>
      <c r="AY243" s="12"/>
    </row>
    <row r="244" spans="23:51">
      <c r="AC244" s="12"/>
      <c r="AD244" s="112"/>
      <c r="AE244" s="112"/>
      <c r="AF244" s="12"/>
      <c r="AG244" s="12"/>
      <c r="AH244" s="12"/>
      <c r="AI244" s="12"/>
      <c r="AJ244" s="66"/>
      <c r="AK244" s="66"/>
      <c r="AL244" s="66"/>
      <c r="AM244" s="112"/>
      <c r="AN244" s="66"/>
      <c r="AO244" s="12"/>
      <c r="AP244" s="12"/>
      <c r="AQ244" s="12"/>
      <c r="AR244" s="12"/>
      <c r="AS244" s="12"/>
      <c r="AT244" s="12"/>
      <c r="AU244" s="12"/>
      <c r="AV244" s="12"/>
      <c r="AW244" s="112"/>
      <c r="AX244" s="12"/>
      <c r="AY244" s="12"/>
    </row>
    <row r="245" spans="23:51">
      <c r="AC245" s="12"/>
      <c r="AD245" s="112"/>
      <c r="AE245" s="112"/>
      <c r="AF245" s="12"/>
      <c r="AG245" s="12"/>
      <c r="AH245" s="12"/>
      <c r="AI245" s="12"/>
      <c r="AJ245" s="66"/>
      <c r="AK245" s="66"/>
      <c r="AL245" s="66"/>
      <c r="AM245" s="112"/>
      <c r="AN245" s="66"/>
      <c r="AO245" s="12"/>
      <c r="AP245" s="12"/>
      <c r="AQ245" s="12"/>
      <c r="AR245" s="12"/>
      <c r="AS245" s="12"/>
      <c r="AT245" s="12"/>
      <c r="AU245" s="12"/>
      <c r="AV245" s="12"/>
      <c r="AW245" s="112"/>
      <c r="AX245" s="12"/>
      <c r="AY245" s="12"/>
    </row>
    <row r="246" spans="23:51">
      <c r="AC246" s="12"/>
      <c r="AD246" s="112"/>
      <c r="AE246" s="112"/>
      <c r="AF246" s="12"/>
      <c r="AG246" s="12"/>
      <c r="AH246" s="12"/>
      <c r="AI246" s="12"/>
      <c r="AJ246" s="66"/>
      <c r="AK246" s="66"/>
      <c r="AL246" s="66"/>
      <c r="AM246" s="112"/>
      <c r="AN246" s="66"/>
      <c r="AO246" s="12"/>
      <c r="AP246" s="12"/>
      <c r="AQ246" s="12"/>
      <c r="AR246" s="12"/>
      <c r="AS246" s="12"/>
      <c r="AT246" s="12"/>
      <c r="AU246" s="12"/>
      <c r="AV246" s="12"/>
      <c r="AW246" s="112"/>
      <c r="AX246" s="12"/>
      <c r="AY246" s="12"/>
    </row>
    <row r="247" spans="23:51">
      <c r="AC247" s="12"/>
      <c r="AD247" s="112"/>
      <c r="AE247" s="112"/>
      <c r="AF247" s="12"/>
      <c r="AG247" s="12"/>
      <c r="AH247" s="12"/>
      <c r="AI247" s="12"/>
      <c r="AJ247" s="66"/>
      <c r="AK247" s="66"/>
      <c r="AL247" s="66"/>
      <c r="AM247" s="112"/>
      <c r="AN247" s="66"/>
      <c r="AO247" s="12"/>
      <c r="AP247" s="12"/>
      <c r="AQ247" s="12"/>
      <c r="AR247" s="12"/>
      <c r="AS247" s="12"/>
      <c r="AT247" s="12"/>
      <c r="AU247" s="12"/>
      <c r="AV247" s="12"/>
      <c r="AW247" s="112"/>
      <c r="AX247" s="12"/>
      <c r="AY247" s="12"/>
    </row>
    <row r="248" spans="23:51">
      <c r="AC248" s="12"/>
      <c r="AD248" s="112"/>
      <c r="AE248" s="112"/>
      <c r="AF248" s="12"/>
      <c r="AG248" s="12"/>
      <c r="AH248" s="12"/>
      <c r="AI248" s="12"/>
      <c r="AJ248" s="66"/>
      <c r="AK248" s="66"/>
      <c r="AL248" s="66"/>
      <c r="AM248" s="112"/>
      <c r="AN248" s="66"/>
      <c r="AO248" s="12"/>
      <c r="AP248" s="12"/>
      <c r="AQ248" s="12"/>
      <c r="AR248" s="12"/>
      <c r="AS248" s="12"/>
      <c r="AT248" s="12"/>
      <c r="AU248" s="12"/>
      <c r="AV248" s="12"/>
      <c r="AW248" s="112"/>
      <c r="AX248" s="12"/>
      <c r="AY248" s="12"/>
    </row>
    <row r="249" spans="23:51">
      <c r="AC249" s="12"/>
      <c r="AD249" s="112"/>
      <c r="AE249" s="112"/>
      <c r="AF249" s="12"/>
      <c r="AG249" s="12"/>
      <c r="AH249" s="12"/>
      <c r="AI249" s="12"/>
      <c r="AJ249" s="66"/>
      <c r="AK249" s="66"/>
      <c r="AL249" s="66"/>
      <c r="AM249" s="112"/>
      <c r="AN249" s="66"/>
      <c r="AO249" s="12"/>
      <c r="AP249" s="12"/>
      <c r="AQ249" s="12"/>
      <c r="AR249" s="12"/>
      <c r="AS249" s="12"/>
      <c r="AT249" s="12"/>
      <c r="AU249" s="12"/>
      <c r="AV249" s="12"/>
      <c r="AW249" s="112"/>
      <c r="AX249" s="12"/>
      <c r="AY249" s="12"/>
    </row>
    <row r="250" spans="23:51">
      <c r="AC250" s="12"/>
      <c r="AD250" s="112"/>
      <c r="AE250" s="112"/>
      <c r="AF250" s="12"/>
      <c r="AG250" s="12"/>
      <c r="AH250" s="12"/>
      <c r="AI250" s="12"/>
      <c r="AJ250" s="66"/>
      <c r="AK250" s="66"/>
      <c r="AL250" s="66"/>
      <c r="AM250" s="112"/>
      <c r="AN250" s="66"/>
      <c r="AO250" s="12"/>
      <c r="AP250" s="12"/>
      <c r="AQ250" s="12"/>
      <c r="AR250" s="12"/>
      <c r="AS250" s="12"/>
      <c r="AT250" s="12"/>
      <c r="AU250" s="12"/>
      <c r="AV250" s="12"/>
      <c r="AW250" s="112"/>
      <c r="AX250" s="12"/>
      <c r="AY250" s="12"/>
    </row>
    <row r="251" spans="23:51">
      <c r="AC251" s="12"/>
      <c r="AD251" s="112"/>
      <c r="AE251" s="112"/>
      <c r="AF251" s="12"/>
      <c r="AG251" s="12"/>
      <c r="AH251" s="12"/>
      <c r="AI251" s="12"/>
      <c r="AJ251" s="66"/>
      <c r="AK251" s="66"/>
      <c r="AL251" s="66"/>
      <c r="AM251" s="112"/>
      <c r="AN251" s="66"/>
      <c r="AO251" s="12"/>
      <c r="AP251" s="12"/>
      <c r="AQ251" s="12"/>
      <c r="AR251" s="12"/>
      <c r="AS251" s="12"/>
      <c r="AT251" s="12"/>
      <c r="AU251" s="12"/>
      <c r="AV251" s="12"/>
      <c r="AW251" s="112"/>
      <c r="AX251" s="12"/>
      <c r="AY251" s="12"/>
    </row>
    <row r="252" spans="23:51">
      <c r="AC252" s="12"/>
      <c r="AD252" s="112"/>
      <c r="AE252" s="112"/>
      <c r="AF252" s="12"/>
      <c r="AG252" s="12"/>
      <c r="AH252" s="12"/>
      <c r="AI252" s="12"/>
      <c r="AJ252" s="66"/>
      <c r="AK252" s="66"/>
      <c r="AL252" s="66"/>
      <c r="AM252" s="112"/>
      <c r="AN252" s="66"/>
      <c r="AO252" s="12"/>
      <c r="AP252" s="12"/>
      <c r="AQ252" s="12"/>
      <c r="AR252" s="12"/>
      <c r="AS252" s="12"/>
      <c r="AT252" s="12"/>
      <c r="AU252" s="12"/>
      <c r="AV252" s="12"/>
      <c r="AW252" s="112"/>
      <c r="AX252" s="12"/>
      <c r="AY252" s="12"/>
    </row>
    <row r="253" spans="23:51">
      <c r="W253" s="28"/>
      <c r="X253" s="28"/>
      <c r="Y253" s="28"/>
      <c r="AA253" s="28"/>
      <c r="AB253" s="28"/>
      <c r="AC253" s="28"/>
      <c r="AD253" s="113"/>
      <c r="AE253" s="113"/>
      <c r="AF253" s="28"/>
      <c r="AG253" s="12"/>
      <c r="AH253" s="12"/>
      <c r="AI253" s="12"/>
      <c r="AJ253" s="66"/>
      <c r="AK253" s="66"/>
      <c r="AL253" s="66"/>
      <c r="AM253" s="113"/>
      <c r="AN253" s="66"/>
      <c r="AO253" s="12"/>
      <c r="AP253" s="12"/>
      <c r="AQ253" s="12"/>
      <c r="AR253" s="12"/>
      <c r="AS253" s="12"/>
      <c r="AT253" s="12"/>
      <c r="AU253" s="12"/>
      <c r="AV253" s="12"/>
      <c r="AW253" s="112"/>
      <c r="AX253" s="12"/>
      <c r="AY253" s="12"/>
    </row>
    <row r="254" spans="23:51">
      <c r="W254" s="30"/>
      <c r="X254" s="30"/>
      <c r="Y254" s="30"/>
      <c r="Z254" s="28"/>
      <c r="AA254" s="30"/>
      <c r="AB254" s="30"/>
      <c r="AC254" s="30"/>
      <c r="AD254" s="114"/>
      <c r="AE254" s="114"/>
      <c r="AF254" s="30"/>
      <c r="AG254" s="12"/>
      <c r="AH254" s="12"/>
      <c r="AI254" s="12"/>
      <c r="AJ254" s="66"/>
      <c r="AK254" s="66"/>
      <c r="AL254" s="66"/>
      <c r="AM254" s="114"/>
      <c r="AN254" s="66"/>
      <c r="AO254" s="12"/>
      <c r="AP254" s="12"/>
      <c r="AQ254" s="12"/>
      <c r="AR254" s="12"/>
      <c r="AS254" s="12"/>
      <c r="AT254" s="12"/>
      <c r="AU254" s="12"/>
      <c r="AV254" s="12"/>
      <c r="AW254" s="112"/>
      <c r="AX254" s="12"/>
      <c r="AY254" s="12"/>
    </row>
    <row r="255" spans="23:51">
      <c r="W255" s="30"/>
      <c r="X255" s="30"/>
      <c r="Y255" s="30"/>
      <c r="Z255" s="30"/>
      <c r="AA255" s="30"/>
      <c r="AB255" s="30"/>
      <c r="AC255" s="30"/>
      <c r="AD255" s="114"/>
      <c r="AE255" s="114"/>
      <c r="AF255" s="30"/>
      <c r="AG255" s="28"/>
      <c r="AH255" s="12"/>
      <c r="AI255" s="12"/>
      <c r="AJ255" s="66"/>
      <c r="AK255" s="66"/>
      <c r="AL255" s="66"/>
      <c r="AM255" s="114"/>
      <c r="AN255" s="66"/>
      <c r="AO255" s="12"/>
      <c r="AP255" s="12"/>
      <c r="AQ255" s="12"/>
      <c r="AR255" s="12"/>
      <c r="AS255" s="12"/>
      <c r="AT255" s="12"/>
      <c r="AU255" s="12"/>
      <c r="AV255" s="12"/>
      <c r="AW255" s="112"/>
      <c r="AX255" s="12"/>
      <c r="AY255" s="12"/>
    </row>
    <row r="256" spans="23:51">
      <c r="W256" s="30"/>
      <c r="X256" s="30"/>
      <c r="Y256" s="30"/>
      <c r="Z256" s="30"/>
      <c r="AA256" s="30"/>
      <c r="AB256" s="30"/>
      <c r="AC256" s="30"/>
      <c r="AD256" s="114"/>
      <c r="AE256" s="114"/>
      <c r="AF256" s="30"/>
      <c r="AG256" s="30"/>
      <c r="AH256" s="28"/>
      <c r="AI256" s="28"/>
      <c r="AJ256" s="67"/>
      <c r="AK256" s="67"/>
      <c r="AL256" s="67"/>
      <c r="AM256" s="114"/>
      <c r="AN256" s="67"/>
      <c r="AQ256" s="28"/>
      <c r="AR256" s="28"/>
      <c r="AX256" s="28"/>
    </row>
    <row r="257" spans="23:50">
      <c r="W257" s="30"/>
      <c r="X257" s="30"/>
      <c r="Y257" s="30"/>
      <c r="Z257" s="30"/>
      <c r="AA257" s="30"/>
      <c r="AB257" s="30"/>
      <c r="AC257" s="30"/>
      <c r="AD257" s="114"/>
      <c r="AE257" s="114"/>
      <c r="AF257" s="30"/>
      <c r="AG257" s="30"/>
      <c r="AH257" s="30"/>
      <c r="AI257" s="30"/>
      <c r="AJ257" s="68"/>
      <c r="AK257" s="68"/>
      <c r="AL257" s="68"/>
      <c r="AM257" s="114"/>
      <c r="AN257" s="68"/>
      <c r="AQ257" s="30"/>
      <c r="AR257" s="30"/>
      <c r="AX257" s="30"/>
    </row>
    <row r="258" spans="23:50">
      <c r="W258" s="30"/>
      <c r="X258" s="30"/>
      <c r="Y258" s="30"/>
      <c r="Z258" s="30"/>
      <c r="AA258" s="30"/>
      <c r="AB258" s="30"/>
      <c r="AC258" s="30"/>
      <c r="AD258" s="114"/>
      <c r="AE258" s="114"/>
      <c r="AF258" s="30"/>
      <c r="AG258" s="30"/>
      <c r="AH258" s="30"/>
      <c r="AI258" s="30"/>
      <c r="AJ258" s="68"/>
      <c r="AK258" s="68"/>
      <c r="AL258" s="68"/>
      <c r="AM258" s="114"/>
      <c r="AN258" s="68"/>
      <c r="AQ258" s="30"/>
      <c r="AR258" s="30"/>
      <c r="AX258" s="30"/>
    </row>
    <row r="259" spans="23:50">
      <c r="W259" s="30"/>
      <c r="X259" s="30"/>
      <c r="Y259" s="30"/>
      <c r="Z259" s="30"/>
      <c r="AA259" s="30"/>
      <c r="AB259" s="30"/>
      <c r="AC259" s="30"/>
      <c r="AD259" s="114"/>
      <c r="AE259" s="114"/>
      <c r="AF259" s="30"/>
      <c r="AG259" s="30"/>
      <c r="AH259" s="30"/>
      <c r="AI259" s="30"/>
      <c r="AJ259" s="68"/>
      <c r="AK259" s="68"/>
      <c r="AL259" s="68"/>
      <c r="AM259" s="114"/>
      <c r="AN259" s="68"/>
      <c r="AQ259" s="30"/>
      <c r="AR259" s="30"/>
      <c r="AX259" s="30"/>
    </row>
    <row r="260" spans="23:50">
      <c r="W260" s="30"/>
      <c r="X260" s="30"/>
      <c r="Y260" s="30"/>
      <c r="Z260" s="30"/>
      <c r="AA260" s="30"/>
      <c r="AB260" s="30"/>
      <c r="AC260" s="30"/>
      <c r="AD260" s="114"/>
      <c r="AE260" s="114"/>
      <c r="AF260" s="30"/>
      <c r="AG260" s="30"/>
      <c r="AH260" s="30"/>
      <c r="AI260" s="30"/>
      <c r="AJ260" s="68"/>
      <c r="AK260" s="68"/>
      <c r="AL260" s="68"/>
      <c r="AM260" s="114"/>
      <c r="AN260" s="68"/>
      <c r="AQ260" s="30"/>
      <c r="AR260" s="30"/>
      <c r="AX260" s="30"/>
    </row>
    <row r="261" spans="23:50">
      <c r="W261" s="30"/>
      <c r="X261" s="30"/>
      <c r="Y261" s="30"/>
      <c r="Z261" s="30"/>
      <c r="AA261" s="30"/>
      <c r="AB261" s="30"/>
      <c r="AC261" s="30"/>
      <c r="AD261" s="114"/>
      <c r="AE261" s="114"/>
      <c r="AF261" s="30"/>
      <c r="AG261" s="30"/>
      <c r="AH261" s="30"/>
      <c r="AI261" s="30"/>
      <c r="AJ261" s="68"/>
      <c r="AK261" s="68"/>
      <c r="AL261" s="68"/>
      <c r="AM261" s="114"/>
      <c r="AN261" s="68"/>
      <c r="AQ261" s="30"/>
      <c r="AR261" s="30"/>
      <c r="AX261" s="30"/>
    </row>
    <row r="262" spans="23:50">
      <c r="W262" s="30"/>
      <c r="X262" s="30"/>
      <c r="Y262" s="30"/>
      <c r="Z262" s="30"/>
      <c r="AA262" s="30"/>
      <c r="AB262" s="30"/>
      <c r="AC262" s="30"/>
      <c r="AD262" s="114"/>
      <c r="AE262" s="114"/>
      <c r="AF262" s="30"/>
      <c r="AG262" s="30"/>
      <c r="AH262" s="30"/>
      <c r="AI262" s="30"/>
      <c r="AJ262" s="68"/>
      <c r="AK262" s="68"/>
      <c r="AL262" s="68"/>
      <c r="AM262" s="114"/>
      <c r="AN262" s="68"/>
      <c r="AQ262" s="30"/>
      <c r="AR262" s="30"/>
      <c r="AX262" s="30"/>
    </row>
    <row r="263" spans="23:50">
      <c r="W263" s="30"/>
      <c r="X263" s="30"/>
      <c r="Y263" s="30"/>
      <c r="Z263" s="30"/>
      <c r="AA263" s="30"/>
      <c r="AB263" s="30"/>
      <c r="AC263" s="30"/>
      <c r="AD263" s="114"/>
      <c r="AE263" s="114"/>
      <c r="AF263" s="30"/>
      <c r="AG263" s="30"/>
      <c r="AH263" s="30"/>
      <c r="AI263" s="30"/>
      <c r="AJ263" s="68"/>
      <c r="AK263" s="68"/>
      <c r="AL263" s="68"/>
      <c r="AM263" s="114"/>
      <c r="AN263" s="68"/>
      <c r="AQ263" s="30"/>
      <c r="AR263" s="30"/>
      <c r="AX263" s="30"/>
    </row>
    <row r="264" spans="23:50">
      <c r="W264" s="30"/>
      <c r="X264" s="30"/>
      <c r="Y264" s="30"/>
      <c r="Z264" s="30"/>
      <c r="AA264" s="30"/>
      <c r="AB264" s="30"/>
      <c r="AC264" s="30"/>
      <c r="AD264" s="114"/>
      <c r="AE264" s="114"/>
      <c r="AF264" s="30"/>
      <c r="AG264" s="30"/>
      <c r="AH264" s="30"/>
      <c r="AI264" s="30"/>
      <c r="AJ264" s="68"/>
      <c r="AK264" s="68"/>
      <c r="AL264" s="68"/>
      <c r="AM264" s="114"/>
      <c r="AN264" s="68"/>
      <c r="AQ264" s="30"/>
      <c r="AR264" s="30"/>
      <c r="AX264" s="30"/>
    </row>
    <row r="265" spans="23:50">
      <c r="W265" s="30"/>
      <c r="X265" s="30"/>
      <c r="Y265" s="30"/>
      <c r="Z265" s="30"/>
      <c r="AA265" s="30"/>
      <c r="AB265" s="30"/>
      <c r="AC265" s="30"/>
      <c r="AD265" s="114"/>
      <c r="AE265" s="114"/>
      <c r="AF265" s="30"/>
      <c r="AG265" s="30"/>
      <c r="AH265" s="30"/>
      <c r="AI265" s="30"/>
      <c r="AJ265" s="68"/>
      <c r="AK265" s="68"/>
      <c r="AL265" s="68"/>
      <c r="AM265" s="114"/>
      <c r="AN265" s="68"/>
      <c r="AQ265" s="30"/>
      <c r="AR265" s="30"/>
      <c r="AX265" s="30"/>
    </row>
    <row r="266" spans="23:50">
      <c r="W266" s="30"/>
      <c r="X266" s="30"/>
      <c r="Y266" s="30"/>
      <c r="Z266" s="30"/>
      <c r="AA266" s="30"/>
      <c r="AB266" s="30"/>
      <c r="AC266" s="30"/>
      <c r="AD266" s="114"/>
      <c r="AE266" s="114"/>
      <c r="AF266" s="30"/>
      <c r="AG266" s="30"/>
      <c r="AH266" s="30"/>
      <c r="AI266" s="30"/>
      <c r="AJ266" s="68"/>
      <c r="AK266" s="68"/>
      <c r="AL266" s="68"/>
      <c r="AM266" s="114"/>
      <c r="AN266" s="68"/>
      <c r="AQ266" s="30"/>
      <c r="AR266" s="30"/>
      <c r="AX266" s="30"/>
    </row>
    <row r="267" spans="23:50">
      <c r="W267" s="30"/>
      <c r="X267" s="30"/>
      <c r="Y267" s="30"/>
      <c r="Z267" s="30"/>
      <c r="AA267" s="30"/>
      <c r="AB267" s="30"/>
      <c r="AC267" s="30"/>
      <c r="AD267" s="114"/>
      <c r="AE267" s="114"/>
      <c r="AF267" s="30"/>
      <c r="AG267" s="30"/>
      <c r="AH267" s="30"/>
      <c r="AI267" s="30"/>
      <c r="AJ267" s="68"/>
      <c r="AK267" s="68"/>
      <c r="AL267" s="68"/>
      <c r="AM267" s="114"/>
      <c r="AN267" s="68"/>
      <c r="AQ267" s="30"/>
      <c r="AR267" s="30"/>
      <c r="AX267" s="30"/>
    </row>
    <row r="268" spans="23:50">
      <c r="W268" s="30"/>
      <c r="X268" s="30"/>
      <c r="Y268" s="30"/>
      <c r="Z268" s="30"/>
      <c r="AA268" s="30"/>
      <c r="AB268" s="30"/>
      <c r="AC268" s="30"/>
      <c r="AD268" s="114"/>
      <c r="AE268" s="114"/>
      <c r="AF268" s="30"/>
      <c r="AG268" s="30"/>
      <c r="AH268" s="30"/>
      <c r="AI268" s="30"/>
      <c r="AJ268" s="68"/>
      <c r="AK268" s="68"/>
      <c r="AL268" s="68"/>
      <c r="AM268" s="114"/>
      <c r="AN268" s="68"/>
      <c r="AQ268" s="30"/>
      <c r="AR268" s="30"/>
      <c r="AX268" s="30"/>
    </row>
    <row r="269" spans="23:50">
      <c r="W269" s="30"/>
      <c r="X269" s="30"/>
      <c r="Y269" s="30"/>
      <c r="Z269" s="30"/>
      <c r="AA269" s="30"/>
      <c r="AB269" s="30"/>
      <c r="AC269" s="30"/>
      <c r="AD269" s="114"/>
      <c r="AE269" s="114"/>
      <c r="AF269" s="30"/>
      <c r="AG269" s="30"/>
      <c r="AH269" s="30"/>
      <c r="AI269" s="30"/>
      <c r="AJ269" s="68"/>
      <c r="AK269" s="68"/>
      <c r="AL269" s="68"/>
      <c r="AM269" s="114"/>
      <c r="AN269" s="68"/>
      <c r="AQ269" s="30"/>
      <c r="AR269" s="30"/>
      <c r="AX269" s="30"/>
    </row>
    <row r="270" spans="23:50">
      <c r="W270" s="30"/>
      <c r="X270" s="30"/>
      <c r="Y270" s="30"/>
      <c r="Z270" s="30"/>
      <c r="AA270" s="30"/>
      <c r="AB270" s="30"/>
      <c r="AC270" s="30"/>
      <c r="AD270" s="114"/>
      <c r="AE270" s="114"/>
      <c r="AF270" s="30"/>
      <c r="AG270" s="30"/>
      <c r="AH270" s="30"/>
      <c r="AI270" s="30"/>
      <c r="AJ270" s="68"/>
      <c r="AK270" s="68"/>
      <c r="AL270" s="68"/>
      <c r="AM270" s="114"/>
      <c r="AN270" s="68"/>
      <c r="AQ270" s="30"/>
      <c r="AR270" s="30"/>
      <c r="AX270" s="30"/>
    </row>
    <row r="271" spans="23:50">
      <c r="W271" s="30"/>
      <c r="X271" s="30"/>
      <c r="Y271" s="30"/>
      <c r="Z271" s="30"/>
      <c r="AA271" s="30"/>
      <c r="AB271" s="30"/>
      <c r="AC271" s="30"/>
      <c r="AD271" s="114"/>
      <c r="AE271" s="114"/>
      <c r="AF271" s="30"/>
      <c r="AG271" s="30"/>
      <c r="AH271" s="30"/>
      <c r="AI271" s="30"/>
      <c r="AJ271" s="68"/>
      <c r="AK271" s="68"/>
      <c r="AL271" s="68"/>
      <c r="AM271" s="114"/>
      <c r="AN271" s="68"/>
      <c r="AQ271" s="30"/>
      <c r="AR271" s="30"/>
      <c r="AX271" s="30"/>
    </row>
    <row r="272" spans="23:50">
      <c r="W272" s="30"/>
      <c r="X272" s="30"/>
      <c r="Y272" s="30"/>
      <c r="Z272" s="30"/>
      <c r="AA272" s="30"/>
      <c r="AB272" s="30"/>
      <c r="AC272" s="30"/>
      <c r="AD272" s="114"/>
      <c r="AE272" s="114"/>
      <c r="AF272" s="30"/>
      <c r="AG272" s="30"/>
      <c r="AH272" s="30"/>
      <c r="AI272" s="30"/>
      <c r="AJ272" s="68"/>
      <c r="AK272" s="68"/>
      <c r="AL272" s="68"/>
      <c r="AM272" s="114"/>
      <c r="AN272" s="68"/>
      <c r="AQ272" s="30"/>
      <c r="AR272" s="30"/>
      <c r="AX272" s="30"/>
    </row>
    <row r="273" spans="23:50">
      <c r="W273" s="30"/>
      <c r="X273" s="30"/>
      <c r="Y273" s="30"/>
      <c r="Z273" s="30"/>
      <c r="AA273" s="30"/>
      <c r="AB273" s="30"/>
      <c r="AC273" s="30"/>
      <c r="AD273" s="114"/>
      <c r="AE273" s="114"/>
      <c r="AF273" s="30"/>
      <c r="AG273" s="30"/>
      <c r="AH273" s="30"/>
      <c r="AI273" s="30"/>
      <c r="AJ273" s="68"/>
      <c r="AK273" s="68"/>
      <c r="AL273" s="68"/>
      <c r="AM273" s="114"/>
      <c r="AN273" s="68"/>
      <c r="AQ273" s="30"/>
      <c r="AR273" s="30"/>
      <c r="AX273" s="30"/>
    </row>
    <row r="274" spans="23:50">
      <c r="W274" s="30"/>
      <c r="X274" s="30"/>
      <c r="Y274" s="30"/>
      <c r="Z274" s="30"/>
      <c r="AA274" s="30"/>
      <c r="AB274" s="30"/>
      <c r="AC274" s="30"/>
      <c r="AD274" s="114"/>
      <c r="AE274" s="114"/>
      <c r="AF274" s="30"/>
      <c r="AG274" s="30"/>
      <c r="AH274" s="30"/>
      <c r="AI274" s="30"/>
      <c r="AJ274" s="68"/>
      <c r="AK274" s="68"/>
      <c r="AL274" s="68"/>
      <c r="AM274" s="114"/>
      <c r="AN274" s="68"/>
      <c r="AQ274" s="30"/>
      <c r="AR274" s="30"/>
      <c r="AX274" s="30"/>
    </row>
    <row r="275" spans="23:50">
      <c r="W275" s="30"/>
      <c r="X275" s="30"/>
      <c r="Y275" s="30"/>
      <c r="Z275" s="30"/>
      <c r="AA275" s="30"/>
      <c r="AB275" s="30"/>
      <c r="AC275" s="30"/>
      <c r="AD275" s="114"/>
      <c r="AE275" s="114"/>
      <c r="AF275" s="30"/>
      <c r="AG275" s="30"/>
      <c r="AH275" s="30"/>
      <c r="AI275" s="30"/>
      <c r="AJ275" s="68"/>
      <c r="AK275" s="68"/>
      <c r="AL275" s="68"/>
      <c r="AM275" s="114"/>
      <c r="AN275" s="68"/>
      <c r="AQ275" s="30"/>
      <c r="AR275" s="30"/>
      <c r="AX275" s="30"/>
    </row>
    <row r="276" spans="23:50">
      <c r="W276" s="30"/>
      <c r="X276" s="30"/>
      <c r="Y276" s="30"/>
      <c r="Z276" s="30"/>
      <c r="AA276" s="30"/>
      <c r="AB276" s="30"/>
      <c r="AC276" s="30"/>
      <c r="AD276" s="114"/>
      <c r="AE276" s="114"/>
      <c r="AF276" s="30"/>
      <c r="AG276" s="30"/>
      <c r="AH276" s="30"/>
      <c r="AI276" s="30"/>
      <c r="AJ276" s="68"/>
      <c r="AK276" s="68"/>
      <c r="AL276" s="68"/>
      <c r="AM276" s="114"/>
      <c r="AN276" s="68"/>
      <c r="AQ276" s="30"/>
      <c r="AR276" s="30"/>
      <c r="AX276" s="30"/>
    </row>
    <row r="277" spans="23:50">
      <c r="W277" s="30"/>
      <c r="X277" s="30"/>
      <c r="Y277" s="30"/>
      <c r="Z277" s="30"/>
      <c r="AA277" s="30"/>
      <c r="AB277" s="30"/>
      <c r="AC277" s="30"/>
      <c r="AD277" s="114"/>
      <c r="AE277" s="114"/>
      <c r="AF277" s="30"/>
      <c r="AG277" s="30"/>
      <c r="AH277" s="30"/>
      <c r="AI277" s="30"/>
      <c r="AJ277" s="68"/>
      <c r="AK277" s="68"/>
      <c r="AL277" s="68"/>
      <c r="AM277" s="114"/>
      <c r="AN277" s="68"/>
      <c r="AQ277" s="30"/>
      <c r="AR277" s="30"/>
      <c r="AX277" s="30"/>
    </row>
    <row r="278" spans="23:50">
      <c r="W278" s="30"/>
      <c r="X278" s="30"/>
      <c r="Y278" s="30"/>
      <c r="Z278" s="30"/>
      <c r="AA278" s="30"/>
      <c r="AB278" s="30"/>
      <c r="AC278" s="30"/>
      <c r="AD278" s="114"/>
      <c r="AE278" s="114"/>
      <c r="AF278" s="30"/>
      <c r="AG278" s="30"/>
      <c r="AH278" s="30"/>
      <c r="AI278" s="30"/>
      <c r="AJ278" s="68"/>
      <c r="AK278" s="68"/>
      <c r="AL278" s="68"/>
      <c r="AM278" s="114"/>
      <c r="AN278" s="68"/>
      <c r="AQ278" s="30"/>
      <c r="AR278" s="30"/>
      <c r="AX278" s="30"/>
    </row>
    <row r="279" spans="23:50">
      <c r="W279" s="30"/>
      <c r="X279" s="30"/>
      <c r="Y279" s="30"/>
      <c r="Z279" s="30"/>
      <c r="AA279" s="30"/>
      <c r="AB279" s="30"/>
      <c r="AC279" s="30"/>
      <c r="AD279" s="114"/>
      <c r="AE279" s="114"/>
      <c r="AF279" s="30"/>
      <c r="AG279" s="30"/>
      <c r="AH279" s="30"/>
      <c r="AI279" s="30"/>
      <c r="AJ279" s="68"/>
      <c r="AK279" s="68"/>
      <c r="AL279" s="68"/>
      <c r="AM279" s="114"/>
      <c r="AN279" s="68"/>
      <c r="AQ279" s="30"/>
      <c r="AR279" s="30"/>
      <c r="AX279" s="30"/>
    </row>
    <row r="280" spans="23:50">
      <c r="W280" s="30"/>
      <c r="X280" s="30"/>
      <c r="Y280" s="30"/>
      <c r="Z280" s="30"/>
      <c r="AA280" s="30"/>
      <c r="AB280" s="30"/>
      <c r="AC280" s="30"/>
      <c r="AD280" s="114"/>
      <c r="AE280" s="114"/>
      <c r="AF280" s="30"/>
      <c r="AG280" s="30"/>
      <c r="AH280" s="30"/>
      <c r="AI280" s="30"/>
      <c r="AJ280" s="68"/>
      <c r="AK280" s="68"/>
      <c r="AL280" s="68"/>
      <c r="AM280" s="114"/>
      <c r="AN280" s="68"/>
      <c r="AQ280" s="30"/>
      <c r="AR280" s="30"/>
      <c r="AX280" s="30"/>
    </row>
    <row r="281" spans="23:50">
      <c r="W281" s="30"/>
      <c r="X281" s="30"/>
      <c r="Y281" s="30"/>
      <c r="Z281" s="30"/>
      <c r="AA281" s="30"/>
      <c r="AB281" s="30"/>
      <c r="AC281" s="30"/>
      <c r="AD281" s="114"/>
      <c r="AE281" s="114"/>
      <c r="AF281" s="30"/>
      <c r="AG281" s="30"/>
      <c r="AH281" s="30"/>
      <c r="AI281" s="30"/>
      <c r="AJ281" s="68"/>
      <c r="AK281" s="68"/>
      <c r="AL281" s="68"/>
      <c r="AM281" s="114"/>
      <c r="AN281" s="68"/>
      <c r="AQ281" s="30"/>
      <c r="AR281" s="30"/>
      <c r="AX281" s="30"/>
    </row>
    <row r="282" spans="23:50">
      <c r="W282" s="30"/>
      <c r="X282" s="30"/>
      <c r="Y282" s="30"/>
      <c r="Z282" s="30"/>
      <c r="AA282" s="30"/>
      <c r="AB282" s="30"/>
      <c r="AC282" s="30"/>
      <c r="AD282" s="114"/>
      <c r="AE282" s="114"/>
      <c r="AF282" s="30"/>
      <c r="AG282" s="30"/>
      <c r="AH282" s="30"/>
      <c r="AI282" s="30"/>
      <c r="AJ282" s="68"/>
      <c r="AK282" s="68"/>
      <c r="AL282" s="68"/>
      <c r="AM282" s="114"/>
      <c r="AN282" s="68"/>
      <c r="AQ282" s="30"/>
      <c r="AR282" s="30"/>
      <c r="AX282" s="30"/>
    </row>
    <row r="283" spans="23:50">
      <c r="W283" s="30"/>
      <c r="X283" s="30"/>
      <c r="Y283" s="30"/>
      <c r="Z283" s="30"/>
      <c r="AA283" s="30"/>
      <c r="AB283" s="30"/>
      <c r="AC283" s="30"/>
      <c r="AD283" s="114"/>
      <c r="AE283" s="114"/>
      <c r="AF283" s="30"/>
      <c r="AG283" s="30"/>
      <c r="AH283" s="30"/>
      <c r="AI283" s="30"/>
      <c r="AJ283" s="68"/>
      <c r="AK283" s="68"/>
      <c r="AL283" s="68"/>
      <c r="AM283" s="114"/>
      <c r="AN283" s="68"/>
      <c r="AQ283" s="30"/>
      <c r="AR283" s="30"/>
      <c r="AX283" s="30"/>
    </row>
    <row r="284" spans="23:50">
      <c r="W284" s="30"/>
      <c r="X284" s="30"/>
      <c r="Y284" s="30"/>
      <c r="Z284" s="30"/>
      <c r="AA284" s="30"/>
      <c r="AB284" s="30"/>
      <c r="AC284" s="30"/>
      <c r="AD284" s="114"/>
      <c r="AE284" s="114"/>
      <c r="AF284" s="30"/>
      <c r="AG284" s="30"/>
      <c r="AH284" s="30"/>
      <c r="AI284" s="30"/>
      <c r="AJ284" s="68"/>
      <c r="AK284" s="68"/>
      <c r="AL284" s="68"/>
      <c r="AM284" s="114"/>
      <c r="AN284" s="68"/>
      <c r="AQ284" s="30"/>
      <c r="AR284" s="30"/>
      <c r="AX284" s="30"/>
    </row>
    <row r="285" spans="23:50">
      <c r="W285" s="30"/>
      <c r="X285" s="30"/>
      <c r="Y285" s="30"/>
      <c r="Z285" s="30"/>
      <c r="AA285" s="30"/>
      <c r="AB285" s="30"/>
      <c r="AC285" s="30"/>
      <c r="AD285" s="114"/>
      <c r="AE285" s="114"/>
      <c r="AF285" s="30"/>
      <c r="AG285" s="30"/>
      <c r="AH285" s="30"/>
      <c r="AI285" s="30"/>
      <c r="AJ285" s="68"/>
      <c r="AK285" s="68"/>
      <c r="AL285" s="68"/>
      <c r="AM285" s="114"/>
      <c r="AN285" s="68"/>
      <c r="AQ285" s="30"/>
      <c r="AR285" s="30"/>
      <c r="AX285" s="30"/>
    </row>
    <row r="286" spans="23:50">
      <c r="W286" s="30"/>
      <c r="X286" s="30"/>
      <c r="Y286" s="30"/>
      <c r="Z286" s="30"/>
      <c r="AA286" s="30"/>
      <c r="AB286" s="30"/>
      <c r="AC286" s="30"/>
      <c r="AD286" s="114"/>
      <c r="AE286" s="114"/>
      <c r="AF286" s="30"/>
      <c r="AG286" s="30"/>
      <c r="AH286" s="30"/>
      <c r="AI286" s="30"/>
      <c r="AJ286" s="68"/>
      <c r="AK286" s="68"/>
      <c r="AL286" s="68"/>
      <c r="AM286" s="114"/>
      <c r="AN286" s="68"/>
      <c r="AQ286" s="30"/>
      <c r="AR286" s="30"/>
      <c r="AX286" s="30"/>
    </row>
    <row r="287" spans="23:50">
      <c r="W287" s="30"/>
      <c r="X287" s="30"/>
      <c r="Y287" s="30"/>
      <c r="Z287" s="30"/>
      <c r="AA287" s="30"/>
      <c r="AB287" s="30"/>
      <c r="AC287" s="30"/>
      <c r="AD287" s="114"/>
      <c r="AE287" s="114"/>
      <c r="AF287" s="30"/>
      <c r="AG287" s="30"/>
      <c r="AH287" s="30"/>
      <c r="AI287" s="30"/>
      <c r="AJ287" s="68"/>
      <c r="AK287" s="68"/>
      <c r="AL287" s="68"/>
      <c r="AM287" s="114"/>
      <c r="AN287" s="68"/>
      <c r="AQ287" s="30"/>
      <c r="AR287" s="30"/>
      <c r="AX287" s="30"/>
    </row>
    <row r="288" spans="23:50">
      <c r="Z288" s="30"/>
      <c r="AG288" s="30"/>
      <c r="AH288" s="30"/>
      <c r="AI288" s="30"/>
      <c r="AJ288" s="68"/>
      <c r="AK288" s="68"/>
      <c r="AL288" s="68"/>
      <c r="AN288" s="68"/>
      <c r="AQ288" s="30"/>
      <c r="AR288" s="30"/>
      <c r="AX288" s="30"/>
    </row>
    <row r="289" spans="33:50">
      <c r="AG289" s="30"/>
      <c r="AH289" s="30"/>
      <c r="AI289" s="30"/>
      <c r="AJ289" s="68"/>
      <c r="AK289" s="68"/>
      <c r="AL289" s="68"/>
      <c r="AN289" s="68"/>
      <c r="AQ289" s="30"/>
      <c r="AR289" s="30"/>
      <c r="AX289" s="30"/>
    </row>
    <row r="290" spans="33:50">
      <c r="AG290" s="30"/>
      <c r="AH290" s="30"/>
      <c r="AI290" s="30"/>
      <c r="AJ290" s="68"/>
      <c r="AK290" s="68"/>
      <c r="AL290" s="68"/>
      <c r="AN290" s="68"/>
      <c r="AQ290" s="30"/>
      <c r="AR290" s="30"/>
      <c r="AX290" s="30"/>
    </row>
    <row r="291" spans="33:50">
      <c r="AG291" s="30"/>
      <c r="AH291" s="30"/>
      <c r="AI291" s="30"/>
      <c r="AJ291" s="68"/>
      <c r="AK291" s="68"/>
      <c r="AL291" s="68"/>
    </row>
    <row r="292" spans="33:50">
      <c r="AG292" s="30"/>
      <c r="AH292" s="30"/>
      <c r="AI292" s="30"/>
      <c r="AJ292" s="68"/>
      <c r="AK292" s="68"/>
      <c r="AL292" s="68"/>
    </row>
    <row r="293" spans="33:50">
      <c r="AG293" s="30"/>
      <c r="AH293" s="30"/>
      <c r="AI293" s="30"/>
      <c r="AJ293" s="68"/>
      <c r="AK293" s="68"/>
      <c r="AL293" s="68"/>
    </row>
    <row r="294" spans="33:50">
      <c r="AG294" s="30"/>
      <c r="AH294" s="30"/>
      <c r="AI294" s="30"/>
      <c r="AJ294" s="68"/>
      <c r="AK294" s="68"/>
      <c r="AL294" s="68"/>
    </row>
    <row r="295" spans="33:50">
      <c r="AG295" s="30"/>
      <c r="AH295" s="30"/>
      <c r="AI295" s="30"/>
      <c r="AJ295" s="68"/>
      <c r="AK295" s="68"/>
      <c r="AL295" s="68"/>
    </row>
    <row r="296" spans="33:50">
      <c r="AG296" s="30"/>
      <c r="AH296" s="30"/>
      <c r="AI296" s="30"/>
      <c r="AJ296" s="68"/>
      <c r="AK296" s="68"/>
      <c r="AL296" s="68"/>
    </row>
    <row r="297" spans="33:50">
      <c r="AG297" s="30"/>
      <c r="AH297" s="30"/>
      <c r="AI297" s="30"/>
      <c r="AJ297" s="68"/>
      <c r="AK297" s="68"/>
      <c r="AL297" s="68"/>
    </row>
    <row r="298" spans="33:50">
      <c r="AG298" s="30"/>
      <c r="AH298" s="30"/>
      <c r="AI298" s="30"/>
      <c r="AJ298" s="68"/>
      <c r="AK298" s="68"/>
      <c r="AL298" s="68"/>
    </row>
    <row r="299" spans="33:50">
      <c r="AG299" s="30"/>
      <c r="AH299" s="30"/>
      <c r="AI299" s="30"/>
      <c r="AJ299" s="68"/>
      <c r="AK299" s="68"/>
      <c r="AL299" s="68"/>
    </row>
    <row r="300" spans="33:50">
      <c r="AG300" s="30"/>
      <c r="AH300" s="30"/>
      <c r="AI300" s="30"/>
      <c r="AJ300" s="68"/>
      <c r="AK300" s="68"/>
      <c r="AL300" s="68"/>
    </row>
    <row r="301" spans="33:50">
      <c r="AG301" s="30"/>
      <c r="AH301" s="30"/>
      <c r="AI301" s="30"/>
      <c r="AJ301" s="68"/>
      <c r="AK301" s="68"/>
      <c r="AL301" s="68"/>
    </row>
    <row r="302" spans="33:50">
      <c r="AG302" s="30"/>
      <c r="AH302" s="30"/>
      <c r="AI302" s="30"/>
      <c r="AJ302" s="68"/>
      <c r="AK302" s="68"/>
      <c r="AL302" s="68"/>
    </row>
    <row r="303" spans="33:50">
      <c r="AG303" s="30"/>
      <c r="AH303" s="30"/>
      <c r="AI303" s="30"/>
      <c r="AJ303" s="68"/>
      <c r="AK303" s="68"/>
      <c r="AL303" s="68"/>
    </row>
    <row r="304" spans="33:50">
      <c r="AG304" s="30"/>
      <c r="AH304" s="30"/>
      <c r="AI304" s="30"/>
      <c r="AJ304" s="68"/>
      <c r="AK304" s="68"/>
      <c r="AL304" s="68"/>
    </row>
    <row r="305" spans="33:38">
      <c r="AG305" s="30"/>
      <c r="AH305" s="30"/>
      <c r="AI305" s="30"/>
      <c r="AJ305" s="68"/>
      <c r="AK305" s="68"/>
      <c r="AL305" s="68"/>
    </row>
    <row r="306" spans="33:38">
      <c r="AG306" s="30"/>
      <c r="AH306" s="30"/>
      <c r="AI306" s="30"/>
      <c r="AJ306" s="68"/>
      <c r="AK306" s="68"/>
      <c r="AL306" s="68"/>
    </row>
    <row r="307" spans="33:38">
      <c r="AG307" s="30"/>
      <c r="AH307" s="30"/>
      <c r="AI307" s="30"/>
      <c r="AJ307" s="68"/>
      <c r="AK307" s="68"/>
      <c r="AL307" s="68"/>
    </row>
    <row r="308" spans="33:38">
      <c r="AG308" s="30"/>
      <c r="AH308" s="30"/>
      <c r="AI308" s="30"/>
      <c r="AJ308" s="68"/>
      <c r="AK308" s="68"/>
      <c r="AL308" s="68"/>
    </row>
    <row r="309" spans="33:38">
      <c r="AG309" s="30"/>
      <c r="AH309" s="30"/>
      <c r="AI309" s="30"/>
      <c r="AJ309" s="68"/>
      <c r="AK309" s="68"/>
      <c r="AL309" s="68"/>
    </row>
    <row r="310" spans="33:38">
      <c r="AG310" s="30"/>
      <c r="AH310" s="30"/>
      <c r="AI310" s="30"/>
      <c r="AJ310" s="68"/>
      <c r="AK310" s="68"/>
      <c r="AL310" s="68"/>
    </row>
    <row r="311" spans="33:38">
      <c r="AG311" s="30"/>
      <c r="AH311" s="30"/>
      <c r="AI311" s="30"/>
      <c r="AJ311" s="68"/>
      <c r="AK311" s="68"/>
      <c r="AL311" s="68"/>
    </row>
    <row r="312" spans="33:38">
      <c r="AG312" s="30"/>
      <c r="AH312" s="30"/>
      <c r="AI312" s="30"/>
      <c r="AJ312" s="68"/>
      <c r="AK312" s="68"/>
      <c r="AL312" s="68"/>
    </row>
    <row r="313" spans="33:38">
      <c r="AH313" s="30"/>
      <c r="AI313" s="30"/>
      <c r="AJ313" s="68"/>
      <c r="AK313" s="68"/>
      <c r="AL313" s="68"/>
    </row>
  </sheetData>
  <conditionalFormatting sqref="AP11:AQ14 BA70:BB70">
    <cfRule type="cellIs" dxfId="115" priority="2" stopIfTrue="1" operator="lessThan">
      <formula>0</formula>
    </cfRule>
  </conditionalFormatting>
  <conditionalFormatting sqref="BA47:BB47">
    <cfRule type="cellIs" dxfId="114" priority="3" stopIfTrue="1" operator="greaterThan">
      <formula>0</formula>
    </cfRule>
  </conditionalFormatting>
  <conditionalFormatting sqref="BA24:BB24">
    <cfRule type="cellIs" dxfId="113" priority="4" stopIfTrue="1" operator="greaterThan">
      <formula>0</formula>
    </cfRule>
    <cfRule type="cellIs" dxfId="112" priority="5" stopIfTrue="1" operator="lessThan">
      <formula>0</formula>
    </cfRule>
  </conditionalFormatting>
  <conditionalFormatting sqref="BA47:BB47">
    <cfRule type="cellIs" dxfId="111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38"/>
  <sheetViews>
    <sheetView topLeftCell="A6" zoomScale="94" zoomScaleNormal="94" workbookViewId="0">
      <selection activeCell="Y5" sqref="Y5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8.179687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6.81640625" style="249" customWidth="1"/>
    <col min="10" max="10" width="5.54296875" style="9" customWidth="1"/>
    <col min="11" max="11" width="5.54296875" customWidth="1"/>
    <col min="12" max="12" width="7" style="249" customWidth="1"/>
    <col min="13" max="13" width="6.1796875" customWidth="1"/>
    <col min="14" max="14" width="5" customWidth="1"/>
    <col min="15" max="15" width="5.6328125" customWidth="1"/>
    <col min="16" max="16" width="7.08984375" customWidth="1"/>
    <col min="17" max="17" width="5.81640625" customWidth="1"/>
    <col min="18" max="18" width="7.54296875" style="9" customWidth="1"/>
    <col min="19" max="19" width="6.81640625" customWidth="1"/>
    <col min="20" max="20" width="8" style="9" customWidth="1"/>
    <col min="21" max="21" width="6.6328125" style="98" customWidth="1"/>
    <col min="22" max="22" width="7.453125" style="9" customWidth="1"/>
    <col min="23" max="23" width="6.6328125" style="98" customWidth="1"/>
    <col min="24" max="24" width="5.54296875" style="9" customWidth="1"/>
    <col min="25" max="25" width="7" style="98" customWidth="1"/>
    <col min="26" max="26" width="7.1796875" style="98" customWidth="1"/>
    <col min="27" max="27" width="8.90625" customWidth="1"/>
    <col min="28" max="28" width="8.453125" customWidth="1"/>
    <col min="29" max="29" width="6" customWidth="1"/>
    <col min="30" max="31" width="8.453125" customWidth="1"/>
    <col min="32" max="32" width="8.6328125" customWidth="1"/>
    <col min="34" max="34" width="12.6328125" style="9" customWidth="1"/>
    <col min="35" max="39" width="20.1796875" customWidth="1"/>
  </cols>
  <sheetData>
    <row r="1" spans="1:42" ht="15.6">
      <c r="A1" s="37"/>
      <c r="B1" s="37"/>
      <c r="C1" s="37"/>
      <c r="D1" s="37"/>
      <c r="E1" s="37"/>
      <c r="F1" s="37"/>
      <c r="G1" s="37"/>
      <c r="H1" s="37"/>
      <c r="I1" s="269"/>
      <c r="J1" s="64"/>
      <c r="K1" s="37"/>
      <c r="L1" s="269"/>
      <c r="M1" s="37"/>
      <c r="N1" s="37"/>
      <c r="O1" s="37"/>
      <c r="P1" s="37"/>
      <c r="Q1" s="37"/>
      <c r="R1" s="37"/>
      <c r="S1" s="37"/>
      <c r="T1" s="37"/>
      <c r="U1" s="111"/>
      <c r="V1" s="64"/>
      <c r="W1" s="111"/>
      <c r="X1" s="64"/>
      <c r="Y1" s="111"/>
      <c r="Z1" s="111"/>
      <c r="AA1" s="37"/>
      <c r="AB1" s="5"/>
      <c r="AH1"/>
    </row>
    <row r="2" spans="1:42" ht="31.8">
      <c r="A2" s="37"/>
      <c r="B2" s="37"/>
      <c r="C2" s="135" t="s">
        <v>369</v>
      </c>
      <c r="D2" s="135"/>
      <c r="E2" s="37"/>
      <c r="F2" s="135" t="s">
        <v>372</v>
      </c>
      <c r="G2" s="37"/>
      <c r="H2" s="37"/>
      <c r="I2" s="269"/>
      <c r="J2" s="64"/>
      <c r="K2" s="37"/>
      <c r="L2" s="269"/>
      <c r="M2" s="37"/>
      <c r="N2" s="37"/>
      <c r="O2" s="135" t="s">
        <v>431</v>
      </c>
      <c r="P2" s="135"/>
      <c r="Q2" s="135"/>
      <c r="R2" s="135"/>
      <c r="S2" s="135" t="str">
        <f>+År!B3</f>
        <v>VAK GRIS</v>
      </c>
      <c r="T2" s="37"/>
      <c r="U2" s="37"/>
      <c r="V2" s="64"/>
      <c r="W2" s="37"/>
      <c r="X2" s="64"/>
      <c r="Y2" s="111"/>
      <c r="Z2" s="174"/>
      <c r="AA2" s="37"/>
      <c r="AB2" s="5"/>
      <c r="AH2"/>
    </row>
    <row r="3" spans="1:42" ht="15.6">
      <c r="A3" s="37"/>
      <c r="B3" s="37"/>
      <c r="C3" s="37"/>
      <c r="D3" s="37"/>
      <c r="E3" s="37"/>
      <c r="F3" s="37"/>
      <c r="G3" s="37"/>
      <c r="H3" s="37"/>
      <c r="I3" s="269"/>
      <c r="J3" s="64"/>
      <c r="K3" s="37"/>
      <c r="L3" s="269"/>
      <c r="M3" s="37"/>
      <c r="N3" s="37"/>
      <c r="O3" s="37"/>
      <c r="P3" s="37"/>
      <c r="Q3" s="37"/>
      <c r="R3" s="37"/>
      <c r="S3" s="37"/>
      <c r="T3" s="37"/>
      <c r="U3" s="111"/>
      <c r="V3" s="64"/>
      <c r="W3" s="111"/>
      <c r="X3" s="64"/>
      <c r="Y3" s="111"/>
      <c r="Z3" s="111"/>
      <c r="AA3" s="37"/>
      <c r="AB3" s="5"/>
      <c r="AH3"/>
    </row>
    <row r="4" spans="1:42" ht="15.6">
      <c r="A4" s="37"/>
      <c r="B4" s="37"/>
      <c r="C4" s="37"/>
      <c r="D4" s="37"/>
      <c r="E4" s="37"/>
      <c r="F4" s="37"/>
      <c r="G4" s="37"/>
      <c r="H4" s="37"/>
      <c r="I4" s="269"/>
      <c r="J4" s="64"/>
      <c r="K4" s="37"/>
      <c r="L4" s="269"/>
      <c r="M4" s="37"/>
      <c r="N4" s="37"/>
      <c r="O4" s="37"/>
      <c r="P4" s="37"/>
      <c r="Q4" s="37"/>
      <c r="R4" s="37"/>
      <c r="S4" s="37"/>
      <c r="T4" s="37"/>
      <c r="U4" s="111"/>
      <c r="V4" s="64"/>
      <c r="W4" s="111"/>
      <c r="X4" s="64"/>
      <c r="Y4" s="111"/>
      <c r="Z4" s="111"/>
      <c r="AA4" s="37"/>
      <c r="AB4" s="5"/>
      <c r="AH4"/>
    </row>
    <row r="5" spans="1:42" s="188" customFormat="1" ht="22.2">
      <c r="A5" s="137"/>
      <c r="B5" s="137"/>
      <c r="C5" s="137"/>
      <c r="D5" s="137"/>
      <c r="E5" s="137"/>
      <c r="F5" s="137"/>
      <c r="G5" s="134" t="s">
        <v>8</v>
      </c>
      <c r="H5" s="134"/>
      <c r="I5" s="282">
        <f>+År!M3</f>
        <v>52</v>
      </c>
      <c r="J5" s="231"/>
      <c r="K5" s="137"/>
      <c r="L5" s="284"/>
      <c r="M5" s="137"/>
      <c r="N5" s="137"/>
      <c r="O5" s="137"/>
      <c r="P5" s="134" t="s">
        <v>370</v>
      </c>
      <c r="Q5" s="137"/>
      <c r="R5" s="137"/>
      <c r="S5" s="137"/>
      <c r="T5" s="137"/>
      <c r="U5" s="352">
        <f>SUM(I11:I18)</f>
        <v>31497</v>
      </c>
      <c r="V5" s="353"/>
      <c r="W5" s="137"/>
      <c r="X5" s="231"/>
      <c r="Y5" s="187"/>
      <c r="Z5" s="137"/>
      <c r="AA5" s="137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2" ht="21">
      <c r="A6" s="43"/>
      <c r="B6" s="43"/>
      <c r="C6" s="37"/>
      <c r="D6" s="56"/>
      <c r="E6" s="40"/>
      <c r="F6" s="56"/>
      <c r="G6" s="40"/>
      <c r="H6" s="40"/>
      <c r="I6" s="283"/>
      <c r="J6" s="143"/>
      <c r="K6" s="40"/>
      <c r="L6" s="283"/>
      <c r="M6" s="40"/>
      <c r="N6" s="40"/>
      <c r="O6" s="43"/>
      <c r="P6" s="37"/>
      <c r="Q6" s="37"/>
      <c r="R6" s="37"/>
      <c r="S6" s="37"/>
      <c r="T6" s="37"/>
      <c r="U6" s="111"/>
      <c r="V6" s="64"/>
      <c r="W6" s="111"/>
      <c r="X6" s="143"/>
      <c r="Y6" s="111"/>
      <c r="Z6" s="111"/>
      <c r="AA6" s="37"/>
      <c r="AB6" s="5"/>
      <c r="AH6"/>
    </row>
    <row r="7" spans="1:42" ht="15.6">
      <c r="A7" s="37"/>
      <c r="B7" s="37"/>
      <c r="C7" s="37"/>
      <c r="D7" s="37"/>
      <c r="E7" s="37"/>
      <c r="F7" s="37"/>
      <c r="G7" s="40"/>
      <c r="H7" s="40"/>
      <c r="I7" s="283"/>
      <c r="J7" s="143"/>
      <c r="K7" s="40"/>
      <c r="L7" s="283"/>
      <c r="M7" s="40"/>
      <c r="N7" s="40"/>
      <c r="O7" s="40"/>
      <c r="P7" s="40"/>
      <c r="Q7" s="40"/>
      <c r="R7" s="40"/>
      <c r="S7" s="37"/>
      <c r="T7" s="111"/>
      <c r="U7" s="111"/>
      <c r="V7" s="73" t="s">
        <v>471</v>
      </c>
      <c r="W7" s="73" t="s">
        <v>3</v>
      </c>
      <c r="X7" s="143"/>
      <c r="Y7" s="109"/>
      <c r="Z7" s="109"/>
      <c r="AA7" s="37"/>
      <c r="AB7" s="5"/>
      <c r="AH7"/>
    </row>
    <row r="8" spans="1:42" ht="15.6">
      <c r="A8" s="37"/>
      <c r="B8" s="37"/>
      <c r="C8" s="37"/>
      <c r="D8" s="37"/>
      <c r="E8" s="37"/>
      <c r="F8" s="37"/>
      <c r="G8" s="32" t="s">
        <v>3</v>
      </c>
      <c r="H8" s="40"/>
      <c r="I8" s="283"/>
      <c r="J8" s="143"/>
      <c r="K8" s="225" t="s">
        <v>361</v>
      </c>
      <c r="L8" s="265" t="s">
        <v>3</v>
      </c>
      <c r="M8" s="40"/>
      <c r="N8" s="40"/>
      <c r="O8" s="40"/>
      <c r="P8" s="40"/>
      <c r="Q8" s="40"/>
      <c r="R8" s="32" t="s">
        <v>17</v>
      </c>
      <c r="S8" s="40"/>
      <c r="T8" s="32" t="s">
        <v>393</v>
      </c>
      <c r="U8" s="40"/>
      <c r="V8" s="84" t="s">
        <v>472</v>
      </c>
      <c r="W8" s="43" t="s">
        <v>11</v>
      </c>
      <c r="X8" s="143"/>
      <c r="Y8" s="109"/>
      <c r="Z8" s="96" t="s">
        <v>17</v>
      </c>
      <c r="AA8" s="40"/>
      <c r="AB8" s="5"/>
      <c r="AH8"/>
    </row>
    <row r="9" spans="1:42" ht="15.6">
      <c r="A9" s="37"/>
      <c r="B9" s="37"/>
      <c r="C9" s="37"/>
      <c r="D9" s="37"/>
      <c r="E9" s="37"/>
      <c r="F9" s="37"/>
      <c r="G9" s="32" t="s">
        <v>438</v>
      </c>
      <c r="H9" s="40"/>
      <c r="I9" s="265" t="s">
        <v>3</v>
      </c>
      <c r="J9" s="143"/>
      <c r="K9" s="225" t="s">
        <v>487</v>
      </c>
      <c r="L9" s="265" t="s">
        <v>399</v>
      </c>
      <c r="M9" s="96" t="s">
        <v>3</v>
      </c>
      <c r="N9" s="40"/>
      <c r="O9" s="96" t="s">
        <v>1</v>
      </c>
      <c r="P9" s="32" t="s">
        <v>17</v>
      </c>
      <c r="Q9" s="40"/>
      <c r="R9" s="32" t="s">
        <v>397</v>
      </c>
      <c r="S9" s="40"/>
      <c r="T9" s="32" t="s">
        <v>397</v>
      </c>
      <c r="U9" s="32" t="s">
        <v>393</v>
      </c>
      <c r="V9" s="73" t="s">
        <v>456</v>
      </c>
      <c r="W9" s="73" t="s">
        <v>437</v>
      </c>
      <c r="X9" s="143"/>
      <c r="Y9" s="96" t="s">
        <v>17</v>
      </c>
      <c r="Z9" s="96" t="s">
        <v>397</v>
      </c>
      <c r="AA9" s="37"/>
      <c r="AB9" s="4"/>
      <c r="AC9" s="4"/>
      <c r="AD9" s="4"/>
      <c r="AH9"/>
    </row>
    <row r="10" spans="1:42" ht="15.6">
      <c r="A10" s="37"/>
      <c r="B10" s="43" t="s">
        <v>61</v>
      </c>
      <c r="C10" s="43" t="s">
        <v>369</v>
      </c>
      <c r="D10" s="40"/>
      <c r="E10" s="43" t="s">
        <v>373</v>
      </c>
      <c r="F10" s="43"/>
      <c r="G10" s="32" t="s">
        <v>434</v>
      </c>
      <c r="H10" s="107" t="s">
        <v>439</v>
      </c>
      <c r="I10" s="265" t="s">
        <v>11</v>
      </c>
      <c r="J10" s="108" t="s">
        <v>439</v>
      </c>
      <c r="K10" s="107">
        <v>2018</v>
      </c>
      <c r="L10" s="265" t="s">
        <v>391</v>
      </c>
      <c r="M10" s="96" t="s">
        <v>361</v>
      </c>
      <c r="N10" s="110" t="s">
        <v>439</v>
      </c>
      <c r="O10" s="96" t="s">
        <v>361</v>
      </c>
      <c r="P10" s="32" t="s">
        <v>391</v>
      </c>
      <c r="Q10" s="107" t="s">
        <v>439</v>
      </c>
      <c r="R10" s="32" t="s">
        <v>394</v>
      </c>
      <c r="S10" s="107" t="s">
        <v>439</v>
      </c>
      <c r="T10" s="32" t="s">
        <v>394</v>
      </c>
      <c r="U10" s="32" t="s">
        <v>395</v>
      </c>
      <c r="V10" s="73" t="s">
        <v>391</v>
      </c>
      <c r="W10" s="73" t="s">
        <v>468</v>
      </c>
      <c r="X10" s="108" t="s">
        <v>439</v>
      </c>
      <c r="Y10" s="96" t="s">
        <v>29</v>
      </c>
      <c r="Z10" s="96" t="s">
        <v>400</v>
      </c>
      <c r="AA10" s="37"/>
      <c r="AB10" s="50"/>
      <c r="AC10" s="1"/>
      <c r="AD10" s="5"/>
      <c r="AH10"/>
    </row>
    <row r="11" spans="1:42" ht="15.6">
      <c r="A11" s="37"/>
      <c r="B11" s="2">
        <f>+'Ark1'!C369</f>
        <v>2024</v>
      </c>
      <c r="C11" s="2">
        <f>+'Ark1'!G369</f>
        <v>1</v>
      </c>
      <c r="D11" s="2" t="s">
        <v>377</v>
      </c>
      <c r="E11" s="2">
        <v>1</v>
      </c>
      <c r="F11" s="2" t="s">
        <v>51</v>
      </c>
      <c r="G11" s="2">
        <f>+'Ark1'!Q369</f>
        <v>64</v>
      </c>
      <c r="H11" s="2">
        <f t="shared" ref="H11:H18" si="0">+G11-G20</f>
        <v>-8</v>
      </c>
      <c r="I11" s="250">
        <f>+'Ark1'!R369</f>
        <v>14135</v>
      </c>
      <c r="J11" s="16">
        <f t="shared" ref="J11:J18" si="1">+I11-I20</f>
        <v>1877</v>
      </c>
      <c r="K11" s="227">
        <f t="shared" ref="K11:K18" si="2">IF(I11=0,"",100*I11/I20)</f>
        <v>115.31244901288954</v>
      </c>
      <c r="L11" s="250">
        <f>+'Ark1'!S369</f>
        <v>14135</v>
      </c>
      <c r="M11" s="49">
        <f>+'Ark1'!AA369</f>
        <v>88.024660605305769</v>
      </c>
      <c r="N11" s="49">
        <f t="shared" ref="N11:N18" si="3">+M11-M20</f>
        <v>5.2793230539023739E-2</v>
      </c>
      <c r="O11" s="49">
        <f>+'Ark1'!AB369</f>
        <v>88.066147615616316</v>
      </c>
      <c r="P11" s="5">
        <f>+'Ark1'!U369</f>
        <v>61.29409267775025</v>
      </c>
      <c r="Q11" s="5">
        <f t="shared" ref="Q11:Q18" si="4">+P11-P20</f>
        <v>-3.2219674278465504E-2</v>
      </c>
      <c r="R11" s="5">
        <f>+'Ark1'!W369</f>
        <v>82.460735762292387</v>
      </c>
      <c r="S11" s="5">
        <f t="shared" ref="S11:S18" si="5">+R11-R20</f>
        <v>-3.0077514611545553</v>
      </c>
      <c r="T11" s="5">
        <f>+'Ark1'!X369</f>
        <v>9.3158047687451173</v>
      </c>
      <c r="U11" s="5">
        <f>+'Ark1'!Y369</f>
        <v>2.2664476729060623</v>
      </c>
      <c r="V11" s="16">
        <f>+'Ark1'!Z369</f>
        <v>-13.881086750117483</v>
      </c>
      <c r="W11" s="16">
        <f t="shared" ref="W11:W63" si="6">+I11/G11</f>
        <v>220.859375</v>
      </c>
      <c r="X11" s="16">
        <f t="shared" ref="X11:X18" si="7">+IF(I11=0,"",W11-W20)</f>
        <v>50.609375</v>
      </c>
      <c r="Y11" s="49">
        <f>+'Ark1'!T369</f>
        <v>2.4735762292182524</v>
      </c>
      <c r="Z11" s="49">
        <f>+'Ark1'!V369</f>
        <v>89.339908734877497</v>
      </c>
      <c r="AA11" s="37"/>
      <c r="AB11" s="50"/>
      <c r="AC11" s="1"/>
      <c r="AD11" s="5"/>
      <c r="AH11"/>
    </row>
    <row r="12" spans="1:42" ht="15.6">
      <c r="A12" s="37"/>
      <c r="B12" s="2">
        <f>+'Ark1'!C370</f>
        <v>2024</v>
      </c>
      <c r="C12" s="2">
        <f>+'Ark1'!G370</f>
        <v>1</v>
      </c>
      <c r="D12" s="2" t="s">
        <v>377</v>
      </c>
      <c r="E12" s="2">
        <v>2</v>
      </c>
      <c r="F12" s="2" t="s">
        <v>10</v>
      </c>
      <c r="G12" s="2">
        <f>+'Ark1'!Q370</f>
        <v>20</v>
      </c>
      <c r="H12" s="2">
        <f t="shared" si="0"/>
        <v>-3</v>
      </c>
      <c r="I12" s="250">
        <f>+'Ark1'!R370</f>
        <v>1923</v>
      </c>
      <c r="J12" s="16">
        <f t="shared" si="1"/>
        <v>247</v>
      </c>
      <c r="K12" s="227">
        <f t="shared" si="2"/>
        <v>114.73747016706444</v>
      </c>
      <c r="L12" s="250">
        <f>+'Ark1'!S370</f>
        <v>1923</v>
      </c>
      <c r="M12" s="49">
        <f>+'Ark1'!AA370</f>
        <v>11.975339394694236</v>
      </c>
      <c r="N12" s="49">
        <f t="shared" si="3"/>
        <v>-5.2793230539011304E-2</v>
      </c>
      <c r="O12" s="49">
        <f>+'Ark1'!AB370</f>
        <v>11.933852384383663</v>
      </c>
      <c r="P12" s="5">
        <f>+'Ark1'!U370</f>
        <v>60.917316692667697</v>
      </c>
      <c r="Q12" s="5">
        <f t="shared" si="4"/>
        <v>8.0629613244198595E-3</v>
      </c>
      <c r="R12" s="5">
        <f>+'Ark1'!W370</f>
        <v>82.136349453978255</v>
      </c>
      <c r="S12" s="5">
        <f t="shared" si="5"/>
        <v>-3.0665162176634908</v>
      </c>
      <c r="T12" s="5">
        <f>+'Ark1'!X370</f>
        <v>7.7554908726381218</v>
      </c>
      <c r="U12" s="5">
        <f>+'Ark1'!Y370</f>
        <v>2.0121644307505906</v>
      </c>
      <c r="V12" s="16">
        <f>+'Ark1'!Z370</f>
        <v>-28.090940565607141</v>
      </c>
      <c r="W12" s="16">
        <f t="shared" si="6"/>
        <v>96.15</v>
      </c>
      <c r="X12" s="16">
        <f t="shared" si="7"/>
        <v>23.280434782608708</v>
      </c>
      <c r="Y12" s="49">
        <f>+'Ark1'!T370</f>
        <v>3.0535621424856991</v>
      </c>
      <c r="Z12" s="49">
        <f>+'Ark1'!V370</f>
        <v>88.988460946888495</v>
      </c>
      <c r="AA12" s="37"/>
      <c r="AB12" s="50"/>
      <c r="AC12" s="1"/>
      <c r="AD12" s="5"/>
      <c r="AF12" s="2"/>
      <c r="AH12"/>
    </row>
    <row r="13" spans="1:42" ht="15.6">
      <c r="A13" s="37"/>
      <c r="B13" s="2">
        <f>+'Ark1'!C371</f>
        <v>2024</v>
      </c>
      <c r="C13" s="2">
        <f>+'Ark1'!G371</f>
        <v>2</v>
      </c>
      <c r="D13" s="2" t="s">
        <v>66</v>
      </c>
      <c r="E13" s="2">
        <v>1</v>
      </c>
      <c r="F13" s="2" t="s">
        <v>51</v>
      </c>
      <c r="G13" s="2">
        <f>+'Ark1'!Q371</f>
        <v>52</v>
      </c>
      <c r="H13" s="2">
        <f t="shared" si="0"/>
        <v>6</v>
      </c>
      <c r="I13" s="250">
        <f>+'Ark1'!R371</f>
        <v>4640</v>
      </c>
      <c r="J13" s="16">
        <f t="shared" si="1"/>
        <v>8</v>
      </c>
      <c r="K13" s="227">
        <f t="shared" si="2"/>
        <v>100.17271157167531</v>
      </c>
      <c r="L13" s="250">
        <f>+'Ark1'!S371</f>
        <v>4638</v>
      </c>
      <c r="M13" s="49">
        <f>+'Ark1'!AA371</f>
        <v>82.606373508990529</v>
      </c>
      <c r="N13" s="49">
        <f t="shared" si="3"/>
        <v>-2.4781231846171181</v>
      </c>
      <c r="O13" s="49">
        <f>+'Ark1'!AB371</f>
        <v>81.913866952401904</v>
      </c>
      <c r="P13" s="5">
        <f>+'Ark1'!U371</f>
        <v>60.603708495040998</v>
      </c>
      <c r="Q13" s="5">
        <f t="shared" si="4"/>
        <v>2.2318166889036206E-2</v>
      </c>
      <c r="R13" s="5">
        <f>+'Ark1'!W371</f>
        <v>82.314230271668819</v>
      </c>
      <c r="S13" s="5">
        <f t="shared" si="5"/>
        <v>-0.94269978014455091</v>
      </c>
      <c r="T13" s="5">
        <f>+'Ark1'!X371</f>
        <v>9.1537609271897686</v>
      </c>
      <c r="U13" s="5">
        <f>+'Ark1'!Y371</f>
        <v>2.2311264002234577</v>
      </c>
      <c r="V13" s="16">
        <f>+'Ark1'!Z371</f>
        <v>-42.159383643580512</v>
      </c>
      <c r="W13" s="16">
        <f t="shared" si="6"/>
        <v>89.230769230769226</v>
      </c>
      <c r="X13" s="16">
        <f t="shared" si="7"/>
        <v>-11.46488294314382</v>
      </c>
      <c r="Y13" s="49">
        <f>+'Ark1'!T371</f>
        <v>3.8545258620689649</v>
      </c>
      <c r="Z13" s="49">
        <f>+'Ark1'!V371</f>
        <v>89.18118122607666</v>
      </c>
      <c r="AA13" s="37"/>
      <c r="AB13" s="50"/>
      <c r="AC13" s="1"/>
      <c r="AD13" s="5"/>
      <c r="AF13" s="4"/>
      <c r="AG13" s="4"/>
      <c r="AH13" s="4"/>
    </row>
    <row r="14" spans="1:42" ht="15.6">
      <c r="A14" s="37"/>
      <c r="B14" s="2">
        <f>+'Ark1'!C372</f>
        <v>2024</v>
      </c>
      <c r="C14" s="2">
        <f>+'Ark1'!G372</f>
        <v>2</v>
      </c>
      <c r="D14" s="2" t="s">
        <v>66</v>
      </c>
      <c r="E14" s="2">
        <v>2</v>
      </c>
      <c r="F14" s="2" t="s">
        <v>10</v>
      </c>
      <c r="G14" s="2">
        <f>+'Ark1'!Q372</f>
        <v>11</v>
      </c>
      <c r="H14" s="2">
        <f t="shared" si="0"/>
        <v>-3</v>
      </c>
      <c r="I14" s="250">
        <f>+'Ark1'!R372</f>
        <v>977</v>
      </c>
      <c r="J14" s="16">
        <f t="shared" si="1"/>
        <v>165</v>
      </c>
      <c r="K14" s="227">
        <f t="shared" si="2"/>
        <v>120.32019704433498</v>
      </c>
      <c r="L14" s="250">
        <f>+'Ark1'!S372</f>
        <v>977</v>
      </c>
      <c r="M14" s="49">
        <f>+'Ark1'!AA372</f>
        <v>17.393626491009432</v>
      </c>
      <c r="N14" s="49">
        <f t="shared" si="3"/>
        <v>2.4781231846170702</v>
      </c>
      <c r="O14" s="49">
        <f>+'Ark1'!AB372</f>
        <v>18.086133047598071</v>
      </c>
      <c r="P14" s="5">
        <f>+'Ark1'!U372</f>
        <v>61.042988741044049</v>
      </c>
      <c r="Q14" s="5">
        <f t="shared" si="4"/>
        <v>9.3606024994656423E-2</v>
      </c>
      <c r="R14" s="5">
        <f>+'Ark1'!W372</f>
        <v>86.261617195496441</v>
      </c>
      <c r="S14" s="5">
        <f t="shared" si="5"/>
        <v>2.712851763397623</v>
      </c>
      <c r="T14" s="5">
        <f>+'Ark1'!X372</f>
        <v>11.519102138118148</v>
      </c>
      <c r="U14" s="5">
        <f>+'Ark1'!Y372</f>
        <v>2.209636120248359</v>
      </c>
      <c r="V14" s="16">
        <f>+'Ark1'!Z372</f>
        <v>-46.462408049829598</v>
      </c>
      <c r="W14" s="16">
        <f t="shared" si="6"/>
        <v>88.818181818181813</v>
      </c>
      <c r="X14" s="16">
        <f t="shared" si="7"/>
        <v>30.818181818181813</v>
      </c>
      <c r="Y14" s="49">
        <f>+'Ark1'!T372</f>
        <v>3.0910951893551686</v>
      </c>
      <c r="Z14" s="49">
        <f>+'Ark1'!V372</f>
        <v>93.457873451242065</v>
      </c>
      <c r="AA14" s="37"/>
      <c r="AB14" s="50"/>
      <c r="AC14" s="11"/>
      <c r="AD14" s="5"/>
      <c r="AF14" s="9"/>
      <c r="AG14" s="9"/>
    </row>
    <row r="15" spans="1:42" ht="15.6">
      <c r="A15" s="37"/>
      <c r="B15" s="2">
        <f>+'Ark1'!C373</f>
        <v>2024</v>
      </c>
      <c r="C15" s="2">
        <f>+'Ark1'!G373</f>
        <v>3</v>
      </c>
      <c r="D15" s="2" t="s">
        <v>483</v>
      </c>
      <c r="E15" s="2">
        <v>1</v>
      </c>
      <c r="F15" s="2" t="s">
        <v>51</v>
      </c>
      <c r="G15" s="2">
        <f>+'Ark1'!Q373</f>
        <v>41</v>
      </c>
      <c r="H15" s="2">
        <f t="shared" si="0"/>
        <v>1</v>
      </c>
      <c r="I15" s="250">
        <f>+'Ark1'!R373</f>
        <v>7397</v>
      </c>
      <c r="J15" s="16">
        <f t="shared" si="1"/>
        <v>1049</v>
      </c>
      <c r="K15" s="227">
        <f t="shared" si="2"/>
        <v>116.52488972904852</v>
      </c>
      <c r="L15" s="250">
        <f>+'Ark1'!S373</f>
        <v>7396</v>
      </c>
      <c r="M15" s="49">
        <f>+'Ark1'!AA373</f>
        <v>99.596068399084388</v>
      </c>
      <c r="N15" s="49">
        <f t="shared" si="3"/>
        <v>0.34653744223636807</v>
      </c>
      <c r="O15" s="49">
        <f>+'Ark1'!AB373</f>
        <v>99.581026501923617</v>
      </c>
      <c r="P15" s="5">
        <f>+'Ark1'!U373</f>
        <v>60.217685235262309</v>
      </c>
      <c r="Q15" s="5">
        <f t="shared" si="4"/>
        <v>-5.3250090245242632E-3</v>
      </c>
      <c r="R15" s="5">
        <f>+'Ark1'!W373</f>
        <v>83.89010275824738</v>
      </c>
      <c r="S15" s="5">
        <f t="shared" si="5"/>
        <v>-2.2346568950231216</v>
      </c>
      <c r="T15" s="5">
        <f>+'Ark1'!X373</f>
        <v>11.175935668396187</v>
      </c>
      <c r="U15" s="5">
        <f>+'Ark1'!Y373</f>
        <v>2.4041812429155618</v>
      </c>
      <c r="V15" s="16">
        <f>+'Ark1'!Z373</f>
        <v>-42.29857213039481</v>
      </c>
      <c r="W15" s="16">
        <f t="shared" si="6"/>
        <v>180.41463414634146</v>
      </c>
      <c r="X15" s="16">
        <f t="shared" si="7"/>
        <v>21.714634146341467</v>
      </c>
      <c r="Y15" s="49">
        <f>+'Ark1'!T373</f>
        <v>4.8241178856293088</v>
      </c>
      <c r="Z15" s="49">
        <f>+'Ark1'!V373</f>
        <v>90.888518697993518</v>
      </c>
      <c r="AA15" s="37"/>
      <c r="AB15" s="50"/>
      <c r="AC15" s="11"/>
      <c r="AD15" s="5"/>
      <c r="AF15" s="9"/>
      <c r="AG15" s="9"/>
    </row>
    <row r="16" spans="1:42" ht="15.6">
      <c r="A16" s="37"/>
      <c r="B16" s="2">
        <f>+'Ark1'!C374</f>
        <v>2024</v>
      </c>
      <c r="C16" s="2">
        <f>+'Ark1'!G374</f>
        <v>3</v>
      </c>
      <c r="D16" s="2" t="s">
        <v>483</v>
      </c>
      <c r="E16" s="2">
        <v>2</v>
      </c>
      <c r="F16" s="2" t="s">
        <v>10</v>
      </c>
      <c r="G16" s="2">
        <f>+'Ark1'!Q374</f>
        <v>6</v>
      </c>
      <c r="H16" s="2">
        <f t="shared" si="0"/>
        <v>-3</v>
      </c>
      <c r="I16" s="250">
        <f>+'Ark1'!R374</f>
        <v>30</v>
      </c>
      <c r="J16" s="16">
        <f t="shared" si="1"/>
        <v>-18</v>
      </c>
      <c r="K16" s="227">
        <f t="shared" si="2"/>
        <v>62.5</v>
      </c>
      <c r="L16" s="250">
        <f>+'Ark1'!S374</f>
        <v>30</v>
      </c>
      <c r="M16" s="49">
        <f>+'Ark1'!AA374</f>
        <v>0.40393160091557823</v>
      </c>
      <c r="N16" s="49">
        <f t="shared" si="3"/>
        <v>-0.34653744223639182</v>
      </c>
      <c r="O16" s="49">
        <f>+'Ark1'!AB374</f>
        <v>0.41897349807639594</v>
      </c>
      <c r="P16" s="5">
        <f>+'Ark1'!U374</f>
        <v>59.766666666666652</v>
      </c>
      <c r="Q16" s="5">
        <f t="shared" si="4"/>
        <v>-1.4208333333333485</v>
      </c>
      <c r="R16" s="5">
        <f>+'Ark1'!W374</f>
        <v>87.01</v>
      </c>
      <c r="S16" s="5">
        <f t="shared" si="5"/>
        <v>0.99333333333329676</v>
      </c>
      <c r="T16" s="5">
        <f>+'Ark1'!X374</f>
        <v>10.912938803701461</v>
      </c>
      <c r="U16" s="5">
        <f>+'Ark1'!Y374</f>
        <v>2.577897506798053</v>
      </c>
      <c r="V16" s="16">
        <f>+'Ark1'!Z374</f>
        <v>-42.386420423723024</v>
      </c>
      <c r="W16" s="16">
        <f t="shared" si="6"/>
        <v>5</v>
      </c>
      <c r="X16" s="16">
        <f t="shared" si="7"/>
        <v>-0.33333333333333304</v>
      </c>
      <c r="Y16" s="49">
        <f>+'Ark1'!T374</f>
        <v>6.4333333333333353</v>
      </c>
      <c r="Z16" s="49">
        <f>+'Ark1'!V374</f>
        <v>94.268689057421412</v>
      </c>
      <c r="AA16" s="37"/>
      <c r="AB16" s="50"/>
      <c r="AC16" s="11"/>
      <c r="AD16" s="5"/>
      <c r="AF16" s="9"/>
      <c r="AG16" s="9"/>
    </row>
    <row r="17" spans="1:33" ht="15.6">
      <c r="A17" s="37"/>
      <c r="B17" s="2">
        <f>+'Ark1'!C375</f>
        <v>2024</v>
      </c>
      <c r="C17" s="2">
        <f>+'Ark1'!G375</f>
        <v>4</v>
      </c>
      <c r="D17" s="2" t="s">
        <v>67</v>
      </c>
      <c r="E17" s="2">
        <v>1</v>
      </c>
      <c r="F17" s="2" t="s">
        <v>51</v>
      </c>
      <c r="G17" s="2">
        <f>+'Ark1'!Q375</f>
        <v>5</v>
      </c>
      <c r="H17" s="2">
        <f t="shared" si="0"/>
        <v>-1</v>
      </c>
      <c r="I17" s="250">
        <f>+'Ark1'!R375</f>
        <v>2395</v>
      </c>
      <c r="J17" s="16">
        <f t="shared" si="1"/>
        <v>-158</v>
      </c>
      <c r="K17" s="227">
        <f t="shared" si="2"/>
        <v>93.811202506854684</v>
      </c>
      <c r="L17" s="250">
        <f>+'Ark1'!S375</f>
        <v>2395</v>
      </c>
      <c r="M17" s="49">
        <f>+'Ark1'!AA375</f>
        <v>100</v>
      </c>
      <c r="N17" s="49">
        <f t="shared" si="3"/>
        <v>0</v>
      </c>
      <c r="O17" s="49">
        <f>+'Ark1'!AB375</f>
        <v>100</v>
      </c>
      <c r="P17" s="5">
        <f>+'Ark1'!U375</f>
        <v>60.90939457202505</v>
      </c>
      <c r="Q17" s="5">
        <f t="shared" si="4"/>
        <v>9.4666800775534909E-2</v>
      </c>
      <c r="R17" s="5">
        <f>+'Ark1'!W375</f>
        <v>78.750313152401063</v>
      </c>
      <c r="S17" s="5">
        <f t="shared" si="5"/>
        <v>-4.8225814813631587</v>
      </c>
      <c r="T17" s="5">
        <f>+'Ark1'!X375</f>
        <v>8.0522683759261113</v>
      </c>
      <c r="U17" s="5">
        <f>+'Ark1'!Y375</f>
        <v>2.1866303398290099</v>
      </c>
      <c r="V17" s="16">
        <f>+'Ark1'!Z375</f>
        <v>-38.428382565235744</v>
      </c>
      <c r="W17" s="16">
        <f t="shared" si="6"/>
        <v>479</v>
      </c>
      <c r="X17" s="16">
        <f t="shared" si="7"/>
        <v>53.5</v>
      </c>
      <c r="Y17" s="49">
        <f>+'Ark1'!T375</f>
        <v>3.3311064718162839</v>
      </c>
      <c r="Z17" s="49">
        <f>+'Ark1'!V375</f>
        <v>85.319949244204608</v>
      </c>
      <c r="AA17" s="37"/>
      <c r="AB17" s="50"/>
      <c r="AC17" s="11"/>
      <c r="AD17" s="5"/>
      <c r="AF17" s="9"/>
      <c r="AG17" s="9"/>
    </row>
    <row r="18" spans="1:33" ht="15.6">
      <c r="A18" s="37"/>
      <c r="B18" s="2">
        <f>+'Ark1'!C376</f>
        <v>2024</v>
      </c>
      <c r="C18" s="2">
        <f>+'Ark1'!G376</f>
        <v>4</v>
      </c>
      <c r="D18" s="2" t="s">
        <v>67</v>
      </c>
      <c r="E18" s="2">
        <v>2</v>
      </c>
      <c r="F18" s="2" t="s">
        <v>10</v>
      </c>
      <c r="G18" s="2">
        <f>+'Ark1'!Q376</f>
        <v>0</v>
      </c>
      <c r="H18" s="2">
        <f t="shared" si="0"/>
        <v>0</v>
      </c>
      <c r="I18" s="250">
        <f>+'Ark1'!R376</f>
        <v>0</v>
      </c>
      <c r="J18" s="16">
        <f t="shared" si="1"/>
        <v>0</v>
      </c>
      <c r="K18" s="227" t="str">
        <f t="shared" si="2"/>
        <v/>
      </c>
      <c r="L18" s="250">
        <f>+'Ark1'!S376</f>
        <v>0</v>
      </c>
      <c r="M18" s="49">
        <f>+'Ark1'!AA376</f>
        <v>0</v>
      </c>
      <c r="N18" s="49">
        <f t="shared" si="3"/>
        <v>0</v>
      </c>
      <c r="O18" s="49">
        <f>+'Ark1'!AB376</f>
        <v>0</v>
      </c>
      <c r="P18" s="5">
        <f>+'Ark1'!U376</f>
        <v>0</v>
      </c>
      <c r="Q18" s="5">
        <f t="shared" si="4"/>
        <v>0</v>
      </c>
      <c r="R18" s="5">
        <f>+'Ark1'!W376</f>
        <v>0</v>
      </c>
      <c r="S18" s="5">
        <f t="shared" si="5"/>
        <v>0</v>
      </c>
      <c r="T18" s="5">
        <f>+'Ark1'!X376</f>
        <v>0</v>
      </c>
      <c r="U18" s="5">
        <f>+'Ark1'!Y376</f>
        <v>0</v>
      </c>
      <c r="V18" s="16">
        <f>+'Ark1'!Z376</f>
        <v>0</v>
      </c>
      <c r="W18" s="16" t="str">
        <f>IF(I18=0,"",I18/G18)</f>
        <v/>
      </c>
      <c r="X18" s="16" t="str">
        <f t="shared" si="7"/>
        <v/>
      </c>
      <c r="Y18" s="49">
        <f>+'Ark1'!T376</f>
        <v>0</v>
      </c>
      <c r="Z18" s="49">
        <f>+'Ark1'!V376</f>
        <v>0</v>
      </c>
      <c r="AA18" s="37"/>
      <c r="AB18" s="50"/>
      <c r="AC18" s="5"/>
      <c r="AD18" s="5"/>
      <c r="AF18" s="9"/>
      <c r="AG18" s="9"/>
    </row>
    <row r="19" spans="1:33" ht="15.6">
      <c r="A19" s="37"/>
      <c r="B19" s="37"/>
      <c r="C19" s="37"/>
      <c r="D19" s="37"/>
      <c r="E19" s="37"/>
      <c r="F19" s="37"/>
      <c r="G19" s="37"/>
      <c r="H19" s="37"/>
      <c r="I19" s="269"/>
      <c r="J19" s="64"/>
      <c r="K19" s="37"/>
      <c r="L19" s="269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50"/>
      <c r="AC19" s="5"/>
      <c r="AD19" s="5"/>
      <c r="AF19" s="9"/>
      <c r="AG19" s="9"/>
    </row>
    <row r="20" spans="1:33" ht="15.6">
      <c r="A20" s="37"/>
      <c r="B20" s="45">
        <f>+'Ark1'!C377</f>
        <v>2023</v>
      </c>
      <c r="C20" s="45">
        <f>+'Ark1'!G377</f>
        <v>1</v>
      </c>
      <c r="D20" s="46" t="str">
        <f t="shared" ref="D20:D27" si="8">+D11</f>
        <v>Øst</v>
      </c>
      <c r="E20" s="46">
        <v>1</v>
      </c>
      <c r="F20" s="46" t="s">
        <v>51</v>
      </c>
      <c r="G20" s="45">
        <f>+'Ark1'!Q377</f>
        <v>72</v>
      </c>
      <c r="H20" s="45"/>
      <c r="I20" s="278">
        <f>+'Ark1'!R377</f>
        <v>12258</v>
      </c>
      <c r="J20" s="65"/>
      <c r="K20" s="45"/>
      <c r="L20" s="278">
        <f>+'Ark1'!S377</f>
        <v>12249</v>
      </c>
      <c r="M20" s="97">
        <f>+'Ark1'!AA377</f>
        <v>87.971867374766745</v>
      </c>
      <c r="N20" s="97"/>
      <c r="O20" s="97">
        <f>+'Ark1'!AB377</f>
        <v>88.003051909280543</v>
      </c>
      <c r="P20" s="47">
        <f>+'Ark1'!U377</f>
        <v>61.326312352028715</v>
      </c>
      <c r="Q20" s="45"/>
      <c r="R20" s="47">
        <f>+'Ark1'!W377</f>
        <v>85.468487223446942</v>
      </c>
      <c r="S20" s="45"/>
      <c r="T20" s="47">
        <f>+'Ark1'!X377</f>
        <v>9.3798130913956452</v>
      </c>
      <c r="U20" s="47">
        <f>+'Ark1'!Y377</f>
        <v>2.4555935226433832</v>
      </c>
      <c r="V20" s="65">
        <f>+'Ark1'!Z377</f>
        <v>-21.396292972350924</v>
      </c>
      <c r="W20" s="65">
        <f t="shared" si="6"/>
        <v>170.25</v>
      </c>
      <c r="X20" s="65"/>
      <c r="Y20" s="97">
        <f>+'Ark1'!T377</f>
        <v>2.5115842714961656</v>
      </c>
      <c r="Z20" s="97">
        <f>+'Ark1'!V377</f>
        <v>92.598577706875915</v>
      </c>
      <c r="AA20" s="37"/>
      <c r="AB20" s="50"/>
      <c r="AC20" s="5"/>
      <c r="AD20" s="5"/>
      <c r="AF20" s="9"/>
      <c r="AG20" s="9"/>
    </row>
    <row r="21" spans="1:33" ht="15.6">
      <c r="A21" s="37"/>
      <c r="B21" s="45">
        <f>+'Ark1'!C378</f>
        <v>2023</v>
      </c>
      <c r="C21" s="45">
        <f>+'Ark1'!G378</f>
        <v>1</v>
      </c>
      <c r="D21" s="46" t="str">
        <f t="shared" si="8"/>
        <v>Øst</v>
      </c>
      <c r="E21" s="46">
        <v>2</v>
      </c>
      <c r="F21" s="46" t="s">
        <v>10</v>
      </c>
      <c r="G21" s="45">
        <f>+'Ark1'!Q378</f>
        <v>23</v>
      </c>
      <c r="H21" s="45"/>
      <c r="I21" s="278">
        <f>+'Ark1'!R378</f>
        <v>1676</v>
      </c>
      <c r="J21" s="65"/>
      <c r="K21" s="45"/>
      <c r="L21" s="278">
        <f>+'Ark1'!S378</f>
        <v>1675</v>
      </c>
      <c r="M21" s="97">
        <f>+'Ark1'!AA378</f>
        <v>12.028132625233248</v>
      </c>
      <c r="N21" s="97"/>
      <c r="O21" s="97">
        <f>+'Ark1'!AB378</f>
        <v>11.996948090719444</v>
      </c>
      <c r="P21" s="47">
        <f>+'Ark1'!U378</f>
        <v>60.909253731343277</v>
      </c>
      <c r="Q21" s="45"/>
      <c r="R21" s="47">
        <f>+'Ark1'!W378</f>
        <v>85.202865671641746</v>
      </c>
      <c r="S21" s="45"/>
      <c r="T21" s="47">
        <f>+'Ark1'!X378</f>
        <v>9.5927701707652737</v>
      </c>
      <c r="U21" s="47">
        <f>+'Ark1'!Y378</f>
        <v>2.2693554305018875</v>
      </c>
      <c r="V21" s="65">
        <f>+'Ark1'!Z378</f>
        <v>-39.603340380109408</v>
      </c>
      <c r="W21" s="65">
        <f t="shared" si="6"/>
        <v>72.869565217391298</v>
      </c>
      <c r="X21" s="65"/>
      <c r="Y21" s="97">
        <f>+'Ark1'!T378</f>
        <v>3.4576372315035799</v>
      </c>
      <c r="Z21" s="97">
        <f>+'Ark1'!V378</f>
        <v>92.310797044032356</v>
      </c>
      <c r="AA21" s="37"/>
      <c r="AB21" s="50"/>
      <c r="AC21" s="5"/>
      <c r="AD21" s="5"/>
      <c r="AF21" s="9"/>
      <c r="AG21" s="9"/>
    </row>
    <row r="22" spans="1:33" ht="15.6">
      <c r="A22" s="37"/>
      <c r="B22" s="45">
        <f>+'Ark1'!C379</f>
        <v>2023</v>
      </c>
      <c r="C22" s="45">
        <f>+'Ark1'!G379</f>
        <v>2</v>
      </c>
      <c r="D22" s="46" t="str">
        <f t="shared" si="8"/>
        <v>Vest</v>
      </c>
      <c r="E22" s="46">
        <v>1</v>
      </c>
      <c r="F22" s="46" t="s">
        <v>51</v>
      </c>
      <c r="G22" s="45">
        <f>+'Ark1'!Q379</f>
        <v>46</v>
      </c>
      <c r="H22" s="45"/>
      <c r="I22" s="278">
        <f>+'Ark1'!R379</f>
        <v>4632</v>
      </c>
      <c r="J22" s="65"/>
      <c r="K22" s="45"/>
      <c r="L22" s="278">
        <f>+'Ark1'!S379</f>
        <v>4632</v>
      </c>
      <c r="M22" s="97">
        <f>+'Ark1'!AA379</f>
        <v>85.084496693607647</v>
      </c>
      <c r="N22" s="97"/>
      <c r="O22" s="97">
        <f>+'Ark1'!AB379</f>
        <v>85.08346934912305</v>
      </c>
      <c r="P22" s="47">
        <f>+'Ark1'!U379</f>
        <v>60.581390328151961</v>
      </c>
      <c r="Q22" s="45"/>
      <c r="R22" s="47">
        <f>+'Ark1'!W379</f>
        <v>83.25693005181337</v>
      </c>
      <c r="S22" s="45"/>
      <c r="T22" s="47">
        <f>+'Ark1'!X379</f>
        <v>10.448272716176621</v>
      </c>
      <c r="U22" s="47">
        <f>+'Ark1'!Y379</f>
        <v>2.320932187500234</v>
      </c>
      <c r="V22" s="65">
        <f>+'Ark1'!Z379</f>
        <v>-34.350407145299805</v>
      </c>
      <c r="W22" s="65">
        <f t="shared" si="6"/>
        <v>100.69565217391305</v>
      </c>
      <c r="X22" s="65"/>
      <c r="Y22" s="97">
        <f>+'Ark1'!T379</f>
        <v>3.9974093264248718</v>
      </c>
      <c r="Z22" s="97">
        <f>+'Ark1'!V379</f>
        <v>90.202524433167326</v>
      </c>
      <c r="AA22" s="37"/>
      <c r="AB22" s="50"/>
      <c r="AC22" s="5"/>
      <c r="AD22" s="5"/>
      <c r="AF22" s="9"/>
      <c r="AG22" s="9"/>
    </row>
    <row r="23" spans="1:33" ht="15.6">
      <c r="A23" s="37"/>
      <c r="B23" s="45">
        <f>+'Ark1'!C380</f>
        <v>2023</v>
      </c>
      <c r="C23" s="45">
        <f>+'Ark1'!G380</f>
        <v>2</v>
      </c>
      <c r="D23" s="46" t="str">
        <f t="shared" si="8"/>
        <v>Vest</v>
      </c>
      <c r="E23" s="46">
        <v>2</v>
      </c>
      <c r="F23" s="46" t="s">
        <v>10</v>
      </c>
      <c r="G23" s="45">
        <f>+'Ark1'!Q380</f>
        <v>14</v>
      </c>
      <c r="H23" s="45"/>
      <c r="I23" s="278">
        <f>+'Ark1'!R380</f>
        <v>812</v>
      </c>
      <c r="J23" s="65"/>
      <c r="K23" s="45"/>
      <c r="L23" s="278">
        <f>+'Ark1'!S380</f>
        <v>810</v>
      </c>
      <c r="M23" s="97">
        <f>+'Ark1'!AA380</f>
        <v>14.915503306392361</v>
      </c>
      <c r="N23" s="97"/>
      <c r="O23" s="97">
        <f>+'Ark1'!AB380</f>
        <v>14.91653065087695</v>
      </c>
      <c r="P23" s="47">
        <f>+'Ark1'!U380</f>
        <v>60.949382716049392</v>
      </c>
      <c r="Q23" s="45"/>
      <c r="R23" s="47">
        <f>+'Ark1'!W380</f>
        <v>83.548765432098818</v>
      </c>
      <c r="S23" s="45"/>
      <c r="T23" s="47">
        <f>+'Ark1'!X380</f>
        <v>11.120669431256877</v>
      </c>
      <c r="U23" s="47">
        <f>+'Ark1'!Y380</f>
        <v>2.2816835595396756</v>
      </c>
      <c r="V23" s="65">
        <f>+'Ark1'!Z380</f>
        <v>-57.395053930886419</v>
      </c>
      <c r="W23" s="65">
        <f t="shared" si="6"/>
        <v>58</v>
      </c>
      <c r="X23" s="65"/>
      <c r="Y23" s="97">
        <f>+'Ark1'!T380</f>
        <v>3.4236453201970445</v>
      </c>
      <c r="Z23" s="97">
        <f>+'Ark1'!V380</f>
        <v>90.518705776921735</v>
      </c>
      <c r="AA23" s="37"/>
      <c r="AB23" s="50"/>
      <c r="AC23" s="5"/>
      <c r="AD23" s="5"/>
      <c r="AF23" s="9"/>
      <c r="AG23" s="9"/>
    </row>
    <row r="24" spans="1:33" ht="15.6">
      <c r="A24" s="37"/>
      <c r="B24" s="45">
        <f>+'Ark1'!C381</f>
        <v>2023</v>
      </c>
      <c r="C24" s="45">
        <f>+'Ark1'!G381</f>
        <v>3</v>
      </c>
      <c r="D24" s="46" t="str">
        <f t="shared" si="8"/>
        <v>Midt</v>
      </c>
      <c r="E24" s="46">
        <v>1</v>
      </c>
      <c r="F24" s="46" t="s">
        <v>51</v>
      </c>
      <c r="G24" s="45">
        <f>+'Ark1'!Q381</f>
        <v>40</v>
      </c>
      <c r="H24" s="45"/>
      <c r="I24" s="278">
        <f>+'Ark1'!R381</f>
        <v>6348</v>
      </c>
      <c r="J24" s="65"/>
      <c r="K24" s="45"/>
      <c r="L24" s="278">
        <f>+'Ark1'!S381</f>
        <v>6345</v>
      </c>
      <c r="M24" s="97">
        <f>+'Ark1'!AA381</f>
        <v>99.24953095684802</v>
      </c>
      <c r="N24" s="97"/>
      <c r="O24" s="97">
        <f>+'Ark1'!AB381</f>
        <v>99.249997456879598</v>
      </c>
      <c r="P24" s="47">
        <f>+'Ark1'!U381</f>
        <v>60.223010244286833</v>
      </c>
      <c r="Q24" s="45"/>
      <c r="R24" s="47">
        <f>+'Ark1'!W381</f>
        <v>86.124759653270502</v>
      </c>
      <c r="S24" s="45"/>
      <c r="T24" s="47">
        <f>+'Ark1'!X381</f>
        <v>11.820008815298657</v>
      </c>
      <c r="U24" s="47">
        <f>+'Ark1'!Y381</f>
        <v>2.3395540348214801</v>
      </c>
      <c r="V24" s="65">
        <f>+'Ark1'!Z381</f>
        <v>-44.445314058327824</v>
      </c>
      <c r="W24" s="65">
        <f t="shared" si="6"/>
        <v>158.69999999999999</v>
      </c>
      <c r="X24" s="65"/>
      <c r="Y24" s="97">
        <f>+'Ark1'!T381</f>
        <v>4.7644927536231876</v>
      </c>
      <c r="Z24" s="97">
        <f>+'Ark1'!V381</f>
        <v>93.309598757606082</v>
      </c>
      <c r="AA24" s="37"/>
      <c r="AB24" s="50"/>
      <c r="AC24" s="5"/>
      <c r="AD24" s="5"/>
      <c r="AF24" s="9"/>
      <c r="AG24" s="9"/>
    </row>
    <row r="25" spans="1:33" ht="16.5" customHeight="1">
      <c r="A25" s="37"/>
      <c r="B25" s="45">
        <f>+'Ark1'!C382</f>
        <v>2023</v>
      </c>
      <c r="C25" s="45">
        <f>+'Ark1'!G382</f>
        <v>3</v>
      </c>
      <c r="D25" s="46" t="str">
        <f t="shared" si="8"/>
        <v>Midt</v>
      </c>
      <c r="E25" s="46">
        <v>2</v>
      </c>
      <c r="F25" s="46" t="s">
        <v>10</v>
      </c>
      <c r="G25" s="45">
        <f>+'Ark1'!Q382</f>
        <v>9</v>
      </c>
      <c r="H25" s="45"/>
      <c r="I25" s="278">
        <f>+'Ark1'!R382</f>
        <v>48</v>
      </c>
      <c r="J25" s="65"/>
      <c r="K25" s="45"/>
      <c r="L25" s="278">
        <f>+'Ark1'!S382</f>
        <v>48</v>
      </c>
      <c r="M25" s="97">
        <f>+'Ark1'!AA382</f>
        <v>0.75046904315197005</v>
      </c>
      <c r="N25" s="97"/>
      <c r="O25" s="97">
        <f>+'Ark1'!AB382</f>
        <v>0.75000254312042114</v>
      </c>
      <c r="P25" s="47">
        <f>+'Ark1'!U382</f>
        <v>61.1875</v>
      </c>
      <c r="Q25" s="45"/>
      <c r="R25" s="47">
        <f>+'Ark1'!W382</f>
        <v>86.016666666666708</v>
      </c>
      <c r="S25" s="45"/>
      <c r="T25" s="47">
        <f>+'Ark1'!X382</f>
        <v>14.994753712178348</v>
      </c>
      <c r="U25" s="47">
        <f>+'Ark1'!Y382</f>
        <v>3.1068221304091406</v>
      </c>
      <c r="V25" s="65">
        <f>+'Ark1'!Z382</f>
        <v>-47.942212973482555</v>
      </c>
      <c r="W25" s="65">
        <f t="shared" si="6"/>
        <v>5.333333333333333</v>
      </c>
      <c r="X25" s="65"/>
      <c r="Y25" s="97">
        <f>+'Ark1'!T382</f>
        <v>4.6041666666666679</v>
      </c>
      <c r="Z25" s="97">
        <f>+'Ark1'!V382</f>
        <v>93.192488262910757</v>
      </c>
      <c r="AA25" s="37"/>
      <c r="AB25" s="50"/>
      <c r="AC25" s="5"/>
      <c r="AD25" s="5"/>
      <c r="AF25" s="9"/>
      <c r="AG25" s="9"/>
    </row>
    <row r="26" spans="1:33" ht="16.5" customHeight="1">
      <c r="A26" s="37"/>
      <c r="B26" s="45">
        <f>+'Ark1'!C383</f>
        <v>2023</v>
      </c>
      <c r="C26" s="45">
        <f>+'Ark1'!G383</f>
        <v>4</v>
      </c>
      <c r="D26" s="46" t="str">
        <f t="shared" si="8"/>
        <v>Nord</v>
      </c>
      <c r="E26" s="46">
        <v>1</v>
      </c>
      <c r="F26" s="46" t="s">
        <v>51</v>
      </c>
      <c r="G26" s="45">
        <f>+'Ark1'!Q383</f>
        <v>6</v>
      </c>
      <c r="H26" s="45"/>
      <c r="I26" s="278">
        <f>+'Ark1'!R383</f>
        <v>2553</v>
      </c>
      <c r="J26" s="65"/>
      <c r="K26" s="45"/>
      <c r="L26" s="278">
        <f>+'Ark1'!S383</f>
        <v>2553</v>
      </c>
      <c r="M26" s="97">
        <f>+'Ark1'!AA383</f>
        <v>100</v>
      </c>
      <c r="N26" s="97"/>
      <c r="O26" s="97">
        <f>+'Ark1'!AB383</f>
        <v>99.999999999999986</v>
      </c>
      <c r="P26" s="47">
        <f>+'Ark1'!U383</f>
        <v>60.814727771249515</v>
      </c>
      <c r="Q26" s="45"/>
      <c r="R26" s="47">
        <f>+'Ark1'!W383</f>
        <v>83.572894633764221</v>
      </c>
      <c r="S26" s="45"/>
      <c r="T26" s="47">
        <f>+'Ark1'!X383</f>
        <v>8.9219825237322876</v>
      </c>
      <c r="U26" s="47">
        <f>+'Ark1'!Y383</f>
        <v>2.1656223554372862</v>
      </c>
      <c r="V26" s="65">
        <f>+'Ark1'!Z383</f>
        <v>-43.247551066590141</v>
      </c>
      <c r="W26" s="65">
        <f t="shared" si="6"/>
        <v>425.5</v>
      </c>
      <c r="X26" s="65"/>
      <c r="Y26" s="97">
        <f>+'Ark1'!T383</f>
        <v>3.2440266353309823</v>
      </c>
      <c r="Z26" s="97">
        <f>+'Ark1'!V383</f>
        <v>90.544847923904811</v>
      </c>
      <c r="AA26" s="37"/>
      <c r="AB26" s="50"/>
      <c r="AC26" s="5"/>
      <c r="AD26" s="5"/>
      <c r="AF26" s="9"/>
      <c r="AG26" s="9"/>
    </row>
    <row r="27" spans="1:33" ht="15.6">
      <c r="A27" s="37"/>
      <c r="B27" s="45">
        <f>+'Ark1'!C384</f>
        <v>2023</v>
      </c>
      <c r="C27" s="45">
        <f>+'Ark1'!G384</f>
        <v>4</v>
      </c>
      <c r="D27" s="46" t="str">
        <f t="shared" si="8"/>
        <v>Nord</v>
      </c>
      <c r="E27" s="46">
        <v>2</v>
      </c>
      <c r="F27" s="46" t="s">
        <v>10</v>
      </c>
      <c r="G27" s="45">
        <f>+'Ark1'!Q384</f>
        <v>0</v>
      </c>
      <c r="H27" s="45"/>
      <c r="I27" s="278">
        <f>+'Ark1'!R384</f>
        <v>0</v>
      </c>
      <c r="J27" s="65"/>
      <c r="K27" s="45"/>
      <c r="L27" s="278">
        <f>+'Ark1'!S384</f>
        <v>0</v>
      </c>
      <c r="M27" s="97">
        <f>+'Ark1'!AA384</f>
        <v>0</v>
      </c>
      <c r="N27" s="97"/>
      <c r="O27" s="97">
        <f>+'Ark1'!AB384</f>
        <v>0</v>
      </c>
      <c r="P27" s="47">
        <f>+'Ark1'!U384</f>
        <v>0</v>
      </c>
      <c r="Q27" s="45"/>
      <c r="R27" s="47">
        <f>+'Ark1'!W384</f>
        <v>0</v>
      </c>
      <c r="S27" s="45"/>
      <c r="T27" s="47">
        <f>+'Ark1'!X384</f>
        <v>0</v>
      </c>
      <c r="U27" s="47">
        <f>+'Ark1'!Y384</f>
        <v>0</v>
      </c>
      <c r="V27" s="65">
        <f>+'Ark1'!Z384</f>
        <v>0</v>
      </c>
      <c r="W27" s="65" t="e">
        <f t="shared" si="6"/>
        <v>#DIV/0!</v>
      </c>
      <c r="X27" s="65"/>
      <c r="Y27" s="97">
        <f>+'Ark1'!T384</f>
        <v>0</v>
      </c>
      <c r="Z27" s="97">
        <f>+'Ark1'!V384</f>
        <v>0</v>
      </c>
      <c r="AA27" s="37"/>
      <c r="AB27" s="49"/>
      <c r="AC27" s="5"/>
      <c r="AD27" s="5"/>
      <c r="AF27" s="9"/>
      <c r="AG27" s="9"/>
    </row>
    <row r="28" spans="1:33" ht="15.6">
      <c r="A28" s="37"/>
      <c r="B28" s="37"/>
      <c r="C28" s="37"/>
      <c r="D28" s="37"/>
      <c r="E28" s="37"/>
      <c r="F28" s="37"/>
      <c r="G28" s="37"/>
      <c r="H28" s="37"/>
      <c r="I28" s="269"/>
      <c r="J28" s="64"/>
      <c r="K28" s="37"/>
      <c r="L28" s="269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64"/>
      <c r="Y28" s="37"/>
      <c r="Z28" s="37"/>
      <c r="AA28" s="37"/>
      <c r="AB28" s="49"/>
      <c r="AC28" s="5"/>
      <c r="AD28" s="5"/>
      <c r="AF28" s="9"/>
      <c r="AG28" s="9"/>
    </row>
    <row r="29" spans="1:33" ht="17.25" customHeight="1">
      <c r="A29" s="37"/>
      <c r="B29">
        <f>+'Ark1'!C385</f>
        <v>2022</v>
      </c>
      <c r="C29">
        <f>+'Ark1'!G385</f>
        <v>1</v>
      </c>
      <c r="D29" s="3" t="str">
        <f>+D20</f>
        <v>Øst</v>
      </c>
      <c r="E29" s="3">
        <v>1</v>
      </c>
      <c r="F29" s="3" t="s">
        <v>51</v>
      </c>
      <c r="G29">
        <f>+'Ark1'!Q385</f>
        <v>77</v>
      </c>
      <c r="H29">
        <f t="shared" ref="H29:H36" si="9">+G29-G38</f>
        <v>29</v>
      </c>
      <c r="I29" s="249">
        <f>+'Ark1'!R385</f>
        <v>11604</v>
      </c>
      <c r="J29" s="9">
        <f t="shared" ref="J29:J36" si="10">+I29-I38</f>
        <v>2924</v>
      </c>
      <c r="L29" s="249">
        <f>+'Ark1'!S385</f>
        <v>11601</v>
      </c>
      <c r="M29" s="98">
        <f>+'Ark1'!AA385</f>
        <v>84.208998548621196</v>
      </c>
      <c r="N29" s="98">
        <f t="shared" ref="N29:N36" si="11">+M29-M38</f>
        <v>7.8005478443958509</v>
      </c>
      <c r="O29" s="98">
        <f>+'Ark1'!AB385</f>
        <v>84.228716292371487</v>
      </c>
      <c r="P29" s="1">
        <f>+'Ark1'!U385</f>
        <v>60.826221877424359</v>
      </c>
      <c r="Q29">
        <f t="shared" ref="Q29:Q36" si="12">+P29-P38</f>
        <v>-0.33683412626312759</v>
      </c>
      <c r="R29" s="1">
        <f>+'Ark1'!W385</f>
        <v>87.096723558313982</v>
      </c>
      <c r="S29">
        <f t="shared" ref="S29:S36" si="13">+R29-R38</f>
        <v>1.9095755979544293</v>
      </c>
      <c r="T29" s="1">
        <f>+'Ark1'!X385</f>
        <v>9.8767614079294184</v>
      </c>
      <c r="U29" s="1">
        <f>+'Ark1'!Y385</f>
        <v>2.5244202237656528</v>
      </c>
      <c r="V29" s="9">
        <f>+'Ark1'!Z385</f>
        <v>-29.108152183174681</v>
      </c>
      <c r="W29" s="9">
        <f t="shared" si="6"/>
        <v>150.7012987012987</v>
      </c>
      <c r="X29" s="9">
        <f t="shared" ref="X29:X36" si="14">+W29-W38</f>
        <v>-30.132034632034646</v>
      </c>
      <c r="Y29" s="98">
        <f>+'Ark1'!T385</f>
        <v>3.3160978972768</v>
      </c>
      <c r="Z29" s="98">
        <f>+'Ark1'!V385</f>
        <v>94.362647408790821</v>
      </c>
      <c r="AA29" s="37"/>
      <c r="AF29" s="9"/>
      <c r="AG29" s="9"/>
    </row>
    <row r="30" spans="1:33" ht="15.6">
      <c r="A30" s="37"/>
      <c r="B30">
        <f>+'Ark1'!C386</f>
        <v>2022</v>
      </c>
      <c r="C30">
        <f>+'Ark1'!G386</f>
        <v>1</v>
      </c>
      <c r="D30" s="3" t="str">
        <f t="shared" ref="D30:D36" si="15">+D21</f>
        <v>Øst</v>
      </c>
      <c r="E30" s="3">
        <v>2</v>
      </c>
      <c r="F30" s="3" t="s">
        <v>10</v>
      </c>
      <c r="G30">
        <f>+'Ark1'!Q386</f>
        <v>18</v>
      </c>
      <c r="H30">
        <f t="shared" si="9"/>
        <v>-1</v>
      </c>
      <c r="I30" s="249">
        <f>+'Ark1'!R386</f>
        <v>2176</v>
      </c>
      <c r="J30" s="9">
        <f t="shared" si="10"/>
        <v>-504</v>
      </c>
      <c r="L30" s="249">
        <f>+'Ark1'!S386</f>
        <v>2175</v>
      </c>
      <c r="M30" s="98">
        <f>+'Ark1'!AA386</f>
        <v>15.79100145137881</v>
      </c>
      <c r="N30" s="98">
        <f t="shared" si="11"/>
        <v>-7.8005478443958385</v>
      </c>
      <c r="O30" s="98">
        <f>+'Ark1'!AB386</f>
        <v>15.771283707628537</v>
      </c>
      <c r="P30" s="1">
        <f>+'Ark1'!U386</f>
        <v>61.175172413793113</v>
      </c>
      <c r="Q30">
        <f t="shared" si="12"/>
        <v>-0.27686192737896675</v>
      </c>
      <c r="R30" s="1">
        <f>+'Ark1'!W386</f>
        <v>86.989195402298819</v>
      </c>
      <c r="S30">
        <f t="shared" si="13"/>
        <v>1.0568325803503029</v>
      </c>
      <c r="T30" s="1">
        <f>+'Ark1'!X386</f>
        <v>8.4060497123449895</v>
      </c>
      <c r="U30" s="1">
        <f>+'Ark1'!Y386</f>
        <v>2.1155428433376979</v>
      </c>
      <c r="V30" s="9">
        <f>+'Ark1'!Z386</f>
        <v>-32.043863984471415</v>
      </c>
      <c r="W30" s="9">
        <f t="shared" si="6"/>
        <v>120.88888888888889</v>
      </c>
      <c r="X30" s="9">
        <f t="shared" si="14"/>
        <v>-20.163742690058484</v>
      </c>
      <c r="Y30" s="98">
        <f>+'Ark1'!T386</f>
        <v>2.7169117647058822</v>
      </c>
      <c r="Z30" s="98">
        <f>+'Ark1'!V386</f>
        <v>94.246148864895829</v>
      </c>
      <c r="AA30" s="37"/>
      <c r="AB30" s="49"/>
      <c r="AD30" s="5"/>
      <c r="AF30" s="9"/>
      <c r="AG30" s="9"/>
    </row>
    <row r="31" spans="1:33" ht="15.6">
      <c r="A31" s="37"/>
      <c r="B31">
        <f>+'Ark1'!C387</f>
        <v>2022</v>
      </c>
      <c r="C31">
        <f>+'Ark1'!G387</f>
        <v>2</v>
      </c>
      <c r="D31" s="3" t="str">
        <f t="shared" si="15"/>
        <v>Vest</v>
      </c>
      <c r="E31" s="3">
        <v>1</v>
      </c>
      <c r="F31" s="3" t="s">
        <v>51</v>
      </c>
      <c r="G31">
        <f>+'Ark1'!Q387</f>
        <v>52</v>
      </c>
      <c r="H31">
        <f t="shared" si="9"/>
        <v>6</v>
      </c>
      <c r="I31" s="249">
        <f>+'Ark1'!R387</f>
        <v>4925</v>
      </c>
      <c r="J31" s="9">
        <f t="shared" si="10"/>
        <v>1005</v>
      </c>
      <c r="L31" s="249">
        <f>+'Ark1'!S387</f>
        <v>4922</v>
      </c>
      <c r="M31" s="98">
        <f>+'Ark1'!AA387</f>
        <v>81.87863674147961</v>
      </c>
      <c r="N31" s="98">
        <f t="shared" si="11"/>
        <v>12.961618457372737</v>
      </c>
      <c r="O31" s="98">
        <f>+'Ark1'!AB387</f>
        <v>80.798947194031498</v>
      </c>
      <c r="P31" s="1">
        <f>+'Ark1'!U387</f>
        <v>60.99918732222671</v>
      </c>
      <c r="Q31">
        <f t="shared" si="12"/>
        <v>0.40530977120631206</v>
      </c>
      <c r="R31" s="1">
        <f>+'Ark1'!W387</f>
        <v>83.217683868346086</v>
      </c>
      <c r="S31">
        <f t="shared" si="13"/>
        <v>-0.18358398879682625</v>
      </c>
      <c r="T31" s="1">
        <f>+'Ark1'!X387</f>
        <v>10.667263901197613</v>
      </c>
      <c r="U31" s="1">
        <f>+'Ark1'!Y387</f>
        <v>2.327947823847988</v>
      </c>
      <c r="V31" s="9">
        <f>+'Ark1'!Z387</f>
        <v>-41.900662011579591</v>
      </c>
      <c r="W31" s="9">
        <f t="shared" si="6"/>
        <v>94.711538461538467</v>
      </c>
      <c r="X31" s="9">
        <f t="shared" si="14"/>
        <v>9.4941471571906391</v>
      </c>
      <c r="Y31" s="98">
        <f>+'Ark1'!T387</f>
        <v>3.3729949238578678</v>
      </c>
      <c r="Z31" s="98">
        <f>+'Ark1'!V387</f>
        <v>90.160004191057766</v>
      </c>
      <c r="AA31" s="37"/>
      <c r="AB31" s="49"/>
      <c r="AF31" s="9"/>
      <c r="AG31" s="9"/>
    </row>
    <row r="32" spans="1:33">
      <c r="A32" s="37"/>
      <c r="B32">
        <f>+'Ark1'!C388</f>
        <v>2022</v>
      </c>
      <c r="C32">
        <f>+'Ark1'!G388</f>
        <v>2</v>
      </c>
      <c r="D32" s="3" t="str">
        <f t="shared" si="15"/>
        <v>Vest</v>
      </c>
      <c r="E32" s="3">
        <v>2</v>
      </c>
      <c r="F32" s="3" t="s">
        <v>10</v>
      </c>
      <c r="G32">
        <f>+'Ark1'!Q388</f>
        <v>15</v>
      </c>
      <c r="H32">
        <f t="shared" si="9"/>
        <v>-6</v>
      </c>
      <c r="I32" s="249">
        <f>+'Ark1'!R388</f>
        <v>1090</v>
      </c>
      <c r="J32" s="9">
        <f t="shared" si="10"/>
        <v>-678</v>
      </c>
      <c r="L32" s="249">
        <f>+'Ark1'!S388</f>
        <v>1090</v>
      </c>
      <c r="M32" s="98">
        <f>+'Ark1'!AA388</f>
        <v>18.121363258520361</v>
      </c>
      <c r="N32" s="98">
        <f t="shared" si="11"/>
        <v>-12.961618457372747</v>
      </c>
      <c r="O32" s="98">
        <f>+'Ark1'!AB388</f>
        <v>19.201052805968505</v>
      </c>
      <c r="P32" s="1">
        <f>+'Ark1'!U388</f>
        <v>60.711926605504601</v>
      </c>
      <c r="Q32">
        <f t="shared" si="12"/>
        <v>-0.60952217774383399</v>
      </c>
      <c r="R32" s="1">
        <f>+'Ark1'!W388</f>
        <v>89.274403669724819</v>
      </c>
      <c r="S32">
        <f t="shared" si="13"/>
        <v>3.2622927472574332</v>
      </c>
      <c r="T32" s="1">
        <f>+'Ark1'!X388</f>
        <v>10.788143162809527</v>
      </c>
      <c r="U32" s="1">
        <f>+'Ark1'!Y388</f>
        <v>2.3417912367348688</v>
      </c>
      <c r="V32" s="9">
        <f>+'Ark1'!Z388</f>
        <v>-50.651068258721615</v>
      </c>
      <c r="W32" s="9">
        <f t="shared" si="6"/>
        <v>72.666666666666671</v>
      </c>
      <c r="X32" s="9">
        <f t="shared" si="14"/>
        <v>-11.523809523809518</v>
      </c>
      <c r="Y32" s="98">
        <f>+'Ark1'!T388</f>
        <v>3.8064220183486239</v>
      </c>
      <c r="Z32" s="98">
        <f>+'Ark1'!V388</f>
        <v>96.721997475324827</v>
      </c>
      <c r="AA32" s="37"/>
      <c r="AB32" s="11"/>
      <c r="AF32" s="9"/>
      <c r="AG32" s="9"/>
    </row>
    <row r="33" spans="1:34" ht="15.6">
      <c r="A33" s="37"/>
      <c r="B33">
        <f>+'Ark1'!C389</f>
        <v>2022</v>
      </c>
      <c r="C33">
        <f>+'Ark1'!G389</f>
        <v>3</v>
      </c>
      <c r="D33" s="3" t="str">
        <f t="shared" si="15"/>
        <v>Midt</v>
      </c>
      <c r="E33" s="3">
        <v>1</v>
      </c>
      <c r="F33" s="3" t="s">
        <v>51</v>
      </c>
      <c r="G33">
        <f>+'Ark1'!Q389</f>
        <v>38</v>
      </c>
      <c r="H33">
        <f t="shared" si="9"/>
        <v>-4</v>
      </c>
      <c r="I33" s="249">
        <f>+'Ark1'!R389</f>
        <v>6298</v>
      </c>
      <c r="J33" s="9">
        <f t="shared" si="10"/>
        <v>4</v>
      </c>
      <c r="L33" s="249">
        <f>+'Ark1'!S389</f>
        <v>6294</v>
      </c>
      <c r="M33" s="98">
        <f>+'Ark1'!AA389</f>
        <v>99.463044851547679</v>
      </c>
      <c r="N33" s="98">
        <f t="shared" si="11"/>
        <v>4.9443483505715875</v>
      </c>
      <c r="O33" s="98">
        <f>+'Ark1'!AB389</f>
        <v>99.413725402878597</v>
      </c>
      <c r="P33" s="1">
        <f>+'Ark1'!U389</f>
        <v>60.608833809977753</v>
      </c>
      <c r="Q33">
        <f t="shared" si="12"/>
        <v>-0.42694863277034045</v>
      </c>
      <c r="R33" s="1">
        <f>+'Ark1'!W389</f>
        <v>84.79359707658115</v>
      </c>
      <c r="S33">
        <f t="shared" si="13"/>
        <v>0.57950833612319741</v>
      </c>
      <c r="T33" s="1">
        <f>+'Ark1'!X389</f>
        <v>11.536246215025328</v>
      </c>
      <c r="U33" s="1">
        <f>+'Ark1'!Y389</f>
        <v>2.405406104092719</v>
      </c>
      <c r="V33" s="9">
        <f>+'Ark1'!Z389</f>
        <v>-47.015030202595057</v>
      </c>
      <c r="W33" s="9">
        <f t="shared" si="6"/>
        <v>165.73684210526315</v>
      </c>
      <c r="X33" s="9">
        <f t="shared" si="14"/>
        <v>15.879699248120289</v>
      </c>
      <c r="Y33" s="98">
        <f>+'Ark1'!T389</f>
        <v>4.0004763416957756</v>
      </c>
      <c r="Z33" s="98">
        <f>+'Ark1'!V389</f>
        <v>91.867385781777571</v>
      </c>
      <c r="AA33" s="37"/>
      <c r="AB33" s="5"/>
      <c r="AH33"/>
    </row>
    <row r="34" spans="1:34">
      <c r="A34" s="37"/>
      <c r="B34">
        <f>+'Ark1'!C390</f>
        <v>2022</v>
      </c>
      <c r="C34">
        <f>+'Ark1'!G390</f>
        <v>3</v>
      </c>
      <c r="D34" s="3" t="str">
        <f t="shared" si="15"/>
        <v>Midt</v>
      </c>
      <c r="E34" s="3">
        <v>2</v>
      </c>
      <c r="F34" s="3" t="s">
        <v>10</v>
      </c>
      <c r="G34">
        <f>+'Ark1'!Q390</f>
        <v>6</v>
      </c>
      <c r="H34">
        <f t="shared" si="9"/>
        <v>-5</v>
      </c>
      <c r="I34" s="249">
        <f>+'Ark1'!R390</f>
        <v>34</v>
      </c>
      <c r="J34" s="9">
        <f t="shared" si="10"/>
        <v>-331</v>
      </c>
      <c r="L34" s="249">
        <f>+'Ark1'!S390</f>
        <v>34</v>
      </c>
      <c r="M34" s="98">
        <f>+'Ark1'!AA390</f>
        <v>0.53695514845230574</v>
      </c>
      <c r="N34" s="98">
        <f t="shared" si="11"/>
        <v>-4.9443483505715706</v>
      </c>
      <c r="O34" s="98">
        <f>+'Ark1'!AB390</f>
        <v>0.58627459712137397</v>
      </c>
      <c r="P34" s="1">
        <f>+'Ark1'!U390</f>
        <v>61.441176470588239</v>
      </c>
      <c r="Q34">
        <f t="shared" si="12"/>
        <v>-0.71541693600515543</v>
      </c>
      <c r="R34" s="1">
        <f>+'Ark1'!W390</f>
        <v>92.544117647058812</v>
      </c>
      <c r="S34">
        <f t="shared" si="13"/>
        <v>-2.1229153199741688</v>
      </c>
      <c r="T34" s="1">
        <f>+'Ark1'!X390</f>
        <v>16.63837151209216</v>
      </c>
      <c r="U34" s="1">
        <f>+'Ark1'!Y390</f>
        <v>3.2916219537647393</v>
      </c>
      <c r="V34" s="9">
        <f>+'Ark1'!Z390</f>
        <v>-58.137051147162509</v>
      </c>
      <c r="W34" s="9">
        <f t="shared" si="6"/>
        <v>5.666666666666667</v>
      </c>
      <c r="X34" s="9">
        <f t="shared" si="14"/>
        <v>-27.515151515151512</v>
      </c>
      <c r="Y34" s="98">
        <f>+'Ark1'!T390</f>
        <v>2.7058823529411762</v>
      </c>
      <c r="Z34" s="98">
        <f>+'Ark1'!V390</f>
        <v>100.26448282454908</v>
      </c>
      <c r="AA34" s="37"/>
      <c r="AB34" s="4"/>
      <c r="AC34" s="4"/>
      <c r="AD34" s="4"/>
      <c r="AH34"/>
    </row>
    <row r="35" spans="1:34" ht="15.6">
      <c r="A35" s="37"/>
      <c r="B35">
        <f>+'Ark1'!C391</f>
        <v>2022</v>
      </c>
      <c r="C35">
        <f>+'Ark1'!G391</f>
        <v>4</v>
      </c>
      <c r="D35" s="3" t="str">
        <f t="shared" si="15"/>
        <v>Nord</v>
      </c>
      <c r="E35" s="3">
        <v>1</v>
      </c>
      <c r="F35" s="3" t="s">
        <v>51</v>
      </c>
      <c r="G35">
        <f>+'Ark1'!Q391</f>
        <v>6</v>
      </c>
      <c r="H35">
        <f t="shared" si="9"/>
        <v>-2</v>
      </c>
      <c r="I35" s="249">
        <f>+'Ark1'!R391</f>
        <v>2675</v>
      </c>
      <c r="J35" s="9">
        <f t="shared" si="10"/>
        <v>90</v>
      </c>
      <c r="L35" s="249">
        <f>+'Ark1'!S391</f>
        <v>2675</v>
      </c>
      <c r="M35" s="98">
        <f>+'Ark1'!AA391</f>
        <v>100</v>
      </c>
      <c r="N35" s="98">
        <f t="shared" si="11"/>
        <v>0</v>
      </c>
      <c r="O35" s="98">
        <f>+'Ark1'!AB391</f>
        <v>100</v>
      </c>
      <c r="P35" s="1">
        <f>+'Ark1'!U391</f>
        <v>61.20485981308412</v>
      </c>
      <c r="Q35">
        <f t="shared" si="12"/>
        <v>6.0565809215638922E-2</v>
      </c>
      <c r="R35" s="1">
        <f>+'Ark1'!W391</f>
        <v>84.826265420560659</v>
      </c>
      <c r="S35">
        <f t="shared" si="13"/>
        <v>3.9017841969410938E-3</v>
      </c>
      <c r="T35" s="1">
        <f>+'Ark1'!X391</f>
        <v>9.4504354286587056</v>
      </c>
      <c r="U35" s="1">
        <f>+'Ark1'!Y391</f>
        <v>2.0569223741417364</v>
      </c>
      <c r="V35" s="9">
        <f>+'Ark1'!Z391</f>
        <v>-46.322498049586002</v>
      </c>
      <c r="W35" s="9">
        <f t="shared" si="6"/>
        <v>445.83333333333331</v>
      </c>
      <c r="X35" s="9">
        <f t="shared" si="14"/>
        <v>122.70833333333331</v>
      </c>
      <c r="Y35" s="98">
        <f>+'Ark1'!T391</f>
        <v>2.5794392523364489</v>
      </c>
      <c r="Z35" s="98">
        <f>+'Ark1'!V391</f>
        <v>91.902779437227395</v>
      </c>
      <c r="AA35" s="37"/>
      <c r="AB35" s="14"/>
      <c r="AC35" s="1"/>
      <c r="AD35" s="16"/>
      <c r="AH35"/>
    </row>
    <row r="36" spans="1:34" ht="15.6">
      <c r="A36" s="37"/>
      <c r="B36">
        <f>+'Ark1'!C392</f>
        <v>2022</v>
      </c>
      <c r="C36">
        <f>+'Ark1'!G392</f>
        <v>4</v>
      </c>
      <c r="D36" s="3" t="str">
        <f t="shared" si="15"/>
        <v>Nord</v>
      </c>
      <c r="E36" s="3">
        <v>2</v>
      </c>
      <c r="F36" s="3" t="s">
        <v>10</v>
      </c>
      <c r="G36">
        <f>+'Ark1'!Q392</f>
        <v>0</v>
      </c>
      <c r="H36">
        <f t="shared" si="9"/>
        <v>0</v>
      </c>
      <c r="I36" s="249">
        <f>+'Ark1'!R392</f>
        <v>0</v>
      </c>
      <c r="J36" s="9">
        <f t="shared" si="10"/>
        <v>0</v>
      </c>
      <c r="L36" s="249">
        <f>+'Ark1'!S392</f>
        <v>0</v>
      </c>
      <c r="M36" s="98">
        <f>+'Ark1'!AA392</f>
        <v>0</v>
      </c>
      <c r="N36" s="98">
        <f t="shared" si="11"/>
        <v>0</v>
      </c>
      <c r="O36" s="98">
        <f>+'Ark1'!AB392</f>
        <v>0</v>
      </c>
      <c r="P36" s="1">
        <f>+'Ark1'!U392</f>
        <v>0</v>
      </c>
      <c r="Q36">
        <f t="shared" si="12"/>
        <v>0</v>
      </c>
      <c r="R36" s="1">
        <f>+'Ark1'!W392</f>
        <v>0</v>
      </c>
      <c r="S36">
        <f t="shared" si="13"/>
        <v>0</v>
      </c>
      <c r="T36" s="1">
        <f>+'Ark1'!X392</f>
        <v>0</v>
      </c>
      <c r="U36" s="1">
        <f>+'Ark1'!Y392</f>
        <v>0</v>
      </c>
      <c r="V36" s="9">
        <f>+'Ark1'!Z392</f>
        <v>0</v>
      </c>
      <c r="W36" s="9" t="e">
        <f t="shared" si="6"/>
        <v>#DIV/0!</v>
      </c>
      <c r="X36" s="9" t="e">
        <f t="shared" si="14"/>
        <v>#DIV/0!</v>
      </c>
      <c r="Y36" s="98">
        <f>+'Ark1'!T392</f>
        <v>0</v>
      </c>
      <c r="Z36" s="98">
        <f>+'Ark1'!V392</f>
        <v>0</v>
      </c>
      <c r="AA36" s="37"/>
      <c r="AB36" s="14"/>
      <c r="AC36" s="1"/>
      <c r="AD36" s="16"/>
      <c r="AH36"/>
    </row>
    <row r="37" spans="1:34" ht="15.6">
      <c r="A37" s="37"/>
      <c r="B37" s="37"/>
      <c r="C37" s="37"/>
      <c r="D37" s="37"/>
      <c r="E37" s="37"/>
      <c r="F37" s="37"/>
      <c r="G37" s="37"/>
      <c r="H37" s="37"/>
      <c r="I37" s="269"/>
      <c r="J37" s="64"/>
      <c r="K37" s="37"/>
      <c r="L37" s="269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64"/>
      <c r="Y37" s="37"/>
      <c r="Z37" s="37"/>
      <c r="AA37" s="37"/>
      <c r="AB37" s="14"/>
      <c r="AC37" s="1"/>
      <c r="AD37" s="16"/>
      <c r="AH37"/>
    </row>
    <row r="38" spans="1:34" ht="15.6">
      <c r="A38" s="37"/>
      <c r="B38" s="45">
        <f>+'Ark1'!C393</f>
        <v>2021</v>
      </c>
      <c r="C38" s="45">
        <f>+'Ark1'!G393</f>
        <v>1</v>
      </c>
      <c r="D38" s="46" t="str">
        <f>+D29</f>
        <v>Øst</v>
      </c>
      <c r="E38" s="46">
        <v>1</v>
      </c>
      <c r="F38" s="46" t="s">
        <v>51</v>
      </c>
      <c r="G38" s="45">
        <f>+'Ark1'!Q393</f>
        <v>48</v>
      </c>
      <c r="H38" s="45"/>
      <c r="I38" s="278">
        <f>+'Ark1'!R393</f>
        <v>8680</v>
      </c>
      <c r="J38" s="65"/>
      <c r="K38" s="45"/>
      <c r="L38" s="278">
        <f>+'Ark1'!S393</f>
        <v>8678</v>
      </c>
      <c r="M38" s="97">
        <f>+'Ark1'!AA393</f>
        <v>76.408450704225345</v>
      </c>
      <c r="N38" s="97"/>
      <c r="O38" s="97">
        <f>+'Ark1'!AB393</f>
        <v>76.256856075933783</v>
      </c>
      <c r="P38" s="47">
        <f>+'Ark1'!U393</f>
        <v>61.163056003687487</v>
      </c>
      <c r="Q38" s="45"/>
      <c r="R38" s="47">
        <f>+'Ark1'!W393</f>
        <v>85.187147960359553</v>
      </c>
      <c r="S38" s="45"/>
      <c r="T38" s="47">
        <f>+'Ark1'!X393</f>
        <v>10.425022522611252</v>
      </c>
      <c r="U38" s="47">
        <f>+'Ark1'!Y393</f>
        <v>2.4282816376554339</v>
      </c>
      <c r="V38" s="65">
        <f>+'Ark1'!Z393</f>
        <v>-31.785961817478888</v>
      </c>
      <c r="W38" s="65">
        <f t="shared" si="6"/>
        <v>180.83333333333334</v>
      </c>
      <c r="X38" s="65"/>
      <c r="Y38" s="97">
        <f>+'Ark1'!T393</f>
        <v>16.3213133640553</v>
      </c>
      <c r="Z38" s="97">
        <f>+'Ark1'!V393</f>
        <v>92.29376810439841</v>
      </c>
      <c r="AA38" s="37"/>
      <c r="AB38" s="14"/>
      <c r="AC38" s="1"/>
      <c r="AD38" s="16"/>
      <c r="AH38"/>
    </row>
    <row r="39" spans="1:34" ht="15.6">
      <c r="A39" s="37"/>
      <c r="B39" s="45">
        <f>+'Ark1'!C394</f>
        <v>2021</v>
      </c>
      <c r="C39" s="45">
        <f>+'Ark1'!G394</f>
        <v>1</v>
      </c>
      <c r="D39" s="46" t="str">
        <f t="shared" ref="D39:D45" si="16">+D30</f>
        <v>Øst</v>
      </c>
      <c r="E39" s="46">
        <v>2</v>
      </c>
      <c r="F39" s="46" t="s">
        <v>10</v>
      </c>
      <c r="G39" s="45">
        <f>+'Ark1'!Q394</f>
        <v>19</v>
      </c>
      <c r="H39" s="45"/>
      <c r="I39" s="278">
        <f>+'Ark1'!R394</f>
        <v>2680</v>
      </c>
      <c r="J39" s="65"/>
      <c r="K39" s="45"/>
      <c r="L39" s="278">
        <f>+'Ark1'!S394</f>
        <v>2679</v>
      </c>
      <c r="M39" s="97">
        <f>+'Ark1'!AA394</f>
        <v>23.591549295774648</v>
      </c>
      <c r="N39" s="97"/>
      <c r="O39" s="97">
        <f>+'Ark1'!AB394</f>
        <v>23.743143924066203</v>
      </c>
      <c r="P39" s="47">
        <f>+'Ark1'!U394</f>
        <v>61.45203434117208</v>
      </c>
      <c r="Q39" s="45"/>
      <c r="R39" s="47">
        <f>+'Ark1'!W394</f>
        <v>85.932362821948516</v>
      </c>
      <c r="S39" s="45"/>
      <c r="T39" s="47">
        <f>+'Ark1'!X394</f>
        <v>7.8774000743304446</v>
      </c>
      <c r="U39" s="47">
        <f>+'Ark1'!Y394</f>
        <v>2.0827941590770145</v>
      </c>
      <c r="V39" s="65">
        <f>+'Ark1'!Z394</f>
        <v>-32.52735600969627</v>
      </c>
      <c r="W39" s="65">
        <f t="shared" si="6"/>
        <v>141.05263157894737</v>
      </c>
      <c r="X39" s="65"/>
      <c r="Y39" s="97">
        <f>+'Ark1'!T394</f>
        <v>16.489552238805963</v>
      </c>
      <c r="Z39" s="97">
        <f>+'Ark1'!V394</f>
        <v>93.101151486401562</v>
      </c>
      <c r="AA39" s="37"/>
      <c r="AB39" s="14"/>
      <c r="AC39" s="1"/>
      <c r="AD39" s="16"/>
      <c r="AH39"/>
    </row>
    <row r="40" spans="1:34" ht="15.6">
      <c r="A40" s="37"/>
      <c r="B40" s="45">
        <f>+'Ark1'!C395</f>
        <v>2021</v>
      </c>
      <c r="C40" s="45">
        <f>+'Ark1'!G395</f>
        <v>2</v>
      </c>
      <c r="D40" s="46" t="str">
        <f t="shared" si="16"/>
        <v>Vest</v>
      </c>
      <c r="E40" s="46">
        <v>1</v>
      </c>
      <c r="F40" s="46" t="s">
        <v>51</v>
      </c>
      <c r="G40" s="45">
        <f>+'Ark1'!Q395</f>
        <v>46</v>
      </c>
      <c r="H40" s="45"/>
      <c r="I40" s="278">
        <f>+'Ark1'!R395</f>
        <v>3920</v>
      </c>
      <c r="J40" s="65"/>
      <c r="K40" s="45"/>
      <c r="L40" s="278">
        <f>+'Ark1'!S395</f>
        <v>3920</v>
      </c>
      <c r="M40" s="97">
        <f>+'Ark1'!AA395</f>
        <v>68.917018284106874</v>
      </c>
      <c r="N40" s="97"/>
      <c r="O40" s="97">
        <f>+'Ark1'!AB395</f>
        <v>68.270579494033029</v>
      </c>
      <c r="P40" s="47">
        <f>+'Ark1'!U395</f>
        <v>60.593877551020398</v>
      </c>
      <c r="Q40" s="45"/>
      <c r="R40" s="47">
        <f>+'Ark1'!W395</f>
        <v>83.401267857142912</v>
      </c>
      <c r="S40" s="45"/>
      <c r="T40" s="47">
        <f>+'Ark1'!X395</f>
        <v>9.7316084204338686</v>
      </c>
      <c r="U40" s="47">
        <f>+'Ark1'!Y395</f>
        <v>2.4213892254085705</v>
      </c>
      <c r="V40" s="65">
        <f>+'Ark1'!Z395</f>
        <v>-28.574533859411023</v>
      </c>
      <c r="W40" s="65">
        <f t="shared" si="6"/>
        <v>85.217391304347828</v>
      </c>
      <c r="X40" s="65"/>
      <c r="Y40" s="97">
        <f>+'Ark1'!T395</f>
        <v>16.096938775510203</v>
      </c>
      <c r="Z40" s="97">
        <f>+'Ark1'!V395</f>
        <v>90.358903420523262</v>
      </c>
      <c r="AA40" s="37"/>
      <c r="AB40" s="14"/>
      <c r="AC40" s="11"/>
      <c r="AD40" s="16"/>
      <c r="AH40"/>
    </row>
    <row r="41" spans="1:34" ht="15.6">
      <c r="A41" s="37"/>
      <c r="B41" s="45">
        <f>+'Ark1'!C396</f>
        <v>2021</v>
      </c>
      <c r="C41" s="45">
        <f>+'Ark1'!G396</f>
        <v>2</v>
      </c>
      <c r="D41" s="46" t="str">
        <f t="shared" si="16"/>
        <v>Vest</v>
      </c>
      <c r="E41" s="46">
        <v>2</v>
      </c>
      <c r="F41" s="46" t="s">
        <v>10</v>
      </c>
      <c r="G41" s="45">
        <f>+'Ark1'!Q396</f>
        <v>21</v>
      </c>
      <c r="H41" s="45"/>
      <c r="I41" s="278">
        <f>+'Ark1'!R396</f>
        <v>1768</v>
      </c>
      <c r="J41" s="65"/>
      <c r="K41" s="45"/>
      <c r="L41" s="278">
        <f>+'Ark1'!S396</f>
        <v>1767</v>
      </c>
      <c r="M41" s="97">
        <f>+'Ark1'!AA396</f>
        <v>31.082981715893109</v>
      </c>
      <c r="N41" s="97"/>
      <c r="O41" s="97">
        <f>+'Ark1'!AB396</f>
        <v>31.729420505966953</v>
      </c>
      <c r="P41" s="47">
        <f>+'Ark1'!U396</f>
        <v>61.321448783248435</v>
      </c>
      <c r="Q41" s="45"/>
      <c r="R41" s="47">
        <f>+'Ark1'!W396</f>
        <v>86.012110922467386</v>
      </c>
      <c r="S41" s="45"/>
      <c r="T41" s="47">
        <f>+'Ark1'!X396</f>
        <v>11.434224454069319</v>
      </c>
      <c r="U41" s="47">
        <f>+'Ark1'!Y396</f>
        <v>2.3166698738784839</v>
      </c>
      <c r="V41" s="65">
        <f>+'Ark1'!Z396</f>
        <v>-47.719045241372626</v>
      </c>
      <c r="W41" s="65">
        <f t="shared" si="6"/>
        <v>84.19047619047619</v>
      </c>
      <c r="X41" s="65"/>
      <c r="Y41" s="97">
        <f>+'Ark1'!T396</f>
        <v>16.369343891402714</v>
      </c>
      <c r="Z41" s="97">
        <f>+'Ark1'!V396</f>
        <v>93.187552462044948</v>
      </c>
      <c r="AA41" s="37"/>
      <c r="AB41" s="14"/>
      <c r="AC41" s="11"/>
      <c r="AD41" s="16"/>
      <c r="AH41"/>
    </row>
    <row r="42" spans="1:34" ht="15.6">
      <c r="A42" s="37"/>
      <c r="B42" s="45">
        <f>+'Ark1'!C397</f>
        <v>2021</v>
      </c>
      <c r="C42" s="45">
        <f>+'Ark1'!G397</f>
        <v>3</v>
      </c>
      <c r="D42" s="46" t="str">
        <f t="shared" si="16"/>
        <v>Midt</v>
      </c>
      <c r="E42" s="46">
        <v>1</v>
      </c>
      <c r="F42" s="46" t="s">
        <v>51</v>
      </c>
      <c r="G42" s="45">
        <f>+'Ark1'!Q397</f>
        <v>42</v>
      </c>
      <c r="H42" s="45"/>
      <c r="I42" s="278">
        <f>+'Ark1'!R397</f>
        <v>6294</v>
      </c>
      <c r="J42" s="65"/>
      <c r="K42" s="45"/>
      <c r="L42" s="278">
        <f>+'Ark1'!S397</f>
        <v>6288</v>
      </c>
      <c r="M42" s="97">
        <f>+'Ark1'!AA397</f>
        <v>94.518696500976091</v>
      </c>
      <c r="N42" s="97"/>
      <c r="O42" s="97">
        <f>+'Ark1'!AB397</f>
        <v>93.892449757919437</v>
      </c>
      <c r="P42" s="47">
        <f>+'Ark1'!U397</f>
        <v>61.035782442748094</v>
      </c>
      <c r="Q42" s="45"/>
      <c r="R42" s="47">
        <f>+'Ark1'!W397</f>
        <v>84.214088740457953</v>
      </c>
      <c r="S42" s="45"/>
      <c r="T42" s="47">
        <f>+'Ark1'!X397</f>
        <v>10.403759804163712</v>
      </c>
      <c r="U42" s="47">
        <f>+'Ark1'!Y397</f>
        <v>2.4095913674867262</v>
      </c>
      <c r="V42" s="65">
        <f>+'Ark1'!Z397</f>
        <v>-47.824405337837</v>
      </c>
      <c r="W42" s="65">
        <f t="shared" si="6"/>
        <v>149.85714285714286</v>
      </c>
      <c r="X42" s="65"/>
      <c r="Y42" s="97">
        <f>+'Ark1'!T397</f>
        <v>16.257705751509373</v>
      </c>
      <c r="Z42" s="97">
        <f>+'Ark1'!V397</f>
        <v>91.239532763226634</v>
      </c>
      <c r="AA42" s="37"/>
      <c r="AB42" s="14"/>
      <c r="AC42" s="11"/>
      <c r="AD42" s="16"/>
      <c r="AH42"/>
    </row>
    <row r="43" spans="1:34" ht="15.6">
      <c r="A43" s="37"/>
      <c r="B43" s="45">
        <f>+'Ark1'!C398</f>
        <v>2021</v>
      </c>
      <c r="C43" s="45">
        <f>+'Ark1'!G398</f>
        <v>3</v>
      </c>
      <c r="D43" s="46" t="str">
        <f t="shared" si="16"/>
        <v>Midt</v>
      </c>
      <c r="E43" s="46">
        <v>2</v>
      </c>
      <c r="F43" s="46" t="s">
        <v>10</v>
      </c>
      <c r="G43" s="45">
        <f>+'Ark1'!Q398</f>
        <v>11</v>
      </c>
      <c r="H43" s="45"/>
      <c r="I43" s="278">
        <f>+'Ark1'!R398</f>
        <v>365</v>
      </c>
      <c r="J43" s="65"/>
      <c r="K43" s="45"/>
      <c r="L43" s="278">
        <f>+'Ark1'!S398</f>
        <v>364</v>
      </c>
      <c r="M43" s="97">
        <f>+'Ark1'!AA398</f>
        <v>5.481303499023876</v>
      </c>
      <c r="N43" s="97"/>
      <c r="O43" s="97">
        <f>+'Ark1'!AB398</f>
        <v>6.107550242080559</v>
      </c>
      <c r="P43" s="47">
        <f>+'Ark1'!U398</f>
        <v>62.156593406593394</v>
      </c>
      <c r="Q43" s="45"/>
      <c r="R43" s="47">
        <f>+'Ark1'!W398</f>
        <v>94.667032967032981</v>
      </c>
      <c r="S43" s="45"/>
      <c r="T43" s="47">
        <f>+'Ark1'!X398</f>
        <v>12.5908276394866</v>
      </c>
      <c r="U43" s="47">
        <f>+'Ark1'!Y398</f>
        <v>2.3996761318931914</v>
      </c>
      <c r="V43" s="65">
        <f>+'Ark1'!Z398</f>
        <v>-62.896046770038041</v>
      </c>
      <c r="W43" s="65">
        <f t="shared" si="6"/>
        <v>33.18181818181818</v>
      </c>
      <c r="X43" s="65"/>
      <c r="Y43" s="97">
        <f>+'Ark1'!T398</f>
        <v>16.542465753424658</v>
      </c>
      <c r="Z43" s="97">
        <f>+'Ark1'!V398</f>
        <v>102.56449942257082</v>
      </c>
      <c r="AA43" s="37"/>
      <c r="AB43" s="14"/>
      <c r="AC43" s="11"/>
      <c r="AD43" s="16"/>
      <c r="AH43"/>
    </row>
    <row r="44" spans="1:34" ht="15.6">
      <c r="A44" s="37"/>
      <c r="B44" s="45">
        <f>+'Ark1'!C399</f>
        <v>2021</v>
      </c>
      <c r="C44" s="45">
        <f>+'Ark1'!G399</f>
        <v>4</v>
      </c>
      <c r="D44" s="46" t="str">
        <f t="shared" si="16"/>
        <v>Nord</v>
      </c>
      <c r="E44" s="46">
        <v>1</v>
      </c>
      <c r="F44" s="46" t="s">
        <v>51</v>
      </c>
      <c r="G44" s="45">
        <f>+'Ark1'!Q399</f>
        <v>8</v>
      </c>
      <c r="H44" s="45"/>
      <c r="I44" s="278">
        <f>+'Ark1'!R399</f>
        <v>2585</v>
      </c>
      <c r="J44" s="65"/>
      <c r="K44" s="45"/>
      <c r="L44" s="278">
        <f>+'Ark1'!S399</f>
        <v>2585</v>
      </c>
      <c r="M44" s="97">
        <f>+'Ark1'!AA399</f>
        <v>100</v>
      </c>
      <c r="N44" s="97"/>
      <c r="O44" s="97">
        <f>+'Ark1'!AB399</f>
        <v>100</v>
      </c>
      <c r="P44" s="47">
        <f>+'Ark1'!U399</f>
        <v>61.144294003868481</v>
      </c>
      <c r="Q44" s="45"/>
      <c r="R44" s="47">
        <f>+'Ark1'!W399</f>
        <v>84.822363636363718</v>
      </c>
      <c r="S44" s="45"/>
      <c r="T44" s="47">
        <f>+'Ark1'!X399</f>
        <v>9.8656261242389753</v>
      </c>
      <c r="U44" s="47">
        <f>+'Ark1'!Y399</f>
        <v>2.1083951505478686</v>
      </c>
      <c r="V44" s="65">
        <f>+'Ark1'!Z399</f>
        <v>-39.047458290979577</v>
      </c>
      <c r="W44" s="65">
        <f t="shared" si="6"/>
        <v>323.125</v>
      </c>
      <c r="X44" s="65"/>
      <c r="Y44" s="97">
        <f>+'Ark1'!T399</f>
        <v>16.354738878143134</v>
      </c>
      <c r="Z44" s="97">
        <f>+'Ark1'!V399</f>
        <v>91.898552152073378</v>
      </c>
      <c r="AA44" s="37"/>
      <c r="AB44" s="14"/>
      <c r="AC44" s="5"/>
      <c r="AD44" s="16"/>
      <c r="AH44"/>
    </row>
    <row r="45" spans="1:34" ht="15.6">
      <c r="A45" s="37"/>
      <c r="B45" s="45">
        <f>+'Ark1'!C400</f>
        <v>2021</v>
      </c>
      <c r="C45" s="45">
        <f>+'Ark1'!G400</f>
        <v>4</v>
      </c>
      <c r="D45" s="46" t="str">
        <f t="shared" si="16"/>
        <v>Nord</v>
      </c>
      <c r="E45" s="46">
        <v>2</v>
      </c>
      <c r="F45" s="46" t="s">
        <v>10</v>
      </c>
      <c r="G45" s="45">
        <f>+'Ark1'!Q400</f>
        <v>0</v>
      </c>
      <c r="H45" s="45"/>
      <c r="I45" s="278">
        <f>+'Ark1'!R400</f>
        <v>0</v>
      </c>
      <c r="J45" s="65"/>
      <c r="K45" s="45"/>
      <c r="L45" s="278">
        <f>+'Ark1'!S400</f>
        <v>0</v>
      </c>
      <c r="M45" s="97">
        <f>+'Ark1'!AA400</f>
        <v>0</v>
      </c>
      <c r="N45" s="97"/>
      <c r="O45" s="97">
        <f>+'Ark1'!AB400</f>
        <v>0</v>
      </c>
      <c r="P45" s="47">
        <f>+'Ark1'!U400</f>
        <v>0</v>
      </c>
      <c r="Q45" s="45"/>
      <c r="R45" s="47">
        <f>+'Ark1'!W400</f>
        <v>0</v>
      </c>
      <c r="S45" s="45"/>
      <c r="T45" s="47">
        <f>+'Ark1'!X400</f>
        <v>0</v>
      </c>
      <c r="U45" s="47">
        <f>+'Ark1'!Y400</f>
        <v>0</v>
      </c>
      <c r="V45" s="65">
        <f>+'Ark1'!Z400</f>
        <v>0</v>
      </c>
      <c r="W45" s="65" t="e">
        <f t="shared" si="6"/>
        <v>#DIV/0!</v>
      </c>
      <c r="X45" s="65"/>
      <c r="Y45" s="97">
        <f>+'Ark1'!T400</f>
        <v>0</v>
      </c>
      <c r="Z45" s="97">
        <f>+'Ark1'!V400</f>
        <v>0</v>
      </c>
      <c r="AA45" s="37"/>
      <c r="AB45" s="14"/>
      <c r="AC45" s="5"/>
      <c r="AD45" s="16"/>
      <c r="AH45"/>
    </row>
    <row r="46" spans="1:34" ht="15.6">
      <c r="A46" s="37"/>
      <c r="B46" s="37"/>
      <c r="C46" s="37"/>
      <c r="D46" s="37"/>
      <c r="E46" s="37"/>
      <c r="F46" s="37"/>
      <c r="G46" s="37"/>
      <c r="H46" s="37"/>
      <c r="I46" s="269"/>
      <c r="J46" s="64"/>
      <c r="K46" s="37"/>
      <c r="L46" s="269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64"/>
      <c r="Y46" s="37"/>
      <c r="Z46" s="37"/>
      <c r="AA46" s="37"/>
      <c r="AB46" s="14"/>
      <c r="AC46" s="5"/>
      <c r="AD46" s="16"/>
      <c r="AH46"/>
    </row>
    <row r="47" spans="1:34" ht="15.6">
      <c r="A47" s="37"/>
      <c r="B47">
        <f>+'Ark1'!C401</f>
        <v>2020</v>
      </c>
      <c r="C47">
        <f>+'Ark1'!G401</f>
        <v>1</v>
      </c>
      <c r="D47" s="3" t="s">
        <v>4</v>
      </c>
      <c r="E47" s="3">
        <v>1</v>
      </c>
      <c r="F47" s="3" t="s">
        <v>51</v>
      </c>
      <c r="G47">
        <f>+'Ark1'!Q401</f>
        <v>52</v>
      </c>
      <c r="H47">
        <f t="shared" ref="H47:H54" si="17">+G47-G56</f>
        <v>11</v>
      </c>
      <c r="I47" s="249">
        <f>+'Ark1'!R401</f>
        <v>7195</v>
      </c>
      <c r="J47" s="9">
        <f t="shared" ref="J47:J54" si="18">+I47-I56</f>
        <v>908</v>
      </c>
      <c r="L47" s="249">
        <f>+'Ark1'!S401</f>
        <v>7188</v>
      </c>
      <c r="M47" s="98">
        <f>+'Ark1'!AA401</f>
        <v>81.006530060797104</v>
      </c>
      <c r="N47" s="98">
        <f t="shared" ref="N47:N54" si="19">+M47-M56</f>
        <v>-7.5801967251688041</v>
      </c>
      <c r="O47" s="98">
        <f>+'Ark1'!AB401</f>
        <v>80.772249787123499</v>
      </c>
      <c r="P47" s="1">
        <f>+'Ark1'!U401</f>
        <v>61.572621035058418</v>
      </c>
      <c r="Q47">
        <f t="shared" ref="Q47:Q54" si="20">+P47-P56</f>
        <v>1.7967097110918928E-2</v>
      </c>
      <c r="R47" s="1">
        <f>+'Ark1'!W401</f>
        <v>82.148476627713109</v>
      </c>
      <c r="S47">
        <f t="shared" ref="S47:S54" si="21">+R47-R56</f>
        <v>1.9497654105291673</v>
      </c>
      <c r="T47" s="1">
        <f>+'Ark1'!X401</f>
        <v>10.307911897144463</v>
      </c>
      <c r="U47" s="1">
        <f>+'Ark1'!Y401</f>
        <v>2.5644473224300444</v>
      </c>
      <c r="V47" s="9">
        <f>+'Ark1'!Z401</f>
        <v>-44.388157976233408</v>
      </c>
      <c r="W47" s="9">
        <f t="shared" si="6"/>
        <v>138.36538461538461</v>
      </c>
      <c r="X47" s="9">
        <f t="shared" ref="X47:X54" si="22">+W47-W56</f>
        <v>-14.976078799249535</v>
      </c>
      <c r="Y47" s="98">
        <f>+'Ark1'!T401</f>
        <v>16.416400277970808</v>
      </c>
      <c r="Z47" s="98">
        <f>+'Ark1'!V401</f>
        <v>89.001599813340377</v>
      </c>
      <c r="AA47" s="37"/>
      <c r="AB47" s="14"/>
      <c r="AC47" s="5"/>
      <c r="AD47" s="16"/>
      <c r="AH47"/>
    </row>
    <row r="48" spans="1:34" ht="15.6">
      <c r="A48" s="37"/>
      <c r="B48">
        <f>+'Ark1'!C402</f>
        <v>2020</v>
      </c>
      <c r="C48">
        <f>+'Ark1'!G402</f>
        <v>1</v>
      </c>
      <c r="D48" s="3" t="s">
        <v>4</v>
      </c>
      <c r="E48" s="3">
        <v>2</v>
      </c>
      <c r="F48" s="3" t="s">
        <v>10</v>
      </c>
      <c r="G48">
        <f>+'Ark1'!Q402</f>
        <v>14</v>
      </c>
      <c r="H48">
        <f t="shared" si="17"/>
        <v>7</v>
      </c>
      <c r="I48" s="249">
        <f>+'Ark1'!R402</f>
        <v>1687</v>
      </c>
      <c r="J48" s="9">
        <f t="shared" si="18"/>
        <v>877</v>
      </c>
      <c r="L48" s="249">
        <f>+'Ark1'!S402</f>
        <v>1686</v>
      </c>
      <c r="M48" s="98">
        <f>+'Ark1'!AA402</f>
        <v>18.993469939202878</v>
      </c>
      <c r="N48" s="98">
        <f t="shared" si="19"/>
        <v>7.5801967251687756</v>
      </c>
      <c r="O48" s="98">
        <f>+'Ark1'!AB402</f>
        <v>19.227750212876501</v>
      </c>
      <c r="P48" s="1">
        <f>+'Ark1'!U402</f>
        <v>61.568801897983398</v>
      </c>
      <c r="Q48">
        <f t="shared" si="20"/>
        <v>-0.31021044769560291</v>
      </c>
      <c r="R48" s="1">
        <f>+'Ark1'!W402</f>
        <v>83.395610913404482</v>
      </c>
      <c r="S48">
        <f t="shared" si="21"/>
        <v>0.79252449365145594</v>
      </c>
      <c r="T48" s="1">
        <f>+'Ark1'!X402</f>
        <v>7.1145110728644818</v>
      </c>
      <c r="U48" s="1">
        <f>+'Ark1'!Y402</f>
        <v>2.1560583873752788</v>
      </c>
      <c r="V48" s="9">
        <f>+'Ark1'!Z402</f>
        <v>-43.087016382320343</v>
      </c>
      <c r="W48" s="9">
        <f t="shared" si="6"/>
        <v>120.5</v>
      </c>
      <c r="X48" s="9">
        <f t="shared" si="22"/>
        <v>4.7857142857142918</v>
      </c>
      <c r="Y48" s="98">
        <f>+'Ark1'!T402</f>
        <v>16.50563129816242</v>
      </c>
      <c r="Z48" s="98">
        <f>+'Ark1'!V402</f>
        <v>90.352774554067821</v>
      </c>
      <c r="AA48" s="37"/>
      <c r="AB48" s="14"/>
      <c r="AC48" s="5"/>
      <c r="AD48" s="16"/>
      <c r="AH48"/>
    </row>
    <row r="49" spans="1:34" ht="15.6">
      <c r="A49" s="37"/>
      <c r="B49">
        <f>+'Ark1'!C403</f>
        <v>2020</v>
      </c>
      <c r="C49">
        <f>+'Ark1'!G403</f>
        <v>2</v>
      </c>
      <c r="D49" s="3" t="s">
        <v>5</v>
      </c>
      <c r="E49" s="3">
        <v>1</v>
      </c>
      <c r="F49" s="3" t="s">
        <v>51</v>
      </c>
      <c r="G49">
        <f>+'Ark1'!Q403</f>
        <v>39</v>
      </c>
      <c r="H49">
        <f t="shared" si="17"/>
        <v>9</v>
      </c>
      <c r="I49" s="249">
        <f>+'Ark1'!R403</f>
        <v>1743</v>
      </c>
      <c r="J49" s="9">
        <f t="shared" si="18"/>
        <v>-988</v>
      </c>
      <c r="L49" s="249">
        <f>+'Ark1'!S403</f>
        <v>1742</v>
      </c>
      <c r="M49" s="98">
        <f>+'Ark1'!AA403</f>
        <v>57.429983525535398</v>
      </c>
      <c r="N49" s="98">
        <f t="shared" si="19"/>
        <v>-12.327360024911592</v>
      </c>
      <c r="O49" s="98">
        <f>+'Ark1'!AB403</f>
        <v>56.725302639288792</v>
      </c>
      <c r="P49" s="1">
        <f>+'Ark1'!U403</f>
        <v>60.742250287026408</v>
      </c>
      <c r="Q49">
        <f t="shared" si="20"/>
        <v>-0.80487109177815341</v>
      </c>
      <c r="R49" s="1">
        <f>+'Ark1'!W403</f>
        <v>81.428880597015024</v>
      </c>
      <c r="S49">
        <f t="shared" si="21"/>
        <v>-3.5446502361637044E-2</v>
      </c>
      <c r="T49" s="1">
        <f>+'Ark1'!X403</f>
        <v>11.867453517706004</v>
      </c>
      <c r="U49" s="1">
        <f>+'Ark1'!Y403</f>
        <v>2.92081393855341</v>
      </c>
      <c r="V49" s="9">
        <f>+'Ark1'!Z403</f>
        <v>-45.534977939510689</v>
      </c>
      <c r="W49" s="9">
        <f t="shared" si="6"/>
        <v>44.692307692307693</v>
      </c>
      <c r="X49" s="9">
        <f t="shared" si="22"/>
        <v>-46.341025641025638</v>
      </c>
      <c r="Y49" s="98">
        <f>+'Ark1'!T403</f>
        <v>16.040160642570285</v>
      </c>
      <c r="Z49" s="98">
        <f>+'Ark1'!V403</f>
        <v>88.221972477805906</v>
      </c>
      <c r="AA49" s="37"/>
      <c r="AB49" s="14"/>
      <c r="AC49" s="5"/>
      <c r="AD49" s="16"/>
      <c r="AH49"/>
    </row>
    <row r="50" spans="1:34" ht="15.6">
      <c r="A50" s="37"/>
      <c r="B50">
        <f>+'Ark1'!C404</f>
        <v>2020</v>
      </c>
      <c r="C50">
        <f>+'Ark1'!G404</f>
        <v>2</v>
      </c>
      <c r="D50" s="3" t="s">
        <v>5</v>
      </c>
      <c r="E50" s="3">
        <v>2</v>
      </c>
      <c r="F50" s="3" t="s">
        <v>10</v>
      </c>
      <c r="G50">
        <f>+'Ark1'!Q404</f>
        <v>18</v>
      </c>
      <c r="H50">
        <f t="shared" si="17"/>
        <v>-4</v>
      </c>
      <c r="I50" s="249">
        <f>+'Ark1'!R404</f>
        <v>1292</v>
      </c>
      <c r="J50" s="9">
        <f t="shared" si="18"/>
        <v>108</v>
      </c>
      <c r="L50" s="249">
        <f>+'Ark1'!S404</f>
        <v>1292</v>
      </c>
      <c r="M50" s="98">
        <f>+'Ark1'!AA404</f>
        <v>42.570016474464595</v>
      </c>
      <c r="N50" s="98">
        <f t="shared" si="19"/>
        <v>12.327360024911592</v>
      </c>
      <c r="O50" s="98">
        <f>+'Ark1'!AB404</f>
        <v>43.274697360711237</v>
      </c>
      <c r="P50" s="1">
        <f>+'Ark1'!U404</f>
        <v>61.729102167182639</v>
      </c>
      <c r="Q50">
        <f t="shared" si="20"/>
        <v>-0.35704648146599993</v>
      </c>
      <c r="R50" s="1">
        <f>+'Ark1'!W404</f>
        <v>83.738003095975273</v>
      </c>
      <c r="S50">
        <f t="shared" si="21"/>
        <v>0.77009769056986954</v>
      </c>
      <c r="T50" s="1">
        <f>+'Ark1'!X404</f>
        <v>10.582919823357136</v>
      </c>
      <c r="U50" s="1">
        <f>+'Ark1'!Y404</f>
        <v>2.3010943954576817</v>
      </c>
      <c r="V50" s="9">
        <f>+'Ark1'!Z404</f>
        <v>-45.601570546693509</v>
      </c>
      <c r="W50" s="9">
        <f t="shared" si="6"/>
        <v>71.777777777777771</v>
      </c>
      <c r="X50" s="9">
        <f t="shared" si="22"/>
        <v>17.959595959595951</v>
      </c>
      <c r="Y50" s="98">
        <f>+'Ark1'!T404</f>
        <v>16.514705882352938</v>
      </c>
      <c r="Z50" s="98">
        <f>+'Ark1'!V404</f>
        <v>90.723730331500789</v>
      </c>
      <c r="AA50" s="37"/>
      <c r="AB50" s="14"/>
      <c r="AC50" s="5"/>
      <c r="AD50" s="16"/>
      <c r="AH50"/>
    </row>
    <row r="51" spans="1:34" ht="15.6">
      <c r="A51" s="37"/>
      <c r="B51">
        <f>+'Ark1'!C405</f>
        <v>2020</v>
      </c>
      <c r="C51">
        <f>+'Ark1'!G405</f>
        <v>3</v>
      </c>
      <c r="D51" s="3" t="s">
        <v>55</v>
      </c>
      <c r="E51" s="3">
        <v>1</v>
      </c>
      <c r="F51" s="3" t="s">
        <v>51</v>
      </c>
      <c r="G51">
        <f>+'Ark1'!Q405</f>
        <v>42</v>
      </c>
      <c r="H51">
        <f t="shared" si="17"/>
        <v>-4</v>
      </c>
      <c r="I51" s="249">
        <f>+'Ark1'!R405</f>
        <v>5883</v>
      </c>
      <c r="J51" s="9">
        <f t="shared" si="18"/>
        <v>1411</v>
      </c>
      <c r="L51" s="249">
        <f>+'Ark1'!S405</f>
        <v>5882</v>
      </c>
      <c r="M51" s="98">
        <f>+'Ark1'!AA405</f>
        <v>90.703052728954688</v>
      </c>
      <c r="N51" s="98">
        <f t="shared" si="19"/>
        <v>24.076115899395703</v>
      </c>
      <c r="O51" s="98">
        <f>+'Ark1'!AB405</f>
        <v>90.450821918492181</v>
      </c>
      <c r="P51" s="1">
        <f>+'Ark1'!U405</f>
        <v>61.457667460047603</v>
      </c>
      <c r="Q51">
        <f t="shared" si="20"/>
        <v>0.27167820310936008</v>
      </c>
      <c r="R51" s="1">
        <f>+'Ark1'!W405</f>
        <v>82.85303128187681</v>
      </c>
      <c r="S51">
        <f t="shared" si="21"/>
        <v>3.0922882201042086</v>
      </c>
      <c r="T51" s="1">
        <f>+'Ark1'!X405</f>
        <v>10.84701303808626</v>
      </c>
      <c r="U51" s="1">
        <f>+'Ark1'!Y405</f>
        <v>2.5328833359361966</v>
      </c>
      <c r="V51" s="9">
        <f>+'Ark1'!Z405</f>
        <v>-29.627869185643945</v>
      </c>
      <c r="W51" s="9">
        <f t="shared" si="6"/>
        <v>140.07142857142858</v>
      </c>
      <c r="X51" s="9">
        <f t="shared" si="22"/>
        <v>42.854037267080756</v>
      </c>
      <c r="Y51" s="98">
        <f>+'Ark1'!T405</f>
        <v>16.357130715621278</v>
      </c>
      <c r="Z51" s="98">
        <f>+'Ark1'!V405</f>
        <v>89.764930966280772</v>
      </c>
      <c r="AA51" s="37"/>
      <c r="AB51" s="14"/>
      <c r="AC51" s="5"/>
      <c r="AD51" s="16"/>
      <c r="AH51"/>
    </row>
    <row r="52" spans="1:34" ht="15.6">
      <c r="A52" s="37"/>
      <c r="B52">
        <f>+'Ark1'!C406</f>
        <v>2020</v>
      </c>
      <c r="C52">
        <f>+'Ark1'!G406</f>
        <v>3</v>
      </c>
      <c r="D52" s="3" t="s">
        <v>55</v>
      </c>
      <c r="E52" s="3">
        <v>2</v>
      </c>
      <c r="F52" s="3" t="s">
        <v>10</v>
      </c>
      <c r="G52">
        <f>+'Ark1'!Q406</f>
        <v>10</v>
      </c>
      <c r="H52">
        <f t="shared" si="17"/>
        <v>-3</v>
      </c>
      <c r="I52" s="249">
        <f>+'Ark1'!R406</f>
        <v>603</v>
      </c>
      <c r="J52" s="9">
        <f t="shared" si="18"/>
        <v>-1637</v>
      </c>
      <c r="L52" s="249">
        <f>+'Ark1'!S406</f>
        <v>603</v>
      </c>
      <c r="M52" s="98">
        <f>+'Ark1'!AA406</f>
        <v>9.296947271045326</v>
      </c>
      <c r="N52" s="98">
        <f t="shared" si="19"/>
        <v>-24.076115899395688</v>
      </c>
      <c r="O52" s="98">
        <f>+'Ark1'!AB406</f>
        <v>9.5491780815078151</v>
      </c>
      <c r="P52" s="1">
        <f>+'Ark1'!U406</f>
        <v>62.71973466003319</v>
      </c>
      <c r="Q52">
        <f t="shared" si="20"/>
        <v>0.69158452598495046</v>
      </c>
      <c r="R52" s="1">
        <f>+'Ark1'!W406</f>
        <v>85.31840796019894</v>
      </c>
      <c r="S52">
        <f t="shared" si="21"/>
        <v>5.2565670307976973</v>
      </c>
      <c r="T52" s="1">
        <f>+'Ark1'!X406</f>
        <v>11.336858222085619</v>
      </c>
      <c r="U52" s="1">
        <f>+'Ark1'!Y406</f>
        <v>2.5260287323765702</v>
      </c>
      <c r="V52" s="9">
        <f>+'Ark1'!Z406</f>
        <v>-48.697403164809486</v>
      </c>
      <c r="W52" s="9">
        <f t="shared" si="6"/>
        <v>60.3</v>
      </c>
      <c r="X52" s="9">
        <f t="shared" si="22"/>
        <v>-112.00769230769232</v>
      </c>
      <c r="Y52" s="98">
        <f>+'Ark1'!T406</f>
        <v>16.621890547263678</v>
      </c>
      <c r="Z52" s="98">
        <f>+'Ark1'!V406</f>
        <v>92.435978288406318</v>
      </c>
      <c r="AA52" s="37"/>
      <c r="AB52" s="14"/>
      <c r="AC52" s="5"/>
      <c r="AD52" s="16"/>
      <c r="AH52"/>
    </row>
    <row r="53" spans="1:34" ht="15.6">
      <c r="A53" s="37"/>
      <c r="B53">
        <f>+'Ark1'!C407</f>
        <v>2020</v>
      </c>
      <c r="C53">
        <f>+'Ark1'!G407</f>
        <v>4</v>
      </c>
      <c r="D53" s="3" t="s">
        <v>7</v>
      </c>
      <c r="E53" s="3">
        <v>1</v>
      </c>
      <c r="F53" s="3" t="s">
        <v>51</v>
      </c>
      <c r="G53">
        <f>+'Ark1'!Q407</f>
        <v>8</v>
      </c>
      <c r="H53">
        <f t="shared" si="17"/>
        <v>1</v>
      </c>
      <c r="I53" s="249">
        <f>+'Ark1'!R407</f>
        <v>2475</v>
      </c>
      <c r="J53" s="9">
        <f t="shared" si="18"/>
        <v>59</v>
      </c>
      <c r="L53" s="249">
        <f>+'Ark1'!S407</f>
        <v>2475</v>
      </c>
      <c r="M53" s="98">
        <f>+'Ark1'!AA407</f>
        <v>100</v>
      </c>
      <c r="N53" s="98">
        <f t="shared" si="19"/>
        <v>0</v>
      </c>
      <c r="O53" s="98">
        <f>+'Ark1'!AB407</f>
        <v>100</v>
      </c>
      <c r="P53" s="1">
        <f>+'Ark1'!U407</f>
        <v>61.151919191919191</v>
      </c>
      <c r="Q53">
        <f t="shared" si="20"/>
        <v>-7.5729814703322518E-2</v>
      </c>
      <c r="R53" s="1">
        <f>+'Ark1'!W407</f>
        <v>82.755357575757614</v>
      </c>
      <c r="S53">
        <f t="shared" si="21"/>
        <v>3.4955065823801448</v>
      </c>
      <c r="T53" s="1">
        <f>+'Ark1'!X407</f>
        <v>9.4499802695218147</v>
      </c>
      <c r="U53" s="1">
        <f>+'Ark1'!Y407</f>
        <v>2.2547707790808862</v>
      </c>
      <c r="V53" s="9">
        <f>+'Ark1'!Z407</f>
        <v>-41.611608559274067</v>
      </c>
      <c r="W53" s="9">
        <f t="shared" si="6"/>
        <v>309.375</v>
      </c>
      <c r="X53" s="9">
        <f t="shared" si="22"/>
        <v>-35.767857142857167</v>
      </c>
      <c r="Y53" s="98">
        <f>+'Ark1'!T407</f>
        <v>16.370909090909091</v>
      </c>
      <c r="Z53" s="98">
        <f>+'Ark1'!V407</f>
        <v>89.659108966151251</v>
      </c>
      <c r="AA53" s="37"/>
      <c r="AB53" s="16"/>
      <c r="AC53" s="5"/>
      <c r="AD53" s="16"/>
      <c r="AH53"/>
    </row>
    <row r="54" spans="1:34">
      <c r="A54" s="37"/>
      <c r="B54">
        <f>+'Ark1'!C408</f>
        <v>2020</v>
      </c>
      <c r="C54">
        <f>+'Ark1'!G408</f>
        <v>4</v>
      </c>
      <c r="D54" s="3" t="s">
        <v>7</v>
      </c>
      <c r="E54" s="3">
        <v>2</v>
      </c>
      <c r="F54" s="3" t="s">
        <v>10</v>
      </c>
      <c r="G54">
        <f>+'Ark1'!Q408</f>
        <v>0</v>
      </c>
      <c r="H54">
        <f t="shared" si="17"/>
        <v>0</v>
      </c>
      <c r="I54" s="249">
        <f>+'Ark1'!R408</f>
        <v>0</v>
      </c>
      <c r="J54" s="9">
        <f t="shared" si="18"/>
        <v>0</v>
      </c>
      <c r="L54" s="249">
        <f>+'Ark1'!S408</f>
        <v>0</v>
      </c>
      <c r="M54" s="98">
        <f>+'Ark1'!AA408</f>
        <v>0</v>
      </c>
      <c r="N54" s="98">
        <f t="shared" si="19"/>
        <v>0</v>
      </c>
      <c r="O54" s="98">
        <f>+'Ark1'!AB408</f>
        <v>0</v>
      </c>
      <c r="P54" s="1">
        <f>+'Ark1'!U408</f>
        <v>0</v>
      </c>
      <c r="Q54">
        <f t="shared" si="20"/>
        <v>0</v>
      </c>
      <c r="R54" s="1">
        <f>+'Ark1'!W408</f>
        <v>0</v>
      </c>
      <c r="S54">
        <f t="shared" si="21"/>
        <v>0</v>
      </c>
      <c r="T54" s="1">
        <f>+'Ark1'!X408</f>
        <v>0</v>
      </c>
      <c r="U54" s="1">
        <f>+'Ark1'!Y408</f>
        <v>0</v>
      </c>
      <c r="V54" s="9">
        <f>+'Ark1'!Z408</f>
        <v>0</v>
      </c>
      <c r="W54" s="9" t="e">
        <f t="shared" si="6"/>
        <v>#DIV/0!</v>
      </c>
      <c r="X54" s="9" t="e">
        <f t="shared" si="22"/>
        <v>#DIV/0!</v>
      </c>
      <c r="Y54" s="98">
        <f>+'Ark1'!T408</f>
        <v>0</v>
      </c>
      <c r="Z54" s="98">
        <f>+'Ark1'!V408</f>
        <v>0</v>
      </c>
      <c r="AA54" s="37"/>
      <c r="AH54"/>
    </row>
    <row r="55" spans="1:34">
      <c r="A55" s="37"/>
      <c r="B55" s="37"/>
      <c r="C55" s="37"/>
      <c r="D55" s="37"/>
      <c r="E55" s="37"/>
      <c r="F55" s="37"/>
      <c r="G55" s="37"/>
      <c r="H55" s="37"/>
      <c r="I55" s="269"/>
      <c r="J55" s="64"/>
      <c r="K55" s="37"/>
      <c r="L55" s="269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64"/>
      <c r="Y55" s="37"/>
      <c r="Z55" s="37"/>
      <c r="AA55" s="37"/>
      <c r="AH55"/>
    </row>
    <row r="56" spans="1:34" ht="15.6">
      <c r="A56" s="37"/>
      <c r="B56" s="45">
        <f>+'Ark1'!C409</f>
        <v>2019</v>
      </c>
      <c r="C56" s="45">
        <f>+'Ark1'!G409</f>
        <v>1</v>
      </c>
      <c r="D56" s="46" t="s">
        <v>4</v>
      </c>
      <c r="E56" s="46">
        <v>1</v>
      </c>
      <c r="F56" s="46" t="s">
        <v>51</v>
      </c>
      <c r="G56" s="45">
        <f>+'Ark1'!Q409</f>
        <v>41</v>
      </c>
      <c r="H56" s="45"/>
      <c r="I56" s="278">
        <f>+'Ark1'!R409</f>
        <v>6287</v>
      </c>
      <c r="J56" s="65"/>
      <c r="K56" s="45"/>
      <c r="L56" s="278">
        <f>+'Ark1'!S409</f>
        <v>6285</v>
      </c>
      <c r="M56" s="97">
        <f>+'Ark1'!AA409</f>
        <v>88.586726785965908</v>
      </c>
      <c r="N56" s="97"/>
      <c r="O56" s="97">
        <f>+'Ark1'!AB409</f>
        <v>88.279951997699058</v>
      </c>
      <c r="P56" s="47">
        <f>+'Ark1'!U409</f>
        <v>61.554653937947499</v>
      </c>
      <c r="Q56" s="45"/>
      <c r="R56" s="47">
        <f>+'Ark1'!W409</f>
        <v>80.198711217183941</v>
      </c>
      <c r="S56" s="45"/>
      <c r="T56" s="47">
        <f>+'Ark1'!X409</f>
        <v>9.4757943062518528</v>
      </c>
      <c r="U56" s="47">
        <f>+'Ark1'!Y409</f>
        <v>2.5474487330083257</v>
      </c>
      <c r="V56" s="65">
        <f>+'Ark1'!Z409</f>
        <v>-29.712705867409319</v>
      </c>
      <c r="W56" s="65">
        <f t="shared" si="6"/>
        <v>153.34146341463415</v>
      </c>
      <c r="X56" s="65"/>
      <c r="Y56" s="97">
        <f>+'Ark1'!T409</f>
        <v>16.378081756004455</v>
      </c>
      <c r="Z56" s="97">
        <f>+'Ark1'!V409</f>
        <v>86.889177916775395</v>
      </c>
      <c r="AA56" s="37"/>
      <c r="AB56" s="16"/>
      <c r="AD56" s="16"/>
      <c r="AH56"/>
    </row>
    <row r="57" spans="1:34">
      <c r="A57" s="37"/>
      <c r="B57" s="45">
        <f>+'Ark1'!C410</f>
        <v>2019</v>
      </c>
      <c r="C57" s="45">
        <f>+'Ark1'!G410</f>
        <v>1</v>
      </c>
      <c r="D57" s="46" t="s">
        <v>4</v>
      </c>
      <c r="E57" s="46">
        <v>2</v>
      </c>
      <c r="F57" s="46" t="s">
        <v>10</v>
      </c>
      <c r="G57" s="45">
        <f>+'Ark1'!Q410</f>
        <v>7</v>
      </c>
      <c r="H57" s="45"/>
      <c r="I57" s="278">
        <f>+'Ark1'!R410</f>
        <v>810</v>
      </c>
      <c r="J57" s="65"/>
      <c r="K57" s="45"/>
      <c r="L57" s="278">
        <f>+'Ark1'!S410</f>
        <v>810</v>
      </c>
      <c r="M57" s="97">
        <f>+'Ark1'!AA410</f>
        <v>11.413273214034103</v>
      </c>
      <c r="N57" s="97"/>
      <c r="O57" s="97">
        <f>+'Ark1'!AB410</f>
        <v>11.720048002300947</v>
      </c>
      <c r="P57" s="47">
        <f>+'Ark1'!U410</f>
        <v>61.879012345679001</v>
      </c>
      <c r="Q57" s="45"/>
      <c r="R57" s="47">
        <f>+'Ark1'!W410</f>
        <v>82.603086419753026</v>
      </c>
      <c r="S57" s="45"/>
      <c r="T57" s="47">
        <f>+'Ark1'!X410</f>
        <v>8.218278504962452</v>
      </c>
      <c r="U57" s="47">
        <f>+'Ark1'!Y410</f>
        <v>1.9277515879990099</v>
      </c>
      <c r="V57" s="65">
        <f>+'Ark1'!Z410</f>
        <v>-22.663234441406647</v>
      </c>
      <c r="W57" s="65">
        <f t="shared" si="6"/>
        <v>115.71428571428571</v>
      </c>
      <c r="X57" s="65"/>
      <c r="Y57" s="97">
        <f>+'Ark1'!T410</f>
        <v>16.670370370370371</v>
      </c>
      <c r="Z57" s="97">
        <f>+'Ark1'!V410</f>
        <v>89.494134799299061</v>
      </c>
      <c r="AA57" s="37"/>
      <c r="AH57"/>
    </row>
    <row r="58" spans="1:34">
      <c r="A58" s="37"/>
      <c r="B58" s="45">
        <f>+'Ark1'!C411</f>
        <v>2019</v>
      </c>
      <c r="C58" s="45">
        <f>+'Ark1'!G411</f>
        <v>2</v>
      </c>
      <c r="D58" s="46" t="s">
        <v>5</v>
      </c>
      <c r="E58" s="46">
        <v>1</v>
      </c>
      <c r="F58" s="46" t="s">
        <v>51</v>
      </c>
      <c r="G58" s="45">
        <f>+'Ark1'!Q411</f>
        <v>30</v>
      </c>
      <c r="H58" s="45"/>
      <c r="I58" s="278">
        <f>+'Ark1'!R411</f>
        <v>2731</v>
      </c>
      <c r="J58" s="65"/>
      <c r="K58" s="45"/>
      <c r="L58" s="278">
        <f>+'Ark1'!S411</f>
        <v>2727</v>
      </c>
      <c r="M58" s="97">
        <f>+'Ark1'!AA411</f>
        <v>69.75734355044699</v>
      </c>
      <c r="N58" s="97"/>
      <c r="O58" s="97">
        <f>+'Ark1'!AB411</f>
        <v>69.325486706607606</v>
      </c>
      <c r="P58" s="47">
        <f>+'Ark1'!U411</f>
        <v>61.547121378804562</v>
      </c>
      <c r="Q58" s="45"/>
      <c r="R58" s="47">
        <f>+'Ark1'!W411</f>
        <v>81.464327099376661</v>
      </c>
      <c r="S58" s="45"/>
      <c r="T58" s="47">
        <f>+'Ark1'!X411</f>
        <v>12.020343621439743</v>
      </c>
      <c r="U58" s="47">
        <f>+'Ark1'!Y411</f>
        <v>2.6110604285152723</v>
      </c>
      <c r="V58" s="65">
        <f>+'Ark1'!Z411</f>
        <v>-36.420024611580736</v>
      </c>
      <c r="W58" s="65">
        <f t="shared" si="6"/>
        <v>91.033333333333331</v>
      </c>
      <c r="X58" s="65"/>
      <c r="Y58" s="97">
        <f>+'Ark1'!T411</f>
        <v>16.323690955693884</v>
      </c>
      <c r="Z58" s="97">
        <f>+'Ark1'!V411</f>
        <v>88.260376055662618</v>
      </c>
      <c r="AA58" s="37"/>
      <c r="AH58"/>
    </row>
    <row r="59" spans="1:34" ht="15.6">
      <c r="A59" s="37"/>
      <c r="B59" s="45">
        <f>+'Ark1'!C412</f>
        <v>2019</v>
      </c>
      <c r="C59" s="45">
        <f>+'Ark1'!G412</f>
        <v>2</v>
      </c>
      <c r="D59" s="46" t="s">
        <v>5</v>
      </c>
      <c r="E59" s="46">
        <v>2</v>
      </c>
      <c r="F59" s="46" t="s">
        <v>10</v>
      </c>
      <c r="G59" s="45">
        <f>+'Ark1'!Q412</f>
        <v>22</v>
      </c>
      <c r="H59" s="45"/>
      <c r="I59" s="278">
        <f>+'Ark1'!R412</f>
        <v>1184</v>
      </c>
      <c r="J59" s="65"/>
      <c r="K59" s="45"/>
      <c r="L59" s="278">
        <f>+'Ark1'!S412</f>
        <v>1184</v>
      </c>
      <c r="M59" s="97">
        <f>+'Ark1'!AA412</f>
        <v>30.242656449553003</v>
      </c>
      <c r="N59" s="97"/>
      <c r="O59" s="97">
        <f>+'Ark1'!AB412</f>
        <v>30.674513293392398</v>
      </c>
      <c r="P59" s="47">
        <f>+'Ark1'!U412</f>
        <v>62.086148648648638</v>
      </c>
      <c r="Q59" s="45"/>
      <c r="R59" s="47">
        <f>+'Ark1'!W412</f>
        <v>82.967905405405403</v>
      </c>
      <c r="S59" s="45"/>
      <c r="T59" s="47">
        <f>+'Ark1'!X412</f>
        <v>10.101896413704663</v>
      </c>
      <c r="U59" s="47">
        <f>+'Ark1'!Y412</f>
        <v>2.3295278560168042</v>
      </c>
      <c r="V59" s="65">
        <f>+'Ark1'!Z412</f>
        <v>-35.253014519992</v>
      </c>
      <c r="W59" s="65">
        <f t="shared" si="6"/>
        <v>53.81818181818182</v>
      </c>
      <c r="X59" s="65"/>
      <c r="Y59" s="97">
        <f>+'Ark1'!T412</f>
        <v>16.604729729729733</v>
      </c>
      <c r="Z59" s="97">
        <f>+'Ark1'!V412</f>
        <v>89.889388304881152</v>
      </c>
      <c r="AA59" s="37"/>
      <c r="AB59" s="5"/>
      <c r="AH59"/>
    </row>
    <row r="60" spans="1:34">
      <c r="A60" s="37"/>
      <c r="B60" s="45">
        <f>+'Ark1'!C413</f>
        <v>2019</v>
      </c>
      <c r="C60" s="45">
        <f>+'Ark1'!G413</f>
        <v>3</v>
      </c>
      <c r="D60" s="46" t="s">
        <v>55</v>
      </c>
      <c r="E60" s="46">
        <v>1</v>
      </c>
      <c r="F60" s="46" t="s">
        <v>51</v>
      </c>
      <c r="G60" s="45">
        <f>+'Ark1'!Q413</f>
        <v>46</v>
      </c>
      <c r="H60" s="45"/>
      <c r="I60" s="278">
        <f>+'Ark1'!R413</f>
        <v>4472</v>
      </c>
      <c r="J60" s="65"/>
      <c r="K60" s="45"/>
      <c r="L60" s="278">
        <f>+'Ark1'!S413</f>
        <v>4468</v>
      </c>
      <c r="M60" s="97">
        <f>+'Ark1'!AA413</f>
        <v>66.626936829558986</v>
      </c>
      <c r="N60" s="97"/>
      <c r="O60" s="97">
        <f>+'Ark1'!AB413</f>
        <v>66.543304867093738</v>
      </c>
      <c r="P60" s="47">
        <f>+'Ark1'!U413</f>
        <v>61.185989256938242</v>
      </c>
      <c r="Q60" s="45"/>
      <c r="R60" s="47">
        <f>+'Ark1'!W413</f>
        <v>79.760743061772601</v>
      </c>
      <c r="S60" s="45"/>
      <c r="T60" s="47">
        <f>+'Ark1'!X413</f>
        <v>10.358354336032972</v>
      </c>
      <c r="U60" s="47">
        <f>+'Ark1'!Y413</f>
        <v>2.7363416382479304</v>
      </c>
      <c r="V60" s="65">
        <f>+'Ark1'!Z413</f>
        <v>-41.344736440785773</v>
      </c>
      <c r="W60" s="65">
        <f t="shared" si="6"/>
        <v>97.217391304347828</v>
      </c>
      <c r="X60" s="65"/>
      <c r="Y60" s="97">
        <f>+'Ark1'!T413</f>
        <v>16.140205724508053</v>
      </c>
      <c r="Z60" s="97">
        <f>+'Ark1'!V413</f>
        <v>86.414672872993009</v>
      </c>
      <c r="AA60" s="37"/>
      <c r="AB60" s="4"/>
      <c r="AC60" s="4"/>
      <c r="AD60" s="4"/>
      <c r="AH60"/>
    </row>
    <row r="61" spans="1:34" ht="15.6">
      <c r="A61" s="37"/>
      <c r="B61" s="45">
        <f>+'Ark1'!C414</f>
        <v>2019</v>
      </c>
      <c r="C61" s="45">
        <f>+'Ark1'!G414</f>
        <v>3</v>
      </c>
      <c r="D61" s="46" t="s">
        <v>55</v>
      </c>
      <c r="E61" s="46">
        <v>2</v>
      </c>
      <c r="F61" s="46" t="s">
        <v>10</v>
      </c>
      <c r="G61" s="45">
        <f>+'Ark1'!Q414</f>
        <v>13</v>
      </c>
      <c r="H61" s="45"/>
      <c r="I61" s="278">
        <f>+'Ark1'!R414</f>
        <v>2240</v>
      </c>
      <c r="J61" s="65"/>
      <c r="K61" s="45"/>
      <c r="L61" s="278">
        <f>+'Ark1'!S414</f>
        <v>2238</v>
      </c>
      <c r="M61" s="97">
        <f>+'Ark1'!AA414</f>
        <v>33.373063170441014</v>
      </c>
      <c r="N61" s="97"/>
      <c r="O61" s="97">
        <f>+'Ark1'!AB414</f>
        <v>33.456695132906269</v>
      </c>
      <c r="P61" s="47">
        <f>+'Ark1'!U414</f>
        <v>62.028150134048239</v>
      </c>
      <c r="Q61" s="45"/>
      <c r="R61" s="47">
        <f>+'Ark1'!W414</f>
        <v>80.061840929401242</v>
      </c>
      <c r="S61" s="45"/>
      <c r="T61" s="47">
        <f>+'Ark1'!X414</f>
        <v>12.399120569282651</v>
      </c>
      <c r="U61" s="47">
        <f>+'Ark1'!Y414</f>
        <v>2.8048874220194846</v>
      </c>
      <c r="V61" s="65">
        <f>+'Ark1'!Z414</f>
        <v>-49.608600660852005</v>
      </c>
      <c r="W61" s="65">
        <f t="shared" si="6"/>
        <v>172.30769230769232</v>
      </c>
      <c r="X61" s="65"/>
      <c r="Y61" s="97">
        <f>+'Ark1'!T414</f>
        <v>16.425000000000001</v>
      </c>
      <c r="Z61" s="97">
        <f>+'Ark1'!V414</f>
        <v>86.740889414302515</v>
      </c>
      <c r="AA61" s="37"/>
      <c r="AB61" s="11"/>
      <c r="AC61" s="1"/>
      <c r="AD61" s="5"/>
      <c r="AH61"/>
    </row>
    <row r="62" spans="1:34" ht="15.6">
      <c r="A62" s="37"/>
      <c r="B62" s="45">
        <f>+'Ark1'!C415</f>
        <v>2019</v>
      </c>
      <c r="C62" s="45">
        <f>+'Ark1'!G415</f>
        <v>4</v>
      </c>
      <c r="D62" s="46" t="s">
        <v>7</v>
      </c>
      <c r="E62" s="46">
        <v>1</v>
      </c>
      <c r="F62" s="46" t="s">
        <v>51</v>
      </c>
      <c r="G62" s="45">
        <f>+'Ark1'!Q415</f>
        <v>7</v>
      </c>
      <c r="H62" s="45"/>
      <c r="I62" s="278">
        <f>+'Ark1'!R415</f>
        <v>2416</v>
      </c>
      <c r="J62" s="65"/>
      <c r="K62" s="45"/>
      <c r="L62" s="278">
        <f>+'Ark1'!S415</f>
        <v>2416</v>
      </c>
      <c r="M62" s="97">
        <f>+'Ark1'!AA415</f>
        <v>100</v>
      </c>
      <c r="N62" s="97"/>
      <c r="O62" s="97">
        <f>+'Ark1'!AB415</f>
        <v>100</v>
      </c>
      <c r="P62" s="47">
        <f>+'Ark1'!U415</f>
        <v>61.227649006622514</v>
      </c>
      <c r="Q62" s="45"/>
      <c r="R62" s="47">
        <f>+'Ark1'!W415</f>
        <v>79.259850993377469</v>
      </c>
      <c r="S62" s="45"/>
      <c r="T62" s="47">
        <f>+'Ark1'!X415</f>
        <v>7.857409544246555</v>
      </c>
      <c r="U62" s="47">
        <f>+'Ark1'!Y415</f>
        <v>2.2194199549445544</v>
      </c>
      <c r="V62" s="65">
        <f>+'Ark1'!Z415</f>
        <v>-35.371427937343363</v>
      </c>
      <c r="W62" s="65">
        <f t="shared" si="6"/>
        <v>345.14285714285717</v>
      </c>
      <c r="X62" s="65"/>
      <c r="Y62" s="97">
        <f>+'Ark1'!T415</f>
        <v>16.338162251655628</v>
      </c>
      <c r="Z62" s="97">
        <f>+'Ark1'!V415</f>
        <v>85.871994575706751</v>
      </c>
      <c r="AA62" s="37"/>
      <c r="AB62" s="11"/>
      <c r="AC62" s="1"/>
      <c r="AD62" s="5"/>
      <c r="AH62"/>
    </row>
    <row r="63" spans="1:34" ht="15.6">
      <c r="A63" s="37"/>
      <c r="B63" s="45">
        <f>+'Ark1'!C416</f>
        <v>2019</v>
      </c>
      <c r="C63" s="45">
        <f>+'Ark1'!G416</f>
        <v>4</v>
      </c>
      <c r="D63" s="46" t="s">
        <v>7</v>
      </c>
      <c r="E63" s="46">
        <v>2</v>
      </c>
      <c r="F63" s="46" t="s">
        <v>10</v>
      </c>
      <c r="G63" s="45">
        <f>+'Ark1'!Q416</f>
        <v>0</v>
      </c>
      <c r="H63" s="45"/>
      <c r="I63" s="278">
        <f>+'Ark1'!R416</f>
        <v>0</v>
      </c>
      <c r="J63" s="65"/>
      <c r="K63" s="45"/>
      <c r="L63" s="278">
        <f>+'Ark1'!S416</f>
        <v>0</v>
      </c>
      <c r="M63" s="97">
        <f>+'Ark1'!AA416</f>
        <v>0</v>
      </c>
      <c r="N63" s="97"/>
      <c r="O63" s="97">
        <f>+'Ark1'!AB416</f>
        <v>0</v>
      </c>
      <c r="P63" s="47">
        <f>+'Ark1'!U416</f>
        <v>0</v>
      </c>
      <c r="Q63" s="45"/>
      <c r="R63" s="47">
        <f>+'Ark1'!W416</f>
        <v>0</v>
      </c>
      <c r="S63" s="45"/>
      <c r="T63" s="47">
        <f>+'Ark1'!X416</f>
        <v>0</v>
      </c>
      <c r="U63" s="47">
        <f>+'Ark1'!Y416</f>
        <v>0</v>
      </c>
      <c r="V63" s="65">
        <f>+'Ark1'!Z416</f>
        <v>0</v>
      </c>
      <c r="W63" s="65" t="e">
        <f t="shared" si="6"/>
        <v>#DIV/0!</v>
      </c>
      <c r="X63" s="65"/>
      <c r="Y63" s="97">
        <f>+'Ark1'!T416</f>
        <v>0</v>
      </c>
      <c r="Z63" s="97">
        <f>+'Ark1'!V416</f>
        <v>0</v>
      </c>
      <c r="AA63" s="37"/>
      <c r="AB63" s="11"/>
      <c r="AC63" s="1"/>
      <c r="AD63" s="5"/>
      <c r="AH63"/>
    </row>
    <row r="64" spans="1:34">
      <c r="A64" s="37"/>
      <c r="B64" s="37"/>
      <c r="C64" s="37"/>
      <c r="D64" s="37"/>
      <c r="E64" s="37"/>
      <c r="F64" s="37"/>
      <c r="G64" s="37"/>
      <c r="H64" s="37"/>
      <c r="I64" s="269"/>
      <c r="J64" s="64"/>
      <c r="K64" s="37"/>
      <c r="L64" s="269"/>
      <c r="M64" s="111"/>
      <c r="N64" s="111"/>
      <c r="O64" s="111"/>
      <c r="P64" s="37"/>
      <c r="Q64" s="37"/>
      <c r="R64" s="37"/>
      <c r="S64" s="37"/>
      <c r="T64" s="37"/>
      <c r="U64" s="37"/>
      <c r="V64" s="64"/>
      <c r="W64" s="64"/>
      <c r="X64" s="64"/>
      <c r="Y64" s="111"/>
      <c r="Z64" s="111"/>
      <c r="AA64" s="37"/>
      <c r="AH64"/>
    </row>
    <row r="65" spans="1:34">
      <c r="A65" s="37"/>
      <c r="B65" s="37"/>
      <c r="C65" s="37"/>
      <c r="D65" s="37"/>
      <c r="E65" s="37"/>
      <c r="F65" s="37"/>
      <c r="G65" s="37"/>
      <c r="H65" s="37"/>
      <c r="I65" s="269"/>
      <c r="J65" s="64"/>
      <c r="K65" s="37"/>
      <c r="L65" s="269"/>
      <c r="M65" s="111"/>
      <c r="N65" s="111"/>
      <c r="O65" s="111"/>
      <c r="P65" s="37"/>
      <c r="Q65" s="37"/>
      <c r="R65" s="37"/>
      <c r="S65" s="37"/>
      <c r="T65" s="37"/>
      <c r="U65" s="37"/>
      <c r="V65" s="64"/>
      <c r="W65" s="64"/>
      <c r="X65" s="64"/>
      <c r="Y65" s="111"/>
      <c r="Z65" s="111"/>
      <c r="AA65" s="37"/>
      <c r="AH65"/>
    </row>
    <row r="66" spans="1:34">
      <c r="G66" s="12"/>
      <c r="H66" s="12"/>
      <c r="I66" s="281"/>
      <c r="J66" s="66"/>
      <c r="K66" s="12"/>
      <c r="L66" s="281"/>
      <c r="O66" s="3"/>
      <c r="P66" s="3"/>
      <c r="T66" s="78"/>
      <c r="X66" s="66"/>
      <c r="Y66" s="50"/>
      <c r="AA66" s="51"/>
      <c r="AB66" s="1"/>
      <c r="AD66" s="1"/>
      <c r="AE66" s="1"/>
      <c r="AF66" s="1"/>
      <c r="AG66" s="1"/>
    </row>
    <row r="67" spans="1:34">
      <c r="G67" s="12"/>
      <c r="H67" s="12"/>
      <c r="I67" s="281"/>
      <c r="J67" s="66"/>
      <c r="K67" s="12"/>
      <c r="L67" s="281"/>
      <c r="O67" s="3"/>
      <c r="P67" s="3"/>
      <c r="T67" s="78"/>
      <c r="X67" s="66"/>
      <c r="Y67" s="50"/>
      <c r="AA67" s="51"/>
      <c r="AB67" s="1"/>
      <c r="AD67" s="1"/>
      <c r="AE67" s="1"/>
      <c r="AF67" s="1"/>
      <c r="AG67" s="1"/>
    </row>
    <row r="68" spans="1:34">
      <c r="G68" s="12"/>
      <c r="H68" s="12"/>
      <c r="I68" s="281"/>
      <c r="J68" s="66"/>
      <c r="K68" s="12"/>
      <c r="L68" s="281"/>
      <c r="O68" s="3"/>
      <c r="P68" s="3"/>
      <c r="T68" s="78"/>
      <c r="X68" s="66"/>
      <c r="Y68" s="50"/>
      <c r="AA68" s="51"/>
      <c r="AB68" s="1"/>
      <c r="AD68" s="1"/>
      <c r="AE68" s="1"/>
      <c r="AF68" s="1"/>
      <c r="AG68" s="1"/>
    </row>
    <row r="69" spans="1:34">
      <c r="G69" s="12"/>
      <c r="H69" s="12"/>
      <c r="I69" s="281"/>
      <c r="J69" s="66"/>
      <c r="K69" s="12"/>
      <c r="L69" s="281"/>
      <c r="O69" s="3"/>
      <c r="P69" s="3"/>
      <c r="T69" s="78"/>
      <c r="X69" s="66"/>
      <c r="Y69" s="50"/>
      <c r="AA69" s="51"/>
      <c r="AB69" s="1"/>
      <c r="AD69" s="1"/>
      <c r="AE69" s="1"/>
      <c r="AF69" s="1"/>
      <c r="AG69" s="1"/>
    </row>
    <row r="70" spans="1:34">
      <c r="G70" s="12"/>
      <c r="H70" s="12"/>
      <c r="I70" s="281"/>
      <c r="J70" s="66"/>
      <c r="K70" s="12"/>
      <c r="L70" s="281"/>
      <c r="O70" s="3"/>
      <c r="P70" s="3"/>
      <c r="T70" s="78"/>
      <c r="X70" s="66"/>
      <c r="Y70" s="50"/>
      <c r="AA70" s="51"/>
      <c r="AB70" s="1"/>
      <c r="AD70" s="1"/>
      <c r="AE70" s="1"/>
      <c r="AF70" s="1"/>
      <c r="AG70" s="1"/>
    </row>
    <row r="71" spans="1:34">
      <c r="G71" s="12"/>
      <c r="H71" s="12"/>
      <c r="I71" s="281"/>
      <c r="J71" s="66"/>
      <c r="K71" s="12"/>
      <c r="L71" s="281"/>
      <c r="O71" s="3"/>
      <c r="P71" s="3"/>
      <c r="T71" s="78"/>
      <c r="X71" s="66"/>
      <c r="Y71" s="50"/>
      <c r="AA71" s="51"/>
      <c r="AB71" s="1"/>
      <c r="AD71" s="1"/>
      <c r="AE71" s="1"/>
      <c r="AF71" s="1"/>
      <c r="AG71" s="1"/>
    </row>
    <row r="72" spans="1:34">
      <c r="G72" s="12"/>
      <c r="H72" s="12"/>
      <c r="I72" s="281"/>
      <c r="J72" s="66"/>
      <c r="K72" s="12"/>
      <c r="L72" s="281"/>
      <c r="O72" s="3"/>
      <c r="P72" s="3"/>
      <c r="T72" s="78"/>
      <c r="X72" s="66"/>
      <c r="Y72" s="50"/>
      <c r="AA72" s="51"/>
      <c r="AB72" s="1"/>
      <c r="AD72" s="1"/>
      <c r="AE72" s="1"/>
      <c r="AF72" s="1"/>
      <c r="AG72" s="1"/>
    </row>
    <row r="73" spans="1:34">
      <c r="G73" s="12"/>
      <c r="H73" s="12"/>
      <c r="I73" s="281"/>
      <c r="J73" s="66"/>
      <c r="K73" s="12"/>
      <c r="L73" s="281"/>
      <c r="O73" s="3"/>
      <c r="P73" s="3"/>
      <c r="T73" s="78"/>
      <c r="X73" s="66"/>
      <c r="Y73" s="50"/>
      <c r="AA73" s="51"/>
      <c r="AB73" s="1"/>
      <c r="AD73" s="1"/>
      <c r="AE73" s="1"/>
      <c r="AF73" s="1"/>
      <c r="AG73" s="1"/>
    </row>
    <row r="74" spans="1:34">
      <c r="G74" s="12"/>
      <c r="H74" s="12"/>
      <c r="I74" s="281"/>
      <c r="J74" s="66"/>
      <c r="K74" s="12"/>
      <c r="L74" s="281"/>
      <c r="O74" s="3"/>
      <c r="P74" s="3"/>
      <c r="T74" s="78"/>
      <c r="X74" s="66"/>
      <c r="Y74" s="50"/>
      <c r="AA74" s="51"/>
      <c r="AB74" s="1"/>
      <c r="AD74" s="1"/>
      <c r="AE74" s="1"/>
      <c r="AF74" s="1"/>
      <c r="AG74" s="1"/>
    </row>
    <row r="75" spans="1:34">
      <c r="G75" s="12"/>
      <c r="H75" s="12"/>
      <c r="I75" s="281"/>
      <c r="J75" s="66"/>
      <c r="K75" s="12"/>
      <c r="L75" s="281"/>
      <c r="O75" s="3"/>
      <c r="P75" s="3"/>
      <c r="T75" s="78"/>
      <c r="W75" s="112"/>
      <c r="X75" s="66"/>
      <c r="Y75" s="50"/>
      <c r="AA75" s="51"/>
      <c r="AB75" s="1"/>
      <c r="AD75" s="1"/>
      <c r="AE75" s="1"/>
      <c r="AF75" s="1"/>
      <c r="AG75" s="1"/>
    </row>
    <row r="76" spans="1:34">
      <c r="G76" s="12"/>
      <c r="H76" s="12"/>
      <c r="I76" s="281"/>
      <c r="J76" s="66"/>
      <c r="K76" s="12"/>
      <c r="L76" s="281"/>
      <c r="O76" s="3"/>
      <c r="P76" s="3"/>
      <c r="T76" s="78"/>
      <c r="W76" s="112"/>
      <c r="X76" s="66"/>
      <c r="Y76" s="50"/>
      <c r="AA76" s="51"/>
      <c r="AB76" s="1"/>
      <c r="AD76" s="1"/>
      <c r="AE76" s="1"/>
      <c r="AF76" s="1"/>
      <c r="AG76" s="1"/>
    </row>
    <row r="77" spans="1:34">
      <c r="G77" s="12"/>
      <c r="H77" s="12"/>
      <c r="I77" s="281"/>
      <c r="J77" s="66"/>
      <c r="K77" s="12"/>
      <c r="L77" s="281"/>
      <c r="O77" s="3"/>
      <c r="P77" s="3"/>
      <c r="T77" s="78"/>
      <c r="W77" s="112"/>
      <c r="X77" s="66"/>
      <c r="Y77" s="50"/>
      <c r="AA77" s="51"/>
      <c r="AB77" s="1"/>
      <c r="AD77" s="1"/>
      <c r="AE77" s="1"/>
      <c r="AF77" s="1"/>
      <c r="AG77" s="1"/>
    </row>
    <row r="78" spans="1:34">
      <c r="G78" s="12"/>
      <c r="H78" s="12"/>
      <c r="I78" s="281"/>
      <c r="J78" s="66"/>
      <c r="K78" s="12"/>
      <c r="L78" s="281"/>
      <c r="O78" s="3"/>
      <c r="P78" s="3"/>
      <c r="T78" s="78"/>
      <c r="W78" s="112"/>
      <c r="X78" s="66"/>
      <c r="Y78" s="50"/>
      <c r="AA78" s="51"/>
      <c r="AB78" s="1"/>
      <c r="AD78" s="1"/>
      <c r="AE78" s="1"/>
      <c r="AF78" s="1"/>
      <c r="AG78" s="1"/>
    </row>
    <row r="79" spans="1:34">
      <c r="G79" s="12"/>
      <c r="H79" s="12"/>
      <c r="I79" s="281"/>
      <c r="J79" s="66"/>
      <c r="K79" s="12"/>
      <c r="L79" s="281"/>
      <c r="O79" s="3"/>
      <c r="P79" s="3"/>
      <c r="T79" s="78"/>
      <c r="W79" s="112"/>
      <c r="X79" s="66"/>
      <c r="Y79" s="50"/>
      <c r="AA79" s="51"/>
      <c r="AB79" s="1"/>
      <c r="AD79" s="1"/>
      <c r="AE79" s="1"/>
      <c r="AF79" s="1"/>
      <c r="AG79" s="1"/>
    </row>
    <row r="80" spans="1:34">
      <c r="G80" s="12"/>
      <c r="H80" s="12"/>
      <c r="I80" s="281"/>
      <c r="J80" s="66"/>
      <c r="K80" s="12"/>
      <c r="L80" s="281"/>
      <c r="O80" s="3"/>
      <c r="P80" s="3"/>
      <c r="T80" s="78"/>
      <c r="W80" s="112"/>
      <c r="X80" s="66"/>
      <c r="Y80" s="50"/>
      <c r="AA80" s="51"/>
      <c r="AB80" s="1"/>
      <c r="AD80" s="1"/>
      <c r="AE80" s="1"/>
      <c r="AF80" s="1"/>
      <c r="AG80" s="1"/>
    </row>
    <row r="81" spans="7:33">
      <c r="G81" s="12"/>
      <c r="H81" s="12"/>
      <c r="I81" s="281"/>
      <c r="J81" s="66"/>
      <c r="K81" s="12"/>
      <c r="L81" s="281"/>
      <c r="O81" s="3"/>
      <c r="P81" s="3"/>
      <c r="T81" s="78"/>
      <c r="W81" s="112"/>
      <c r="X81" s="66"/>
      <c r="Y81" s="50"/>
      <c r="AA81" s="51"/>
      <c r="AB81" s="1"/>
      <c r="AD81" s="1"/>
      <c r="AE81" s="1"/>
      <c r="AF81" s="1"/>
      <c r="AG81" s="1"/>
    </row>
    <row r="82" spans="7:33">
      <c r="G82" s="12"/>
      <c r="H82" s="12"/>
      <c r="I82" s="281"/>
      <c r="J82" s="66"/>
      <c r="K82" s="12"/>
      <c r="L82" s="281"/>
      <c r="O82" s="3"/>
      <c r="P82" s="3"/>
      <c r="T82" s="78"/>
      <c r="W82" s="112"/>
      <c r="X82" s="66"/>
      <c r="Y82" s="50"/>
      <c r="AA82" s="51"/>
      <c r="AB82" s="1"/>
      <c r="AD82" s="1"/>
      <c r="AE82" s="1"/>
      <c r="AF82" s="1"/>
      <c r="AG82" s="1"/>
    </row>
    <row r="83" spans="7:33">
      <c r="G83" s="12"/>
      <c r="H83" s="12"/>
      <c r="I83" s="281"/>
      <c r="J83" s="66"/>
      <c r="K83" s="12"/>
      <c r="L83" s="281"/>
      <c r="O83" s="3"/>
      <c r="P83" s="3"/>
      <c r="T83" s="78"/>
      <c r="W83" s="112"/>
      <c r="X83" s="66"/>
      <c r="Y83" s="50"/>
      <c r="AA83" s="51"/>
      <c r="AB83" s="1"/>
      <c r="AD83" s="1"/>
      <c r="AE83" s="1"/>
      <c r="AF83" s="1"/>
      <c r="AG83" s="1"/>
    </row>
    <row r="84" spans="7:33">
      <c r="G84" s="12"/>
      <c r="H84" s="12"/>
      <c r="I84" s="281"/>
      <c r="J84" s="66"/>
      <c r="K84" s="12"/>
      <c r="L84" s="281"/>
      <c r="O84" s="3"/>
      <c r="P84" s="3"/>
      <c r="T84" s="78"/>
      <c r="W84" s="112"/>
      <c r="X84" s="66"/>
      <c r="Y84" s="50"/>
      <c r="AA84" s="51"/>
      <c r="AB84" s="1"/>
      <c r="AD84" s="1"/>
      <c r="AE84" s="1"/>
      <c r="AF84" s="1"/>
      <c r="AG84" s="1"/>
    </row>
    <row r="85" spans="7:33">
      <c r="G85" s="12"/>
      <c r="H85" s="12"/>
      <c r="I85" s="281"/>
      <c r="J85" s="66"/>
      <c r="K85" s="12"/>
      <c r="L85" s="281"/>
      <c r="O85" s="3"/>
      <c r="P85" s="3"/>
      <c r="T85" s="78"/>
      <c r="W85" s="112"/>
      <c r="X85" s="66"/>
      <c r="Y85" s="50"/>
      <c r="AA85" s="51"/>
      <c r="AB85" s="1"/>
      <c r="AD85" s="1"/>
      <c r="AE85" s="1"/>
      <c r="AF85" s="1"/>
      <c r="AG85" s="1"/>
    </row>
    <row r="86" spans="7:33">
      <c r="G86" s="12"/>
      <c r="H86" s="12"/>
      <c r="I86" s="281"/>
      <c r="J86" s="66"/>
      <c r="K86" s="12"/>
      <c r="L86" s="281"/>
      <c r="O86" s="3"/>
      <c r="P86" s="3"/>
      <c r="T86" s="78"/>
      <c r="W86" s="112"/>
      <c r="X86" s="66"/>
      <c r="Y86" s="50"/>
      <c r="AA86" s="51"/>
      <c r="AB86" s="1"/>
      <c r="AD86" s="1"/>
      <c r="AE86" s="1"/>
      <c r="AF86" s="1"/>
      <c r="AG86" s="1"/>
    </row>
    <row r="87" spans="7:33">
      <c r="G87" s="12"/>
      <c r="H87" s="12"/>
      <c r="I87" s="281"/>
      <c r="J87" s="66"/>
      <c r="K87" s="12"/>
      <c r="L87" s="281"/>
      <c r="O87" s="3"/>
      <c r="P87" s="3"/>
      <c r="T87" s="78"/>
      <c r="W87" s="112"/>
      <c r="X87" s="66"/>
      <c r="Y87" s="50"/>
      <c r="AA87" s="51"/>
      <c r="AB87" s="1"/>
      <c r="AD87" s="1"/>
      <c r="AE87" s="1"/>
      <c r="AF87" s="1"/>
      <c r="AG87" s="1"/>
    </row>
    <row r="88" spans="7:33">
      <c r="G88" s="12"/>
      <c r="H88" s="12"/>
      <c r="I88" s="281"/>
      <c r="J88" s="66"/>
      <c r="K88" s="12"/>
      <c r="L88" s="281"/>
      <c r="O88" s="3"/>
      <c r="P88" s="3"/>
      <c r="T88" s="78"/>
      <c r="W88" s="112"/>
      <c r="X88" s="66"/>
      <c r="Y88" s="50"/>
      <c r="AA88" s="51"/>
      <c r="AB88" s="1"/>
      <c r="AD88" s="1"/>
      <c r="AE88" s="1"/>
      <c r="AF88" s="1"/>
      <c r="AG88" s="1"/>
    </row>
    <row r="89" spans="7:33">
      <c r="G89" s="12"/>
      <c r="H89" s="12"/>
      <c r="I89" s="281"/>
      <c r="J89" s="66"/>
      <c r="K89" s="12"/>
      <c r="L89" s="281"/>
      <c r="O89" s="3"/>
      <c r="P89" s="3"/>
      <c r="T89" s="78"/>
      <c r="W89" s="112"/>
      <c r="X89" s="66"/>
      <c r="Y89" s="50"/>
      <c r="AA89" s="51"/>
      <c r="AB89" s="1"/>
      <c r="AD89" s="1"/>
      <c r="AE89" s="1"/>
      <c r="AF89" s="1"/>
      <c r="AG89" s="1"/>
    </row>
    <row r="90" spans="7:33">
      <c r="G90" s="12"/>
      <c r="H90" s="12"/>
      <c r="I90" s="281"/>
      <c r="J90" s="66"/>
      <c r="K90" s="12"/>
      <c r="L90" s="281"/>
      <c r="O90" s="3"/>
      <c r="P90" s="3"/>
      <c r="T90" s="78"/>
      <c r="W90" s="112"/>
      <c r="X90" s="66"/>
      <c r="Y90" s="50"/>
      <c r="AA90" s="51"/>
      <c r="AB90" s="1"/>
      <c r="AD90" s="1"/>
      <c r="AE90" s="1"/>
      <c r="AF90" s="1"/>
      <c r="AG90" s="1"/>
    </row>
    <row r="91" spans="7:33">
      <c r="G91" s="12"/>
      <c r="H91" s="12"/>
      <c r="I91" s="281"/>
      <c r="J91" s="66"/>
      <c r="K91" s="12"/>
      <c r="L91" s="281"/>
      <c r="O91" s="3"/>
      <c r="P91" s="3"/>
      <c r="T91" s="78"/>
      <c r="W91" s="112"/>
      <c r="X91" s="66"/>
      <c r="Y91" s="50"/>
      <c r="AA91" s="51"/>
      <c r="AB91" s="1"/>
      <c r="AD91" s="1"/>
      <c r="AE91" s="1"/>
      <c r="AF91" s="1"/>
      <c r="AG91" s="1"/>
    </row>
    <row r="92" spans="7:33">
      <c r="G92" s="12"/>
      <c r="H92" s="12"/>
      <c r="I92" s="281"/>
      <c r="J92" s="66"/>
      <c r="K92" s="12"/>
      <c r="L92" s="281"/>
      <c r="O92" s="3"/>
      <c r="P92" s="3"/>
      <c r="T92" s="78"/>
      <c r="W92" s="112"/>
      <c r="X92" s="66"/>
      <c r="Y92" s="50"/>
      <c r="AA92" s="51"/>
      <c r="AB92" s="1"/>
      <c r="AD92" s="1"/>
      <c r="AE92" s="1"/>
      <c r="AF92" s="1"/>
      <c r="AG92" s="1"/>
    </row>
    <row r="93" spans="7:33">
      <c r="G93" s="12"/>
      <c r="H93" s="12"/>
      <c r="I93" s="281"/>
      <c r="J93" s="66"/>
      <c r="K93" s="12"/>
      <c r="L93" s="281"/>
      <c r="O93" s="3"/>
      <c r="P93" s="3"/>
      <c r="T93" s="78"/>
      <c r="W93" s="112"/>
      <c r="X93" s="66"/>
      <c r="Y93" s="50"/>
      <c r="AA93" s="51"/>
      <c r="AB93" s="1"/>
      <c r="AD93" s="1"/>
      <c r="AE93" s="1"/>
      <c r="AF93" s="1"/>
      <c r="AG93" s="1"/>
    </row>
    <row r="94" spans="7:33">
      <c r="G94" s="12"/>
      <c r="H94" s="12"/>
      <c r="I94" s="281"/>
      <c r="J94" s="66"/>
      <c r="K94" s="12"/>
      <c r="L94" s="281"/>
      <c r="O94" s="3"/>
      <c r="P94" s="3"/>
      <c r="T94" s="78"/>
      <c r="W94" s="112"/>
      <c r="X94" s="66"/>
      <c r="Y94" s="50"/>
      <c r="AA94" s="51"/>
      <c r="AB94" s="1"/>
      <c r="AD94" s="1"/>
      <c r="AE94" s="1"/>
      <c r="AF94" s="1"/>
      <c r="AG94" s="1"/>
    </row>
    <row r="95" spans="7:33">
      <c r="G95" s="12"/>
      <c r="H95" s="12"/>
      <c r="I95" s="281"/>
      <c r="J95" s="66"/>
      <c r="K95" s="12"/>
      <c r="L95" s="281"/>
      <c r="O95" s="3"/>
      <c r="P95" s="3"/>
      <c r="T95" s="78"/>
      <c r="W95" s="112"/>
      <c r="X95" s="66"/>
      <c r="Y95" s="50"/>
      <c r="AA95" s="51"/>
      <c r="AB95" s="1"/>
      <c r="AD95" s="1"/>
      <c r="AE95" s="1"/>
      <c r="AF95" s="1"/>
      <c r="AG95" s="1"/>
    </row>
    <row r="96" spans="7:33">
      <c r="G96" s="12"/>
      <c r="H96" s="12"/>
      <c r="I96" s="281"/>
      <c r="J96" s="66"/>
      <c r="K96" s="12"/>
      <c r="L96" s="281"/>
      <c r="O96" s="3"/>
      <c r="P96" s="3"/>
      <c r="T96" s="78"/>
      <c r="W96" s="112"/>
      <c r="X96" s="66"/>
      <c r="Y96" s="50"/>
      <c r="AA96" s="51"/>
      <c r="AB96" s="1"/>
      <c r="AD96" s="1"/>
      <c r="AE96" s="1"/>
      <c r="AF96" s="1"/>
      <c r="AG96" s="1"/>
    </row>
    <row r="97" spans="7:33">
      <c r="G97" s="12"/>
      <c r="H97" s="12"/>
      <c r="I97" s="281"/>
      <c r="J97" s="66"/>
      <c r="K97" s="12"/>
      <c r="L97" s="281"/>
      <c r="O97" s="3"/>
      <c r="P97" s="3"/>
      <c r="T97" s="78"/>
      <c r="W97" s="112"/>
      <c r="X97" s="66"/>
      <c r="Y97" s="50"/>
      <c r="AA97" s="51"/>
      <c r="AB97" s="1"/>
      <c r="AD97" s="1"/>
      <c r="AE97" s="1"/>
      <c r="AF97" s="1"/>
      <c r="AG97" s="1"/>
    </row>
    <row r="98" spans="7:33">
      <c r="G98" s="12"/>
      <c r="H98" s="12"/>
      <c r="I98" s="281"/>
      <c r="J98" s="66"/>
      <c r="K98" s="12"/>
      <c r="L98" s="281"/>
      <c r="O98" s="3"/>
      <c r="P98" s="3"/>
      <c r="T98" s="78"/>
      <c r="W98" s="112"/>
      <c r="X98" s="66"/>
      <c r="Y98" s="50"/>
      <c r="AA98" s="51"/>
      <c r="AB98" s="1"/>
      <c r="AD98" s="1"/>
      <c r="AE98" s="1"/>
      <c r="AF98" s="1"/>
      <c r="AG98" s="1"/>
    </row>
    <row r="99" spans="7:33">
      <c r="G99" s="12"/>
      <c r="H99" s="12"/>
      <c r="I99" s="281"/>
      <c r="J99" s="66"/>
      <c r="K99" s="12"/>
      <c r="L99" s="281"/>
      <c r="O99" s="3"/>
      <c r="P99" s="3"/>
      <c r="T99" s="78"/>
      <c r="W99" s="112"/>
      <c r="X99" s="66"/>
      <c r="Y99" s="50"/>
      <c r="AA99" s="51"/>
      <c r="AB99" s="1"/>
      <c r="AD99" s="1"/>
      <c r="AE99" s="1"/>
      <c r="AF99" s="1"/>
      <c r="AG99" s="1"/>
    </row>
    <row r="100" spans="7:33">
      <c r="G100" s="12"/>
      <c r="H100" s="12"/>
      <c r="I100" s="281"/>
      <c r="J100" s="66"/>
      <c r="K100" s="12"/>
      <c r="L100" s="281"/>
      <c r="O100" s="3"/>
      <c r="P100" s="3"/>
      <c r="T100" s="78"/>
      <c r="W100" s="112"/>
      <c r="X100" s="66"/>
      <c r="Y100" s="50"/>
      <c r="AA100" s="51"/>
      <c r="AB100" s="1"/>
      <c r="AD100" s="1"/>
      <c r="AE100" s="1"/>
      <c r="AF100" s="1"/>
      <c r="AG100" s="1"/>
    </row>
    <row r="101" spans="7:33">
      <c r="G101" s="12"/>
      <c r="H101" s="12"/>
      <c r="I101" s="281"/>
      <c r="J101" s="66"/>
      <c r="K101" s="12"/>
      <c r="L101" s="281"/>
      <c r="O101" s="3"/>
      <c r="P101" s="3"/>
      <c r="T101" s="78"/>
      <c r="W101" s="112"/>
      <c r="X101" s="66"/>
      <c r="Y101" s="50"/>
      <c r="AA101" s="51"/>
      <c r="AB101" s="1"/>
      <c r="AD101" s="1"/>
      <c r="AE101" s="1"/>
      <c r="AF101" s="1"/>
      <c r="AG101" s="1"/>
    </row>
    <row r="102" spans="7:33">
      <c r="G102" s="12"/>
      <c r="H102" s="12"/>
      <c r="I102" s="281"/>
      <c r="J102" s="66"/>
      <c r="K102" s="12"/>
      <c r="L102" s="281"/>
      <c r="O102" s="3"/>
      <c r="P102" s="3"/>
      <c r="T102" s="78"/>
      <c r="W102" s="112"/>
      <c r="X102" s="66"/>
      <c r="Y102" s="50"/>
      <c r="AA102" s="51"/>
      <c r="AB102" s="1"/>
      <c r="AD102" s="1"/>
      <c r="AE102" s="1"/>
      <c r="AF102" s="1"/>
      <c r="AG102" s="1"/>
    </row>
    <row r="103" spans="7:33">
      <c r="G103" s="12"/>
      <c r="H103" s="12"/>
      <c r="I103" s="281"/>
      <c r="J103" s="66"/>
      <c r="K103" s="12"/>
      <c r="L103" s="281"/>
      <c r="O103" s="3"/>
      <c r="P103" s="3"/>
      <c r="T103" s="78"/>
      <c r="W103" s="112"/>
      <c r="X103" s="66"/>
      <c r="Y103" s="50"/>
      <c r="AA103" s="51"/>
      <c r="AB103" s="1"/>
      <c r="AD103" s="1"/>
      <c r="AE103" s="1"/>
      <c r="AF103" s="1"/>
      <c r="AG103" s="1"/>
    </row>
    <row r="104" spans="7:33">
      <c r="G104" s="12"/>
      <c r="H104" s="12"/>
      <c r="I104" s="281"/>
      <c r="J104" s="66"/>
      <c r="K104" s="12"/>
      <c r="L104" s="281"/>
      <c r="O104" s="3"/>
      <c r="P104" s="3"/>
      <c r="T104" s="78"/>
      <c r="W104" s="112"/>
      <c r="X104" s="66"/>
      <c r="Y104" s="50"/>
      <c r="AA104" s="51"/>
      <c r="AB104" s="1"/>
      <c r="AD104" s="1"/>
      <c r="AE104" s="1"/>
      <c r="AF104" s="1"/>
      <c r="AG104" s="1"/>
    </row>
    <row r="105" spans="7:33">
      <c r="G105" s="12"/>
      <c r="H105" s="12"/>
      <c r="I105" s="281"/>
      <c r="J105" s="66"/>
      <c r="K105" s="12"/>
      <c r="L105" s="281"/>
      <c r="O105" s="3"/>
      <c r="P105" s="3"/>
      <c r="T105" s="78"/>
      <c r="W105" s="112"/>
      <c r="X105" s="66"/>
      <c r="Y105" s="50"/>
      <c r="AA105" s="51"/>
      <c r="AB105" s="1"/>
      <c r="AD105" s="1"/>
      <c r="AE105" s="1"/>
      <c r="AF105" s="1"/>
      <c r="AG105" s="1"/>
    </row>
    <row r="106" spans="7:33">
      <c r="G106" s="12"/>
      <c r="H106" s="12"/>
      <c r="I106" s="281"/>
      <c r="J106" s="66"/>
      <c r="K106" s="12"/>
      <c r="L106" s="281"/>
      <c r="O106" s="3"/>
      <c r="P106" s="3"/>
      <c r="T106" s="78"/>
      <c r="W106" s="112"/>
      <c r="X106" s="66"/>
      <c r="Y106" s="50"/>
      <c r="AA106" s="51"/>
      <c r="AB106" s="1"/>
      <c r="AD106" s="1"/>
      <c r="AE106" s="1"/>
      <c r="AF106" s="1"/>
      <c r="AG106" s="1"/>
    </row>
    <row r="107" spans="7:33">
      <c r="G107" s="12"/>
      <c r="H107" s="12"/>
      <c r="I107" s="281"/>
      <c r="J107" s="66"/>
      <c r="K107" s="12"/>
      <c r="L107" s="281"/>
      <c r="O107" s="3"/>
      <c r="P107" s="3"/>
      <c r="T107" s="78"/>
      <c r="W107" s="112"/>
      <c r="X107" s="66"/>
      <c r="Y107" s="50"/>
      <c r="AA107" s="51"/>
      <c r="AB107" s="1"/>
      <c r="AD107" s="1"/>
      <c r="AE107" s="1"/>
      <c r="AF107" s="1"/>
      <c r="AG107" s="1"/>
    </row>
    <row r="108" spans="7:33">
      <c r="G108" s="12"/>
      <c r="H108" s="12"/>
      <c r="I108" s="281"/>
      <c r="J108" s="66"/>
      <c r="K108" s="12"/>
      <c r="L108" s="281"/>
      <c r="O108" s="3"/>
      <c r="P108" s="3"/>
      <c r="T108" s="78"/>
      <c r="W108" s="112"/>
      <c r="X108" s="66"/>
      <c r="Y108" s="50"/>
      <c r="AA108" s="51"/>
      <c r="AB108" s="1"/>
      <c r="AD108" s="1"/>
      <c r="AE108" s="1"/>
      <c r="AF108" s="1"/>
      <c r="AG108" s="1"/>
    </row>
    <row r="109" spans="7:33">
      <c r="G109" s="12"/>
      <c r="H109" s="12"/>
      <c r="I109" s="281"/>
      <c r="J109" s="66"/>
      <c r="K109" s="12"/>
      <c r="L109" s="281"/>
      <c r="O109" s="3"/>
      <c r="P109" s="3"/>
      <c r="T109" s="78"/>
      <c r="W109" s="112"/>
      <c r="X109" s="66"/>
      <c r="Y109" s="50"/>
      <c r="AA109" s="51"/>
      <c r="AB109" s="1"/>
      <c r="AD109" s="1"/>
      <c r="AE109" s="1"/>
      <c r="AF109" s="1"/>
      <c r="AG109" s="1"/>
    </row>
    <row r="110" spans="7:33">
      <c r="G110" s="12"/>
      <c r="H110" s="12"/>
      <c r="I110" s="281"/>
      <c r="J110" s="66"/>
      <c r="K110" s="12"/>
      <c r="L110" s="281"/>
      <c r="O110" s="3"/>
      <c r="P110" s="3"/>
      <c r="T110" s="78"/>
      <c r="W110" s="112"/>
      <c r="X110" s="66"/>
      <c r="Y110" s="50"/>
      <c r="AA110" s="51"/>
      <c r="AB110" s="1"/>
      <c r="AD110" s="1"/>
      <c r="AE110" s="1"/>
      <c r="AF110" s="1"/>
      <c r="AG110" s="1"/>
    </row>
    <row r="111" spans="7:33">
      <c r="G111" s="12"/>
      <c r="H111" s="12"/>
      <c r="I111" s="281"/>
      <c r="J111" s="66"/>
      <c r="K111" s="12"/>
      <c r="L111" s="281"/>
      <c r="M111" s="12"/>
      <c r="N111" s="12"/>
      <c r="O111" s="12"/>
      <c r="P111" s="12"/>
      <c r="Q111" s="12"/>
      <c r="R111" s="66"/>
      <c r="S111" s="12"/>
      <c r="T111" s="66"/>
      <c r="U111" s="112"/>
      <c r="V111" s="66"/>
      <c r="W111" s="112"/>
      <c r="X111" s="66"/>
      <c r="Y111" s="112"/>
      <c r="Z111" s="112"/>
      <c r="AA111" s="12"/>
      <c r="AB111" s="12"/>
      <c r="AC111" s="12"/>
      <c r="AD111" s="12"/>
      <c r="AE111" s="12"/>
      <c r="AF111" s="12"/>
      <c r="AG111" s="12"/>
    </row>
    <row r="112" spans="7:33">
      <c r="G112" s="12"/>
      <c r="H112" s="12"/>
      <c r="I112" s="281"/>
      <c r="J112" s="66"/>
      <c r="K112" s="12"/>
      <c r="L112" s="281"/>
      <c r="M112" s="12"/>
      <c r="N112" s="12"/>
      <c r="O112" s="12"/>
      <c r="P112" s="12"/>
      <c r="Q112" s="12"/>
      <c r="R112" s="66"/>
      <c r="S112" s="12"/>
      <c r="T112" s="66"/>
      <c r="U112" s="112"/>
      <c r="V112" s="66"/>
      <c r="W112" s="112"/>
      <c r="X112" s="66"/>
      <c r="Y112" s="112"/>
      <c r="Z112" s="112"/>
      <c r="AA112" s="12"/>
      <c r="AB112" s="12"/>
      <c r="AC112" s="12"/>
      <c r="AD112" s="12"/>
      <c r="AE112" s="12"/>
      <c r="AF112" s="12"/>
      <c r="AG112" s="12"/>
    </row>
    <row r="113" spans="7:33">
      <c r="G113" s="12"/>
      <c r="H113" s="12"/>
      <c r="I113" s="281"/>
      <c r="J113" s="66"/>
      <c r="K113" s="12"/>
      <c r="L113" s="281"/>
      <c r="M113" s="12"/>
      <c r="N113" s="12"/>
      <c r="O113" s="12"/>
      <c r="P113" s="12"/>
      <c r="Q113" s="12"/>
      <c r="R113" s="66"/>
      <c r="S113" s="12"/>
      <c r="T113" s="66"/>
      <c r="U113" s="112"/>
      <c r="V113" s="66"/>
      <c r="W113" s="112"/>
      <c r="X113" s="66"/>
      <c r="Y113" s="112"/>
      <c r="Z113" s="112"/>
      <c r="AA113" s="12"/>
      <c r="AB113" s="12"/>
      <c r="AC113" s="12"/>
      <c r="AD113" s="12"/>
      <c r="AE113" s="12"/>
      <c r="AF113" s="12"/>
      <c r="AG113" s="12"/>
    </row>
    <row r="114" spans="7:33">
      <c r="G114" s="12"/>
      <c r="H114" s="12"/>
      <c r="I114" s="281"/>
      <c r="J114" s="66"/>
      <c r="K114" s="12"/>
      <c r="L114" s="281"/>
      <c r="M114" s="12"/>
      <c r="N114" s="12"/>
      <c r="O114" s="12"/>
      <c r="P114" s="12"/>
      <c r="Q114" s="12"/>
      <c r="R114" s="66"/>
      <c r="S114" s="12"/>
      <c r="T114" s="66"/>
      <c r="U114" s="112"/>
      <c r="V114" s="66"/>
      <c r="W114" s="112"/>
      <c r="X114" s="66"/>
      <c r="Y114" s="112"/>
      <c r="Z114" s="112"/>
      <c r="AA114" s="12"/>
      <c r="AB114" s="12"/>
      <c r="AC114" s="12"/>
      <c r="AD114" s="12"/>
      <c r="AE114" s="12"/>
      <c r="AF114" s="12"/>
      <c r="AG114" s="12"/>
    </row>
    <row r="115" spans="7:33">
      <c r="G115" s="12"/>
      <c r="H115" s="12"/>
      <c r="I115" s="281"/>
      <c r="J115" s="66"/>
      <c r="K115" s="12"/>
      <c r="L115" s="281"/>
      <c r="M115" s="12"/>
      <c r="N115" s="12"/>
      <c r="O115" s="12"/>
      <c r="P115" s="12"/>
      <c r="Q115" s="12"/>
      <c r="R115" s="66"/>
      <c r="S115" s="12"/>
      <c r="T115" s="66"/>
      <c r="U115" s="112"/>
      <c r="V115" s="66"/>
      <c r="W115" s="112"/>
      <c r="X115" s="66"/>
      <c r="Y115" s="112"/>
      <c r="Z115" s="112"/>
      <c r="AA115" s="12"/>
      <c r="AB115" s="12"/>
      <c r="AC115" s="12"/>
      <c r="AD115" s="12"/>
      <c r="AE115" s="12"/>
      <c r="AF115" s="12"/>
      <c r="AG115" s="12"/>
    </row>
    <row r="116" spans="7:33">
      <c r="G116" s="12"/>
      <c r="H116" s="12"/>
      <c r="I116" s="281"/>
      <c r="J116" s="66"/>
      <c r="K116" s="12"/>
      <c r="L116" s="281"/>
      <c r="M116" s="12"/>
      <c r="N116" s="12"/>
      <c r="O116" s="12"/>
      <c r="P116" s="12"/>
      <c r="Q116" s="12"/>
      <c r="R116" s="66"/>
      <c r="S116" s="12"/>
      <c r="T116" s="66"/>
      <c r="U116" s="112"/>
      <c r="V116" s="66"/>
      <c r="W116" s="112"/>
      <c r="X116" s="66"/>
      <c r="Y116" s="112"/>
      <c r="Z116" s="112"/>
      <c r="AA116" s="12"/>
      <c r="AB116" s="12"/>
      <c r="AC116" s="12"/>
      <c r="AD116" s="12"/>
      <c r="AE116" s="12"/>
      <c r="AF116" s="12"/>
      <c r="AG116" s="12"/>
    </row>
    <row r="117" spans="7:33">
      <c r="G117" s="12"/>
      <c r="H117" s="12"/>
      <c r="I117" s="281"/>
      <c r="J117" s="66"/>
      <c r="K117" s="12"/>
      <c r="L117" s="281"/>
      <c r="M117" s="12"/>
      <c r="N117" s="12"/>
      <c r="O117" s="12"/>
      <c r="P117" s="12"/>
      <c r="Q117" s="12"/>
      <c r="R117" s="66"/>
      <c r="S117" s="12"/>
      <c r="T117" s="66"/>
      <c r="U117" s="112"/>
      <c r="V117" s="66"/>
      <c r="W117" s="112"/>
      <c r="X117" s="66"/>
      <c r="Y117" s="112"/>
      <c r="Z117" s="112"/>
      <c r="AA117" s="12"/>
      <c r="AB117" s="12"/>
      <c r="AC117" s="12"/>
      <c r="AD117" s="12"/>
      <c r="AE117" s="12"/>
      <c r="AF117" s="12"/>
      <c r="AG117" s="12"/>
    </row>
    <row r="118" spans="7:33">
      <c r="G118" s="12"/>
      <c r="H118" s="12"/>
      <c r="I118" s="281"/>
      <c r="J118" s="66"/>
      <c r="K118" s="12"/>
      <c r="L118" s="281"/>
      <c r="M118" s="12"/>
      <c r="N118" s="12"/>
      <c r="O118" s="12"/>
      <c r="P118" s="12"/>
      <c r="Q118" s="12"/>
      <c r="R118" s="66"/>
      <c r="S118" s="12"/>
      <c r="T118" s="66"/>
      <c r="U118" s="112"/>
      <c r="V118" s="66"/>
      <c r="W118" s="112"/>
      <c r="X118" s="66"/>
      <c r="Y118" s="112"/>
      <c r="Z118" s="112"/>
      <c r="AA118" s="12"/>
      <c r="AB118" s="12"/>
      <c r="AC118" s="12"/>
      <c r="AD118" s="12"/>
      <c r="AE118" s="12"/>
      <c r="AF118" s="12"/>
      <c r="AG118" s="12"/>
    </row>
    <row r="119" spans="7:33">
      <c r="G119" s="12"/>
      <c r="H119" s="12"/>
      <c r="I119" s="281"/>
      <c r="J119" s="66"/>
      <c r="K119" s="12"/>
      <c r="L119" s="281"/>
      <c r="M119" s="12"/>
      <c r="N119" s="12"/>
      <c r="O119" s="12"/>
      <c r="P119" s="12"/>
      <c r="Q119" s="12"/>
      <c r="R119" s="66"/>
      <c r="S119" s="12"/>
      <c r="T119" s="66"/>
      <c r="U119" s="112"/>
      <c r="V119" s="66"/>
      <c r="W119" s="112"/>
      <c r="X119" s="66"/>
      <c r="Y119" s="112"/>
      <c r="Z119" s="112"/>
      <c r="AA119" s="12"/>
      <c r="AB119" s="12"/>
      <c r="AC119" s="12"/>
      <c r="AD119" s="12"/>
      <c r="AE119" s="12"/>
      <c r="AF119" s="12"/>
      <c r="AG119" s="12"/>
    </row>
    <row r="120" spans="7:33">
      <c r="G120" s="12"/>
      <c r="H120" s="12"/>
      <c r="I120" s="281"/>
      <c r="J120" s="66"/>
      <c r="K120" s="12"/>
      <c r="L120" s="281"/>
      <c r="M120" s="12"/>
      <c r="N120" s="12"/>
      <c r="O120" s="12"/>
      <c r="P120" s="12"/>
      <c r="Q120" s="12"/>
      <c r="R120" s="66"/>
      <c r="S120" s="12"/>
      <c r="T120" s="66"/>
      <c r="U120" s="112"/>
      <c r="V120" s="66"/>
      <c r="W120" s="112"/>
      <c r="X120" s="66"/>
      <c r="Y120" s="112"/>
      <c r="Z120" s="112"/>
      <c r="AA120" s="12"/>
      <c r="AB120" s="12"/>
      <c r="AC120" s="12"/>
      <c r="AD120" s="12"/>
      <c r="AE120" s="12"/>
      <c r="AF120" s="12"/>
      <c r="AG120" s="12"/>
    </row>
    <row r="121" spans="7:33">
      <c r="G121" s="12"/>
      <c r="H121" s="12"/>
      <c r="I121" s="281"/>
      <c r="J121" s="66"/>
      <c r="K121" s="12"/>
      <c r="L121" s="281"/>
      <c r="M121" s="12"/>
      <c r="N121" s="12"/>
      <c r="O121" s="12"/>
      <c r="P121" s="12"/>
      <c r="Q121" s="12"/>
      <c r="R121" s="66"/>
      <c r="S121" s="12"/>
      <c r="T121" s="66"/>
      <c r="U121" s="112"/>
      <c r="V121" s="66"/>
      <c r="W121" s="112"/>
      <c r="X121" s="66"/>
      <c r="Y121" s="112"/>
      <c r="Z121" s="112"/>
      <c r="AA121" s="12"/>
      <c r="AB121" s="12"/>
      <c r="AC121" s="12"/>
      <c r="AD121" s="12"/>
      <c r="AE121" s="12"/>
      <c r="AF121" s="12"/>
      <c r="AG121" s="12"/>
    </row>
    <row r="122" spans="7:33">
      <c r="G122" s="12"/>
      <c r="H122" s="12"/>
      <c r="I122" s="281"/>
      <c r="J122" s="66"/>
      <c r="K122" s="12"/>
      <c r="L122" s="281"/>
      <c r="M122" s="12"/>
      <c r="N122" s="12"/>
      <c r="O122" s="12"/>
      <c r="P122" s="12"/>
      <c r="Q122" s="12"/>
      <c r="R122" s="66"/>
      <c r="S122" s="12"/>
      <c r="T122" s="66"/>
      <c r="U122" s="112"/>
      <c r="V122" s="66"/>
      <c r="W122" s="112"/>
      <c r="X122" s="66"/>
      <c r="Y122" s="112"/>
      <c r="Z122" s="112"/>
      <c r="AA122" s="12"/>
      <c r="AB122" s="12"/>
      <c r="AC122" s="12"/>
      <c r="AD122" s="12"/>
      <c r="AE122" s="12"/>
      <c r="AF122" s="12"/>
      <c r="AG122" s="12"/>
    </row>
    <row r="123" spans="7:33">
      <c r="G123" s="12"/>
      <c r="H123" s="12"/>
      <c r="I123" s="281"/>
      <c r="J123" s="66"/>
      <c r="K123" s="12"/>
      <c r="L123" s="281"/>
      <c r="M123" s="12"/>
      <c r="N123" s="12"/>
      <c r="O123" s="12"/>
      <c r="P123" s="12"/>
      <c r="Q123" s="12"/>
      <c r="R123" s="66"/>
      <c r="S123" s="12"/>
      <c r="T123" s="66"/>
      <c r="U123" s="112"/>
      <c r="V123" s="66"/>
      <c r="W123" s="112"/>
      <c r="X123" s="66"/>
      <c r="Y123" s="112"/>
      <c r="Z123" s="112"/>
      <c r="AA123" s="12"/>
      <c r="AB123" s="12"/>
      <c r="AC123" s="12"/>
      <c r="AD123" s="12"/>
      <c r="AE123" s="12"/>
      <c r="AF123" s="12"/>
      <c r="AG123" s="12"/>
    </row>
    <row r="124" spans="7:33">
      <c r="G124" s="12"/>
      <c r="H124" s="12"/>
      <c r="I124" s="281"/>
      <c r="J124" s="66"/>
      <c r="K124" s="12"/>
      <c r="L124" s="281"/>
      <c r="M124" s="12"/>
      <c r="N124" s="12"/>
      <c r="O124" s="12"/>
      <c r="P124" s="12"/>
      <c r="Q124" s="12"/>
      <c r="R124" s="66"/>
      <c r="S124" s="12"/>
      <c r="T124" s="66"/>
      <c r="U124" s="112"/>
      <c r="V124" s="66"/>
      <c r="W124" s="112"/>
      <c r="X124" s="66"/>
      <c r="Y124" s="112"/>
      <c r="Z124" s="112"/>
      <c r="AA124" s="12"/>
      <c r="AB124" s="12"/>
      <c r="AC124" s="12"/>
      <c r="AD124" s="12"/>
      <c r="AE124" s="12"/>
      <c r="AF124" s="12"/>
      <c r="AG124" s="12"/>
    </row>
    <row r="125" spans="7:33">
      <c r="G125" s="12"/>
      <c r="H125" s="12"/>
      <c r="I125" s="281"/>
      <c r="J125" s="66"/>
      <c r="K125" s="12"/>
      <c r="L125" s="281"/>
      <c r="M125" s="12"/>
      <c r="N125" s="12"/>
      <c r="O125" s="12"/>
      <c r="P125" s="12"/>
      <c r="Q125" s="12"/>
      <c r="R125" s="66"/>
      <c r="S125" s="12"/>
      <c r="T125" s="66"/>
      <c r="U125" s="112"/>
      <c r="V125" s="66"/>
      <c r="W125" s="112"/>
      <c r="X125" s="66"/>
      <c r="Y125" s="112"/>
      <c r="Z125" s="112"/>
      <c r="AA125" s="12"/>
      <c r="AB125" s="12"/>
      <c r="AC125" s="12"/>
      <c r="AD125" s="12"/>
      <c r="AE125" s="12"/>
      <c r="AF125" s="12"/>
      <c r="AG125" s="12"/>
    </row>
    <row r="126" spans="7:33">
      <c r="G126" s="12"/>
      <c r="H126" s="12"/>
      <c r="I126" s="281"/>
      <c r="J126" s="66"/>
      <c r="K126" s="12"/>
      <c r="L126" s="281"/>
      <c r="M126" s="12"/>
      <c r="N126" s="12"/>
      <c r="O126" s="12"/>
      <c r="P126" s="12"/>
      <c r="Q126" s="12"/>
      <c r="R126" s="66"/>
      <c r="S126" s="12"/>
      <c r="T126" s="66"/>
      <c r="U126" s="112"/>
      <c r="V126" s="66"/>
      <c r="W126" s="112"/>
      <c r="X126" s="66"/>
      <c r="Y126" s="112"/>
      <c r="Z126" s="112"/>
      <c r="AA126" s="12"/>
      <c r="AB126" s="12"/>
      <c r="AC126" s="12"/>
      <c r="AD126" s="12"/>
      <c r="AE126" s="12"/>
      <c r="AF126" s="12"/>
      <c r="AG126" s="12"/>
    </row>
    <row r="127" spans="7:33">
      <c r="G127" s="12"/>
      <c r="H127" s="12"/>
      <c r="I127" s="281"/>
      <c r="J127" s="66"/>
      <c r="K127" s="12"/>
      <c r="L127" s="281"/>
      <c r="M127" s="12"/>
      <c r="N127" s="12"/>
      <c r="O127" s="12"/>
      <c r="P127" s="12"/>
      <c r="Q127" s="12"/>
      <c r="R127" s="66"/>
      <c r="S127" s="12"/>
      <c r="T127" s="66"/>
      <c r="U127" s="112"/>
      <c r="V127" s="66"/>
      <c r="W127" s="112"/>
      <c r="X127" s="66"/>
      <c r="Y127" s="112"/>
      <c r="Z127" s="112"/>
      <c r="AA127" s="12"/>
      <c r="AB127" s="12"/>
      <c r="AC127" s="12"/>
      <c r="AD127" s="12"/>
      <c r="AE127" s="12"/>
      <c r="AF127" s="12"/>
      <c r="AG127" s="12"/>
    </row>
    <row r="128" spans="7:33">
      <c r="G128" s="12"/>
      <c r="H128" s="12"/>
      <c r="I128" s="281"/>
      <c r="J128" s="66"/>
      <c r="K128" s="12"/>
      <c r="L128" s="281"/>
      <c r="M128" s="12"/>
      <c r="N128" s="12"/>
      <c r="O128" s="12"/>
      <c r="P128" s="12"/>
      <c r="Q128" s="12"/>
      <c r="R128" s="66"/>
      <c r="S128" s="12"/>
      <c r="T128" s="66"/>
      <c r="U128" s="112"/>
      <c r="V128" s="66"/>
      <c r="W128" s="112"/>
      <c r="X128" s="66"/>
      <c r="Y128" s="112"/>
      <c r="Z128" s="112"/>
      <c r="AA128" s="12"/>
      <c r="AB128" s="12"/>
      <c r="AC128" s="12"/>
      <c r="AD128" s="12"/>
      <c r="AE128" s="12"/>
      <c r="AF128" s="12"/>
      <c r="AG128" s="12"/>
    </row>
    <row r="129" spans="7:33">
      <c r="G129" s="12"/>
      <c r="H129" s="12"/>
      <c r="I129" s="281"/>
      <c r="J129" s="66"/>
      <c r="K129" s="12"/>
      <c r="L129" s="281"/>
      <c r="M129" s="12"/>
      <c r="N129" s="12"/>
      <c r="O129" s="12"/>
      <c r="P129" s="12"/>
      <c r="Q129" s="12"/>
      <c r="R129" s="66"/>
      <c r="S129" s="12"/>
      <c r="T129" s="66"/>
      <c r="U129" s="112"/>
      <c r="V129" s="66"/>
      <c r="W129" s="112"/>
      <c r="X129" s="66"/>
      <c r="Y129" s="112"/>
      <c r="Z129" s="112"/>
      <c r="AA129" s="12"/>
      <c r="AB129" s="12"/>
      <c r="AC129" s="12"/>
      <c r="AD129" s="12"/>
      <c r="AE129" s="12"/>
      <c r="AF129" s="12"/>
      <c r="AG129" s="12"/>
    </row>
    <row r="130" spans="7:33">
      <c r="G130" s="12"/>
      <c r="H130" s="12"/>
      <c r="I130" s="281"/>
      <c r="J130" s="66"/>
      <c r="K130" s="12"/>
      <c r="L130" s="281"/>
      <c r="M130" s="12"/>
      <c r="N130" s="12"/>
      <c r="O130" s="12"/>
      <c r="P130" s="12"/>
      <c r="Q130" s="12"/>
      <c r="R130" s="66"/>
      <c r="S130" s="12"/>
      <c r="T130" s="66"/>
      <c r="U130" s="112"/>
      <c r="V130" s="66"/>
      <c r="W130" s="112"/>
      <c r="X130" s="66"/>
      <c r="Y130" s="112"/>
      <c r="Z130" s="112"/>
      <c r="AA130" s="12"/>
      <c r="AB130" s="12"/>
      <c r="AC130" s="12"/>
      <c r="AD130" s="12"/>
      <c r="AE130" s="12"/>
      <c r="AF130" s="12"/>
      <c r="AG130" s="12"/>
    </row>
    <row r="131" spans="7:33">
      <c r="G131" s="12"/>
      <c r="H131" s="12"/>
      <c r="I131" s="281"/>
      <c r="J131" s="66"/>
      <c r="K131" s="12"/>
      <c r="L131" s="281"/>
      <c r="M131" s="12"/>
      <c r="N131" s="12"/>
      <c r="O131" s="12"/>
      <c r="P131" s="12"/>
      <c r="Q131" s="12"/>
      <c r="R131" s="66"/>
      <c r="S131" s="12"/>
      <c r="T131" s="66"/>
      <c r="U131" s="112"/>
      <c r="V131" s="66"/>
      <c r="W131" s="112"/>
      <c r="X131" s="66"/>
      <c r="Y131" s="112"/>
      <c r="Z131" s="112"/>
      <c r="AA131" s="12"/>
      <c r="AB131" s="12"/>
      <c r="AC131" s="12"/>
      <c r="AD131" s="12"/>
      <c r="AE131" s="12"/>
      <c r="AF131" s="12"/>
      <c r="AG131" s="12"/>
    </row>
    <row r="132" spans="7:33">
      <c r="G132" s="12"/>
      <c r="H132" s="12"/>
      <c r="I132" s="281"/>
      <c r="J132" s="66"/>
      <c r="K132" s="12"/>
      <c r="L132" s="281"/>
      <c r="M132" s="12"/>
      <c r="N132" s="12"/>
      <c r="O132" s="12"/>
      <c r="P132" s="12"/>
      <c r="Q132" s="12"/>
      <c r="R132" s="66"/>
      <c r="S132" s="12"/>
      <c r="T132" s="66"/>
      <c r="U132" s="112"/>
      <c r="V132" s="66"/>
      <c r="W132" s="112"/>
      <c r="X132" s="66"/>
      <c r="Y132" s="112"/>
      <c r="Z132" s="112"/>
      <c r="AA132" s="12"/>
      <c r="AB132" s="12"/>
      <c r="AC132" s="12"/>
      <c r="AD132" s="12"/>
      <c r="AE132" s="12"/>
      <c r="AF132" s="12"/>
      <c r="AG132" s="12"/>
    </row>
    <row r="133" spans="7:33">
      <c r="G133" s="12"/>
      <c r="H133" s="12"/>
      <c r="I133" s="281"/>
      <c r="J133" s="66"/>
      <c r="K133" s="12"/>
      <c r="L133" s="281"/>
      <c r="M133" s="12"/>
      <c r="N133" s="12"/>
      <c r="O133" s="12"/>
      <c r="P133" s="12"/>
      <c r="Q133" s="12"/>
      <c r="R133" s="66"/>
      <c r="S133" s="12"/>
      <c r="T133" s="66"/>
      <c r="U133" s="112"/>
      <c r="V133" s="66"/>
      <c r="W133" s="112"/>
      <c r="X133" s="66"/>
      <c r="Y133" s="112"/>
      <c r="Z133" s="112"/>
      <c r="AA133" s="12"/>
      <c r="AB133" s="12"/>
      <c r="AC133" s="12"/>
      <c r="AD133" s="12"/>
      <c r="AE133" s="12"/>
      <c r="AF133" s="12"/>
      <c r="AG133" s="12"/>
    </row>
    <row r="134" spans="7:33">
      <c r="G134" s="12"/>
      <c r="H134" s="12"/>
      <c r="I134" s="281"/>
      <c r="J134" s="66"/>
      <c r="K134" s="12"/>
      <c r="L134" s="281"/>
      <c r="M134" s="12"/>
      <c r="N134" s="12"/>
      <c r="O134" s="12"/>
      <c r="P134" s="12"/>
      <c r="Q134" s="12"/>
      <c r="R134" s="66"/>
      <c r="S134" s="12"/>
      <c r="T134" s="66"/>
      <c r="U134" s="112"/>
      <c r="V134" s="66"/>
      <c r="W134" s="112"/>
      <c r="X134" s="66"/>
      <c r="Y134" s="112"/>
      <c r="Z134" s="112"/>
      <c r="AA134" s="12"/>
      <c r="AB134" s="12"/>
      <c r="AC134" s="12"/>
      <c r="AD134" s="12"/>
      <c r="AE134" s="12"/>
      <c r="AF134" s="12"/>
      <c r="AG134" s="12"/>
    </row>
    <row r="135" spans="7:33">
      <c r="G135" s="12"/>
      <c r="H135" s="12"/>
      <c r="I135" s="281"/>
      <c r="J135" s="66"/>
      <c r="K135" s="12"/>
      <c r="L135" s="281"/>
      <c r="M135" s="12"/>
      <c r="N135" s="12"/>
      <c r="O135" s="12"/>
      <c r="P135" s="12"/>
      <c r="Q135" s="12"/>
      <c r="R135" s="66"/>
      <c r="S135" s="12"/>
      <c r="T135" s="66"/>
      <c r="U135" s="112"/>
      <c r="V135" s="66"/>
      <c r="W135" s="112"/>
      <c r="X135" s="66"/>
      <c r="Y135" s="112"/>
      <c r="Z135" s="112"/>
      <c r="AA135" s="12"/>
      <c r="AB135" s="12"/>
      <c r="AC135" s="12"/>
      <c r="AD135" s="12"/>
      <c r="AE135" s="12"/>
      <c r="AF135" s="12"/>
      <c r="AG135" s="12"/>
    </row>
    <row r="136" spans="7:33">
      <c r="G136" s="12"/>
      <c r="H136" s="12"/>
      <c r="I136" s="281"/>
      <c r="J136" s="66"/>
      <c r="K136" s="12"/>
      <c r="L136" s="281"/>
      <c r="M136" s="12"/>
      <c r="N136" s="12"/>
      <c r="O136" s="12"/>
      <c r="P136" s="12"/>
      <c r="Q136" s="12"/>
      <c r="R136" s="66"/>
      <c r="S136" s="12"/>
      <c r="T136" s="66"/>
      <c r="U136" s="112"/>
      <c r="V136" s="66"/>
      <c r="W136" s="112"/>
      <c r="X136" s="66"/>
      <c r="Y136" s="112"/>
      <c r="Z136" s="112"/>
      <c r="AA136" s="12"/>
      <c r="AB136" s="12"/>
      <c r="AC136" s="12"/>
      <c r="AD136" s="12"/>
      <c r="AE136" s="12"/>
      <c r="AF136" s="12"/>
      <c r="AG136" s="12"/>
    </row>
    <row r="137" spans="7:33">
      <c r="G137" s="12"/>
      <c r="H137" s="12"/>
      <c r="I137" s="281"/>
      <c r="J137" s="66"/>
      <c r="K137" s="12"/>
      <c r="L137" s="281"/>
      <c r="M137" s="12"/>
      <c r="N137" s="12"/>
      <c r="O137" s="12"/>
      <c r="P137" s="12"/>
      <c r="Q137" s="12"/>
      <c r="R137" s="66"/>
      <c r="S137" s="12"/>
      <c r="T137" s="66"/>
      <c r="U137" s="112"/>
      <c r="V137" s="66"/>
      <c r="W137" s="112"/>
      <c r="X137" s="66"/>
      <c r="Y137" s="112"/>
      <c r="Z137" s="112"/>
      <c r="AA137" s="12"/>
      <c r="AB137" s="12"/>
      <c r="AC137" s="12"/>
      <c r="AD137" s="12"/>
      <c r="AE137" s="12"/>
      <c r="AF137" s="12"/>
      <c r="AG137" s="12"/>
    </row>
    <row r="138" spans="7:33">
      <c r="G138" s="12"/>
      <c r="H138" s="12"/>
      <c r="I138" s="281"/>
      <c r="J138" s="66"/>
      <c r="K138" s="12"/>
      <c r="L138" s="281"/>
      <c r="M138" s="12"/>
      <c r="N138" s="12"/>
      <c r="O138" s="12"/>
      <c r="P138" s="12"/>
      <c r="Q138" s="12"/>
      <c r="R138" s="66"/>
      <c r="S138" s="12"/>
      <c r="T138" s="66"/>
      <c r="U138" s="112"/>
      <c r="V138" s="66"/>
      <c r="W138" s="112"/>
      <c r="X138" s="66"/>
      <c r="Y138" s="112"/>
      <c r="Z138" s="112"/>
      <c r="AA138" s="12"/>
      <c r="AB138" s="12"/>
      <c r="AC138" s="12"/>
      <c r="AD138" s="12"/>
      <c r="AE138" s="12"/>
      <c r="AF138" s="12"/>
      <c r="AG138" s="12"/>
    </row>
    <row r="139" spans="7:33">
      <c r="G139" s="12"/>
      <c r="H139" s="12"/>
      <c r="I139" s="281"/>
      <c r="J139" s="66"/>
      <c r="K139" s="12"/>
      <c r="L139" s="281"/>
      <c r="M139" s="12"/>
      <c r="N139" s="12"/>
      <c r="O139" s="12"/>
      <c r="P139" s="12"/>
      <c r="Q139" s="12"/>
      <c r="R139" s="66"/>
      <c r="S139" s="12"/>
      <c r="T139" s="66"/>
      <c r="U139" s="112"/>
      <c r="V139" s="66"/>
      <c r="W139" s="112"/>
      <c r="X139" s="66"/>
      <c r="Y139" s="112"/>
      <c r="Z139" s="112"/>
      <c r="AA139" s="12"/>
      <c r="AB139" s="12"/>
      <c r="AC139" s="12"/>
      <c r="AD139" s="12"/>
      <c r="AE139" s="12"/>
      <c r="AF139" s="12"/>
      <c r="AG139" s="12"/>
    </row>
    <row r="140" spans="7:33">
      <c r="G140" s="12"/>
      <c r="H140" s="12"/>
      <c r="I140" s="281"/>
      <c r="J140" s="66"/>
      <c r="K140" s="12"/>
      <c r="L140" s="281"/>
      <c r="M140" s="12"/>
      <c r="N140" s="12"/>
      <c r="O140" s="12"/>
      <c r="P140" s="12"/>
      <c r="Q140" s="12"/>
      <c r="R140" s="66"/>
      <c r="S140" s="12"/>
      <c r="T140" s="66"/>
      <c r="U140" s="112"/>
      <c r="V140" s="66"/>
      <c r="W140" s="112"/>
      <c r="X140" s="66"/>
      <c r="Y140" s="112"/>
      <c r="Z140" s="112"/>
      <c r="AA140" s="12"/>
      <c r="AB140" s="12"/>
      <c r="AC140" s="12"/>
      <c r="AD140" s="12"/>
      <c r="AE140" s="12"/>
      <c r="AF140" s="12"/>
      <c r="AG140" s="12"/>
    </row>
    <row r="141" spans="7:33">
      <c r="G141" s="12"/>
      <c r="H141" s="12"/>
      <c r="I141" s="281"/>
      <c r="J141" s="66"/>
      <c r="K141" s="12"/>
      <c r="L141" s="281"/>
      <c r="M141" s="12"/>
      <c r="N141" s="12"/>
      <c r="O141" s="12"/>
      <c r="P141" s="12"/>
      <c r="Q141" s="12"/>
      <c r="R141" s="66"/>
      <c r="S141" s="12"/>
      <c r="T141" s="66"/>
      <c r="U141" s="112"/>
      <c r="V141" s="66"/>
      <c r="W141" s="112"/>
      <c r="X141" s="66"/>
      <c r="Y141" s="112"/>
      <c r="Z141" s="112"/>
      <c r="AA141" s="12"/>
      <c r="AB141" s="12"/>
      <c r="AC141" s="12"/>
      <c r="AD141" s="12"/>
      <c r="AE141" s="12"/>
      <c r="AF141" s="12"/>
      <c r="AG141" s="12"/>
    </row>
    <row r="142" spans="7:33">
      <c r="G142" s="12"/>
      <c r="H142" s="12"/>
      <c r="I142" s="281"/>
      <c r="J142" s="66"/>
      <c r="K142" s="12"/>
      <c r="L142" s="281"/>
      <c r="M142" s="12"/>
      <c r="N142" s="12"/>
      <c r="O142" s="12"/>
      <c r="P142" s="12"/>
      <c r="Q142" s="12"/>
      <c r="R142" s="66"/>
      <c r="S142" s="12"/>
      <c r="T142" s="66"/>
      <c r="U142" s="112"/>
      <c r="V142" s="66"/>
      <c r="W142" s="112"/>
      <c r="X142" s="66"/>
      <c r="Y142" s="112"/>
      <c r="Z142" s="112"/>
      <c r="AA142" s="12"/>
      <c r="AB142" s="12"/>
      <c r="AC142" s="12"/>
      <c r="AD142" s="12"/>
      <c r="AE142" s="12"/>
      <c r="AF142" s="12"/>
      <c r="AG142" s="12"/>
    </row>
    <row r="143" spans="7:33">
      <c r="G143" s="12"/>
      <c r="H143" s="12"/>
      <c r="I143" s="281"/>
      <c r="J143" s="66"/>
      <c r="K143" s="12"/>
      <c r="L143" s="281"/>
      <c r="M143" s="12"/>
      <c r="N143" s="12"/>
      <c r="O143" s="12"/>
      <c r="P143" s="12"/>
      <c r="Q143" s="12"/>
      <c r="R143" s="66"/>
      <c r="S143" s="12"/>
      <c r="T143" s="66"/>
      <c r="U143" s="112"/>
      <c r="V143" s="66"/>
      <c r="W143" s="112"/>
      <c r="X143" s="66"/>
      <c r="Y143" s="112"/>
      <c r="Z143" s="112"/>
      <c r="AA143" s="12"/>
      <c r="AB143" s="12"/>
      <c r="AC143" s="12"/>
      <c r="AD143" s="12"/>
      <c r="AE143" s="12"/>
      <c r="AF143" s="12"/>
      <c r="AG143" s="12"/>
    </row>
    <row r="144" spans="7:33">
      <c r="G144" s="12"/>
      <c r="H144" s="12"/>
      <c r="I144" s="281"/>
      <c r="J144" s="66"/>
      <c r="K144" s="12"/>
      <c r="L144" s="281"/>
      <c r="M144" s="12"/>
      <c r="N144" s="12"/>
      <c r="O144" s="12"/>
      <c r="P144" s="12"/>
      <c r="Q144" s="12"/>
      <c r="R144" s="66"/>
      <c r="S144" s="12"/>
      <c r="T144" s="66"/>
      <c r="U144" s="112"/>
      <c r="V144" s="66"/>
      <c r="W144" s="112"/>
      <c r="X144" s="66"/>
      <c r="Y144" s="112"/>
      <c r="Z144" s="112"/>
      <c r="AA144" s="12"/>
      <c r="AB144" s="12"/>
      <c r="AC144" s="12"/>
      <c r="AD144" s="12"/>
      <c r="AE144" s="12"/>
      <c r="AF144" s="12"/>
      <c r="AG144" s="12"/>
    </row>
    <row r="145" spans="7:33">
      <c r="G145" s="12"/>
      <c r="H145" s="12"/>
      <c r="I145" s="281"/>
      <c r="J145" s="66"/>
      <c r="K145" s="12"/>
      <c r="L145" s="281"/>
      <c r="M145" s="12"/>
      <c r="N145" s="12"/>
      <c r="O145" s="12"/>
      <c r="P145" s="12"/>
      <c r="Q145" s="12"/>
      <c r="R145" s="66"/>
      <c r="S145" s="12"/>
      <c r="T145" s="66"/>
      <c r="U145" s="112"/>
      <c r="V145" s="66"/>
      <c r="W145" s="112"/>
      <c r="X145" s="66"/>
      <c r="Y145" s="112"/>
      <c r="Z145" s="112"/>
      <c r="AA145" s="12"/>
      <c r="AB145" s="12"/>
      <c r="AC145" s="12"/>
      <c r="AD145" s="12"/>
      <c r="AE145" s="12"/>
      <c r="AF145" s="12"/>
      <c r="AG145" s="12"/>
    </row>
    <row r="146" spans="7:33">
      <c r="G146" s="12"/>
      <c r="H146" s="12"/>
      <c r="I146" s="281"/>
      <c r="J146" s="66"/>
      <c r="K146" s="12"/>
      <c r="L146" s="281"/>
      <c r="M146" s="12"/>
      <c r="N146" s="12"/>
      <c r="O146" s="12"/>
      <c r="P146" s="12"/>
      <c r="Q146" s="12"/>
      <c r="R146" s="66"/>
      <c r="S146" s="12"/>
      <c r="T146" s="66"/>
      <c r="U146" s="112"/>
      <c r="V146" s="66"/>
      <c r="W146" s="112"/>
      <c r="X146" s="66"/>
      <c r="Y146" s="112"/>
      <c r="Z146" s="112"/>
      <c r="AA146" s="12"/>
      <c r="AB146" s="12"/>
      <c r="AC146" s="12"/>
      <c r="AD146" s="12"/>
      <c r="AE146" s="12"/>
      <c r="AF146" s="12"/>
      <c r="AG146" s="12"/>
    </row>
    <row r="147" spans="7:33">
      <c r="G147" s="12"/>
      <c r="H147" s="12"/>
      <c r="I147" s="281"/>
      <c r="J147" s="66"/>
      <c r="K147" s="12"/>
      <c r="L147" s="281"/>
      <c r="M147" s="12"/>
      <c r="N147" s="12"/>
      <c r="O147" s="12"/>
      <c r="P147" s="12"/>
      <c r="Q147" s="12"/>
      <c r="R147" s="66"/>
      <c r="S147" s="12"/>
      <c r="T147" s="66"/>
      <c r="U147" s="112"/>
      <c r="V147" s="66"/>
      <c r="W147" s="112"/>
      <c r="X147" s="66"/>
      <c r="Y147" s="112"/>
      <c r="Z147" s="112"/>
      <c r="AA147" s="12"/>
      <c r="AB147" s="12"/>
      <c r="AC147" s="12"/>
      <c r="AD147" s="12"/>
      <c r="AE147" s="12"/>
      <c r="AF147" s="12"/>
      <c r="AG147" s="12"/>
    </row>
    <row r="148" spans="7:33">
      <c r="G148" s="12"/>
      <c r="H148" s="12"/>
      <c r="I148" s="281"/>
      <c r="J148" s="66"/>
      <c r="K148" s="12"/>
      <c r="L148" s="281"/>
      <c r="M148" s="12"/>
      <c r="N148" s="12"/>
      <c r="O148" s="12"/>
      <c r="P148" s="12"/>
      <c r="Q148" s="12"/>
      <c r="R148" s="66"/>
      <c r="S148" s="12"/>
      <c r="T148" s="66"/>
      <c r="U148" s="112"/>
      <c r="V148" s="66"/>
      <c r="W148" s="112"/>
      <c r="X148" s="66"/>
      <c r="Y148" s="112"/>
      <c r="Z148" s="112"/>
      <c r="AA148" s="12"/>
      <c r="AB148" s="12"/>
      <c r="AC148" s="12"/>
      <c r="AD148" s="12"/>
      <c r="AE148" s="12"/>
      <c r="AF148" s="12"/>
      <c r="AG148" s="12"/>
    </row>
    <row r="149" spans="7:33">
      <c r="G149" s="12"/>
      <c r="H149" s="12"/>
      <c r="I149" s="281"/>
      <c r="J149" s="66"/>
      <c r="K149" s="12"/>
      <c r="L149" s="281"/>
      <c r="M149" s="12"/>
      <c r="N149" s="12"/>
      <c r="O149" s="12"/>
      <c r="P149" s="12"/>
      <c r="Q149" s="12"/>
      <c r="R149" s="66"/>
      <c r="S149" s="12"/>
      <c r="T149" s="66"/>
      <c r="U149" s="112"/>
      <c r="V149" s="66"/>
      <c r="W149" s="112"/>
      <c r="X149" s="66"/>
      <c r="Y149" s="112"/>
      <c r="Z149" s="112"/>
      <c r="AA149" s="12"/>
      <c r="AB149" s="12"/>
      <c r="AC149" s="12"/>
      <c r="AD149" s="12"/>
      <c r="AE149" s="12"/>
      <c r="AF149" s="12"/>
      <c r="AG149" s="12"/>
    </row>
    <row r="150" spans="7:33">
      <c r="G150" s="12"/>
      <c r="H150" s="12"/>
      <c r="I150" s="281"/>
      <c r="J150" s="66"/>
      <c r="K150" s="12"/>
      <c r="L150" s="281"/>
      <c r="M150" s="12"/>
      <c r="N150" s="12"/>
      <c r="O150" s="12"/>
      <c r="P150" s="12"/>
      <c r="Q150" s="12"/>
      <c r="R150" s="66"/>
      <c r="S150" s="12"/>
      <c r="T150" s="66"/>
      <c r="U150" s="112"/>
      <c r="V150" s="66"/>
      <c r="W150" s="112"/>
      <c r="X150" s="66"/>
      <c r="Y150" s="112"/>
      <c r="Z150" s="112"/>
      <c r="AA150" s="12"/>
      <c r="AB150" s="12"/>
      <c r="AC150" s="12"/>
      <c r="AD150" s="12"/>
      <c r="AE150" s="12"/>
      <c r="AF150" s="12"/>
      <c r="AG150" s="12"/>
    </row>
    <row r="151" spans="7:33">
      <c r="G151" s="12"/>
      <c r="H151" s="12"/>
      <c r="I151" s="281"/>
      <c r="J151" s="66"/>
      <c r="K151" s="12"/>
      <c r="L151" s="281"/>
      <c r="M151" s="12"/>
      <c r="N151" s="12"/>
      <c r="O151" s="12"/>
      <c r="P151" s="12"/>
      <c r="Q151" s="12"/>
      <c r="R151" s="66"/>
      <c r="S151" s="12"/>
      <c r="T151" s="66"/>
      <c r="U151" s="112"/>
      <c r="V151" s="66"/>
      <c r="W151" s="112"/>
      <c r="X151" s="66"/>
      <c r="Y151" s="112"/>
      <c r="Z151" s="112"/>
      <c r="AA151" s="12"/>
      <c r="AB151" s="12"/>
      <c r="AC151" s="12"/>
      <c r="AD151" s="12"/>
      <c r="AE151" s="12"/>
      <c r="AF151" s="12"/>
      <c r="AG151" s="12"/>
    </row>
    <row r="152" spans="7:33">
      <c r="G152" s="12"/>
      <c r="H152" s="12"/>
      <c r="I152" s="281"/>
      <c r="J152" s="66"/>
      <c r="K152" s="12"/>
      <c r="L152" s="281"/>
      <c r="M152" s="12"/>
      <c r="N152" s="12"/>
      <c r="O152" s="12"/>
      <c r="P152" s="12"/>
      <c r="Q152" s="12"/>
      <c r="R152" s="66"/>
      <c r="S152" s="12"/>
      <c r="T152" s="66"/>
      <c r="U152" s="112"/>
      <c r="V152" s="66"/>
      <c r="W152" s="112"/>
      <c r="X152" s="66"/>
      <c r="Y152" s="112"/>
      <c r="Z152" s="112"/>
      <c r="AA152" s="12"/>
      <c r="AB152" s="12"/>
      <c r="AC152" s="12"/>
      <c r="AD152" s="12"/>
      <c r="AE152" s="12"/>
      <c r="AF152" s="12"/>
      <c r="AG152" s="12"/>
    </row>
    <row r="153" spans="7:33">
      <c r="G153" s="12"/>
      <c r="H153" s="12"/>
      <c r="I153" s="281"/>
      <c r="J153" s="66"/>
      <c r="K153" s="12"/>
      <c r="L153" s="281"/>
      <c r="M153" s="12"/>
      <c r="N153" s="12"/>
      <c r="O153" s="12"/>
      <c r="P153" s="12"/>
      <c r="Q153" s="12"/>
      <c r="R153" s="66"/>
      <c r="S153" s="12"/>
      <c r="T153" s="66"/>
      <c r="U153" s="112"/>
      <c r="V153" s="66"/>
      <c r="W153" s="112"/>
      <c r="X153" s="66"/>
      <c r="Y153" s="112"/>
      <c r="Z153" s="112"/>
      <c r="AA153" s="12"/>
      <c r="AB153" s="12"/>
      <c r="AC153" s="12"/>
      <c r="AD153" s="12"/>
      <c r="AE153" s="12"/>
      <c r="AF153" s="12"/>
      <c r="AG153" s="12"/>
    </row>
    <row r="154" spans="7:33">
      <c r="G154" s="12"/>
      <c r="H154" s="12"/>
      <c r="I154" s="281"/>
      <c r="J154" s="66"/>
      <c r="K154" s="12"/>
      <c r="L154" s="281"/>
      <c r="M154" s="12"/>
      <c r="N154" s="12"/>
      <c r="O154" s="12"/>
      <c r="P154" s="12"/>
      <c r="Q154" s="12"/>
      <c r="R154" s="66"/>
      <c r="S154" s="12"/>
      <c r="T154" s="66"/>
      <c r="U154" s="112"/>
      <c r="V154" s="66"/>
      <c r="W154" s="112"/>
      <c r="X154" s="66"/>
      <c r="Y154" s="112"/>
      <c r="Z154" s="112"/>
      <c r="AA154" s="12"/>
      <c r="AB154" s="12"/>
      <c r="AC154" s="12"/>
      <c r="AD154" s="12"/>
      <c r="AE154" s="12"/>
      <c r="AF154" s="12"/>
      <c r="AG154" s="12"/>
    </row>
    <row r="155" spans="7:33">
      <c r="G155" s="12"/>
      <c r="H155" s="12"/>
      <c r="I155" s="281"/>
      <c r="J155" s="66"/>
      <c r="K155" s="12"/>
      <c r="L155" s="281"/>
      <c r="M155" s="12"/>
      <c r="N155" s="12"/>
      <c r="O155" s="12"/>
      <c r="P155" s="12"/>
      <c r="Q155" s="12"/>
      <c r="R155" s="66"/>
      <c r="S155" s="12"/>
      <c r="T155" s="66"/>
      <c r="U155" s="112"/>
      <c r="V155" s="66"/>
      <c r="W155" s="112"/>
      <c r="X155" s="66"/>
      <c r="Y155" s="112"/>
      <c r="Z155" s="112"/>
      <c r="AA155" s="12"/>
      <c r="AB155" s="12"/>
      <c r="AC155" s="12"/>
      <c r="AD155" s="12"/>
      <c r="AE155" s="12"/>
      <c r="AF155" s="12"/>
      <c r="AG155" s="12"/>
    </row>
    <row r="156" spans="7:33">
      <c r="G156" s="12"/>
      <c r="H156" s="12"/>
      <c r="I156" s="281"/>
      <c r="J156" s="66"/>
      <c r="K156" s="12"/>
      <c r="L156" s="281"/>
      <c r="M156" s="12"/>
      <c r="N156" s="12"/>
      <c r="O156" s="12"/>
      <c r="P156" s="12"/>
      <c r="Q156" s="12"/>
      <c r="R156" s="66"/>
      <c r="S156" s="12"/>
      <c r="T156" s="66"/>
      <c r="U156" s="112"/>
      <c r="V156" s="66"/>
      <c r="W156" s="112"/>
      <c r="X156" s="66"/>
      <c r="Y156" s="112"/>
      <c r="Z156" s="112"/>
      <c r="AA156" s="12"/>
      <c r="AB156" s="12"/>
      <c r="AC156" s="12"/>
      <c r="AD156" s="12"/>
      <c r="AE156" s="12"/>
      <c r="AF156" s="12"/>
      <c r="AG156" s="12"/>
    </row>
    <row r="157" spans="7:33">
      <c r="G157" s="12"/>
      <c r="H157" s="12"/>
      <c r="I157" s="281"/>
      <c r="J157" s="66"/>
      <c r="K157" s="12"/>
      <c r="L157" s="281"/>
      <c r="M157" s="12"/>
      <c r="N157" s="12"/>
      <c r="O157" s="12"/>
      <c r="P157" s="12"/>
      <c r="Q157" s="12"/>
      <c r="R157" s="66"/>
      <c r="S157" s="12"/>
      <c r="T157" s="66"/>
      <c r="U157" s="112"/>
      <c r="V157" s="66"/>
      <c r="W157" s="112"/>
      <c r="X157" s="66"/>
      <c r="Y157" s="112"/>
      <c r="Z157" s="112"/>
      <c r="AA157" s="12"/>
      <c r="AB157" s="12"/>
      <c r="AC157" s="12"/>
      <c r="AD157" s="12"/>
      <c r="AE157" s="12"/>
      <c r="AF157" s="12"/>
      <c r="AG157" s="12"/>
    </row>
    <row r="158" spans="7:33">
      <c r="G158" s="12"/>
      <c r="H158" s="12"/>
      <c r="I158" s="281"/>
      <c r="J158" s="66"/>
      <c r="K158" s="12"/>
      <c r="L158" s="281"/>
      <c r="M158" s="12"/>
      <c r="N158" s="12"/>
      <c r="O158" s="12"/>
      <c r="P158" s="12"/>
      <c r="Q158" s="12"/>
      <c r="R158" s="66"/>
      <c r="S158" s="12"/>
      <c r="T158" s="66"/>
      <c r="U158" s="112"/>
      <c r="V158" s="66"/>
      <c r="W158" s="112"/>
      <c r="X158" s="66"/>
      <c r="Y158" s="112"/>
      <c r="Z158" s="112"/>
      <c r="AA158" s="12"/>
      <c r="AB158" s="12"/>
      <c r="AC158" s="12"/>
      <c r="AD158" s="12"/>
      <c r="AE158" s="12"/>
      <c r="AF158" s="12"/>
      <c r="AG158" s="12"/>
    </row>
    <row r="159" spans="7:33">
      <c r="G159" s="12"/>
      <c r="H159" s="12"/>
      <c r="I159" s="281"/>
      <c r="J159" s="66"/>
      <c r="K159" s="12"/>
      <c r="L159" s="281"/>
      <c r="M159" s="12"/>
      <c r="N159" s="12"/>
      <c r="O159" s="12"/>
      <c r="P159" s="12"/>
      <c r="Q159" s="12"/>
      <c r="R159" s="66"/>
      <c r="S159" s="12"/>
      <c r="T159" s="66"/>
      <c r="U159" s="112"/>
      <c r="V159" s="66"/>
      <c r="W159" s="112"/>
      <c r="X159" s="66"/>
      <c r="Y159" s="112"/>
      <c r="Z159" s="112"/>
      <c r="AA159" s="12"/>
      <c r="AB159" s="12"/>
      <c r="AC159" s="12"/>
      <c r="AD159" s="12"/>
      <c r="AE159" s="12"/>
      <c r="AF159" s="12"/>
      <c r="AG159" s="12"/>
    </row>
    <row r="160" spans="7:33">
      <c r="G160" s="12"/>
      <c r="H160" s="12"/>
      <c r="I160" s="281"/>
      <c r="J160" s="66"/>
      <c r="K160" s="12"/>
      <c r="L160" s="281"/>
      <c r="M160" s="12"/>
      <c r="N160" s="12"/>
      <c r="O160" s="12"/>
      <c r="P160" s="12"/>
      <c r="Q160" s="12"/>
      <c r="R160" s="66"/>
      <c r="S160" s="12"/>
      <c r="T160" s="66"/>
      <c r="U160" s="112"/>
      <c r="V160" s="66"/>
      <c r="W160" s="112"/>
      <c r="X160" s="66"/>
      <c r="Y160" s="112"/>
      <c r="Z160" s="112"/>
      <c r="AA160" s="12"/>
      <c r="AB160" s="12"/>
      <c r="AC160" s="12"/>
      <c r="AD160" s="12"/>
      <c r="AE160" s="12"/>
      <c r="AF160" s="12"/>
      <c r="AG160" s="12"/>
    </row>
    <row r="161" spans="1:33">
      <c r="G161" s="12"/>
      <c r="H161" s="12"/>
      <c r="I161" s="281"/>
      <c r="J161" s="66"/>
      <c r="K161" s="12"/>
      <c r="L161" s="281"/>
      <c r="M161" s="12"/>
      <c r="N161" s="12"/>
      <c r="O161" s="12"/>
      <c r="P161" s="12"/>
      <c r="Q161" s="12"/>
      <c r="R161" s="66"/>
      <c r="S161" s="12"/>
      <c r="T161" s="66"/>
      <c r="U161" s="112"/>
      <c r="V161" s="66"/>
      <c r="W161" s="112"/>
      <c r="X161" s="66"/>
      <c r="Y161" s="112"/>
      <c r="Z161" s="112"/>
      <c r="AA161" s="12"/>
      <c r="AB161" s="12"/>
      <c r="AC161" s="12"/>
      <c r="AD161" s="12"/>
      <c r="AE161" s="12"/>
      <c r="AF161" s="12"/>
      <c r="AG161" s="12"/>
    </row>
    <row r="162" spans="1:33">
      <c r="G162" s="12"/>
      <c r="H162" s="12"/>
      <c r="I162" s="281"/>
      <c r="J162" s="66"/>
      <c r="K162" s="12"/>
      <c r="L162" s="281"/>
      <c r="M162" s="12"/>
      <c r="N162" s="12"/>
      <c r="O162" s="12"/>
      <c r="P162" s="12"/>
      <c r="Q162" s="12"/>
      <c r="R162" s="66"/>
      <c r="S162" s="12"/>
      <c r="T162" s="66"/>
      <c r="U162" s="112"/>
      <c r="V162" s="66"/>
      <c r="W162" s="112"/>
      <c r="X162" s="66"/>
      <c r="Y162" s="112"/>
      <c r="Z162" s="112"/>
      <c r="AA162" s="12"/>
      <c r="AB162" s="12"/>
      <c r="AC162" s="12"/>
      <c r="AD162" s="12"/>
      <c r="AE162" s="12"/>
      <c r="AF162" s="12"/>
      <c r="AG162" s="12"/>
    </row>
    <row r="163" spans="1:33">
      <c r="G163" s="12"/>
      <c r="H163" s="12"/>
      <c r="I163" s="281"/>
      <c r="J163" s="66"/>
      <c r="K163" s="12"/>
      <c r="L163" s="281"/>
      <c r="M163" s="12"/>
      <c r="N163" s="12"/>
      <c r="O163" s="12"/>
      <c r="P163" s="12"/>
      <c r="Q163" s="12"/>
      <c r="R163" s="66"/>
      <c r="S163" s="12"/>
      <c r="T163" s="66"/>
      <c r="U163" s="112"/>
      <c r="V163" s="66"/>
      <c r="W163" s="112"/>
      <c r="X163" s="66"/>
      <c r="Y163" s="112"/>
      <c r="Z163" s="112"/>
      <c r="AA163" s="12"/>
      <c r="AB163" s="12"/>
      <c r="AC163" s="12"/>
      <c r="AD163" s="12"/>
      <c r="AE163" s="12"/>
      <c r="AF163" s="12"/>
      <c r="AG163" s="12"/>
    </row>
    <row r="164" spans="1:33">
      <c r="G164" s="12"/>
      <c r="H164" s="12"/>
      <c r="I164" s="281"/>
      <c r="J164" s="66"/>
      <c r="K164" s="12"/>
      <c r="L164" s="281"/>
      <c r="M164" s="12"/>
      <c r="N164" s="12"/>
      <c r="O164" s="12"/>
      <c r="P164" s="12"/>
      <c r="Q164" s="12"/>
      <c r="R164" s="66"/>
      <c r="S164" s="12"/>
      <c r="T164" s="66"/>
      <c r="U164" s="112"/>
      <c r="V164" s="66"/>
      <c r="W164" s="112"/>
      <c r="X164" s="66"/>
      <c r="Y164" s="112"/>
      <c r="Z164" s="112"/>
      <c r="AA164" s="12"/>
      <c r="AB164" s="12"/>
      <c r="AC164" s="12"/>
      <c r="AD164" s="12"/>
      <c r="AE164" s="12"/>
      <c r="AF164" s="12"/>
      <c r="AG164" s="12"/>
    </row>
    <row r="165" spans="1:33">
      <c r="G165" s="12"/>
      <c r="H165" s="12"/>
      <c r="I165" s="281"/>
      <c r="J165" s="66"/>
      <c r="K165" s="12"/>
      <c r="L165" s="281"/>
      <c r="M165" s="12"/>
      <c r="N165" s="12"/>
      <c r="O165" s="12"/>
      <c r="P165" s="12"/>
      <c r="Q165" s="12"/>
      <c r="R165" s="66"/>
      <c r="S165" s="12"/>
      <c r="T165" s="66"/>
      <c r="U165" s="112"/>
      <c r="V165" s="66"/>
      <c r="W165" s="112"/>
      <c r="X165" s="66"/>
      <c r="Y165" s="112"/>
      <c r="Z165" s="112"/>
      <c r="AA165" s="12"/>
      <c r="AB165" s="12"/>
      <c r="AC165" s="12"/>
      <c r="AD165" s="12"/>
      <c r="AE165" s="12"/>
      <c r="AF165" s="12"/>
      <c r="AG165" s="12"/>
    </row>
    <row r="166" spans="1:33">
      <c r="G166" s="12"/>
      <c r="H166" s="12"/>
      <c r="I166" s="281"/>
      <c r="J166" s="66"/>
      <c r="K166" s="12"/>
      <c r="L166" s="281"/>
      <c r="M166" s="12"/>
      <c r="N166" s="12"/>
      <c r="O166" s="12"/>
      <c r="P166" s="12"/>
      <c r="Q166" s="12"/>
      <c r="R166" s="66"/>
      <c r="S166" s="12"/>
      <c r="T166" s="66"/>
      <c r="U166" s="112"/>
      <c r="V166" s="66"/>
      <c r="W166" s="112"/>
      <c r="X166" s="66"/>
      <c r="Y166" s="112"/>
      <c r="Z166" s="112"/>
      <c r="AA166" s="12"/>
      <c r="AB166" s="12"/>
      <c r="AC166" s="12"/>
      <c r="AD166" s="12"/>
      <c r="AE166" s="12"/>
      <c r="AF166" s="12"/>
      <c r="AG166" s="12"/>
    </row>
    <row r="167" spans="1:33">
      <c r="G167" s="12"/>
      <c r="H167" s="12"/>
      <c r="I167" s="281"/>
      <c r="J167" s="66"/>
      <c r="K167" s="12"/>
      <c r="L167" s="281"/>
      <c r="M167" s="12"/>
      <c r="N167" s="12"/>
      <c r="O167" s="12"/>
      <c r="P167" s="12"/>
      <c r="Q167" s="12"/>
      <c r="R167" s="66"/>
      <c r="S167" s="12"/>
      <c r="T167" s="66"/>
      <c r="U167" s="112"/>
      <c r="V167" s="66"/>
      <c r="W167" s="112"/>
      <c r="X167" s="66"/>
      <c r="Y167" s="112"/>
      <c r="Z167" s="112"/>
      <c r="AA167" s="12"/>
      <c r="AB167" s="12"/>
      <c r="AC167" s="12"/>
      <c r="AD167" s="12"/>
      <c r="AE167" s="12"/>
      <c r="AF167" s="12"/>
      <c r="AG167" s="12"/>
    </row>
    <row r="168" spans="1:33">
      <c r="G168" s="12"/>
      <c r="H168" s="12"/>
      <c r="I168" s="281"/>
      <c r="J168" s="66"/>
      <c r="K168" s="12"/>
      <c r="L168" s="281"/>
      <c r="M168" s="12"/>
      <c r="N168" s="12"/>
      <c r="O168" s="12"/>
      <c r="P168" s="12"/>
      <c r="Q168" s="12"/>
      <c r="R168" s="66"/>
      <c r="S168" s="12"/>
      <c r="T168" s="66"/>
      <c r="U168" s="112"/>
      <c r="V168" s="66"/>
      <c r="W168" s="112"/>
      <c r="X168" s="66"/>
      <c r="Y168" s="112"/>
      <c r="Z168" s="112"/>
      <c r="AA168" s="12"/>
      <c r="AB168" s="12"/>
      <c r="AC168" s="12"/>
      <c r="AD168" s="12"/>
      <c r="AE168" s="12"/>
      <c r="AF168" s="12"/>
      <c r="AG168" s="12"/>
    </row>
    <row r="169" spans="1:33">
      <c r="G169" s="12"/>
      <c r="H169" s="12"/>
      <c r="I169" s="281"/>
      <c r="J169" s="66"/>
      <c r="K169" s="12"/>
      <c r="L169" s="281"/>
      <c r="M169" s="12"/>
      <c r="N169" s="12"/>
      <c r="O169" s="12"/>
      <c r="P169" s="12"/>
      <c r="Q169" s="12"/>
      <c r="R169" s="66"/>
      <c r="S169" s="12"/>
      <c r="T169" s="66"/>
      <c r="U169" s="112"/>
      <c r="V169" s="66"/>
      <c r="W169" s="112"/>
      <c r="X169" s="66"/>
      <c r="Y169" s="112"/>
      <c r="Z169" s="112"/>
      <c r="AA169" s="12"/>
      <c r="AB169" s="12"/>
      <c r="AC169" s="12"/>
      <c r="AD169" s="12"/>
      <c r="AE169" s="12"/>
      <c r="AF169" s="12"/>
      <c r="AG169" s="12"/>
    </row>
    <row r="170" spans="1:33">
      <c r="G170" s="12"/>
      <c r="H170" s="12"/>
      <c r="I170" s="281"/>
      <c r="J170" s="66"/>
      <c r="K170" s="12"/>
      <c r="L170" s="281"/>
      <c r="M170" s="12"/>
      <c r="N170" s="12"/>
      <c r="O170" s="12"/>
      <c r="P170" s="12"/>
      <c r="Q170" s="12"/>
      <c r="R170" s="66"/>
      <c r="S170" s="12"/>
      <c r="T170" s="66"/>
      <c r="U170" s="112"/>
      <c r="V170" s="66"/>
      <c r="W170" s="112"/>
      <c r="X170" s="66"/>
      <c r="Y170" s="112"/>
      <c r="Z170" s="112"/>
      <c r="AA170" s="12"/>
      <c r="AB170" s="12"/>
      <c r="AC170" s="12"/>
      <c r="AD170" s="12"/>
      <c r="AE170" s="12"/>
      <c r="AF170" s="12"/>
      <c r="AG170" s="12"/>
    </row>
    <row r="171" spans="1:33">
      <c r="G171" s="12"/>
      <c r="H171" s="12"/>
      <c r="I171" s="281"/>
      <c r="J171" s="66"/>
      <c r="K171" s="12"/>
      <c r="L171" s="281"/>
      <c r="M171" s="12"/>
      <c r="N171" s="12"/>
      <c r="O171" s="12"/>
      <c r="P171" s="12"/>
      <c r="Q171" s="12"/>
      <c r="R171" s="66"/>
      <c r="S171" s="12"/>
      <c r="T171" s="66"/>
      <c r="U171" s="112"/>
      <c r="V171" s="66"/>
      <c r="W171" s="112"/>
      <c r="X171" s="66"/>
      <c r="Y171" s="112"/>
      <c r="Z171" s="112"/>
      <c r="AA171" s="12"/>
      <c r="AB171" s="12"/>
      <c r="AC171" s="12"/>
      <c r="AD171" s="12"/>
      <c r="AE171" s="12"/>
      <c r="AF171" s="12"/>
      <c r="AG171" s="12"/>
    </row>
    <row r="172" spans="1:33">
      <c r="A172" s="28"/>
      <c r="B172" s="28"/>
      <c r="C172" s="28"/>
      <c r="E172" s="28"/>
      <c r="F172" s="28"/>
      <c r="G172" s="28"/>
      <c r="H172" s="28"/>
      <c r="I172" s="279"/>
      <c r="J172" s="67"/>
      <c r="K172" s="28"/>
      <c r="L172" s="279"/>
      <c r="M172" s="12"/>
      <c r="N172" s="12"/>
      <c r="O172" s="12"/>
      <c r="P172" s="12"/>
      <c r="Q172" s="12"/>
      <c r="R172" s="66"/>
      <c r="S172" s="12"/>
      <c r="T172" s="66"/>
      <c r="U172" s="112"/>
      <c r="V172" s="66"/>
      <c r="W172" s="112"/>
      <c r="X172" s="67"/>
      <c r="Y172" s="112"/>
      <c r="Z172" s="112"/>
      <c r="AA172" s="12"/>
      <c r="AB172" s="12"/>
      <c r="AC172" s="12"/>
      <c r="AD172" s="12"/>
      <c r="AE172" s="12"/>
      <c r="AF172" s="12"/>
      <c r="AG172" s="12"/>
    </row>
    <row r="173" spans="1:33">
      <c r="A173" s="30"/>
      <c r="B173" s="30"/>
      <c r="C173" s="30"/>
      <c r="E173" s="30"/>
      <c r="F173" s="30"/>
      <c r="G173" s="30"/>
      <c r="H173" s="30"/>
      <c r="I173" s="280"/>
      <c r="J173" s="68"/>
      <c r="K173" s="30"/>
      <c r="L173" s="280"/>
      <c r="M173" s="12"/>
      <c r="N173" s="12"/>
      <c r="O173" s="12"/>
      <c r="P173" s="12"/>
      <c r="Q173" s="12"/>
      <c r="R173" s="66"/>
      <c r="S173" s="12"/>
      <c r="T173" s="66"/>
      <c r="U173" s="112"/>
      <c r="V173" s="66"/>
      <c r="W173" s="112"/>
      <c r="X173" s="68"/>
      <c r="Y173" s="112"/>
      <c r="Z173" s="112"/>
      <c r="AA173" s="12"/>
      <c r="AB173" s="12"/>
      <c r="AC173" s="12"/>
      <c r="AD173" s="12"/>
      <c r="AE173" s="12"/>
      <c r="AF173" s="12"/>
      <c r="AG173" s="12"/>
    </row>
    <row r="174" spans="1:33">
      <c r="A174" s="30"/>
      <c r="B174" s="30"/>
      <c r="C174" s="30"/>
      <c r="E174" s="30"/>
      <c r="F174" s="30"/>
      <c r="G174" s="30"/>
      <c r="H174" s="30"/>
      <c r="I174" s="280"/>
      <c r="J174" s="68"/>
      <c r="K174" s="30"/>
      <c r="L174" s="280"/>
      <c r="M174" s="12"/>
      <c r="N174" s="12"/>
      <c r="O174" s="12"/>
      <c r="P174" s="12"/>
      <c r="Q174" s="12"/>
      <c r="R174" s="66"/>
      <c r="S174" s="12"/>
      <c r="T174" s="66"/>
      <c r="U174" s="112"/>
      <c r="V174" s="66"/>
      <c r="W174" s="112"/>
      <c r="X174" s="68"/>
      <c r="Y174" s="112"/>
      <c r="Z174" s="112"/>
      <c r="AA174" s="12"/>
      <c r="AB174" s="12"/>
      <c r="AC174" s="12"/>
      <c r="AD174" s="12"/>
      <c r="AE174" s="12"/>
      <c r="AF174" s="12"/>
      <c r="AG174" s="12"/>
    </row>
    <row r="175" spans="1:33">
      <c r="A175" s="30"/>
      <c r="B175" s="30"/>
      <c r="C175" s="30"/>
      <c r="E175" s="30"/>
      <c r="F175" s="30"/>
      <c r="G175" s="30"/>
      <c r="H175" s="30"/>
      <c r="I175" s="280"/>
      <c r="J175" s="68"/>
      <c r="K175" s="30"/>
      <c r="L175" s="280"/>
      <c r="M175" s="12"/>
      <c r="N175" s="12"/>
      <c r="O175" s="12"/>
      <c r="P175" s="12"/>
      <c r="Q175" s="12"/>
      <c r="R175" s="66"/>
      <c r="S175" s="12"/>
      <c r="T175" s="66"/>
      <c r="U175" s="112"/>
      <c r="V175" s="66"/>
      <c r="W175" s="112"/>
      <c r="X175" s="68"/>
      <c r="Y175" s="112"/>
      <c r="Z175" s="112"/>
      <c r="AA175" s="12"/>
      <c r="AB175" s="12"/>
      <c r="AC175" s="12"/>
      <c r="AD175" s="12"/>
      <c r="AE175" s="12"/>
      <c r="AF175" s="12"/>
      <c r="AG175" s="12"/>
    </row>
    <row r="176" spans="1:33">
      <c r="A176" s="30"/>
      <c r="B176" s="30"/>
      <c r="C176" s="30"/>
      <c r="E176" s="30"/>
      <c r="F176" s="30"/>
      <c r="G176" s="30"/>
      <c r="H176" s="30"/>
      <c r="I176" s="280"/>
      <c r="J176" s="68"/>
      <c r="K176" s="30"/>
      <c r="L176" s="280"/>
      <c r="M176" s="12"/>
      <c r="N176" s="12"/>
      <c r="O176" s="12"/>
      <c r="P176" s="12"/>
      <c r="Q176" s="12"/>
      <c r="R176" s="66"/>
      <c r="S176" s="12"/>
      <c r="T176" s="66"/>
      <c r="U176" s="112"/>
      <c r="V176" s="66"/>
      <c r="W176" s="112"/>
      <c r="X176" s="68"/>
      <c r="Y176" s="112"/>
      <c r="Z176" s="112"/>
      <c r="AA176" s="12"/>
      <c r="AB176" s="12"/>
      <c r="AC176" s="12"/>
      <c r="AD176" s="12"/>
      <c r="AE176" s="12"/>
      <c r="AF176" s="12"/>
      <c r="AG176" s="12"/>
    </row>
    <row r="177" spans="1:33">
      <c r="A177" s="30"/>
      <c r="B177" s="30"/>
      <c r="C177" s="30"/>
      <c r="E177" s="30"/>
      <c r="F177" s="30"/>
      <c r="G177" s="30"/>
      <c r="H177" s="30"/>
      <c r="I177" s="280"/>
      <c r="J177" s="68"/>
      <c r="K177" s="30"/>
      <c r="L177" s="280"/>
      <c r="M177" s="12"/>
      <c r="N177" s="12"/>
      <c r="O177" s="12"/>
      <c r="P177" s="12"/>
      <c r="Q177" s="12"/>
      <c r="R177" s="66"/>
      <c r="S177" s="12"/>
      <c r="T177" s="66"/>
      <c r="U177" s="112"/>
      <c r="V177" s="66"/>
      <c r="W177" s="112"/>
      <c r="X177" s="68"/>
      <c r="Y177" s="112"/>
      <c r="Z177" s="112"/>
      <c r="AA177" s="12"/>
      <c r="AB177" s="12"/>
      <c r="AC177" s="12"/>
      <c r="AD177" s="12"/>
      <c r="AE177" s="12"/>
      <c r="AF177" s="12"/>
      <c r="AG177" s="12"/>
    </row>
    <row r="178" spans="1:33">
      <c r="A178" s="30"/>
      <c r="B178" s="30"/>
      <c r="C178" s="30"/>
      <c r="E178" s="30"/>
      <c r="F178" s="30"/>
      <c r="G178" s="30"/>
      <c r="H178" s="30"/>
      <c r="I178" s="280"/>
      <c r="J178" s="68"/>
      <c r="K178" s="30"/>
      <c r="L178" s="280"/>
      <c r="M178" s="12"/>
      <c r="N178" s="12"/>
      <c r="O178" s="12"/>
      <c r="P178" s="12"/>
      <c r="Q178" s="12"/>
      <c r="R178" s="66"/>
      <c r="S178" s="12"/>
      <c r="T178" s="66"/>
      <c r="U178" s="112"/>
      <c r="V178" s="66"/>
      <c r="W178" s="112"/>
      <c r="X178" s="68"/>
      <c r="Y178" s="112"/>
      <c r="Z178" s="112"/>
      <c r="AA178" s="12"/>
      <c r="AB178" s="12"/>
      <c r="AC178" s="12"/>
      <c r="AD178" s="12"/>
      <c r="AE178" s="12"/>
      <c r="AF178" s="12"/>
      <c r="AG178" s="12"/>
    </row>
    <row r="179" spans="1:33">
      <c r="A179" s="30"/>
      <c r="B179" s="30"/>
      <c r="C179" s="30"/>
      <c r="E179" s="30"/>
      <c r="F179" s="30"/>
      <c r="G179" s="30"/>
      <c r="H179" s="30"/>
      <c r="I179" s="280"/>
      <c r="J179" s="68"/>
      <c r="K179" s="30"/>
      <c r="L179" s="280"/>
      <c r="M179" s="12"/>
      <c r="N179" s="12"/>
      <c r="O179" s="12"/>
      <c r="P179" s="12"/>
      <c r="Q179" s="12"/>
      <c r="R179" s="66"/>
      <c r="S179" s="12"/>
      <c r="T179" s="66"/>
      <c r="U179" s="112"/>
      <c r="V179" s="66"/>
      <c r="W179" s="112"/>
      <c r="X179" s="68"/>
      <c r="Y179" s="112"/>
      <c r="Z179" s="112"/>
      <c r="AA179" s="12"/>
      <c r="AB179" s="12"/>
      <c r="AC179" s="12"/>
      <c r="AD179" s="12"/>
      <c r="AE179" s="12"/>
      <c r="AF179" s="12"/>
      <c r="AG179" s="12"/>
    </row>
    <row r="180" spans="1:33">
      <c r="A180" s="30"/>
      <c r="B180" s="30"/>
      <c r="C180" s="30"/>
      <c r="E180" s="30"/>
      <c r="F180" s="30"/>
      <c r="G180" s="30"/>
      <c r="H180" s="30"/>
      <c r="I180" s="280"/>
      <c r="J180" s="68"/>
      <c r="K180" s="30"/>
      <c r="L180" s="280"/>
      <c r="M180" s="12"/>
      <c r="N180" s="12"/>
      <c r="O180" s="12"/>
      <c r="P180" s="12"/>
      <c r="Q180" s="12"/>
      <c r="R180" s="66"/>
      <c r="S180" s="12"/>
      <c r="T180" s="66"/>
      <c r="U180" s="112"/>
      <c r="V180" s="66"/>
      <c r="W180" s="112"/>
      <c r="X180" s="68"/>
      <c r="Y180" s="112"/>
      <c r="Z180" s="112"/>
      <c r="AA180" s="12"/>
      <c r="AB180" s="12"/>
      <c r="AC180" s="12"/>
      <c r="AD180" s="12"/>
      <c r="AE180" s="12"/>
      <c r="AF180" s="12"/>
      <c r="AG180" s="12"/>
    </row>
    <row r="181" spans="1:33">
      <c r="A181" s="30"/>
      <c r="B181" s="30"/>
      <c r="C181" s="30"/>
      <c r="E181" s="30"/>
      <c r="F181" s="30"/>
      <c r="G181" s="30"/>
      <c r="H181" s="30"/>
      <c r="I181" s="280"/>
      <c r="J181" s="68"/>
      <c r="K181" s="30"/>
      <c r="L181" s="280"/>
      <c r="M181" s="28"/>
      <c r="N181" s="28"/>
      <c r="O181" s="28"/>
      <c r="P181" s="28"/>
      <c r="Q181" s="28"/>
      <c r="R181" s="67"/>
      <c r="S181" s="28"/>
      <c r="T181" s="67"/>
      <c r="X181" s="68"/>
      <c r="Y181" s="113"/>
      <c r="Z181" s="113"/>
      <c r="AA181" s="28"/>
      <c r="AB181" s="28"/>
      <c r="AC181" s="28"/>
      <c r="AD181" s="28"/>
    </row>
    <row r="182" spans="1:33">
      <c r="A182" s="30"/>
      <c r="B182" s="30"/>
      <c r="C182" s="30"/>
      <c r="E182" s="30"/>
      <c r="F182" s="30"/>
      <c r="G182" s="30"/>
      <c r="H182" s="30"/>
      <c r="I182" s="280"/>
      <c r="J182" s="68"/>
      <c r="K182" s="30"/>
      <c r="L182" s="280"/>
      <c r="M182" s="30"/>
      <c r="N182" s="30"/>
      <c r="O182" s="30"/>
      <c r="P182" s="30"/>
      <c r="Q182" s="30"/>
      <c r="R182" s="68"/>
      <c r="S182" s="30"/>
      <c r="T182" s="68"/>
      <c r="X182" s="68"/>
      <c r="Y182" s="114"/>
      <c r="Z182" s="114"/>
      <c r="AA182" s="30"/>
      <c r="AB182" s="30"/>
      <c r="AC182" s="30"/>
      <c r="AD182" s="30"/>
    </row>
    <row r="183" spans="1:33">
      <c r="A183" s="30"/>
      <c r="B183" s="30"/>
      <c r="C183" s="30"/>
      <c r="E183" s="30"/>
      <c r="F183" s="30"/>
      <c r="G183" s="30"/>
      <c r="H183" s="30"/>
      <c r="I183" s="280"/>
      <c r="J183" s="68"/>
      <c r="K183" s="30"/>
      <c r="L183" s="280"/>
      <c r="M183" s="30"/>
      <c r="N183" s="30"/>
      <c r="O183" s="30"/>
      <c r="P183" s="30"/>
      <c r="Q183" s="30"/>
      <c r="R183" s="68"/>
      <c r="S183" s="30"/>
      <c r="T183" s="68"/>
      <c r="X183" s="68"/>
      <c r="Y183" s="114"/>
      <c r="Z183" s="114"/>
      <c r="AA183" s="30"/>
      <c r="AB183" s="30"/>
      <c r="AC183" s="30"/>
      <c r="AD183" s="30"/>
    </row>
    <row r="184" spans="1:33">
      <c r="A184" s="30"/>
      <c r="B184" s="30"/>
      <c r="C184" s="30"/>
      <c r="E184" s="30"/>
      <c r="F184" s="30"/>
      <c r="G184" s="30"/>
      <c r="H184" s="30"/>
      <c r="I184" s="280"/>
      <c r="J184" s="68"/>
      <c r="K184" s="30"/>
      <c r="L184" s="280"/>
      <c r="M184" s="30"/>
      <c r="N184" s="30"/>
      <c r="O184" s="30"/>
      <c r="P184" s="30"/>
      <c r="Q184" s="30"/>
      <c r="R184" s="68"/>
      <c r="S184" s="30"/>
      <c r="T184" s="68"/>
      <c r="X184" s="68"/>
      <c r="Y184" s="114"/>
      <c r="Z184" s="114"/>
      <c r="AA184" s="30"/>
      <c r="AB184" s="30"/>
      <c r="AC184" s="30"/>
      <c r="AD184" s="30"/>
    </row>
    <row r="185" spans="1:33">
      <c r="A185" s="30"/>
      <c r="B185" s="30"/>
      <c r="C185" s="30"/>
      <c r="E185" s="30"/>
      <c r="F185" s="30"/>
      <c r="G185" s="30"/>
      <c r="H185" s="30"/>
      <c r="I185" s="280"/>
      <c r="J185" s="68"/>
      <c r="K185" s="30"/>
      <c r="L185" s="280"/>
      <c r="M185" s="30"/>
      <c r="N185" s="30"/>
      <c r="O185" s="30"/>
      <c r="P185" s="30"/>
      <c r="Q185" s="30"/>
      <c r="R185" s="68"/>
      <c r="S185" s="30"/>
      <c r="T185" s="68"/>
      <c r="X185" s="68"/>
      <c r="Y185" s="114"/>
      <c r="Z185" s="114"/>
      <c r="AA185" s="30"/>
      <c r="AB185" s="30"/>
      <c r="AC185" s="30"/>
      <c r="AD185" s="30"/>
    </row>
    <row r="186" spans="1:33">
      <c r="A186" s="30"/>
      <c r="B186" s="30"/>
      <c r="C186" s="30"/>
      <c r="E186" s="30"/>
      <c r="F186" s="30"/>
      <c r="G186" s="30"/>
      <c r="H186" s="30"/>
      <c r="I186" s="280"/>
      <c r="J186" s="68"/>
      <c r="K186" s="30"/>
      <c r="L186" s="280"/>
      <c r="M186" s="30"/>
      <c r="N186" s="30"/>
      <c r="O186" s="30"/>
      <c r="P186" s="30"/>
      <c r="Q186" s="30"/>
      <c r="R186" s="68"/>
      <c r="S186" s="30"/>
      <c r="T186" s="68"/>
      <c r="X186" s="68"/>
      <c r="Y186" s="114"/>
      <c r="Z186" s="114"/>
      <c r="AA186" s="30"/>
      <c r="AB186" s="30"/>
      <c r="AC186" s="30"/>
      <c r="AD186" s="30"/>
    </row>
    <row r="187" spans="1:33">
      <c r="A187" s="30"/>
      <c r="B187" s="30"/>
      <c r="C187" s="30"/>
      <c r="E187" s="30"/>
      <c r="F187" s="30"/>
      <c r="G187" s="30"/>
      <c r="H187" s="30"/>
      <c r="I187" s="280"/>
      <c r="J187" s="68"/>
      <c r="K187" s="30"/>
      <c r="L187" s="280"/>
      <c r="M187" s="30"/>
      <c r="N187" s="30"/>
      <c r="O187" s="30"/>
      <c r="P187" s="30"/>
      <c r="Q187" s="30"/>
      <c r="R187" s="68"/>
      <c r="S187" s="30"/>
      <c r="T187" s="68"/>
      <c r="X187" s="68"/>
      <c r="Y187" s="114"/>
      <c r="Z187" s="114"/>
      <c r="AA187" s="30"/>
      <c r="AB187" s="30"/>
      <c r="AC187" s="30"/>
      <c r="AD187" s="30"/>
    </row>
    <row r="188" spans="1:33">
      <c r="A188" s="30"/>
      <c r="B188" s="30"/>
      <c r="C188" s="30"/>
      <c r="E188" s="30"/>
      <c r="F188" s="30"/>
      <c r="G188" s="30"/>
      <c r="H188" s="30"/>
      <c r="I188" s="280"/>
      <c r="J188" s="68"/>
      <c r="K188" s="30"/>
      <c r="L188" s="280"/>
      <c r="M188" s="30"/>
      <c r="N188" s="30"/>
      <c r="O188" s="30"/>
      <c r="P188" s="30"/>
      <c r="Q188" s="30"/>
      <c r="R188" s="68"/>
      <c r="S188" s="30"/>
      <c r="T188" s="68"/>
      <c r="X188" s="68"/>
      <c r="Y188" s="114"/>
      <c r="Z188" s="114"/>
      <c r="AA188" s="30"/>
      <c r="AB188" s="30"/>
      <c r="AC188" s="30"/>
      <c r="AD188" s="30"/>
    </row>
    <row r="189" spans="1:33">
      <c r="A189" s="30"/>
      <c r="B189" s="30"/>
      <c r="C189" s="30"/>
      <c r="E189" s="30"/>
      <c r="F189" s="30"/>
      <c r="G189" s="30"/>
      <c r="H189" s="30"/>
      <c r="I189" s="280"/>
      <c r="J189" s="68"/>
      <c r="K189" s="30"/>
      <c r="L189" s="280"/>
      <c r="M189" s="30"/>
      <c r="N189" s="30"/>
      <c r="O189" s="30"/>
      <c r="P189" s="30"/>
      <c r="Q189" s="30"/>
      <c r="R189" s="68"/>
      <c r="S189" s="30"/>
      <c r="T189" s="68"/>
      <c r="X189" s="68"/>
      <c r="Y189" s="114"/>
      <c r="Z189" s="114"/>
      <c r="AA189" s="30"/>
      <c r="AB189" s="30"/>
      <c r="AC189" s="30"/>
      <c r="AD189" s="30"/>
    </row>
    <row r="190" spans="1:33">
      <c r="A190" s="30"/>
      <c r="B190" s="30"/>
      <c r="C190" s="30"/>
      <c r="E190" s="30"/>
      <c r="F190" s="30"/>
      <c r="G190" s="30"/>
      <c r="H190" s="30"/>
      <c r="I190" s="280"/>
      <c r="J190" s="68"/>
      <c r="K190" s="30"/>
      <c r="L190" s="280"/>
      <c r="M190" s="30"/>
      <c r="N190" s="30"/>
      <c r="O190" s="30"/>
      <c r="P190" s="30"/>
      <c r="Q190" s="30"/>
      <c r="R190" s="68"/>
      <c r="S190" s="30"/>
      <c r="T190" s="68"/>
      <c r="X190" s="68"/>
      <c r="Y190" s="114"/>
      <c r="Z190" s="114"/>
      <c r="AA190" s="30"/>
      <c r="AB190" s="30"/>
      <c r="AC190" s="30"/>
      <c r="AD190" s="30"/>
    </row>
    <row r="191" spans="1:33">
      <c r="A191" s="30"/>
      <c r="B191" s="30"/>
      <c r="C191" s="30"/>
      <c r="E191" s="30"/>
      <c r="F191" s="30"/>
      <c r="G191" s="30"/>
      <c r="H191" s="30"/>
      <c r="I191" s="280"/>
      <c r="J191" s="68"/>
      <c r="K191" s="30"/>
      <c r="L191" s="280"/>
      <c r="M191" s="30"/>
      <c r="N191" s="30"/>
      <c r="O191" s="30"/>
      <c r="P191" s="30"/>
      <c r="Q191" s="30"/>
      <c r="R191" s="68"/>
      <c r="S191" s="30"/>
      <c r="T191" s="68"/>
      <c r="X191" s="68"/>
      <c r="Y191" s="114"/>
      <c r="Z191" s="114"/>
      <c r="AA191" s="30"/>
      <c r="AB191" s="30"/>
      <c r="AC191" s="30"/>
      <c r="AD191" s="30"/>
    </row>
    <row r="192" spans="1:33">
      <c r="A192" s="30"/>
      <c r="B192" s="30"/>
      <c r="C192" s="30"/>
      <c r="E192" s="30"/>
      <c r="F192" s="30"/>
      <c r="G192" s="30"/>
      <c r="H192" s="30"/>
      <c r="I192" s="280"/>
      <c r="J192" s="68"/>
      <c r="K192" s="30"/>
      <c r="L192" s="280"/>
      <c r="M192" s="30"/>
      <c r="N192" s="30"/>
      <c r="O192" s="30"/>
      <c r="P192" s="30"/>
      <c r="Q192" s="30"/>
      <c r="R192" s="68"/>
      <c r="S192" s="30"/>
      <c r="T192" s="68"/>
      <c r="X192" s="68"/>
      <c r="Y192" s="114"/>
      <c r="Z192" s="114"/>
      <c r="AA192" s="30"/>
      <c r="AB192" s="30"/>
      <c r="AC192" s="30"/>
      <c r="AD192" s="30"/>
    </row>
    <row r="193" spans="1:30">
      <c r="A193" s="30"/>
      <c r="B193" s="30"/>
      <c r="C193" s="30"/>
      <c r="E193" s="30"/>
      <c r="F193" s="30"/>
      <c r="G193" s="30"/>
      <c r="H193" s="30"/>
      <c r="I193" s="280"/>
      <c r="J193" s="68"/>
      <c r="K193" s="30"/>
      <c r="L193" s="280"/>
      <c r="M193" s="30"/>
      <c r="N193" s="30"/>
      <c r="O193" s="30"/>
      <c r="P193" s="30"/>
      <c r="Q193" s="30"/>
      <c r="R193" s="68"/>
      <c r="S193" s="30"/>
      <c r="T193" s="68"/>
      <c r="X193" s="68"/>
      <c r="Y193" s="114"/>
      <c r="Z193" s="114"/>
      <c r="AA193" s="30"/>
      <c r="AB193" s="30"/>
      <c r="AC193" s="30"/>
      <c r="AD193" s="30"/>
    </row>
    <row r="194" spans="1:30">
      <c r="A194" s="30"/>
      <c r="B194" s="30"/>
      <c r="C194" s="30"/>
      <c r="E194" s="30"/>
      <c r="F194" s="30"/>
      <c r="G194" s="30"/>
      <c r="H194" s="30"/>
      <c r="I194" s="280"/>
      <c r="J194" s="68"/>
      <c r="K194" s="30"/>
      <c r="L194" s="280"/>
      <c r="M194" s="30"/>
      <c r="N194" s="30"/>
      <c r="O194" s="30"/>
      <c r="P194" s="30"/>
      <c r="Q194" s="30"/>
      <c r="R194" s="68"/>
      <c r="S194" s="30"/>
      <c r="T194" s="68"/>
      <c r="X194" s="68"/>
      <c r="Y194" s="114"/>
      <c r="Z194" s="114"/>
      <c r="AA194" s="30"/>
      <c r="AB194" s="30"/>
      <c r="AC194" s="30"/>
      <c r="AD194" s="30"/>
    </row>
    <row r="195" spans="1:30">
      <c r="A195" s="30"/>
      <c r="B195" s="30"/>
      <c r="C195" s="30"/>
      <c r="E195" s="30"/>
      <c r="F195" s="30"/>
      <c r="G195" s="30"/>
      <c r="H195" s="30"/>
      <c r="I195" s="280"/>
      <c r="J195" s="68"/>
      <c r="K195" s="30"/>
      <c r="L195" s="280"/>
      <c r="M195" s="30"/>
      <c r="N195" s="30"/>
      <c r="O195" s="30"/>
      <c r="P195" s="30"/>
      <c r="Q195" s="30"/>
      <c r="R195" s="68"/>
      <c r="S195" s="30"/>
      <c r="T195" s="68"/>
      <c r="X195" s="68"/>
      <c r="Y195" s="114"/>
      <c r="Z195" s="114"/>
      <c r="AA195" s="30"/>
      <c r="AB195" s="30"/>
      <c r="AC195" s="30"/>
      <c r="AD195" s="30"/>
    </row>
    <row r="196" spans="1:30">
      <c r="A196" s="30"/>
      <c r="B196" s="30"/>
      <c r="C196" s="30"/>
      <c r="E196" s="30"/>
      <c r="F196" s="30"/>
      <c r="G196" s="30"/>
      <c r="H196" s="30"/>
      <c r="I196" s="280"/>
      <c r="J196" s="68"/>
      <c r="K196" s="30"/>
      <c r="L196" s="280"/>
      <c r="M196" s="30"/>
      <c r="N196" s="30"/>
      <c r="O196" s="30"/>
      <c r="P196" s="30"/>
      <c r="Q196" s="30"/>
      <c r="R196" s="68"/>
      <c r="S196" s="30"/>
      <c r="T196" s="68"/>
      <c r="X196" s="68"/>
      <c r="Y196" s="114"/>
      <c r="Z196" s="114"/>
      <c r="AA196" s="30"/>
      <c r="AB196" s="30"/>
      <c r="AC196" s="30"/>
      <c r="AD196" s="30"/>
    </row>
    <row r="197" spans="1:30">
      <c r="A197" s="30"/>
      <c r="B197" s="30"/>
      <c r="C197" s="30"/>
      <c r="E197" s="30"/>
      <c r="F197" s="30"/>
      <c r="G197" s="30"/>
      <c r="H197" s="30"/>
      <c r="I197" s="280"/>
      <c r="J197" s="68"/>
      <c r="K197" s="30"/>
      <c r="L197" s="280"/>
      <c r="M197" s="30"/>
      <c r="N197" s="30"/>
      <c r="O197" s="30"/>
      <c r="P197" s="30"/>
      <c r="Q197" s="30"/>
      <c r="R197" s="68"/>
      <c r="S197" s="30"/>
      <c r="T197" s="68"/>
      <c r="X197" s="68"/>
      <c r="Y197" s="114"/>
      <c r="Z197" s="114"/>
      <c r="AA197" s="30"/>
      <c r="AB197" s="30"/>
      <c r="AC197" s="30"/>
      <c r="AD197" s="30"/>
    </row>
    <row r="198" spans="1:30">
      <c r="A198" s="30"/>
      <c r="B198" s="30"/>
      <c r="C198" s="30"/>
      <c r="E198" s="30"/>
      <c r="F198" s="30"/>
      <c r="G198" s="30"/>
      <c r="H198" s="30"/>
      <c r="I198" s="280"/>
      <c r="J198" s="68"/>
      <c r="K198" s="30"/>
      <c r="L198" s="280"/>
      <c r="M198" s="30"/>
      <c r="N198" s="30"/>
      <c r="O198" s="30"/>
      <c r="P198" s="30"/>
      <c r="Q198" s="30"/>
      <c r="R198" s="68"/>
      <c r="S198" s="30"/>
      <c r="T198" s="68"/>
      <c r="X198" s="68"/>
      <c r="Y198" s="114"/>
      <c r="Z198" s="114"/>
      <c r="AA198" s="30"/>
      <c r="AB198" s="30"/>
      <c r="AC198" s="30"/>
      <c r="AD198" s="30"/>
    </row>
    <row r="199" spans="1:30">
      <c r="A199" s="30"/>
      <c r="B199" s="30"/>
      <c r="C199" s="30"/>
      <c r="E199" s="30"/>
      <c r="F199" s="30"/>
      <c r="G199" s="30"/>
      <c r="H199" s="30"/>
      <c r="I199" s="280"/>
      <c r="J199" s="68"/>
      <c r="K199" s="30"/>
      <c r="L199" s="280"/>
      <c r="M199" s="30"/>
      <c r="N199" s="30"/>
      <c r="O199" s="30"/>
      <c r="P199" s="30"/>
      <c r="Q199" s="30"/>
      <c r="R199" s="68"/>
      <c r="S199" s="30"/>
      <c r="T199" s="68"/>
      <c r="X199" s="68"/>
      <c r="Y199" s="114"/>
      <c r="Z199" s="114"/>
      <c r="AA199" s="30"/>
      <c r="AB199" s="30"/>
      <c r="AC199" s="30"/>
      <c r="AD199" s="30"/>
    </row>
    <row r="200" spans="1:30">
      <c r="A200" s="30"/>
      <c r="B200" s="30"/>
      <c r="C200" s="30"/>
      <c r="E200" s="30"/>
      <c r="F200" s="30"/>
      <c r="G200" s="30"/>
      <c r="H200" s="30"/>
      <c r="I200" s="280"/>
      <c r="J200" s="68"/>
      <c r="K200" s="30"/>
      <c r="L200" s="280"/>
      <c r="M200" s="30"/>
      <c r="N200" s="30"/>
      <c r="O200" s="30"/>
      <c r="P200" s="30"/>
      <c r="Q200" s="30"/>
      <c r="R200" s="68"/>
      <c r="S200" s="30"/>
      <c r="T200" s="68"/>
      <c r="X200" s="68"/>
      <c r="Y200" s="114"/>
      <c r="Z200" s="114"/>
      <c r="AA200" s="30"/>
      <c r="AB200" s="30"/>
      <c r="AC200" s="30"/>
      <c r="AD200" s="30"/>
    </row>
    <row r="201" spans="1:30">
      <c r="A201" s="30"/>
      <c r="B201" s="30"/>
      <c r="C201" s="30"/>
      <c r="E201" s="30"/>
      <c r="F201" s="30"/>
      <c r="G201" s="30"/>
      <c r="H201" s="30"/>
      <c r="I201" s="280"/>
      <c r="J201" s="68"/>
      <c r="K201" s="30"/>
      <c r="L201" s="280"/>
      <c r="M201" s="30"/>
      <c r="N201" s="30"/>
      <c r="O201" s="30"/>
      <c r="P201" s="30"/>
      <c r="Q201" s="30"/>
      <c r="R201" s="68"/>
      <c r="S201" s="30"/>
      <c r="T201" s="68"/>
      <c r="X201" s="68"/>
      <c r="Y201" s="114"/>
      <c r="Z201" s="114"/>
      <c r="AA201" s="30"/>
      <c r="AB201" s="30"/>
      <c r="AC201" s="30"/>
      <c r="AD201" s="30"/>
    </row>
    <row r="202" spans="1:30">
      <c r="A202" s="30"/>
      <c r="B202" s="30"/>
      <c r="C202" s="30"/>
      <c r="E202" s="30"/>
      <c r="F202" s="30"/>
      <c r="G202" s="30"/>
      <c r="H202" s="30"/>
      <c r="I202" s="280"/>
      <c r="J202" s="68"/>
      <c r="K202" s="30"/>
      <c r="L202" s="280"/>
      <c r="M202" s="30"/>
      <c r="N202" s="30"/>
      <c r="O202" s="30"/>
      <c r="P202" s="30"/>
      <c r="Q202" s="30"/>
      <c r="R202" s="68"/>
      <c r="S202" s="30"/>
      <c r="T202" s="68"/>
      <c r="X202" s="68"/>
      <c r="Y202" s="114"/>
      <c r="Z202" s="114"/>
      <c r="AA202" s="30"/>
      <c r="AB202" s="30"/>
      <c r="AC202" s="30"/>
      <c r="AD202" s="30"/>
    </row>
    <row r="203" spans="1:30">
      <c r="A203" s="30"/>
      <c r="B203" s="30"/>
      <c r="C203" s="30"/>
      <c r="E203" s="30"/>
      <c r="F203" s="30"/>
      <c r="G203" s="30"/>
      <c r="H203" s="30"/>
      <c r="I203" s="280"/>
      <c r="J203" s="68"/>
      <c r="K203" s="30"/>
      <c r="L203" s="280"/>
      <c r="M203" s="30"/>
      <c r="N203" s="30"/>
      <c r="O203" s="30"/>
      <c r="P203" s="30"/>
      <c r="Q203" s="30"/>
      <c r="R203" s="68"/>
      <c r="S203" s="30"/>
      <c r="T203" s="68"/>
      <c r="X203" s="68"/>
      <c r="Y203" s="114"/>
      <c r="Z203" s="114"/>
      <c r="AA203" s="30"/>
      <c r="AB203" s="30"/>
      <c r="AC203" s="30"/>
      <c r="AD203" s="30"/>
    </row>
    <row r="204" spans="1:30">
      <c r="A204" s="30"/>
      <c r="B204" s="30"/>
      <c r="C204" s="30"/>
      <c r="E204" s="30"/>
      <c r="F204" s="30"/>
      <c r="G204" s="30"/>
      <c r="H204" s="30"/>
      <c r="I204" s="280"/>
      <c r="J204" s="68"/>
      <c r="K204" s="30"/>
      <c r="L204" s="280"/>
      <c r="M204" s="30"/>
      <c r="N204" s="30"/>
      <c r="O204" s="30"/>
      <c r="P204" s="30"/>
      <c r="Q204" s="30"/>
      <c r="R204" s="68"/>
      <c r="S204" s="30"/>
      <c r="T204" s="68"/>
      <c r="X204" s="68"/>
      <c r="Y204" s="114"/>
      <c r="Z204" s="114"/>
      <c r="AA204" s="30"/>
      <c r="AB204" s="30"/>
      <c r="AC204" s="30"/>
      <c r="AD204" s="30"/>
    </row>
    <row r="205" spans="1:30">
      <c r="A205" s="30"/>
      <c r="B205" s="30"/>
      <c r="C205" s="30"/>
      <c r="E205" s="30"/>
      <c r="F205" s="30"/>
      <c r="G205" s="30"/>
      <c r="H205" s="30"/>
      <c r="I205" s="280"/>
      <c r="J205" s="68"/>
      <c r="K205" s="30"/>
      <c r="L205" s="280"/>
      <c r="M205" s="30"/>
      <c r="N205" s="30"/>
      <c r="O205" s="30"/>
      <c r="P205" s="30"/>
      <c r="Q205" s="30"/>
      <c r="R205" s="68"/>
      <c r="S205" s="30"/>
      <c r="T205" s="68"/>
      <c r="X205" s="68"/>
      <c r="Y205" s="114"/>
      <c r="Z205" s="114"/>
      <c r="AA205" s="30"/>
      <c r="AB205" s="30"/>
      <c r="AC205" s="30"/>
      <c r="AD205" s="30"/>
    </row>
    <row r="206" spans="1:30">
      <c r="A206" s="30"/>
      <c r="B206" s="30"/>
      <c r="C206" s="30"/>
      <c r="E206" s="30"/>
      <c r="F206" s="30"/>
      <c r="G206" s="30"/>
      <c r="H206" s="30"/>
      <c r="I206" s="280"/>
      <c r="J206" s="68"/>
      <c r="K206" s="30"/>
      <c r="L206" s="280"/>
      <c r="M206" s="30"/>
      <c r="N206" s="30"/>
      <c r="O206" s="30"/>
      <c r="P206" s="30"/>
      <c r="Q206" s="30"/>
      <c r="R206" s="68"/>
      <c r="S206" s="30"/>
      <c r="T206" s="68"/>
      <c r="X206" s="68"/>
      <c r="Y206" s="114"/>
      <c r="Z206" s="114"/>
      <c r="AA206" s="30"/>
      <c r="AB206" s="30"/>
      <c r="AC206" s="30"/>
      <c r="AD206" s="30"/>
    </row>
    <row r="207" spans="1:30">
      <c r="L207" s="280"/>
      <c r="M207" s="30"/>
      <c r="N207" s="30"/>
      <c r="O207" s="30"/>
      <c r="P207" s="30"/>
      <c r="Q207" s="30"/>
      <c r="R207" s="68"/>
      <c r="S207" s="30"/>
      <c r="T207" s="68"/>
      <c r="Y207" s="114"/>
      <c r="Z207" s="114"/>
      <c r="AA207" s="30"/>
      <c r="AB207" s="30"/>
      <c r="AC207" s="30"/>
      <c r="AD207" s="30"/>
    </row>
    <row r="208" spans="1:30">
      <c r="L208" s="280"/>
      <c r="M208" s="30"/>
      <c r="N208" s="30"/>
      <c r="O208" s="30"/>
      <c r="P208" s="30"/>
      <c r="Q208" s="30"/>
      <c r="R208" s="68"/>
      <c r="S208" s="30"/>
      <c r="T208" s="68"/>
      <c r="Y208" s="114"/>
      <c r="Z208" s="114"/>
      <c r="AA208" s="30"/>
      <c r="AB208" s="30"/>
      <c r="AC208" s="30"/>
      <c r="AD208" s="30"/>
    </row>
    <row r="209" spans="12:30">
      <c r="L209" s="280"/>
      <c r="M209" s="30"/>
      <c r="N209" s="30"/>
      <c r="O209" s="30"/>
      <c r="P209" s="30"/>
      <c r="Q209" s="30"/>
      <c r="R209" s="68"/>
      <c r="S209" s="30"/>
      <c r="T209" s="68"/>
      <c r="Y209" s="114"/>
      <c r="Z209" s="114"/>
      <c r="AA209" s="30"/>
      <c r="AB209" s="30"/>
      <c r="AC209" s="30"/>
      <c r="AD209" s="30"/>
    </row>
    <row r="210" spans="12:30">
      <c r="L210" s="280"/>
      <c r="M210" s="30"/>
      <c r="N210" s="30"/>
      <c r="O210" s="30"/>
      <c r="P210" s="30"/>
      <c r="Q210" s="30"/>
      <c r="R210" s="68"/>
      <c r="S210" s="30"/>
      <c r="T210" s="68"/>
      <c r="Y210" s="114"/>
      <c r="Z210" s="114"/>
      <c r="AA210" s="30"/>
      <c r="AB210" s="30"/>
      <c r="AC210" s="30"/>
      <c r="AD210" s="30"/>
    </row>
    <row r="211" spans="12:30">
      <c r="L211" s="280"/>
      <c r="M211" s="30"/>
      <c r="N211" s="30"/>
      <c r="O211" s="30"/>
      <c r="P211" s="30"/>
      <c r="Q211" s="30"/>
      <c r="R211" s="68"/>
      <c r="S211" s="30"/>
      <c r="T211" s="68"/>
      <c r="Y211" s="114"/>
      <c r="Z211" s="114"/>
      <c r="AA211" s="30"/>
      <c r="AB211" s="30"/>
      <c r="AC211" s="30"/>
      <c r="AD211" s="30"/>
    </row>
    <row r="212" spans="12:30">
      <c r="L212" s="280"/>
      <c r="M212" s="30"/>
      <c r="N212" s="30"/>
      <c r="O212" s="30"/>
      <c r="P212" s="30"/>
      <c r="Q212" s="30"/>
      <c r="R212" s="68"/>
      <c r="S212" s="30"/>
      <c r="T212" s="68"/>
      <c r="Y212" s="114"/>
      <c r="Z212" s="114"/>
      <c r="AA212" s="30"/>
      <c r="AB212" s="30"/>
      <c r="AC212" s="30"/>
      <c r="AD212" s="30"/>
    </row>
    <row r="213" spans="12:30">
      <c r="L213" s="280"/>
      <c r="M213" s="30"/>
      <c r="N213" s="30"/>
      <c r="O213" s="30"/>
      <c r="P213" s="30"/>
      <c r="Q213" s="30"/>
      <c r="R213" s="68"/>
      <c r="S213" s="30"/>
      <c r="T213" s="68"/>
      <c r="Y213" s="114"/>
      <c r="Z213" s="114"/>
      <c r="AA213" s="30"/>
      <c r="AB213" s="30"/>
      <c r="AC213" s="30"/>
      <c r="AD213" s="30"/>
    </row>
    <row r="214" spans="12:30">
      <c r="L214" s="280"/>
      <c r="M214" s="30"/>
      <c r="N214" s="30"/>
      <c r="O214" s="30"/>
      <c r="P214" s="30"/>
      <c r="Q214" s="30"/>
      <c r="R214" s="68"/>
      <c r="S214" s="30"/>
      <c r="T214" s="68"/>
      <c r="Y214" s="114"/>
      <c r="Z214" s="114"/>
      <c r="AA214" s="30"/>
      <c r="AB214" s="30"/>
      <c r="AC214" s="30"/>
      <c r="AD214" s="30"/>
    </row>
    <row r="215" spans="12:30">
      <c r="L215" s="280"/>
      <c r="M215" s="30"/>
      <c r="N215" s="30"/>
      <c r="O215" s="30"/>
      <c r="P215" s="30"/>
      <c r="Q215" s="30"/>
      <c r="R215" s="68"/>
      <c r="S215" s="30"/>
      <c r="T215" s="68"/>
      <c r="Y215" s="114"/>
      <c r="Z215" s="114"/>
      <c r="AA215" s="30"/>
      <c r="AB215" s="30"/>
      <c r="AC215" s="30"/>
      <c r="AD215" s="30"/>
    </row>
    <row r="216" spans="12:30">
      <c r="L216" s="280"/>
      <c r="M216" s="30"/>
      <c r="N216" s="30"/>
      <c r="O216" s="30"/>
      <c r="P216" s="30"/>
      <c r="Q216" s="30"/>
      <c r="R216" s="68"/>
      <c r="S216" s="30"/>
      <c r="Y216" s="114"/>
      <c r="Z216" s="114"/>
      <c r="AC216" s="30"/>
    </row>
    <row r="217" spans="12:30">
      <c r="L217" s="280"/>
      <c r="M217" s="30"/>
      <c r="N217" s="30"/>
      <c r="O217" s="30"/>
      <c r="P217" s="30"/>
      <c r="Q217" s="30"/>
      <c r="R217" s="68"/>
      <c r="S217" s="30"/>
      <c r="Y217" s="114"/>
      <c r="Z217" s="114"/>
      <c r="AC217" s="30"/>
    </row>
    <row r="218" spans="12:30">
      <c r="L218" s="280"/>
      <c r="M218" s="30"/>
      <c r="N218" s="30"/>
      <c r="O218" s="30"/>
      <c r="P218" s="30"/>
      <c r="Q218" s="30"/>
      <c r="R218" s="68"/>
      <c r="S218" s="30"/>
      <c r="Y218" s="114"/>
      <c r="Z218" s="114"/>
      <c r="AC218" s="30"/>
    </row>
    <row r="219" spans="12:30">
      <c r="L219" s="280"/>
      <c r="M219" s="30"/>
      <c r="N219" s="30"/>
      <c r="O219" s="30"/>
      <c r="P219" s="30"/>
      <c r="Q219" s="30"/>
      <c r="R219" s="68"/>
      <c r="S219" s="30"/>
      <c r="Y219" s="114"/>
      <c r="Z219" s="114"/>
      <c r="AC219" s="30"/>
    </row>
    <row r="220" spans="12:30">
      <c r="L220" s="280"/>
      <c r="M220" s="30"/>
      <c r="N220" s="30"/>
      <c r="O220" s="30"/>
      <c r="P220" s="30"/>
      <c r="Q220" s="30"/>
      <c r="R220" s="68"/>
      <c r="S220" s="30"/>
      <c r="Y220" s="114"/>
      <c r="Z220" s="114"/>
      <c r="AC220" s="30"/>
    </row>
    <row r="221" spans="12:30">
      <c r="L221" s="280"/>
      <c r="M221" s="30"/>
      <c r="N221" s="30"/>
      <c r="O221" s="30"/>
      <c r="P221" s="30"/>
      <c r="Q221" s="30"/>
      <c r="R221" s="68"/>
      <c r="S221" s="30"/>
      <c r="Y221" s="114"/>
      <c r="Z221" s="114"/>
      <c r="AC221" s="30"/>
    </row>
    <row r="222" spans="12:30">
      <c r="L222" s="280"/>
      <c r="M222" s="30"/>
      <c r="N222" s="30"/>
      <c r="O222" s="30"/>
      <c r="P222" s="30"/>
      <c r="Q222" s="30"/>
      <c r="R222" s="68"/>
      <c r="S222" s="30"/>
      <c r="Y222" s="114"/>
      <c r="Z222" s="114"/>
      <c r="AC222" s="30"/>
    </row>
    <row r="223" spans="12:30">
      <c r="L223" s="280"/>
      <c r="M223" s="30"/>
      <c r="N223" s="30"/>
      <c r="O223" s="30"/>
      <c r="P223" s="30"/>
      <c r="Q223" s="30"/>
      <c r="R223" s="68"/>
      <c r="S223" s="30"/>
      <c r="Y223" s="114"/>
      <c r="Z223" s="114"/>
      <c r="AC223" s="30"/>
    </row>
    <row r="224" spans="12:30">
      <c r="L224" s="280"/>
      <c r="M224" s="30"/>
      <c r="N224" s="30"/>
      <c r="O224" s="30"/>
      <c r="P224" s="30"/>
      <c r="Q224" s="30"/>
      <c r="R224" s="68"/>
      <c r="S224" s="30"/>
      <c r="Y224" s="114"/>
      <c r="Z224" s="114"/>
      <c r="AC224" s="30"/>
    </row>
    <row r="225" spans="12:29">
      <c r="L225" s="280"/>
      <c r="M225" s="30"/>
      <c r="N225" s="30"/>
      <c r="O225" s="30"/>
      <c r="P225" s="30"/>
      <c r="Q225" s="30"/>
      <c r="R225" s="68"/>
      <c r="S225" s="30"/>
      <c r="Y225" s="114"/>
      <c r="Z225" s="114"/>
      <c r="AC225" s="30"/>
    </row>
    <row r="226" spans="12:29">
      <c r="L226" s="280"/>
      <c r="M226" s="30"/>
      <c r="N226" s="30"/>
      <c r="O226" s="30"/>
      <c r="P226" s="30"/>
      <c r="Q226" s="30"/>
      <c r="R226" s="68"/>
      <c r="S226" s="30"/>
      <c r="Y226" s="114"/>
      <c r="Z226" s="114"/>
      <c r="AC226" s="30"/>
    </row>
    <row r="227" spans="12:29">
      <c r="L227" s="280"/>
      <c r="M227" s="30"/>
      <c r="N227" s="30"/>
      <c r="O227" s="30"/>
      <c r="P227" s="30"/>
      <c r="Q227" s="30"/>
      <c r="R227" s="68"/>
      <c r="S227" s="30"/>
      <c r="Y227" s="114"/>
      <c r="Z227" s="114"/>
      <c r="AC227" s="30"/>
    </row>
    <row r="228" spans="12:29">
      <c r="L228" s="280"/>
      <c r="M228" s="30"/>
      <c r="N228" s="30"/>
      <c r="O228" s="30"/>
      <c r="P228" s="30"/>
      <c r="Q228" s="30"/>
      <c r="R228" s="68"/>
      <c r="S228" s="30"/>
      <c r="Y228" s="114"/>
      <c r="Z228" s="114"/>
      <c r="AC228" s="30"/>
    </row>
    <row r="229" spans="12:29">
      <c r="L229" s="280"/>
      <c r="M229" s="30"/>
      <c r="N229" s="30"/>
      <c r="O229" s="30"/>
      <c r="P229" s="30"/>
      <c r="Q229" s="30"/>
      <c r="R229" s="68"/>
      <c r="S229" s="30"/>
      <c r="Y229" s="114"/>
      <c r="Z229" s="114"/>
      <c r="AC229" s="30"/>
    </row>
    <row r="230" spans="12:29">
      <c r="M230" s="30"/>
      <c r="N230" s="30"/>
      <c r="O230" s="30"/>
      <c r="P230" s="30"/>
      <c r="Q230" s="30"/>
      <c r="R230" s="68"/>
      <c r="S230" s="30"/>
      <c r="Y230" s="114"/>
      <c r="Z230" s="114"/>
      <c r="AC230" s="30"/>
    </row>
    <row r="231" spans="12:29">
      <c r="M231" s="30"/>
      <c r="N231" s="30"/>
      <c r="O231" s="30"/>
      <c r="P231" s="30"/>
      <c r="Q231" s="30"/>
      <c r="R231" s="68"/>
      <c r="S231" s="30"/>
      <c r="Y231" s="114"/>
      <c r="Z231" s="114"/>
      <c r="AC231" s="30"/>
    </row>
    <row r="232" spans="12:29">
      <c r="M232" s="30"/>
      <c r="N232" s="30"/>
      <c r="O232" s="30"/>
      <c r="P232" s="30"/>
      <c r="Q232" s="30"/>
      <c r="R232" s="68"/>
      <c r="S232" s="30"/>
      <c r="Y232" s="114"/>
      <c r="Z232" s="114"/>
      <c r="AC232" s="30"/>
    </row>
    <row r="233" spans="12:29">
      <c r="M233" s="30"/>
      <c r="N233" s="30"/>
      <c r="O233" s="30"/>
      <c r="P233" s="30"/>
      <c r="Q233" s="30"/>
      <c r="R233" s="68"/>
      <c r="S233" s="30"/>
      <c r="Y233" s="114"/>
      <c r="Z233" s="114"/>
      <c r="AC233" s="30"/>
    </row>
    <row r="234" spans="12:29">
      <c r="M234" s="30"/>
      <c r="N234" s="30"/>
      <c r="O234" s="30"/>
      <c r="P234" s="30"/>
      <c r="Q234" s="30"/>
      <c r="R234" s="68"/>
      <c r="S234" s="30"/>
      <c r="Y234" s="114"/>
      <c r="Z234" s="114"/>
      <c r="AC234" s="30"/>
    </row>
    <row r="235" spans="12:29">
      <c r="M235" s="30"/>
      <c r="N235" s="30"/>
      <c r="O235" s="30"/>
      <c r="P235" s="30"/>
      <c r="Q235" s="30"/>
      <c r="R235" s="68"/>
      <c r="S235" s="30"/>
      <c r="Y235" s="114"/>
      <c r="Z235" s="114"/>
      <c r="AC235" s="30"/>
    </row>
    <row r="236" spans="12:29">
      <c r="M236" s="30"/>
      <c r="N236" s="30"/>
      <c r="O236" s="30"/>
      <c r="P236" s="30"/>
      <c r="Q236" s="30"/>
      <c r="R236" s="68"/>
      <c r="S236" s="30"/>
      <c r="Y236" s="114"/>
      <c r="Z236" s="114"/>
      <c r="AC236" s="30"/>
    </row>
    <row r="237" spans="12:29">
      <c r="M237" s="30"/>
      <c r="N237" s="30"/>
      <c r="O237" s="30"/>
      <c r="P237" s="30"/>
      <c r="Q237" s="30"/>
      <c r="R237" s="68"/>
      <c r="S237" s="30"/>
      <c r="Y237" s="114"/>
      <c r="Z237" s="114"/>
      <c r="AC237" s="30"/>
    </row>
    <row r="238" spans="12:29">
      <c r="M238" s="30"/>
      <c r="N238" s="30"/>
      <c r="O238" s="30"/>
      <c r="P238" s="30"/>
      <c r="Q238" s="30"/>
      <c r="R238" s="68"/>
      <c r="S238" s="30"/>
      <c r="Y238" s="114"/>
      <c r="Z238" s="114"/>
      <c r="AC238" s="30"/>
    </row>
  </sheetData>
  <mergeCells count="1">
    <mergeCell ref="U5:V5"/>
  </mergeCells>
  <conditionalFormatting sqref="AB30:AB31">
    <cfRule type="cellIs" dxfId="110" priority="16" stopIfTrue="1" operator="lessThan">
      <formula>0</formula>
    </cfRule>
  </conditionalFormatting>
  <conditionalFormatting sqref="AB56">
    <cfRule type="cellIs" dxfId="109" priority="18" stopIfTrue="1" operator="greaterThan">
      <formula>0</formula>
    </cfRule>
    <cfRule type="cellIs" dxfId="108" priority="19" stopIfTrue="1" operator="lessThan">
      <formula>0</formula>
    </cfRule>
  </conditionalFormatting>
  <conditionalFormatting sqref="N11:N18">
    <cfRule type="cellIs" dxfId="107" priority="13" operator="lessThan">
      <formula>0</formula>
    </cfRule>
    <cfRule type="cellIs" dxfId="106" priority="14" operator="greaterThan">
      <formula>0</formula>
    </cfRule>
  </conditionalFormatting>
  <conditionalFormatting sqref="H11:H18">
    <cfRule type="cellIs" dxfId="105" priority="11" operator="lessThan">
      <formula>0</formula>
    </cfRule>
    <cfRule type="cellIs" dxfId="104" priority="12" operator="greaterThan">
      <formula>0</formula>
    </cfRule>
  </conditionalFormatting>
  <conditionalFormatting sqref="Q11:Q18">
    <cfRule type="cellIs" dxfId="103" priority="7" operator="lessThan">
      <formula>0</formula>
    </cfRule>
    <cfRule type="cellIs" dxfId="102" priority="8" operator="greaterThan">
      <formula>0</formula>
    </cfRule>
  </conditionalFormatting>
  <conditionalFormatting sqref="S11:S18">
    <cfRule type="cellIs" dxfId="101" priority="5" operator="lessThan">
      <formula>0</formula>
    </cfRule>
    <cfRule type="cellIs" dxfId="100" priority="6" operator="greaterThan">
      <formula>0</formula>
    </cfRule>
  </conditionalFormatting>
  <conditionalFormatting sqref="J11:J18">
    <cfRule type="cellIs" dxfId="99" priority="1" operator="greaterThan">
      <formula>0</formula>
    </cfRule>
    <cfRule type="cellIs" dxfId="98" priority="4" operator="lessThan">
      <formula>0</formula>
    </cfRule>
  </conditionalFormatting>
  <conditionalFormatting sqref="X11:X18">
    <cfRule type="cellIs" dxfId="97" priority="2" operator="greaterThan">
      <formula>0</formula>
    </cfRule>
    <cfRule type="cellIs" dxfId="96" priority="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1FC2-C139-47E2-B183-CE8970AC2B33}">
  <dimension ref="P1:BQ234"/>
  <sheetViews>
    <sheetView zoomScale="94" zoomScaleNormal="94" workbookViewId="0">
      <selection activeCell="B62" sqref="B62"/>
    </sheetView>
  </sheetViews>
  <sheetFormatPr baseColWidth="10" defaultRowHeight="15"/>
  <cols>
    <col min="27" max="27" width="2.81640625" customWidth="1"/>
    <col min="28" max="28" width="6" customWidth="1"/>
    <col min="29" max="29" width="2.81640625" customWidth="1"/>
    <col min="31" max="31" width="2.90625" customWidth="1"/>
    <col min="32" max="32" width="8.81640625" customWidth="1"/>
    <col min="33" max="33" width="7.1796875" customWidth="1"/>
    <col min="34" max="34" width="4.54296875" customWidth="1"/>
    <col min="35" max="35" width="6.81640625" customWidth="1"/>
    <col min="36" max="37" width="5.54296875" customWidth="1"/>
    <col min="38" max="38" width="7" customWidth="1"/>
    <col min="39" max="39" width="6.1796875" customWidth="1"/>
    <col min="40" max="40" width="5" customWidth="1"/>
    <col min="41" max="41" width="5.6328125" customWidth="1"/>
    <col min="42" max="42" width="7.08984375" customWidth="1"/>
    <col min="43" max="43" width="5.81640625" customWidth="1"/>
    <col min="44" max="44" width="7.54296875" style="9" customWidth="1"/>
    <col min="45" max="45" width="6.81640625" customWidth="1"/>
    <col min="46" max="46" width="8" style="9" customWidth="1"/>
    <col min="47" max="47" width="6.6328125" style="98" customWidth="1"/>
    <col min="48" max="48" width="7.453125" style="9" customWidth="1"/>
    <col min="49" max="49" width="6.6328125" style="98" customWidth="1"/>
    <col min="50" max="50" width="7" style="98" customWidth="1"/>
    <col min="51" max="51" width="7.1796875" style="98" customWidth="1"/>
    <col min="52" max="52" width="8.90625" customWidth="1"/>
    <col min="53" max="53" width="8.453125" customWidth="1"/>
    <col min="54" max="54" width="6" customWidth="1"/>
    <col min="55" max="56" width="8.453125" customWidth="1"/>
    <col min="57" max="57" width="12.08984375" customWidth="1"/>
    <col min="58" max="58" width="8.90625" customWidth="1"/>
    <col min="59" max="59" width="8.6328125" customWidth="1"/>
    <col min="61" max="61" width="12.6328125" style="9" customWidth="1"/>
    <col min="62" max="66" width="20.1796875" customWidth="1"/>
  </cols>
  <sheetData>
    <row r="1" spans="27:69" ht="15.6"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11"/>
      <c r="AV1" s="64"/>
      <c r="AW1" s="111"/>
      <c r="AX1" s="111"/>
      <c r="AY1" s="111"/>
      <c r="AZ1" s="37"/>
      <c r="BA1" s="5"/>
      <c r="BI1"/>
    </row>
    <row r="2" spans="27:69" ht="31.8">
      <c r="AA2" s="37"/>
      <c r="AB2" s="37"/>
      <c r="AC2" s="135" t="s">
        <v>369</v>
      </c>
      <c r="AD2" s="135"/>
      <c r="AE2" s="37"/>
      <c r="AF2" s="135" t="s">
        <v>372</v>
      </c>
      <c r="AG2" s="37"/>
      <c r="AH2" s="37"/>
      <c r="AI2" s="37"/>
      <c r="AJ2" s="37"/>
      <c r="AK2" s="37"/>
      <c r="AL2" s="37"/>
      <c r="AM2" s="37"/>
      <c r="AN2" s="37"/>
      <c r="AO2" s="135" t="s">
        <v>431</v>
      </c>
      <c r="AP2" s="135"/>
      <c r="AQ2" s="135"/>
      <c r="AR2" s="135"/>
      <c r="AS2" s="135" t="str">
        <f>+År!B3</f>
        <v>VAK GRIS</v>
      </c>
      <c r="AT2" s="37"/>
      <c r="AU2" s="37"/>
      <c r="AV2" s="64"/>
      <c r="AW2" s="37"/>
      <c r="AX2" s="111"/>
      <c r="AY2" s="174"/>
      <c r="AZ2" s="37"/>
      <c r="BA2" s="5"/>
      <c r="BI2"/>
    </row>
    <row r="3" spans="27:69" ht="15.6"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111"/>
      <c r="AV3" s="64"/>
      <c r="AW3" s="111"/>
      <c r="AX3" s="111"/>
      <c r="AY3" s="111"/>
      <c r="AZ3" s="37"/>
      <c r="BA3" s="5"/>
      <c r="BI3"/>
    </row>
    <row r="4" spans="27:69" ht="15.6"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111"/>
      <c r="AV4" s="64"/>
      <c r="AW4" s="111"/>
      <c r="AX4" s="111"/>
      <c r="AY4" s="111"/>
      <c r="AZ4" s="37"/>
      <c r="BA4" s="5"/>
      <c r="BI4"/>
    </row>
    <row r="5" spans="27:69" s="188" customFormat="1" ht="22.2">
      <c r="AA5" s="137"/>
      <c r="AB5" s="137"/>
      <c r="AC5" s="137"/>
      <c r="AD5" s="137"/>
      <c r="AE5" s="137"/>
      <c r="AF5" s="137"/>
      <c r="AG5" s="134" t="s">
        <v>8</v>
      </c>
      <c r="AH5" s="134"/>
      <c r="AI5" s="136">
        <f>+År!M3</f>
        <v>52</v>
      </c>
      <c r="AJ5" s="137"/>
      <c r="AK5" s="137"/>
      <c r="AL5" s="137"/>
      <c r="AM5" s="137"/>
      <c r="AN5" s="137"/>
      <c r="AO5" s="137"/>
      <c r="AP5" s="134" t="s">
        <v>370</v>
      </c>
      <c r="AQ5" s="137"/>
      <c r="AR5" s="137"/>
      <c r="AS5" s="137"/>
      <c r="AT5" s="137"/>
      <c r="AU5" s="354">
        <f>SUM(AI11:AI18)</f>
        <v>31497</v>
      </c>
      <c r="AV5" s="355"/>
      <c r="AW5" s="137"/>
      <c r="AX5" s="187"/>
      <c r="AY5" s="137"/>
      <c r="AZ5" s="137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27:69" ht="21">
      <c r="AA6" s="43"/>
      <c r="AB6" s="43"/>
      <c r="AC6" s="37"/>
      <c r="AD6" s="56"/>
      <c r="AE6" s="40"/>
      <c r="AF6" s="56"/>
      <c r="AG6" s="40"/>
      <c r="AH6" s="40"/>
      <c r="AI6" s="40"/>
      <c r="AJ6" s="40"/>
      <c r="AK6" s="40"/>
      <c r="AL6" s="40"/>
      <c r="AM6" s="40"/>
      <c r="AN6" s="40"/>
      <c r="AO6" s="43"/>
      <c r="AP6" s="37"/>
      <c r="AQ6" s="37"/>
      <c r="AR6" s="37"/>
      <c r="AS6" s="37"/>
      <c r="AT6" s="37"/>
      <c r="AU6" s="111"/>
      <c r="AV6" s="64"/>
      <c r="AW6" s="111"/>
      <c r="AX6" s="111"/>
      <c r="AY6" s="111"/>
      <c r="AZ6" s="37"/>
      <c r="BA6" s="5"/>
      <c r="BI6"/>
    </row>
    <row r="7" spans="27:69" ht="15.6">
      <c r="AA7" s="37"/>
      <c r="AB7" s="37"/>
      <c r="AC7" s="37"/>
      <c r="AD7" s="37"/>
      <c r="AE7" s="37"/>
      <c r="AF7" s="37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37"/>
      <c r="AT7" s="111"/>
      <c r="AU7" s="111"/>
      <c r="AV7" s="73" t="s">
        <v>471</v>
      </c>
      <c r="AW7" s="73" t="s">
        <v>3</v>
      </c>
      <c r="AX7" s="109"/>
      <c r="AY7" s="109"/>
      <c r="AZ7" s="37"/>
      <c r="BA7" s="5"/>
      <c r="BI7"/>
    </row>
    <row r="8" spans="27:69" ht="15.6">
      <c r="AA8" s="37"/>
      <c r="AB8" s="37"/>
      <c r="AC8" s="37"/>
      <c r="AD8" s="37"/>
      <c r="AE8" s="37"/>
      <c r="AF8" s="37"/>
      <c r="AG8" s="32" t="s">
        <v>3</v>
      </c>
      <c r="AH8" s="40"/>
      <c r="AI8" s="40"/>
      <c r="AJ8" s="40"/>
      <c r="AK8" s="225" t="s">
        <v>361</v>
      </c>
      <c r="AL8" s="73" t="s">
        <v>3</v>
      </c>
      <c r="AM8" s="40"/>
      <c r="AN8" s="40"/>
      <c r="AO8" s="40"/>
      <c r="AP8" s="40"/>
      <c r="AQ8" s="40"/>
      <c r="AR8" s="32" t="s">
        <v>17</v>
      </c>
      <c r="AS8" s="40"/>
      <c r="AT8" s="32" t="s">
        <v>393</v>
      </c>
      <c r="AU8" s="40"/>
      <c r="AV8" s="84" t="s">
        <v>472</v>
      </c>
      <c r="AW8" s="43" t="s">
        <v>11</v>
      </c>
      <c r="AX8" s="109"/>
      <c r="AY8" s="96" t="s">
        <v>17</v>
      </c>
      <c r="AZ8" s="40"/>
      <c r="BA8" s="5"/>
      <c r="BI8"/>
    </row>
    <row r="9" spans="27:69" ht="15.6">
      <c r="AA9" s="37"/>
      <c r="AB9" s="37"/>
      <c r="AC9" s="37"/>
      <c r="AD9" s="37"/>
      <c r="AE9" s="37"/>
      <c r="AF9" s="37"/>
      <c r="AG9" s="32" t="s">
        <v>438</v>
      </c>
      <c r="AH9" s="40"/>
      <c r="AI9" s="73" t="s">
        <v>3</v>
      </c>
      <c r="AJ9" s="40"/>
      <c r="AK9" s="225" t="s">
        <v>487</v>
      </c>
      <c r="AL9" s="73" t="s">
        <v>399</v>
      </c>
      <c r="AM9" s="96" t="s">
        <v>3</v>
      </c>
      <c r="AN9" s="40"/>
      <c r="AO9" s="96" t="s">
        <v>1</v>
      </c>
      <c r="AP9" s="32" t="s">
        <v>17</v>
      </c>
      <c r="AQ9" s="40"/>
      <c r="AR9" s="32" t="s">
        <v>397</v>
      </c>
      <c r="AS9" s="40"/>
      <c r="AT9" s="32" t="s">
        <v>397</v>
      </c>
      <c r="AU9" s="32" t="s">
        <v>393</v>
      </c>
      <c r="AV9" s="73" t="s">
        <v>456</v>
      </c>
      <c r="AW9" s="73" t="s">
        <v>437</v>
      </c>
      <c r="AX9" s="96" t="s">
        <v>17</v>
      </c>
      <c r="AY9" s="96" t="s">
        <v>397</v>
      </c>
      <c r="AZ9" s="37"/>
      <c r="BA9" s="4"/>
      <c r="BB9" s="4"/>
      <c r="BC9" s="4"/>
      <c r="BI9"/>
    </row>
    <row r="10" spans="27:69" ht="15.6">
      <c r="AA10" s="37"/>
      <c r="AB10" s="43" t="s">
        <v>61</v>
      </c>
      <c r="AC10" s="43" t="s">
        <v>369</v>
      </c>
      <c r="AD10" s="40"/>
      <c r="AE10" s="43" t="s">
        <v>373</v>
      </c>
      <c r="AF10" s="43"/>
      <c r="AG10" s="32" t="s">
        <v>434</v>
      </c>
      <c r="AH10" s="107" t="s">
        <v>439</v>
      </c>
      <c r="AI10" s="73" t="s">
        <v>11</v>
      </c>
      <c r="AJ10" s="107" t="s">
        <v>439</v>
      </c>
      <c r="AK10" s="107">
        <v>2016</v>
      </c>
      <c r="AL10" s="73" t="s">
        <v>391</v>
      </c>
      <c r="AM10" s="96" t="s">
        <v>361</v>
      </c>
      <c r="AN10" s="110" t="s">
        <v>439</v>
      </c>
      <c r="AO10" s="96" t="s">
        <v>361</v>
      </c>
      <c r="AP10" s="32" t="s">
        <v>391</v>
      </c>
      <c r="AQ10" s="107" t="s">
        <v>439</v>
      </c>
      <c r="AR10" s="32" t="s">
        <v>394</v>
      </c>
      <c r="AS10" s="107" t="s">
        <v>439</v>
      </c>
      <c r="AT10" s="32" t="s">
        <v>394</v>
      </c>
      <c r="AU10" s="32" t="s">
        <v>395</v>
      </c>
      <c r="AV10" s="73" t="s">
        <v>391</v>
      </c>
      <c r="AW10" s="73" t="s">
        <v>468</v>
      </c>
      <c r="AX10" s="96" t="s">
        <v>29</v>
      </c>
      <c r="AY10" s="96" t="s">
        <v>400</v>
      </c>
      <c r="AZ10" s="37"/>
      <c r="BA10" s="50"/>
      <c r="BB10" s="1"/>
      <c r="BC10" s="5"/>
      <c r="BI10"/>
    </row>
    <row r="11" spans="27:69" ht="15.6">
      <c r="AA11" s="37"/>
      <c r="AB11" s="2">
        <f>+'Ark1'!C369</f>
        <v>2024</v>
      </c>
      <c r="AC11" s="2">
        <f>+'Ark1'!G369</f>
        <v>1</v>
      </c>
      <c r="AD11" s="2" t="str">
        <f>+BE11</f>
        <v>Østlandet</v>
      </c>
      <c r="AE11" s="2">
        <f>+'Ark1'!H369</f>
        <v>1</v>
      </c>
      <c r="AF11" s="2" t="str">
        <f>+BF11</f>
        <v>Nortura</v>
      </c>
      <c r="AG11" s="2">
        <f>+'Ark1'!Q369</f>
        <v>64</v>
      </c>
      <c r="AH11" s="2">
        <f t="shared" ref="AH11:AH18" si="0">+AG11-AG20</f>
        <v>-8</v>
      </c>
      <c r="AI11" s="16">
        <f>+'Ark1'!R369</f>
        <v>14135</v>
      </c>
      <c r="AJ11" s="2">
        <f t="shared" ref="AJ11:AJ18" si="1">+AI11-AI20</f>
        <v>1877</v>
      </c>
      <c r="AK11" s="227">
        <f t="shared" ref="AK11:AK18" si="2">IF(AI11=0,"",100*AI11/AI20)</f>
        <v>115.31244901288954</v>
      </c>
      <c r="AL11" s="16">
        <f>+'Ark1'!S369</f>
        <v>14135</v>
      </c>
      <c r="AM11" s="49">
        <f>+'Ark1'!AA369</f>
        <v>88.024660605305769</v>
      </c>
      <c r="AN11" s="49">
        <f t="shared" ref="AN11:AN18" si="3">+AM11-AM20</f>
        <v>5.2793230539023739E-2</v>
      </c>
      <c r="AO11" s="49">
        <f>+'Ark1'!AB369</f>
        <v>88.066147615616316</v>
      </c>
      <c r="AP11" s="5">
        <f>+'Ark1'!U369</f>
        <v>61.29409267775025</v>
      </c>
      <c r="AQ11" s="5">
        <f t="shared" ref="AQ11:AQ18" si="4">+AP11-AP20</f>
        <v>-3.2219674278465504E-2</v>
      </c>
      <c r="AR11" s="5">
        <f>+'Ark1'!W369</f>
        <v>82.460735762292387</v>
      </c>
      <c r="AS11" s="5">
        <f t="shared" ref="AS11:AS18" si="5">+AR11-AR20</f>
        <v>-3.0077514611545553</v>
      </c>
      <c r="AT11" s="5">
        <f>+'Ark1'!X369</f>
        <v>9.3158047687451173</v>
      </c>
      <c r="AU11" s="5">
        <f>+'Ark1'!Y369</f>
        <v>2.2664476729060623</v>
      </c>
      <c r="AV11" s="16">
        <f>+'Ark1'!Z369</f>
        <v>-13.881086750117483</v>
      </c>
      <c r="AW11" s="16">
        <f t="shared" ref="AW11:AW59" si="6">+AI11/AG11</f>
        <v>220.859375</v>
      </c>
      <c r="AX11" s="49">
        <f>+'Ark1'!T369</f>
        <v>2.4735762292182524</v>
      </c>
      <c r="AY11" s="49">
        <f>+'Ark1'!V369</f>
        <v>89.339908734877497</v>
      </c>
      <c r="AZ11" s="37"/>
      <c r="BA11" s="50"/>
      <c r="BB11" s="1"/>
      <c r="BC11" s="5"/>
      <c r="BE11" s="3" t="s">
        <v>4</v>
      </c>
      <c r="BF11" s="3" t="s">
        <v>51</v>
      </c>
      <c r="BI11"/>
    </row>
    <row r="12" spans="27:69" ht="15.6">
      <c r="AA12" s="37"/>
      <c r="AB12" s="2">
        <f>+'Ark1'!C370</f>
        <v>2024</v>
      </c>
      <c r="AC12" s="2">
        <f>+'Ark1'!G370</f>
        <v>1</v>
      </c>
      <c r="AD12" s="2" t="str">
        <f t="shared" ref="AD12:AD18" si="7">+BE12</f>
        <v>Østlandet</v>
      </c>
      <c r="AE12" s="2">
        <f>+'Ark1'!H370</f>
        <v>2</v>
      </c>
      <c r="AF12" s="2" t="str">
        <f t="shared" ref="AF12:AF18" si="8">+BF12</f>
        <v>KLF</v>
      </c>
      <c r="AG12" s="2">
        <f>+'Ark1'!Q370</f>
        <v>20</v>
      </c>
      <c r="AH12" s="2">
        <f t="shared" si="0"/>
        <v>-3</v>
      </c>
      <c r="AI12" s="16">
        <f>+'Ark1'!R370</f>
        <v>1923</v>
      </c>
      <c r="AJ12" s="2">
        <f t="shared" si="1"/>
        <v>247</v>
      </c>
      <c r="AK12" s="227">
        <f t="shared" si="2"/>
        <v>114.73747016706444</v>
      </c>
      <c r="AL12" s="16">
        <f>+'Ark1'!S370</f>
        <v>1923</v>
      </c>
      <c r="AM12" s="49">
        <f>+'Ark1'!AA370</f>
        <v>11.975339394694236</v>
      </c>
      <c r="AN12" s="49">
        <f t="shared" si="3"/>
        <v>-5.2793230539011304E-2</v>
      </c>
      <c r="AO12" s="49">
        <f>+'Ark1'!AB370</f>
        <v>11.933852384383663</v>
      </c>
      <c r="AP12" s="5">
        <f>+'Ark1'!U370</f>
        <v>60.917316692667697</v>
      </c>
      <c r="AQ12" s="5">
        <f t="shared" si="4"/>
        <v>8.0629613244198595E-3</v>
      </c>
      <c r="AR12" s="5">
        <f>+'Ark1'!W370</f>
        <v>82.136349453978255</v>
      </c>
      <c r="AS12" s="5">
        <f t="shared" si="5"/>
        <v>-3.0665162176634908</v>
      </c>
      <c r="AT12" s="5">
        <f>+'Ark1'!X370</f>
        <v>7.7554908726381218</v>
      </c>
      <c r="AU12" s="5">
        <f>+'Ark1'!Y370</f>
        <v>2.0121644307505906</v>
      </c>
      <c r="AV12" s="16">
        <f>+'Ark1'!Z370</f>
        <v>-28.090940565607141</v>
      </c>
      <c r="AW12" s="16">
        <f t="shared" si="6"/>
        <v>96.15</v>
      </c>
      <c r="AX12" s="49">
        <f>+'Ark1'!T370</f>
        <v>3.0535621424856991</v>
      </c>
      <c r="AY12" s="49">
        <f>+'Ark1'!V370</f>
        <v>88.988460946888495</v>
      </c>
      <c r="AZ12" s="37"/>
      <c r="BA12" s="50"/>
      <c r="BB12" s="1"/>
      <c r="BC12" s="5"/>
      <c r="BE12" s="3" t="s">
        <v>4</v>
      </c>
      <c r="BF12" s="3" t="s">
        <v>10</v>
      </c>
      <c r="BG12" s="2"/>
      <c r="BI12"/>
    </row>
    <row r="13" spans="27:69" ht="15.6">
      <c r="AA13" s="37"/>
      <c r="AB13" s="2">
        <f>+'Ark1'!C371</f>
        <v>2024</v>
      </c>
      <c r="AC13" s="2">
        <f>+'Ark1'!G371</f>
        <v>2</v>
      </c>
      <c r="AD13" s="2" t="str">
        <f t="shared" si="7"/>
        <v>Vestlandet</v>
      </c>
      <c r="AE13" s="2">
        <f>+'Ark1'!H371</f>
        <v>1</v>
      </c>
      <c r="AF13" s="2" t="str">
        <f t="shared" si="8"/>
        <v>Nortura</v>
      </c>
      <c r="AG13" s="2">
        <f>+'Ark1'!Q371</f>
        <v>52</v>
      </c>
      <c r="AH13" s="2">
        <f t="shared" si="0"/>
        <v>6</v>
      </c>
      <c r="AI13" s="16">
        <f>+'Ark1'!R371</f>
        <v>4640</v>
      </c>
      <c r="AJ13" s="2">
        <f t="shared" si="1"/>
        <v>8</v>
      </c>
      <c r="AK13" s="227">
        <f t="shared" si="2"/>
        <v>100.17271157167531</v>
      </c>
      <c r="AL13" s="16">
        <f>+'Ark1'!S371</f>
        <v>4638</v>
      </c>
      <c r="AM13" s="49">
        <f>+'Ark1'!AA371</f>
        <v>82.606373508990529</v>
      </c>
      <c r="AN13" s="49">
        <f t="shared" si="3"/>
        <v>-2.4781231846171181</v>
      </c>
      <c r="AO13" s="49">
        <f>+'Ark1'!AB371</f>
        <v>81.913866952401904</v>
      </c>
      <c r="AP13" s="5">
        <f>+'Ark1'!U371</f>
        <v>60.603708495040998</v>
      </c>
      <c r="AQ13" s="5">
        <f t="shared" si="4"/>
        <v>2.2318166889036206E-2</v>
      </c>
      <c r="AR13" s="5">
        <f>+'Ark1'!W371</f>
        <v>82.314230271668819</v>
      </c>
      <c r="AS13" s="5">
        <f t="shared" si="5"/>
        <v>-0.94269978014455091</v>
      </c>
      <c r="AT13" s="5">
        <f>+'Ark1'!X371</f>
        <v>9.1537609271897686</v>
      </c>
      <c r="AU13" s="5">
        <f>+'Ark1'!Y371</f>
        <v>2.2311264002234577</v>
      </c>
      <c r="AV13" s="16">
        <f>+'Ark1'!Z371</f>
        <v>-42.159383643580512</v>
      </c>
      <c r="AW13" s="16">
        <f t="shared" si="6"/>
        <v>89.230769230769226</v>
      </c>
      <c r="AX13" s="49">
        <f>+'Ark1'!T371</f>
        <v>3.8545258620689649</v>
      </c>
      <c r="AY13" s="49">
        <f>+'Ark1'!V371</f>
        <v>89.18118122607666</v>
      </c>
      <c r="AZ13" s="37"/>
      <c r="BA13" s="50"/>
      <c r="BB13" s="1"/>
      <c r="BC13" s="5"/>
      <c r="BE13" s="3" t="s">
        <v>5</v>
      </c>
      <c r="BF13" s="3" t="s">
        <v>51</v>
      </c>
      <c r="BG13" s="4"/>
      <c r="BH13" s="4"/>
      <c r="BI13" s="4"/>
    </row>
    <row r="14" spans="27:69" ht="15.6">
      <c r="AA14" s="37"/>
      <c r="AB14" s="2">
        <f>+'Ark1'!C372</f>
        <v>2024</v>
      </c>
      <c r="AC14" s="2">
        <f>+'Ark1'!G372</f>
        <v>2</v>
      </c>
      <c r="AD14" s="2" t="str">
        <f t="shared" si="7"/>
        <v>Vestlandet</v>
      </c>
      <c r="AE14" s="2">
        <f>+'Ark1'!H372</f>
        <v>2</v>
      </c>
      <c r="AF14" s="2" t="str">
        <f t="shared" si="8"/>
        <v>KLF</v>
      </c>
      <c r="AG14" s="2">
        <f>+'Ark1'!Q372</f>
        <v>11</v>
      </c>
      <c r="AH14" s="2">
        <f t="shared" si="0"/>
        <v>-3</v>
      </c>
      <c r="AI14" s="16">
        <f>+'Ark1'!R372</f>
        <v>977</v>
      </c>
      <c r="AJ14" s="2">
        <f t="shared" si="1"/>
        <v>165</v>
      </c>
      <c r="AK14" s="227">
        <f t="shared" si="2"/>
        <v>120.32019704433498</v>
      </c>
      <c r="AL14" s="16">
        <f>+'Ark1'!S372</f>
        <v>977</v>
      </c>
      <c r="AM14" s="49">
        <f>+'Ark1'!AA372</f>
        <v>17.393626491009432</v>
      </c>
      <c r="AN14" s="49">
        <f t="shared" si="3"/>
        <v>2.4781231846170702</v>
      </c>
      <c r="AO14" s="49">
        <f>+'Ark1'!AB372</f>
        <v>18.086133047598071</v>
      </c>
      <c r="AP14" s="5">
        <f>+'Ark1'!U372</f>
        <v>61.042988741044049</v>
      </c>
      <c r="AQ14" s="5">
        <f t="shared" si="4"/>
        <v>9.3606024994656423E-2</v>
      </c>
      <c r="AR14" s="5">
        <f>+'Ark1'!W372</f>
        <v>86.261617195496441</v>
      </c>
      <c r="AS14" s="5">
        <f t="shared" si="5"/>
        <v>2.712851763397623</v>
      </c>
      <c r="AT14" s="5">
        <f>+'Ark1'!X372</f>
        <v>11.519102138118148</v>
      </c>
      <c r="AU14" s="5">
        <f>+'Ark1'!Y372</f>
        <v>2.209636120248359</v>
      </c>
      <c r="AV14" s="16">
        <f>+'Ark1'!Z372</f>
        <v>-46.462408049829598</v>
      </c>
      <c r="AW14" s="16">
        <f t="shared" si="6"/>
        <v>88.818181818181813</v>
      </c>
      <c r="AX14" s="49">
        <f>+'Ark1'!T372</f>
        <v>3.0910951893551686</v>
      </c>
      <c r="AY14" s="49">
        <f>+'Ark1'!V372</f>
        <v>93.457873451242065</v>
      </c>
      <c r="AZ14" s="37"/>
      <c r="BA14" s="50"/>
      <c r="BB14" s="11"/>
      <c r="BC14" s="5"/>
      <c r="BE14" s="3" t="s">
        <v>5</v>
      </c>
      <c r="BF14" s="3" t="s">
        <v>10</v>
      </c>
      <c r="BG14" s="9"/>
      <c r="BH14" s="9"/>
    </row>
    <row r="15" spans="27:69" ht="15.6">
      <c r="AA15" s="37"/>
      <c r="AB15" s="2">
        <f>+'Ark1'!C373</f>
        <v>2024</v>
      </c>
      <c r="AC15" s="2">
        <f>+'Ark1'!G373</f>
        <v>3</v>
      </c>
      <c r="AD15" s="2" t="str">
        <f t="shared" si="7"/>
        <v>Midt Norge</v>
      </c>
      <c r="AE15" s="2">
        <f>+'Ark1'!H373</f>
        <v>1</v>
      </c>
      <c r="AF15" s="2" t="str">
        <f t="shared" si="8"/>
        <v>Nortura</v>
      </c>
      <c r="AG15" s="2">
        <f>+'Ark1'!Q373</f>
        <v>41</v>
      </c>
      <c r="AH15" s="2">
        <f t="shared" si="0"/>
        <v>1</v>
      </c>
      <c r="AI15" s="16">
        <f>+'Ark1'!R373</f>
        <v>7397</v>
      </c>
      <c r="AJ15" s="2">
        <f t="shared" si="1"/>
        <v>1049</v>
      </c>
      <c r="AK15" s="227">
        <f t="shared" si="2"/>
        <v>116.52488972904852</v>
      </c>
      <c r="AL15" s="16">
        <f>+'Ark1'!S373</f>
        <v>7396</v>
      </c>
      <c r="AM15" s="49">
        <f>+'Ark1'!AA373</f>
        <v>99.596068399084388</v>
      </c>
      <c r="AN15" s="49">
        <f t="shared" si="3"/>
        <v>0.34653744223636807</v>
      </c>
      <c r="AO15" s="49">
        <f>+'Ark1'!AB373</f>
        <v>99.581026501923617</v>
      </c>
      <c r="AP15" s="5">
        <f>+'Ark1'!U373</f>
        <v>60.217685235262309</v>
      </c>
      <c r="AQ15" s="5">
        <f t="shared" si="4"/>
        <v>-5.3250090245242632E-3</v>
      </c>
      <c r="AR15" s="5">
        <f>+'Ark1'!W373</f>
        <v>83.89010275824738</v>
      </c>
      <c r="AS15" s="5">
        <f t="shared" si="5"/>
        <v>-2.2346568950231216</v>
      </c>
      <c r="AT15" s="5">
        <f>+'Ark1'!X373</f>
        <v>11.175935668396187</v>
      </c>
      <c r="AU15" s="5">
        <f>+'Ark1'!Y373</f>
        <v>2.4041812429155618</v>
      </c>
      <c r="AV15" s="16">
        <f>+'Ark1'!Z373</f>
        <v>-42.29857213039481</v>
      </c>
      <c r="AW15" s="16">
        <f t="shared" si="6"/>
        <v>180.41463414634146</v>
      </c>
      <c r="AX15" s="49">
        <f>+'Ark1'!T373</f>
        <v>4.8241178856293088</v>
      </c>
      <c r="AY15" s="49">
        <f>+'Ark1'!V373</f>
        <v>90.888518697993518</v>
      </c>
      <c r="AZ15" s="37"/>
      <c r="BA15" s="50"/>
      <c r="BB15" s="11"/>
      <c r="BC15" s="5"/>
      <c r="BE15" s="11" t="s">
        <v>55</v>
      </c>
      <c r="BF15" s="11" t="s">
        <v>51</v>
      </c>
      <c r="BG15" s="9"/>
      <c r="BH15" s="9"/>
    </row>
    <row r="16" spans="27:69" ht="15.6">
      <c r="AA16" s="37"/>
      <c r="AB16" s="2">
        <f>+'Ark1'!C374</f>
        <v>2024</v>
      </c>
      <c r="AC16" s="2">
        <f>+'Ark1'!G374</f>
        <v>3</v>
      </c>
      <c r="AD16" s="2" t="str">
        <f t="shared" si="7"/>
        <v>Midt Norge</v>
      </c>
      <c r="AE16" s="2">
        <f>+'Ark1'!H374</f>
        <v>2</v>
      </c>
      <c r="AF16" s="2" t="str">
        <f t="shared" si="8"/>
        <v>KLF</v>
      </c>
      <c r="AG16" s="2">
        <f>+'Ark1'!Q374</f>
        <v>6</v>
      </c>
      <c r="AH16" s="2">
        <f t="shared" si="0"/>
        <v>-3</v>
      </c>
      <c r="AI16" s="16">
        <f>+'Ark1'!R374</f>
        <v>30</v>
      </c>
      <c r="AJ16" s="2">
        <f t="shared" si="1"/>
        <v>-18</v>
      </c>
      <c r="AK16" s="227">
        <f t="shared" si="2"/>
        <v>62.5</v>
      </c>
      <c r="AL16" s="16">
        <f>+'Ark1'!S374</f>
        <v>30</v>
      </c>
      <c r="AM16" s="49">
        <f>+'Ark1'!AA374</f>
        <v>0.40393160091557823</v>
      </c>
      <c r="AN16" s="49">
        <f t="shared" si="3"/>
        <v>-0.34653744223639182</v>
      </c>
      <c r="AO16" s="49">
        <f>+'Ark1'!AB374</f>
        <v>0.41897349807639594</v>
      </c>
      <c r="AP16" s="5">
        <f>+'Ark1'!U374</f>
        <v>59.766666666666652</v>
      </c>
      <c r="AQ16" s="5">
        <f t="shared" si="4"/>
        <v>-1.4208333333333485</v>
      </c>
      <c r="AR16" s="5">
        <f>+'Ark1'!W374</f>
        <v>87.01</v>
      </c>
      <c r="AS16" s="5">
        <f t="shared" si="5"/>
        <v>0.99333333333329676</v>
      </c>
      <c r="AT16" s="5">
        <f>+'Ark1'!X374</f>
        <v>10.912938803701461</v>
      </c>
      <c r="AU16" s="5">
        <f>+'Ark1'!Y374</f>
        <v>2.577897506798053</v>
      </c>
      <c r="AV16" s="16">
        <f>+'Ark1'!Z374</f>
        <v>-42.386420423723024</v>
      </c>
      <c r="AW16" s="16">
        <f t="shared" si="6"/>
        <v>5</v>
      </c>
      <c r="AX16" s="49">
        <f>+'Ark1'!T374</f>
        <v>6.4333333333333353</v>
      </c>
      <c r="AY16" s="49">
        <f>+'Ark1'!V374</f>
        <v>94.268689057421412</v>
      </c>
      <c r="AZ16" s="37"/>
      <c r="BA16" s="50"/>
      <c r="BB16" s="11"/>
      <c r="BC16" s="5"/>
      <c r="BE16" s="11" t="s">
        <v>55</v>
      </c>
      <c r="BF16" s="11" t="s">
        <v>10</v>
      </c>
      <c r="BG16" s="9"/>
      <c r="BH16" s="9"/>
    </row>
    <row r="17" spans="27:61" ht="15.6">
      <c r="AA17" s="37"/>
      <c r="AB17" s="2">
        <f>+'Ark1'!C375</f>
        <v>2024</v>
      </c>
      <c r="AC17" s="2">
        <f>+'Ark1'!G375</f>
        <v>4</v>
      </c>
      <c r="AD17" s="2" t="str">
        <f t="shared" si="7"/>
        <v>Nord Norge</v>
      </c>
      <c r="AE17" s="2">
        <f>+'Ark1'!H375</f>
        <v>1</v>
      </c>
      <c r="AF17" s="2" t="str">
        <f t="shared" si="8"/>
        <v>Nortura</v>
      </c>
      <c r="AG17" s="2">
        <f>+'Ark1'!Q375</f>
        <v>5</v>
      </c>
      <c r="AH17" s="2">
        <f t="shared" si="0"/>
        <v>-1</v>
      </c>
      <c r="AI17" s="16">
        <f>+'Ark1'!R375</f>
        <v>2395</v>
      </c>
      <c r="AJ17" s="2">
        <f t="shared" si="1"/>
        <v>-158</v>
      </c>
      <c r="AK17" s="227">
        <f t="shared" si="2"/>
        <v>93.811202506854684</v>
      </c>
      <c r="AL17" s="16">
        <f>+'Ark1'!S375</f>
        <v>2395</v>
      </c>
      <c r="AM17" s="49">
        <f>+'Ark1'!AA375</f>
        <v>100</v>
      </c>
      <c r="AN17" s="49">
        <f t="shared" si="3"/>
        <v>0</v>
      </c>
      <c r="AO17" s="49">
        <f>+'Ark1'!AB375</f>
        <v>100</v>
      </c>
      <c r="AP17" s="5">
        <f>+'Ark1'!U375</f>
        <v>60.90939457202505</v>
      </c>
      <c r="AQ17" s="5">
        <f t="shared" si="4"/>
        <v>9.4666800775534909E-2</v>
      </c>
      <c r="AR17" s="5">
        <f>+'Ark1'!W375</f>
        <v>78.750313152401063</v>
      </c>
      <c r="AS17" s="5">
        <f t="shared" si="5"/>
        <v>-4.8225814813631587</v>
      </c>
      <c r="AT17" s="5">
        <f>+'Ark1'!X375</f>
        <v>8.0522683759261113</v>
      </c>
      <c r="AU17" s="5">
        <f>+'Ark1'!Y375</f>
        <v>2.1866303398290099</v>
      </c>
      <c r="AV17" s="16">
        <f>+'Ark1'!Z375</f>
        <v>-38.428382565235744</v>
      </c>
      <c r="AW17" s="16">
        <f t="shared" si="6"/>
        <v>479</v>
      </c>
      <c r="AX17" s="49">
        <f>+'Ark1'!T375</f>
        <v>3.3311064718162839</v>
      </c>
      <c r="AY17" s="49">
        <f>+'Ark1'!V375</f>
        <v>85.319949244204608</v>
      </c>
      <c r="AZ17" s="37"/>
      <c r="BA17" s="50"/>
      <c r="BB17" s="11"/>
      <c r="BC17" s="5"/>
      <c r="BE17" s="11" t="s">
        <v>7</v>
      </c>
      <c r="BF17" s="11" t="s">
        <v>51</v>
      </c>
      <c r="BG17" s="9"/>
      <c r="BH17" s="9"/>
    </row>
    <row r="18" spans="27:61" ht="15.6">
      <c r="AA18" s="37"/>
      <c r="AB18" s="2">
        <f>+'Ark1'!C376</f>
        <v>2024</v>
      </c>
      <c r="AC18" s="2">
        <f>+'Ark1'!G376</f>
        <v>4</v>
      </c>
      <c r="AD18" s="2" t="str">
        <f t="shared" si="7"/>
        <v>Nord Norge</v>
      </c>
      <c r="AE18" s="2">
        <f>+'Ark1'!H376</f>
        <v>2</v>
      </c>
      <c r="AF18" s="2" t="str">
        <f t="shared" si="8"/>
        <v>KLF</v>
      </c>
      <c r="AG18" s="2">
        <f>+'Ark1'!Q376</f>
        <v>0</v>
      </c>
      <c r="AH18" s="2">
        <f t="shared" si="0"/>
        <v>0</v>
      </c>
      <c r="AI18" s="16">
        <f>+'Ark1'!R376</f>
        <v>0</v>
      </c>
      <c r="AJ18" s="2">
        <f t="shared" si="1"/>
        <v>0</v>
      </c>
      <c r="AK18" s="227" t="str">
        <f t="shared" si="2"/>
        <v/>
      </c>
      <c r="AL18" s="16">
        <f>+'Ark1'!S376</f>
        <v>0</v>
      </c>
      <c r="AM18" s="49">
        <f>+'Ark1'!AA376</f>
        <v>0</v>
      </c>
      <c r="AN18" s="49">
        <f t="shared" si="3"/>
        <v>0</v>
      </c>
      <c r="AO18" s="49">
        <f>+'Ark1'!AB376</f>
        <v>0</v>
      </c>
      <c r="AP18" s="5">
        <f>+'Ark1'!U376</f>
        <v>0</v>
      </c>
      <c r="AQ18" s="5">
        <f t="shared" si="4"/>
        <v>0</v>
      </c>
      <c r="AR18" s="5">
        <f>+'Ark1'!W376</f>
        <v>0</v>
      </c>
      <c r="AS18" s="5">
        <f t="shared" si="5"/>
        <v>0</v>
      </c>
      <c r="AT18" s="5">
        <f>+'Ark1'!X376</f>
        <v>0</v>
      </c>
      <c r="AU18" s="5">
        <f>+'Ark1'!Y376</f>
        <v>0</v>
      </c>
      <c r="AV18" s="16">
        <f>+'Ark1'!Z376</f>
        <v>0</v>
      </c>
      <c r="AW18" s="16" t="e">
        <f t="shared" si="6"/>
        <v>#DIV/0!</v>
      </c>
      <c r="AX18" s="49">
        <f>+'Ark1'!T376</f>
        <v>0</v>
      </c>
      <c r="AY18" s="49">
        <f>+'Ark1'!V376</f>
        <v>0</v>
      </c>
      <c r="AZ18" s="37"/>
      <c r="BA18" s="50"/>
      <c r="BB18" s="5"/>
      <c r="BC18" s="5"/>
      <c r="BE18" s="11" t="s">
        <v>7</v>
      </c>
      <c r="BF18" s="11" t="s">
        <v>10</v>
      </c>
      <c r="BG18" s="9"/>
      <c r="BH18" s="9"/>
    </row>
    <row r="19" spans="27:61" ht="15.6"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50"/>
      <c r="BB19" s="5"/>
      <c r="BC19" s="5"/>
      <c r="BE19" s="11"/>
      <c r="BF19" s="11"/>
      <c r="BG19" s="9"/>
      <c r="BH19" s="9"/>
    </row>
    <row r="20" spans="27:61" ht="15.6">
      <c r="AA20" s="37"/>
      <c r="AB20" s="45">
        <f>+'Ark1'!C377</f>
        <v>2023</v>
      </c>
      <c r="AC20" s="45">
        <f>+'Ark1'!G377</f>
        <v>1</v>
      </c>
      <c r="AD20" s="46" t="str">
        <f>+BE20</f>
        <v>Østlandet</v>
      </c>
      <c r="AE20" s="46">
        <f>+'Ark1'!H377</f>
        <v>1</v>
      </c>
      <c r="AF20" s="46" t="str">
        <f>+BF20</f>
        <v>Nortura</v>
      </c>
      <c r="AG20" s="45">
        <f>+'Ark1'!Q377</f>
        <v>72</v>
      </c>
      <c r="AH20" s="45"/>
      <c r="AI20" s="65">
        <f>+'Ark1'!R377</f>
        <v>12258</v>
      </c>
      <c r="AJ20" s="45"/>
      <c r="AK20" s="45"/>
      <c r="AL20" s="65">
        <f>+'Ark1'!S377</f>
        <v>12249</v>
      </c>
      <c r="AM20" s="97">
        <f>+'Ark1'!AA377</f>
        <v>87.971867374766745</v>
      </c>
      <c r="AN20" s="97"/>
      <c r="AO20" s="97">
        <f>+'Ark1'!AB377</f>
        <v>88.003051909280543</v>
      </c>
      <c r="AP20" s="47">
        <f>+'Ark1'!U377</f>
        <v>61.326312352028715</v>
      </c>
      <c r="AQ20" s="45"/>
      <c r="AR20" s="47">
        <f>+'Ark1'!W377</f>
        <v>85.468487223446942</v>
      </c>
      <c r="AS20" s="45"/>
      <c r="AT20" s="47">
        <f>+'Ark1'!X377</f>
        <v>9.3798130913956452</v>
      </c>
      <c r="AU20" s="47">
        <f>+'Ark1'!Y377</f>
        <v>2.4555935226433832</v>
      </c>
      <c r="AV20" s="65">
        <f>+'Ark1'!Z377</f>
        <v>-21.396292972350924</v>
      </c>
      <c r="AW20" s="65">
        <f t="shared" si="6"/>
        <v>170.25</v>
      </c>
      <c r="AX20" s="97">
        <f>+'Ark1'!T377</f>
        <v>2.5115842714961656</v>
      </c>
      <c r="AY20" s="97">
        <f>+'Ark1'!V377</f>
        <v>92.598577706875915</v>
      </c>
      <c r="AZ20" s="37"/>
      <c r="BA20" s="50"/>
      <c r="BB20" s="5"/>
      <c r="BC20" s="5"/>
      <c r="BE20" s="3" t="s">
        <v>4</v>
      </c>
      <c r="BF20" s="3" t="s">
        <v>51</v>
      </c>
      <c r="BG20" s="9"/>
      <c r="BH20" s="9"/>
    </row>
    <row r="21" spans="27:61" ht="15.6">
      <c r="AA21" s="37"/>
      <c r="AB21" s="45">
        <f>+'Ark1'!C378</f>
        <v>2023</v>
      </c>
      <c r="AC21" s="45">
        <f>+'Ark1'!G378</f>
        <v>1</v>
      </c>
      <c r="AD21" s="46" t="str">
        <f t="shared" ref="AD21:AD27" si="9">+BE21</f>
        <v>Østlandet</v>
      </c>
      <c r="AE21" s="46">
        <f>+'Ark1'!H378</f>
        <v>2</v>
      </c>
      <c r="AF21" s="46" t="str">
        <f t="shared" ref="AF21:AF27" si="10">+BF21</f>
        <v>KLF</v>
      </c>
      <c r="AG21" s="45">
        <f>+'Ark1'!Q378</f>
        <v>23</v>
      </c>
      <c r="AH21" s="45"/>
      <c r="AI21" s="65">
        <f>+'Ark1'!R378</f>
        <v>1676</v>
      </c>
      <c r="AJ21" s="45"/>
      <c r="AK21" s="45"/>
      <c r="AL21" s="65">
        <f>+'Ark1'!S378</f>
        <v>1675</v>
      </c>
      <c r="AM21" s="97">
        <f>+'Ark1'!AA378</f>
        <v>12.028132625233248</v>
      </c>
      <c r="AN21" s="97"/>
      <c r="AO21" s="97">
        <f>+'Ark1'!AB378</f>
        <v>11.996948090719444</v>
      </c>
      <c r="AP21" s="47">
        <f>+'Ark1'!U378</f>
        <v>60.909253731343277</v>
      </c>
      <c r="AQ21" s="45"/>
      <c r="AR21" s="47">
        <f>+'Ark1'!W378</f>
        <v>85.202865671641746</v>
      </c>
      <c r="AS21" s="45"/>
      <c r="AT21" s="47">
        <f>+'Ark1'!X378</f>
        <v>9.5927701707652737</v>
      </c>
      <c r="AU21" s="47">
        <f>+'Ark1'!Y378</f>
        <v>2.2693554305018875</v>
      </c>
      <c r="AV21" s="65">
        <f>+'Ark1'!Z378</f>
        <v>-39.603340380109408</v>
      </c>
      <c r="AW21" s="65">
        <f t="shared" si="6"/>
        <v>72.869565217391298</v>
      </c>
      <c r="AX21" s="97">
        <f>+'Ark1'!T378</f>
        <v>3.4576372315035799</v>
      </c>
      <c r="AY21" s="97">
        <f>+'Ark1'!V378</f>
        <v>92.310797044032356</v>
      </c>
      <c r="AZ21" s="37"/>
      <c r="BA21" s="50"/>
      <c r="BB21" s="5"/>
      <c r="BC21" s="5"/>
      <c r="BE21" s="3" t="s">
        <v>4</v>
      </c>
      <c r="BF21" s="3" t="s">
        <v>10</v>
      </c>
      <c r="BG21" s="9"/>
      <c r="BH21" s="9"/>
    </row>
    <row r="22" spans="27:61" ht="15.6">
      <c r="AA22" s="37"/>
      <c r="AB22" s="45">
        <f>+'Ark1'!C379</f>
        <v>2023</v>
      </c>
      <c r="AC22" s="45">
        <f>+'Ark1'!G379</f>
        <v>2</v>
      </c>
      <c r="AD22" s="46" t="str">
        <f t="shared" si="9"/>
        <v>Vestlandet</v>
      </c>
      <c r="AE22" s="46">
        <f>+'Ark1'!H379</f>
        <v>1</v>
      </c>
      <c r="AF22" s="46" t="str">
        <f t="shared" si="10"/>
        <v>Nortura</v>
      </c>
      <c r="AG22" s="45">
        <f>+'Ark1'!Q379</f>
        <v>46</v>
      </c>
      <c r="AH22" s="45"/>
      <c r="AI22" s="65">
        <f>+'Ark1'!R379</f>
        <v>4632</v>
      </c>
      <c r="AJ22" s="45"/>
      <c r="AK22" s="45"/>
      <c r="AL22" s="65">
        <f>+'Ark1'!S379</f>
        <v>4632</v>
      </c>
      <c r="AM22" s="97">
        <f>+'Ark1'!AA379</f>
        <v>85.084496693607647</v>
      </c>
      <c r="AN22" s="97"/>
      <c r="AO22" s="97">
        <f>+'Ark1'!AB379</f>
        <v>85.08346934912305</v>
      </c>
      <c r="AP22" s="47">
        <f>+'Ark1'!U379</f>
        <v>60.581390328151961</v>
      </c>
      <c r="AQ22" s="45"/>
      <c r="AR22" s="47">
        <f>+'Ark1'!W379</f>
        <v>83.25693005181337</v>
      </c>
      <c r="AS22" s="45"/>
      <c r="AT22" s="47">
        <f>+'Ark1'!X379</f>
        <v>10.448272716176621</v>
      </c>
      <c r="AU22" s="47">
        <f>+'Ark1'!Y379</f>
        <v>2.320932187500234</v>
      </c>
      <c r="AV22" s="65">
        <f>+'Ark1'!Z379</f>
        <v>-34.350407145299805</v>
      </c>
      <c r="AW22" s="65">
        <f t="shared" si="6"/>
        <v>100.69565217391305</v>
      </c>
      <c r="AX22" s="97">
        <f>+'Ark1'!T379</f>
        <v>3.9974093264248718</v>
      </c>
      <c r="AY22" s="97">
        <f>+'Ark1'!V379</f>
        <v>90.202524433167326</v>
      </c>
      <c r="AZ22" s="37"/>
      <c r="BA22" s="50"/>
      <c r="BB22" s="5"/>
      <c r="BC22" s="5"/>
      <c r="BE22" s="3" t="s">
        <v>5</v>
      </c>
      <c r="BF22" s="3" t="s">
        <v>51</v>
      </c>
      <c r="BG22" s="9"/>
      <c r="BH22" s="9"/>
    </row>
    <row r="23" spans="27:61" ht="15.6">
      <c r="AA23" s="37"/>
      <c r="AB23" s="45">
        <f>+'Ark1'!C380</f>
        <v>2023</v>
      </c>
      <c r="AC23" s="45">
        <f>+'Ark1'!G380</f>
        <v>2</v>
      </c>
      <c r="AD23" s="46" t="str">
        <f t="shared" si="9"/>
        <v>Vestlandet</v>
      </c>
      <c r="AE23" s="46">
        <f>+'Ark1'!H380</f>
        <v>2</v>
      </c>
      <c r="AF23" s="46" t="str">
        <f t="shared" si="10"/>
        <v>KLF</v>
      </c>
      <c r="AG23" s="45">
        <f>+'Ark1'!Q380</f>
        <v>14</v>
      </c>
      <c r="AH23" s="45"/>
      <c r="AI23" s="65">
        <f>+'Ark1'!R380</f>
        <v>812</v>
      </c>
      <c r="AJ23" s="45"/>
      <c r="AK23" s="45"/>
      <c r="AL23" s="65">
        <f>+'Ark1'!S380</f>
        <v>810</v>
      </c>
      <c r="AM23" s="97">
        <f>+'Ark1'!AA380</f>
        <v>14.915503306392361</v>
      </c>
      <c r="AN23" s="97"/>
      <c r="AO23" s="97">
        <f>+'Ark1'!AB380</f>
        <v>14.91653065087695</v>
      </c>
      <c r="AP23" s="47">
        <f>+'Ark1'!U380</f>
        <v>60.949382716049392</v>
      </c>
      <c r="AQ23" s="45"/>
      <c r="AR23" s="47">
        <f>+'Ark1'!W380</f>
        <v>83.548765432098818</v>
      </c>
      <c r="AS23" s="45"/>
      <c r="AT23" s="47">
        <f>+'Ark1'!X380</f>
        <v>11.120669431256877</v>
      </c>
      <c r="AU23" s="47">
        <f>+'Ark1'!Y380</f>
        <v>2.2816835595396756</v>
      </c>
      <c r="AV23" s="65">
        <f>+'Ark1'!Z380</f>
        <v>-57.395053930886419</v>
      </c>
      <c r="AW23" s="65">
        <f t="shared" si="6"/>
        <v>58</v>
      </c>
      <c r="AX23" s="97">
        <f>+'Ark1'!T380</f>
        <v>3.4236453201970445</v>
      </c>
      <c r="AY23" s="97">
        <f>+'Ark1'!V380</f>
        <v>90.518705776921735</v>
      </c>
      <c r="AZ23" s="37"/>
      <c r="BA23" s="50"/>
      <c r="BB23" s="5"/>
      <c r="BC23" s="5"/>
      <c r="BE23" s="3" t="s">
        <v>5</v>
      </c>
      <c r="BF23" s="3" t="s">
        <v>10</v>
      </c>
      <c r="BG23" s="9"/>
      <c r="BH23" s="9"/>
    </row>
    <row r="24" spans="27:61" ht="15.6">
      <c r="AA24" s="37"/>
      <c r="AB24" s="45">
        <f>+'Ark1'!C381</f>
        <v>2023</v>
      </c>
      <c r="AC24" s="45">
        <f>+'Ark1'!G381</f>
        <v>3</v>
      </c>
      <c r="AD24" s="46" t="str">
        <f t="shared" si="9"/>
        <v>Midt Norge</v>
      </c>
      <c r="AE24" s="46">
        <f>+'Ark1'!H381</f>
        <v>1</v>
      </c>
      <c r="AF24" s="46" t="str">
        <f t="shared" si="10"/>
        <v>Nortura</v>
      </c>
      <c r="AG24" s="45">
        <f>+'Ark1'!Q381</f>
        <v>40</v>
      </c>
      <c r="AH24" s="45"/>
      <c r="AI24" s="65">
        <f>+'Ark1'!R381</f>
        <v>6348</v>
      </c>
      <c r="AJ24" s="45"/>
      <c r="AK24" s="45"/>
      <c r="AL24" s="65">
        <f>+'Ark1'!S381</f>
        <v>6345</v>
      </c>
      <c r="AM24" s="97">
        <f>+'Ark1'!AA381</f>
        <v>99.24953095684802</v>
      </c>
      <c r="AN24" s="97"/>
      <c r="AO24" s="97">
        <f>+'Ark1'!AB381</f>
        <v>99.249997456879598</v>
      </c>
      <c r="AP24" s="47">
        <f>+'Ark1'!U381</f>
        <v>60.223010244286833</v>
      </c>
      <c r="AQ24" s="45"/>
      <c r="AR24" s="47">
        <f>+'Ark1'!W381</f>
        <v>86.124759653270502</v>
      </c>
      <c r="AS24" s="45"/>
      <c r="AT24" s="47">
        <f>+'Ark1'!X381</f>
        <v>11.820008815298657</v>
      </c>
      <c r="AU24" s="47">
        <f>+'Ark1'!Y381</f>
        <v>2.3395540348214801</v>
      </c>
      <c r="AV24" s="65">
        <f>+'Ark1'!Z381</f>
        <v>-44.445314058327824</v>
      </c>
      <c r="AW24" s="65">
        <f t="shared" si="6"/>
        <v>158.69999999999999</v>
      </c>
      <c r="AX24" s="97">
        <f>+'Ark1'!T381</f>
        <v>4.7644927536231876</v>
      </c>
      <c r="AY24" s="97">
        <f>+'Ark1'!V381</f>
        <v>93.309598757606082</v>
      </c>
      <c r="AZ24" s="37"/>
      <c r="BA24" s="50"/>
      <c r="BB24" s="5"/>
      <c r="BC24" s="5"/>
      <c r="BE24" s="11" t="s">
        <v>55</v>
      </c>
      <c r="BF24" s="11" t="s">
        <v>51</v>
      </c>
      <c r="BG24" s="9"/>
      <c r="BH24" s="9"/>
    </row>
    <row r="25" spans="27:61" ht="16.5" customHeight="1">
      <c r="AA25" s="37"/>
      <c r="AB25" s="45">
        <f>+'Ark1'!C382</f>
        <v>2023</v>
      </c>
      <c r="AC25" s="45">
        <f>+'Ark1'!G382</f>
        <v>3</v>
      </c>
      <c r="AD25" s="46" t="str">
        <f t="shared" si="9"/>
        <v>Midt Norge</v>
      </c>
      <c r="AE25" s="46">
        <f>+'Ark1'!H382</f>
        <v>2</v>
      </c>
      <c r="AF25" s="46" t="str">
        <f t="shared" si="10"/>
        <v>KLF</v>
      </c>
      <c r="AG25" s="45">
        <f>+'Ark1'!Q382</f>
        <v>9</v>
      </c>
      <c r="AH25" s="45"/>
      <c r="AI25" s="65">
        <f>+'Ark1'!R382</f>
        <v>48</v>
      </c>
      <c r="AJ25" s="45"/>
      <c r="AK25" s="45"/>
      <c r="AL25" s="65">
        <f>+'Ark1'!S382</f>
        <v>48</v>
      </c>
      <c r="AM25" s="97">
        <f>+'Ark1'!AA382</f>
        <v>0.75046904315197005</v>
      </c>
      <c r="AN25" s="97"/>
      <c r="AO25" s="97">
        <f>+'Ark1'!AB382</f>
        <v>0.75000254312042114</v>
      </c>
      <c r="AP25" s="47">
        <f>+'Ark1'!U382</f>
        <v>61.1875</v>
      </c>
      <c r="AQ25" s="45"/>
      <c r="AR25" s="47">
        <f>+'Ark1'!W382</f>
        <v>86.016666666666708</v>
      </c>
      <c r="AS25" s="45"/>
      <c r="AT25" s="47">
        <f>+'Ark1'!X382</f>
        <v>14.994753712178348</v>
      </c>
      <c r="AU25" s="47">
        <f>+'Ark1'!Y382</f>
        <v>3.1068221304091406</v>
      </c>
      <c r="AV25" s="65">
        <f>+'Ark1'!Z382</f>
        <v>-47.942212973482555</v>
      </c>
      <c r="AW25" s="65">
        <f t="shared" si="6"/>
        <v>5.333333333333333</v>
      </c>
      <c r="AX25" s="97">
        <f>+'Ark1'!T382</f>
        <v>4.6041666666666679</v>
      </c>
      <c r="AY25" s="97">
        <f>+'Ark1'!V382</f>
        <v>93.192488262910757</v>
      </c>
      <c r="AZ25" s="37"/>
      <c r="BA25" s="50"/>
      <c r="BB25" s="5"/>
      <c r="BC25" s="5"/>
      <c r="BE25" s="11" t="s">
        <v>55</v>
      </c>
      <c r="BF25" s="11" t="s">
        <v>10</v>
      </c>
      <c r="BG25" s="9"/>
      <c r="BH25" s="9"/>
    </row>
    <row r="26" spans="27:61" ht="16.5" customHeight="1">
      <c r="AA26" s="37"/>
      <c r="AB26" s="45">
        <f>+'Ark1'!C383</f>
        <v>2023</v>
      </c>
      <c r="AC26" s="45">
        <f>+'Ark1'!G383</f>
        <v>4</v>
      </c>
      <c r="AD26" s="46" t="str">
        <f t="shared" si="9"/>
        <v>Nord Norge</v>
      </c>
      <c r="AE26" s="46">
        <f>+'Ark1'!H383</f>
        <v>1</v>
      </c>
      <c r="AF26" s="46" t="str">
        <f t="shared" si="10"/>
        <v>Nortura</v>
      </c>
      <c r="AG26" s="45">
        <f>+'Ark1'!Q383</f>
        <v>6</v>
      </c>
      <c r="AH26" s="45"/>
      <c r="AI26" s="65">
        <f>+'Ark1'!R383</f>
        <v>2553</v>
      </c>
      <c r="AJ26" s="45"/>
      <c r="AK26" s="45"/>
      <c r="AL26" s="65">
        <f>+'Ark1'!S383</f>
        <v>2553</v>
      </c>
      <c r="AM26" s="97">
        <f>+'Ark1'!AA383</f>
        <v>100</v>
      </c>
      <c r="AN26" s="97"/>
      <c r="AO26" s="97">
        <f>+'Ark1'!AB383</f>
        <v>99.999999999999986</v>
      </c>
      <c r="AP26" s="47">
        <f>+'Ark1'!U383</f>
        <v>60.814727771249515</v>
      </c>
      <c r="AQ26" s="45"/>
      <c r="AR26" s="47">
        <f>+'Ark1'!W383</f>
        <v>83.572894633764221</v>
      </c>
      <c r="AS26" s="45"/>
      <c r="AT26" s="47">
        <f>+'Ark1'!X383</f>
        <v>8.9219825237322876</v>
      </c>
      <c r="AU26" s="47">
        <f>+'Ark1'!Y383</f>
        <v>2.1656223554372862</v>
      </c>
      <c r="AV26" s="65">
        <f>+'Ark1'!Z383</f>
        <v>-43.247551066590141</v>
      </c>
      <c r="AW26" s="65">
        <f t="shared" si="6"/>
        <v>425.5</v>
      </c>
      <c r="AX26" s="97">
        <f>+'Ark1'!T383</f>
        <v>3.2440266353309823</v>
      </c>
      <c r="AY26" s="97">
        <f>+'Ark1'!V383</f>
        <v>90.544847923904811</v>
      </c>
      <c r="AZ26" s="37"/>
      <c r="BA26" s="50"/>
      <c r="BB26" s="5"/>
      <c r="BC26" s="5"/>
      <c r="BE26" s="11" t="s">
        <v>7</v>
      </c>
      <c r="BF26" s="11" t="s">
        <v>51</v>
      </c>
      <c r="BG26" s="9"/>
      <c r="BH26" s="9"/>
    </row>
    <row r="27" spans="27:61" ht="15.6">
      <c r="AA27" s="37"/>
      <c r="AB27" s="45">
        <f>+'Ark1'!C384</f>
        <v>2023</v>
      </c>
      <c r="AC27" s="45">
        <f>+'Ark1'!G384</f>
        <v>4</v>
      </c>
      <c r="AD27" s="46" t="str">
        <f t="shared" si="9"/>
        <v>Nord Norge</v>
      </c>
      <c r="AE27" s="46">
        <f>+'Ark1'!H384</f>
        <v>2</v>
      </c>
      <c r="AF27" s="46" t="str">
        <f t="shared" si="10"/>
        <v>KLF</v>
      </c>
      <c r="AG27" s="45">
        <f>+'Ark1'!Q384</f>
        <v>0</v>
      </c>
      <c r="AH27" s="45"/>
      <c r="AI27" s="65">
        <f>+'Ark1'!R384</f>
        <v>0</v>
      </c>
      <c r="AJ27" s="45"/>
      <c r="AK27" s="45"/>
      <c r="AL27" s="65">
        <f>+'Ark1'!S384</f>
        <v>0</v>
      </c>
      <c r="AM27" s="97">
        <f>+'Ark1'!AA384</f>
        <v>0</v>
      </c>
      <c r="AN27" s="97"/>
      <c r="AO27" s="97">
        <f>+'Ark1'!AB384</f>
        <v>0</v>
      </c>
      <c r="AP27" s="47">
        <f>+'Ark1'!U384</f>
        <v>0</v>
      </c>
      <c r="AQ27" s="45"/>
      <c r="AR27" s="47">
        <f>+'Ark1'!W384</f>
        <v>0</v>
      </c>
      <c r="AS27" s="45"/>
      <c r="AT27" s="47">
        <f>+'Ark1'!X384</f>
        <v>0</v>
      </c>
      <c r="AU27" s="47">
        <f>+'Ark1'!Y384</f>
        <v>0</v>
      </c>
      <c r="AV27" s="65">
        <f>+'Ark1'!Z384</f>
        <v>0</v>
      </c>
      <c r="AW27" s="65" t="e">
        <f t="shared" si="6"/>
        <v>#DIV/0!</v>
      </c>
      <c r="AX27" s="97">
        <f>+'Ark1'!T384</f>
        <v>0</v>
      </c>
      <c r="AY27" s="97">
        <f>+'Ark1'!V384</f>
        <v>0</v>
      </c>
      <c r="AZ27" s="37"/>
      <c r="BA27" s="49"/>
      <c r="BB27" s="5"/>
      <c r="BC27" s="5"/>
      <c r="BE27" s="11" t="s">
        <v>7</v>
      </c>
      <c r="BF27" s="11" t="s">
        <v>10</v>
      </c>
      <c r="BG27" s="9"/>
      <c r="BH27" s="9"/>
    </row>
    <row r="28" spans="27:61" ht="17.25" customHeight="1">
      <c r="AA28" s="37"/>
      <c r="AB28">
        <f>+'Ark1'!C385</f>
        <v>2022</v>
      </c>
      <c r="AC28">
        <f>+'Ark1'!G385</f>
        <v>1</v>
      </c>
      <c r="AD28" s="3" t="str">
        <f>+BE28</f>
        <v>Østlandet</v>
      </c>
      <c r="AE28" s="3">
        <f>+'Ark1'!H385</f>
        <v>1</v>
      </c>
      <c r="AF28" s="3" t="str">
        <f>+BF28</f>
        <v>Nortura</v>
      </c>
      <c r="AG28">
        <f>+'Ark1'!Q385</f>
        <v>77</v>
      </c>
      <c r="AH28">
        <f>+AG28-AG36</f>
        <v>29</v>
      </c>
      <c r="AI28" s="9">
        <f>+'Ark1'!R385</f>
        <v>11604</v>
      </c>
      <c r="AJ28">
        <f>+AI28-AI36</f>
        <v>2924</v>
      </c>
      <c r="AL28" s="9">
        <f>+'Ark1'!S385</f>
        <v>11601</v>
      </c>
      <c r="AM28" s="98">
        <f>+'Ark1'!AA385</f>
        <v>84.208998548621196</v>
      </c>
      <c r="AN28" s="98">
        <f>+AM28-AM36</f>
        <v>7.8005478443958509</v>
      </c>
      <c r="AO28" s="98">
        <f>+'Ark1'!AB385</f>
        <v>84.228716292371487</v>
      </c>
      <c r="AP28" s="1">
        <f>+'Ark1'!U385</f>
        <v>60.826221877424359</v>
      </c>
      <c r="AQ28">
        <f>+AP28-AP36</f>
        <v>-0.33683412626312759</v>
      </c>
      <c r="AR28" s="1">
        <f>+'Ark1'!W385</f>
        <v>87.096723558313982</v>
      </c>
      <c r="AS28">
        <f>+AR28-AR36</f>
        <v>1.9095755979544293</v>
      </c>
      <c r="AT28" s="1">
        <f>+'Ark1'!X385</f>
        <v>9.8767614079294184</v>
      </c>
      <c r="AU28" s="1">
        <f>+'Ark1'!Y385</f>
        <v>2.5244202237656528</v>
      </c>
      <c r="AV28" s="9">
        <f>+'Ark1'!Z385</f>
        <v>-29.108152183174681</v>
      </c>
      <c r="AW28" s="9">
        <f t="shared" si="6"/>
        <v>150.7012987012987</v>
      </c>
      <c r="AX28" s="98">
        <f>+'Ark1'!T385</f>
        <v>3.3160978972768</v>
      </c>
      <c r="AY28" s="98">
        <f>+'Ark1'!V385</f>
        <v>94.362647408790821</v>
      </c>
      <c r="AZ28" s="37"/>
      <c r="BE28" s="3" t="s">
        <v>4</v>
      </c>
      <c r="BF28" s="3" t="s">
        <v>51</v>
      </c>
      <c r="BG28" s="9"/>
      <c r="BH28" s="9"/>
    </row>
    <row r="29" spans="27:61" ht="15.6">
      <c r="AA29" s="37"/>
      <c r="AB29">
        <f>+'Ark1'!C386</f>
        <v>2022</v>
      </c>
      <c r="AC29">
        <f>+'Ark1'!G386</f>
        <v>1</v>
      </c>
      <c r="AD29" s="3" t="str">
        <f t="shared" ref="AD29:AD35" si="11">+BE29</f>
        <v>Østlandet</v>
      </c>
      <c r="AE29" s="3">
        <f>+'Ark1'!H386</f>
        <v>2</v>
      </c>
      <c r="AF29" s="3" t="str">
        <f t="shared" ref="AF29:AF35" si="12">+BF29</f>
        <v>KLF</v>
      </c>
      <c r="AG29">
        <f>+'Ark1'!Q386</f>
        <v>18</v>
      </c>
      <c r="AH29">
        <f t="shared" ref="AH29:AH35" si="13">+AG29-AG37</f>
        <v>-1</v>
      </c>
      <c r="AI29" s="9">
        <f>+'Ark1'!R386</f>
        <v>2176</v>
      </c>
      <c r="AJ29">
        <f t="shared" ref="AJ29:AJ35" si="14">+AI29-AI37</f>
        <v>-504</v>
      </c>
      <c r="AL29" s="9">
        <f>+'Ark1'!S386</f>
        <v>2175</v>
      </c>
      <c r="AM29" s="98">
        <f>+'Ark1'!AA386</f>
        <v>15.79100145137881</v>
      </c>
      <c r="AN29" s="98">
        <f t="shared" ref="AN29:AN35" si="15">+AM29-AM37</f>
        <v>-7.8005478443958385</v>
      </c>
      <c r="AO29" s="98">
        <f>+'Ark1'!AB386</f>
        <v>15.771283707628537</v>
      </c>
      <c r="AP29" s="1">
        <f>+'Ark1'!U386</f>
        <v>61.175172413793113</v>
      </c>
      <c r="AQ29">
        <f t="shared" ref="AQ29:AQ35" si="16">+AP29-AP37</f>
        <v>-0.27686192737896675</v>
      </c>
      <c r="AR29" s="1">
        <f>+'Ark1'!W386</f>
        <v>86.989195402298819</v>
      </c>
      <c r="AS29">
        <f t="shared" ref="AS29:AS35" si="17">+AR29-AR37</f>
        <v>1.0568325803503029</v>
      </c>
      <c r="AT29" s="1">
        <f>+'Ark1'!X386</f>
        <v>8.4060497123449895</v>
      </c>
      <c r="AU29" s="1">
        <f>+'Ark1'!Y386</f>
        <v>2.1155428433376979</v>
      </c>
      <c r="AV29" s="9">
        <f>+'Ark1'!Z386</f>
        <v>-32.043863984471415</v>
      </c>
      <c r="AW29" s="9">
        <f t="shared" si="6"/>
        <v>120.88888888888889</v>
      </c>
      <c r="AX29" s="98">
        <f>+'Ark1'!T386</f>
        <v>2.7169117647058822</v>
      </c>
      <c r="AY29" s="98">
        <f>+'Ark1'!V386</f>
        <v>94.246148864895829</v>
      </c>
      <c r="AZ29" s="37"/>
      <c r="BA29" s="49"/>
      <c r="BC29" s="5"/>
      <c r="BE29" s="3" t="s">
        <v>4</v>
      </c>
      <c r="BF29" s="3" t="s">
        <v>10</v>
      </c>
      <c r="BG29" s="9"/>
      <c r="BH29" s="9"/>
    </row>
    <row r="30" spans="27:61" ht="15.6">
      <c r="AA30" s="37"/>
      <c r="AB30">
        <f>+'Ark1'!C387</f>
        <v>2022</v>
      </c>
      <c r="AC30">
        <f>+'Ark1'!G387</f>
        <v>2</v>
      </c>
      <c r="AD30" s="3" t="str">
        <f t="shared" si="11"/>
        <v>Vestlandet</v>
      </c>
      <c r="AE30" s="3">
        <f>+'Ark1'!H387</f>
        <v>1</v>
      </c>
      <c r="AF30" s="3" t="str">
        <f t="shared" si="12"/>
        <v>Nortura</v>
      </c>
      <c r="AG30">
        <f>+'Ark1'!Q387</f>
        <v>52</v>
      </c>
      <c r="AH30">
        <f t="shared" si="13"/>
        <v>6</v>
      </c>
      <c r="AI30" s="9">
        <f>+'Ark1'!R387</f>
        <v>4925</v>
      </c>
      <c r="AJ30">
        <f t="shared" si="14"/>
        <v>1005</v>
      </c>
      <c r="AL30" s="9">
        <f>+'Ark1'!S387</f>
        <v>4922</v>
      </c>
      <c r="AM30" s="98">
        <f>+'Ark1'!AA387</f>
        <v>81.87863674147961</v>
      </c>
      <c r="AN30" s="98">
        <f t="shared" si="15"/>
        <v>12.961618457372737</v>
      </c>
      <c r="AO30" s="98">
        <f>+'Ark1'!AB387</f>
        <v>80.798947194031498</v>
      </c>
      <c r="AP30" s="1">
        <f>+'Ark1'!U387</f>
        <v>60.99918732222671</v>
      </c>
      <c r="AQ30">
        <f t="shared" si="16"/>
        <v>0.40530977120631206</v>
      </c>
      <c r="AR30" s="1">
        <f>+'Ark1'!W387</f>
        <v>83.217683868346086</v>
      </c>
      <c r="AS30">
        <f t="shared" si="17"/>
        <v>-0.18358398879682625</v>
      </c>
      <c r="AT30" s="1">
        <f>+'Ark1'!X387</f>
        <v>10.667263901197613</v>
      </c>
      <c r="AU30" s="1">
        <f>+'Ark1'!Y387</f>
        <v>2.327947823847988</v>
      </c>
      <c r="AV30" s="9">
        <f>+'Ark1'!Z387</f>
        <v>-41.900662011579591</v>
      </c>
      <c r="AW30" s="9">
        <f t="shared" si="6"/>
        <v>94.711538461538467</v>
      </c>
      <c r="AX30" s="98">
        <f>+'Ark1'!T387</f>
        <v>3.3729949238578678</v>
      </c>
      <c r="AY30" s="98">
        <f>+'Ark1'!V387</f>
        <v>90.160004191057766</v>
      </c>
      <c r="AZ30" s="37"/>
      <c r="BA30" s="49"/>
      <c r="BE30" s="3" t="s">
        <v>5</v>
      </c>
      <c r="BF30" s="3" t="s">
        <v>51</v>
      </c>
      <c r="BG30" s="9"/>
      <c r="BH30" s="9"/>
    </row>
    <row r="31" spans="27:61">
      <c r="AA31" s="37"/>
      <c r="AB31">
        <f>+'Ark1'!C388</f>
        <v>2022</v>
      </c>
      <c r="AC31">
        <f>+'Ark1'!G388</f>
        <v>2</v>
      </c>
      <c r="AD31" s="3" t="str">
        <f t="shared" si="11"/>
        <v>Vestlandet</v>
      </c>
      <c r="AE31" s="3">
        <f>+'Ark1'!H388</f>
        <v>2</v>
      </c>
      <c r="AF31" s="3" t="str">
        <f t="shared" si="12"/>
        <v>KLF</v>
      </c>
      <c r="AG31">
        <f>+'Ark1'!Q388</f>
        <v>15</v>
      </c>
      <c r="AH31">
        <f t="shared" si="13"/>
        <v>-6</v>
      </c>
      <c r="AI31" s="9">
        <f>+'Ark1'!R388</f>
        <v>1090</v>
      </c>
      <c r="AJ31">
        <f t="shared" si="14"/>
        <v>-678</v>
      </c>
      <c r="AL31" s="9">
        <f>+'Ark1'!S388</f>
        <v>1090</v>
      </c>
      <c r="AM31" s="98">
        <f>+'Ark1'!AA388</f>
        <v>18.121363258520361</v>
      </c>
      <c r="AN31" s="98">
        <f t="shared" si="15"/>
        <v>-12.961618457372747</v>
      </c>
      <c r="AO31" s="98">
        <f>+'Ark1'!AB388</f>
        <v>19.201052805968505</v>
      </c>
      <c r="AP31" s="1">
        <f>+'Ark1'!U388</f>
        <v>60.711926605504601</v>
      </c>
      <c r="AQ31">
        <f t="shared" si="16"/>
        <v>-0.60952217774383399</v>
      </c>
      <c r="AR31" s="1">
        <f>+'Ark1'!W388</f>
        <v>89.274403669724819</v>
      </c>
      <c r="AS31">
        <f t="shared" si="17"/>
        <v>3.2622927472574332</v>
      </c>
      <c r="AT31" s="1">
        <f>+'Ark1'!X388</f>
        <v>10.788143162809527</v>
      </c>
      <c r="AU31" s="1">
        <f>+'Ark1'!Y388</f>
        <v>2.3417912367348688</v>
      </c>
      <c r="AV31" s="9">
        <f>+'Ark1'!Z388</f>
        <v>-50.651068258721615</v>
      </c>
      <c r="AW31" s="9">
        <f t="shared" si="6"/>
        <v>72.666666666666671</v>
      </c>
      <c r="AX31" s="98">
        <f>+'Ark1'!T388</f>
        <v>3.8064220183486239</v>
      </c>
      <c r="AY31" s="98">
        <f>+'Ark1'!V388</f>
        <v>96.721997475324827</v>
      </c>
      <c r="AZ31" s="37"/>
      <c r="BA31" s="11"/>
      <c r="BE31" s="3" t="s">
        <v>5</v>
      </c>
      <c r="BF31" s="3" t="s">
        <v>10</v>
      </c>
      <c r="BG31" s="9"/>
      <c r="BH31" s="9"/>
    </row>
    <row r="32" spans="27:61" ht="15.6">
      <c r="AA32" s="37"/>
      <c r="AB32">
        <f>+'Ark1'!C389</f>
        <v>2022</v>
      </c>
      <c r="AC32">
        <f>+'Ark1'!G389</f>
        <v>3</v>
      </c>
      <c r="AD32" s="3" t="str">
        <f t="shared" si="11"/>
        <v>Midt Norge</v>
      </c>
      <c r="AE32" s="3">
        <f>+'Ark1'!H389</f>
        <v>1</v>
      </c>
      <c r="AF32" s="3" t="str">
        <f t="shared" si="12"/>
        <v>Nortura</v>
      </c>
      <c r="AG32">
        <f>+'Ark1'!Q389</f>
        <v>38</v>
      </c>
      <c r="AH32">
        <f t="shared" si="13"/>
        <v>-4</v>
      </c>
      <c r="AI32" s="9">
        <f>+'Ark1'!R389</f>
        <v>6298</v>
      </c>
      <c r="AJ32">
        <f t="shared" si="14"/>
        <v>4</v>
      </c>
      <c r="AL32" s="9">
        <f>+'Ark1'!S389</f>
        <v>6294</v>
      </c>
      <c r="AM32" s="98">
        <f>+'Ark1'!AA389</f>
        <v>99.463044851547679</v>
      </c>
      <c r="AN32" s="98">
        <f t="shared" si="15"/>
        <v>4.9443483505715875</v>
      </c>
      <c r="AO32" s="98">
        <f>+'Ark1'!AB389</f>
        <v>99.413725402878597</v>
      </c>
      <c r="AP32" s="1">
        <f>+'Ark1'!U389</f>
        <v>60.608833809977753</v>
      </c>
      <c r="AQ32">
        <f t="shared" si="16"/>
        <v>-0.42694863277034045</v>
      </c>
      <c r="AR32" s="1">
        <f>+'Ark1'!W389</f>
        <v>84.79359707658115</v>
      </c>
      <c r="AS32">
        <f t="shared" si="17"/>
        <v>0.57950833612319741</v>
      </c>
      <c r="AT32" s="1">
        <f>+'Ark1'!X389</f>
        <v>11.536246215025328</v>
      </c>
      <c r="AU32" s="1">
        <f>+'Ark1'!Y389</f>
        <v>2.405406104092719</v>
      </c>
      <c r="AV32" s="9">
        <f>+'Ark1'!Z389</f>
        <v>-47.015030202595057</v>
      </c>
      <c r="AW32" s="9">
        <f t="shared" si="6"/>
        <v>165.73684210526315</v>
      </c>
      <c r="AX32" s="98">
        <f>+'Ark1'!T389</f>
        <v>4.0004763416957756</v>
      </c>
      <c r="AY32" s="98">
        <f>+'Ark1'!V389</f>
        <v>91.867385781777571</v>
      </c>
      <c r="AZ32" s="37"/>
      <c r="BA32" s="5"/>
      <c r="BE32" s="11" t="s">
        <v>55</v>
      </c>
      <c r="BF32" s="11" t="s">
        <v>51</v>
      </c>
      <c r="BI32"/>
    </row>
    <row r="33" spans="27:61">
      <c r="AA33" s="37"/>
      <c r="AB33">
        <f>+'Ark1'!C390</f>
        <v>2022</v>
      </c>
      <c r="AC33">
        <f>+'Ark1'!G390</f>
        <v>3</v>
      </c>
      <c r="AD33" s="3" t="str">
        <f t="shared" si="11"/>
        <v>Midt Norge</v>
      </c>
      <c r="AE33" s="3">
        <f>+'Ark1'!H390</f>
        <v>2</v>
      </c>
      <c r="AF33" s="3" t="str">
        <f t="shared" si="12"/>
        <v>KLF</v>
      </c>
      <c r="AG33">
        <f>+'Ark1'!Q390</f>
        <v>6</v>
      </c>
      <c r="AH33">
        <f t="shared" si="13"/>
        <v>-5</v>
      </c>
      <c r="AI33" s="9">
        <f>+'Ark1'!R390</f>
        <v>34</v>
      </c>
      <c r="AJ33">
        <f t="shared" si="14"/>
        <v>-331</v>
      </c>
      <c r="AL33" s="9">
        <f>+'Ark1'!S390</f>
        <v>34</v>
      </c>
      <c r="AM33" s="98">
        <f>+'Ark1'!AA390</f>
        <v>0.53695514845230574</v>
      </c>
      <c r="AN33" s="98">
        <f t="shared" si="15"/>
        <v>-4.9443483505715706</v>
      </c>
      <c r="AO33" s="98">
        <f>+'Ark1'!AB390</f>
        <v>0.58627459712137397</v>
      </c>
      <c r="AP33" s="1">
        <f>+'Ark1'!U390</f>
        <v>61.441176470588239</v>
      </c>
      <c r="AQ33">
        <f t="shared" si="16"/>
        <v>-0.71541693600515543</v>
      </c>
      <c r="AR33" s="1">
        <f>+'Ark1'!W390</f>
        <v>92.544117647058812</v>
      </c>
      <c r="AS33">
        <f t="shared" si="17"/>
        <v>-2.1229153199741688</v>
      </c>
      <c r="AT33" s="1">
        <f>+'Ark1'!X390</f>
        <v>16.63837151209216</v>
      </c>
      <c r="AU33" s="1">
        <f>+'Ark1'!Y390</f>
        <v>3.2916219537647393</v>
      </c>
      <c r="AV33" s="9">
        <f>+'Ark1'!Z390</f>
        <v>-58.137051147162509</v>
      </c>
      <c r="AW33" s="9">
        <f t="shared" si="6"/>
        <v>5.666666666666667</v>
      </c>
      <c r="AX33" s="98">
        <f>+'Ark1'!T390</f>
        <v>2.7058823529411762</v>
      </c>
      <c r="AY33" s="98">
        <f>+'Ark1'!V390</f>
        <v>100.26448282454908</v>
      </c>
      <c r="AZ33" s="37"/>
      <c r="BA33" s="4"/>
      <c r="BB33" s="4"/>
      <c r="BC33" s="4"/>
      <c r="BE33" s="11" t="s">
        <v>55</v>
      </c>
      <c r="BF33" s="11" t="s">
        <v>10</v>
      </c>
      <c r="BI33"/>
    </row>
    <row r="34" spans="27:61" ht="15.6">
      <c r="AA34" s="37"/>
      <c r="AB34">
        <f>+'Ark1'!C391</f>
        <v>2022</v>
      </c>
      <c r="AC34">
        <f>+'Ark1'!G391</f>
        <v>4</v>
      </c>
      <c r="AD34" s="3" t="str">
        <f t="shared" si="11"/>
        <v>Nord Norge</v>
      </c>
      <c r="AE34" s="3">
        <f>+'Ark1'!H391</f>
        <v>1</v>
      </c>
      <c r="AF34" s="3" t="str">
        <f t="shared" si="12"/>
        <v>Nortura</v>
      </c>
      <c r="AG34">
        <f>+'Ark1'!Q391</f>
        <v>6</v>
      </c>
      <c r="AH34">
        <f t="shared" si="13"/>
        <v>-2</v>
      </c>
      <c r="AI34" s="9">
        <f>+'Ark1'!R391</f>
        <v>2675</v>
      </c>
      <c r="AJ34">
        <f t="shared" si="14"/>
        <v>90</v>
      </c>
      <c r="AL34" s="9">
        <f>+'Ark1'!S391</f>
        <v>2675</v>
      </c>
      <c r="AM34" s="98">
        <f>+'Ark1'!AA391</f>
        <v>100</v>
      </c>
      <c r="AN34" s="98">
        <f t="shared" si="15"/>
        <v>0</v>
      </c>
      <c r="AO34" s="98">
        <f>+'Ark1'!AB391</f>
        <v>100</v>
      </c>
      <c r="AP34" s="1">
        <f>+'Ark1'!U391</f>
        <v>61.20485981308412</v>
      </c>
      <c r="AQ34">
        <f t="shared" si="16"/>
        <v>6.0565809215638922E-2</v>
      </c>
      <c r="AR34" s="1">
        <f>+'Ark1'!W391</f>
        <v>84.826265420560659</v>
      </c>
      <c r="AS34">
        <f t="shared" si="17"/>
        <v>3.9017841969410938E-3</v>
      </c>
      <c r="AT34" s="1">
        <f>+'Ark1'!X391</f>
        <v>9.4504354286587056</v>
      </c>
      <c r="AU34" s="1">
        <f>+'Ark1'!Y391</f>
        <v>2.0569223741417364</v>
      </c>
      <c r="AV34" s="9">
        <f>+'Ark1'!Z391</f>
        <v>-46.322498049586002</v>
      </c>
      <c r="AW34" s="9">
        <f t="shared" si="6"/>
        <v>445.83333333333331</v>
      </c>
      <c r="AX34" s="98">
        <f>+'Ark1'!T391</f>
        <v>2.5794392523364489</v>
      </c>
      <c r="AY34" s="98">
        <f>+'Ark1'!V391</f>
        <v>91.902779437227395</v>
      </c>
      <c r="AZ34" s="37"/>
      <c r="BA34" s="14"/>
      <c r="BB34" s="1"/>
      <c r="BC34" s="16"/>
      <c r="BE34" s="11" t="s">
        <v>7</v>
      </c>
      <c r="BF34" s="11" t="s">
        <v>51</v>
      </c>
      <c r="BI34"/>
    </row>
    <row r="35" spans="27:61" ht="15.6">
      <c r="AA35" s="37"/>
      <c r="AB35">
        <f>+'Ark1'!C392</f>
        <v>2022</v>
      </c>
      <c r="AC35">
        <f>+'Ark1'!G392</f>
        <v>4</v>
      </c>
      <c r="AD35" s="3" t="str">
        <f t="shared" si="11"/>
        <v>Nord Norge</v>
      </c>
      <c r="AE35" s="3">
        <f>+'Ark1'!H392</f>
        <v>2</v>
      </c>
      <c r="AF35" s="3" t="str">
        <f t="shared" si="12"/>
        <v>KLF</v>
      </c>
      <c r="AG35">
        <f>+'Ark1'!Q392</f>
        <v>0</v>
      </c>
      <c r="AH35">
        <f t="shared" si="13"/>
        <v>0</v>
      </c>
      <c r="AI35" s="9">
        <f>+'Ark1'!R392</f>
        <v>0</v>
      </c>
      <c r="AJ35">
        <f t="shared" si="14"/>
        <v>0</v>
      </c>
      <c r="AL35" s="9">
        <f>+'Ark1'!S392</f>
        <v>0</v>
      </c>
      <c r="AM35" s="98">
        <f>+'Ark1'!AA392</f>
        <v>0</v>
      </c>
      <c r="AN35" s="98">
        <f t="shared" si="15"/>
        <v>0</v>
      </c>
      <c r="AO35" s="98">
        <f>+'Ark1'!AB392</f>
        <v>0</v>
      </c>
      <c r="AP35" s="1">
        <f>+'Ark1'!U392</f>
        <v>0</v>
      </c>
      <c r="AQ35">
        <f t="shared" si="16"/>
        <v>0</v>
      </c>
      <c r="AR35" s="1">
        <f>+'Ark1'!W392</f>
        <v>0</v>
      </c>
      <c r="AS35">
        <f t="shared" si="17"/>
        <v>0</v>
      </c>
      <c r="AT35" s="1">
        <f>+'Ark1'!X392</f>
        <v>0</v>
      </c>
      <c r="AU35" s="1">
        <f>+'Ark1'!Y392</f>
        <v>0</v>
      </c>
      <c r="AV35" s="9">
        <f>+'Ark1'!Z392</f>
        <v>0</v>
      </c>
      <c r="AW35" s="9" t="e">
        <f t="shared" si="6"/>
        <v>#DIV/0!</v>
      </c>
      <c r="AX35" s="98">
        <f>+'Ark1'!T392</f>
        <v>0</v>
      </c>
      <c r="AY35" s="98">
        <f>+'Ark1'!V392</f>
        <v>0</v>
      </c>
      <c r="AZ35" s="37"/>
      <c r="BA35" s="14"/>
      <c r="BB35" s="1"/>
      <c r="BC35" s="16"/>
      <c r="BE35" s="11" t="s">
        <v>7</v>
      </c>
      <c r="BF35" s="11" t="s">
        <v>10</v>
      </c>
      <c r="BI35"/>
    </row>
    <row r="36" spans="27:61" ht="15.6">
      <c r="AA36" s="37"/>
      <c r="AB36" s="45">
        <f>+'Ark1'!C393</f>
        <v>2021</v>
      </c>
      <c r="AC36" s="45">
        <f>+'Ark1'!G393</f>
        <v>1</v>
      </c>
      <c r="AD36" s="46" t="str">
        <f>+BE36</f>
        <v>Østlandet</v>
      </c>
      <c r="AE36" s="46">
        <f>+'Ark1'!H393</f>
        <v>1</v>
      </c>
      <c r="AF36" s="46" t="str">
        <f>+BF36</f>
        <v>Nortura</v>
      </c>
      <c r="AG36" s="45">
        <f>+'Ark1'!Q393</f>
        <v>48</v>
      </c>
      <c r="AH36" s="45"/>
      <c r="AI36" s="65">
        <f>+'Ark1'!R393</f>
        <v>8680</v>
      </c>
      <c r="AJ36" s="45"/>
      <c r="AK36" s="45"/>
      <c r="AL36" s="65">
        <f>+'Ark1'!S393</f>
        <v>8678</v>
      </c>
      <c r="AM36" s="97">
        <f>+'Ark1'!AA393</f>
        <v>76.408450704225345</v>
      </c>
      <c r="AN36" s="97"/>
      <c r="AO36" s="97">
        <f>+'Ark1'!AB393</f>
        <v>76.256856075933783</v>
      </c>
      <c r="AP36" s="47">
        <f>+'Ark1'!U393</f>
        <v>61.163056003687487</v>
      </c>
      <c r="AQ36" s="45"/>
      <c r="AR36" s="47">
        <f>+'Ark1'!W393</f>
        <v>85.187147960359553</v>
      </c>
      <c r="AS36" s="45"/>
      <c r="AT36" s="47">
        <f>+'Ark1'!X393</f>
        <v>10.425022522611252</v>
      </c>
      <c r="AU36" s="47">
        <f>+'Ark1'!Y393</f>
        <v>2.4282816376554339</v>
      </c>
      <c r="AV36" s="65">
        <f>+'Ark1'!Z393</f>
        <v>-31.785961817478888</v>
      </c>
      <c r="AW36" s="65">
        <f t="shared" si="6"/>
        <v>180.83333333333334</v>
      </c>
      <c r="AX36" s="97">
        <f>+'Ark1'!T393</f>
        <v>16.3213133640553</v>
      </c>
      <c r="AY36" s="97">
        <f>+'Ark1'!V393</f>
        <v>92.29376810439841</v>
      </c>
      <c r="AZ36" s="37"/>
      <c r="BA36" s="14"/>
      <c r="BB36" s="1"/>
      <c r="BC36" s="16"/>
      <c r="BE36" s="3" t="s">
        <v>4</v>
      </c>
      <c r="BF36" s="3" t="s">
        <v>51</v>
      </c>
      <c r="BI36"/>
    </row>
    <row r="37" spans="27:61" ht="15.6">
      <c r="AA37" s="37"/>
      <c r="AB37" s="45">
        <f>+'Ark1'!C394</f>
        <v>2021</v>
      </c>
      <c r="AC37" s="45">
        <f>+'Ark1'!G394</f>
        <v>1</v>
      </c>
      <c r="AD37" s="46" t="str">
        <f t="shared" ref="AD37:AD43" si="18">+BE37</f>
        <v>Østlandet</v>
      </c>
      <c r="AE37" s="46">
        <f>+'Ark1'!H394</f>
        <v>2</v>
      </c>
      <c r="AF37" s="46" t="str">
        <f t="shared" ref="AF37:AF43" si="19">+BF37</f>
        <v>KLF</v>
      </c>
      <c r="AG37" s="45">
        <f>+'Ark1'!Q394</f>
        <v>19</v>
      </c>
      <c r="AH37" s="45"/>
      <c r="AI37" s="65">
        <f>+'Ark1'!R394</f>
        <v>2680</v>
      </c>
      <c r="AJ37" s="45"/>
      <c r="AK37" s="45"/>
      <c r="AL37" s="65">
        <f>+'Ark1'!S394</f>
        <v>2679</v>
      </c>
      <c r="AM37" s="97">
        <f>+'Ark1'!AA394</f>
        <v>23.591549295774648</v>
      </c>
      <c r="AN37" s="97"/>
      <c r="AO37" s="97">
        <f>+'Ark1'!AB394</f>
        <v>23.743143924066203</v>
      </c>
      <c r="AP37" s="47">
        <f>+'Ark1'!U394</f>
        <v>61.45203434117208</v>
      </c>
      <c r="AQ37" s="45"/>
      <c r="AR37" s="47">
        <f>+'Ark1'!W394</f>
        <v>85.932362821948516</v>
      </c>
      <c r="AS37" s="45"/>
      <c r="AT37" s="47">
        <f>+'Ark1'!X394</f>
        <v>7.8774000743304446</v>
      </c>
      <c r="AU37" s="47">
        <f>+'Ark1'!Y394</f>
        <v>2.0827941590770145</v>
      </c>
      <c r="AV37" s="65">
        <f>+'Ark1'!Z394</f>
        <v>-32.52735600969627</v>
      </c>
      <c r="AW37" s="65">
        <f t="shared" si="6"/>
        <v>141.05263157894737</v>
      </c>
      <c r="AX37" s="97">
        <f>+'Ark1'!T394</f>
        <v>16.489552238805963</v>
      </c>
      <c r="AY37" s="97">
        <f>+'Ark1'!V394</f>
        <v>93.101151486401562</v>
      </c>
      <c r="AZ37" s="37"/>
      <c r="BA37" s="14"/>
      <c r="BB37" s="1"/>
      <c r="BC37" s="16"/>
      <c r="BE37" s="3" t="s">
        <v>4</v>
      </c>
      <c r="BF37" s="3" t="s">
        <v>10</v>
      </c>
      <c r="BI37"/>
    </row>
    <row r="38" spans="27:61" ht="15.6">
      <c r="AA38" s="37"/>
      <c r="AB38" s="45">
        <f>+'Ark1'!C395</f>
        <v>2021</v>
      </c>
      <c r="AC38" s="45">
        <f>+'Ark1'!G395</f>
        <v>2</v>
      </c>
      <c r="AD38" s="46" t="str">
        <f t="shared" si="18"/>
        <v>Vestlandet</v>
      </c>
      <c r="AE38" s="46">
        <f>+'Ark1'!H395</f>
        <v>1</v>
      </c>
      <c r="AF38" s="46" t="str">
        <f t="shared" si="19"/>
        <v>Nortura</v>
      </c>
      <c r="AG38" s="45">
        <f>+'Ark1'!Q395</f>
        <v>46</v>
      </c>
      <c r="AH38" s="45"/>
      <c r="AI38" s="65">
        <f>+'Ark1'!R395</f>
        <v>3920</v>
      </c>
      <c r="AJ38" s="45"/>
      <c r="AK38" s="45"/>
      <c r="AL38" s="65">
        <f>+'Ark1'!S395</f>
        <v>3920</v>
      </c>
      <c r="AM38" s="97">
        <f>+'Ark1'!AA395</f>
        <v>68.917018284106874</v>
      </c>
      <c r="AN38" s="97"/>
      <c r="AO38" s="97">
        <f>+'Ark1'!AB395</f>
        <v>68.270579494033029</v>
      </c>
      <c r="AP38" s="47">
        <f>+'Ark1'!U395</f>
        <v>60.593877551020398</v>
      </c>
      <c r="AQ38" s="45"/>
      <c r="AR38" s="47">
        <f>+'Ark1'!W395</f>
        <v>83.401267857142912</v>
      </c>
      <c r="AS38" s="45"/>
      <c r="AT38" s="47">
        <f>+'Ark1'!X395</f>
        <v>9.7316084204338686</v>
      </c>
      <c r="AU38" s="47">
        <f>+'Ark1'!Y395</f>
        <v>2.4213892254085705</v>
      </c>
      <c r="AV38" s="65">
        <f>+'Ark1'!Z395</f>
        <v>-28.574533859411023</v>
      </c>
      <c r="AW38" s="65">
        <f t="shared" si="6"/>
        <v>85.217391304347828</v>
      </c>
      <c r="AX38" s="97">
        <f>+'Ark1'!T395</f>
        <v>16.096938775510203</v>
      </c>
      <c r="AY38" s="97">
        <f>+'Ark1'!V395</f>
        <v>90.358903420523262</v>
      </c>
      <c r="AZ38" s="37"/>
      <c r="BA38" s="14"/>
      <c r="BB38" s="11"/>
      <c r="BC38" s="16"/>
      <c r="BE38" s="3" t="s">
        <v>5</v>
      </c>
      <c r="BF38" s="3" t="s">
        <v>51</v>
      </c>
      <c r="BI38"/>
    </row>
    <row r="39" spans="27:61" ht="15.6">
      <c r="AA39" s="37"/>
      <c r="AB39" s="45">
        <f>+'Ark1'!C396</f>
        <v>2021</v>
      </c>
      <c r="AC39" s="45">
        <f>+'Ark1'!G396</f>
        <v>2</v>
      </c>
      <c r="AD39" s="46" t="str">
        <f t="shared" si="18"/>
        <v>Vestlandet</v>
      </c>
      <c r="AE39" s="46">
        <f>+'Ark1'!H396</f>
        <v>2</v>
      </c>
      <c r="AF39" s="46" t="str">
        <f t="shared" si="19"/>
        <v>KLF</v>
      </c>
      <c r="AG39" s="45">
        <f>+'Ark1'!Q396</f>
        <v>21</v>
      </c>
      <c r="AH39" s="45"/>
      <c r="AI39" s="65">
        <f>+'Ark1'!R396</f>
        <v>1768</v>
      </c>
      <c r="AJ39" s="45"/>
      <c r="AK39" s="45"/>
      <c r="AL39" s="65">
        <f>+'Ark1'!S396</f>
        <v>1767</v>
      </c>
      <c r="AM39" s="97">
        <f>+'Ark1'!AA396</f>
        <v>31.082981715893109</v>
      </c>
      <c r="AN39" s="97"/>
      <c r="AO39" s="97">
        <f>+'Ark1'!AB396</f>
        <v>31.729420505966953</v>
      </c>
      <c r="AP39" s="47">
        <f>+'Ark1'!U396</f>
        <v>61.321448783248435</v>
      </c>
      <c r="AQ39" s="45"/>
      <c r="AR39" s="47">
        <f>+'Ark1'!W396</f>
        <v>86.012110922467386</v>
      </c>
      <c r="AS39" s="45"/>
      <c r="AT39" s="47">
        <f>+'Ark1'!X396</f>
        <v>11.434224454069319</v>
      </c>
      <c r="AU39" s="47">
        <f>+'Ark1'!Y396</f>
        <v>2.3166698738784839</v>
      </c>
      <c r="AV39" s="65">
        <f>+'Ark1'!Z396</f>
        <v>-47.719045241372626</v>
      </c>
      <c r="AW39" s="65">
        <f t="shared" si="6"/>
        <v>84.19047619047619</v>
      </c>
      <c r="AX39" s="97">
        <f>+'Ark1'!T396</f>
        <v>16.369343891402714</v>
      </c>
      <c r="AY39" s="97">
        <f>+'Ark1'!V396</f>
        <v>93.187552462044948</v>
      </c>
      <c r="AZ39" s="37"/>
      <c r="BA39" s="14"/>
      <c r="BB39" s="11"/>
      <c r="BC39" s="16"/>
      <c r="BE39" s="3" t="s">
        <v>5</v>
      </c>
      <c r="BF39" s="3" t="s">
        <v>10</v>
      </c>
      <c r="BI39"/>
    </row>
    <row r="40" spans="27:61" ht="15.6">
      <c r="AA40" s="37"/>
      <c r="AB40" s="45">
        <f>+'Ark1'!C397</f>
        <v>2021</v>
      </c>
      <c r="AC40" s="45">
        <f>+'Ark1'!G397</f>
        <v>3</v>
      </c>
      <c r="AD40" s="46" t="str">
        <f t="shared" si="18"/>
        <v>Midt Norge</v>
      </c>
      <c r="AE40" s="46">
        <f>+'Ark1'!H397</f>
        <v>1</v>
      </c>
      <c r="AF40" s="46" t="str">
        <f t="shared" si="19"/>
        <v>Nortura</v>
      </c>
      <c r="AG40" s="45">
        <f>+'Ark1'!Q397</f>
        <v>42</v>
      </c>
      <c r="AH40" s="45"/>
      <c r="AI40" s="65">
        <f>+'Ark1'!R397</f>
        <v>6294</v>
      </c>
      <c r="AJ40" s="45"/>
      <c r="AK40" s="45"/>
      <c r="AL40" s="65">
        <f>+'Ark1'!S397</f>
        <v>6288</v>
      </c>
      <c r="AM40" s="97">
        <f>+'Ark1'!AA397</f>
        <v>94.518696500976091</v>
      </c>
      <c r="AN40" s="97"/>
      <c r="AO40" s="97">
        <f>+'Ark1'!AB397</f>
        <v>93.892449757919437</v>
      </c>
      <c r="AP40" s="47">
        <f>+'Ark1'!U397</f>
        <v>61.035782442748094</v>
      </c>
      <c r="AQ40" s="45"/>
      <c r="AR40" s="47">
        <f>+'Ark1'!W397</f>
        <v>84.214088740457953</v>
      </c>
      <c r="AS40" s="45"/>
      <c r="AT40" s="47">
        <f>+'Ark1'!X397</f>
        <v>10.403759804163712</v>
      </c>
      <c r="AU40" s="47">
        <f>+'Ark1'!Y397</f>
        <v>2.4095913674867262</v>
      </c>
      <c r="AV40" s="65">
        <f>+'Ark1'!Z397</f>
        <v>-47.824405337837</v>
      </c>
      <c r="AW40" s="65">
        <f t="shared" si="6"/>
        <v>149.85714285714286</v>
      </c>
      <c r="AX40" s="97">
        <f>+'Ark1'!T397</f>
        <v>16.257705751509373</v>
      </c>
      <c r="AY40" s="97">
        <f>+'Ark1'!V397</f>
        <v>91.239532763226634</v>
      </c>
      <c r="AZ40" s="37"/>
      <c r="BA40" s="14"/>
      <c r="BB40" s="11"/>
      <c r="BC40" s="16"/>
      <c r="BE40" s="11" t="s">
        <v>55</v>
      </c>
      <c r="BF40" s="11" t="s">
        <v>51</v>
      </c>
      <c r="BI40"/>
    </row>
    <row r="41" spans="27:61" ht="15.6">
      <c r="AA41" s="37"/>
      <c r="AB41" s="45">
        <f>+'Ark1'!C398</f>
        <v>2021</v>
      </c>
      <c r="AC41" s="45">
        <f>+'Ark1'!G398</f>
        <v>3</v>
      </c>
      <c r="AD41" s="46" t="str">
        <f t="shared" si="18"/>
        <v>Midt Norge</v>
      </c>
      <c r="AE41" s="46">
        <f>+'Ark1'!H398</f>
        <v>2</v>
      </c>
      <c r="AF41" s="46" t="str">
        <f t="shared" si="19"/>
        <v>KLF</v>
      </c>
      <c r="AG41" s="45">
        <f>+'Ark1'!Q398</f>
        <v>11</v>
      </c>
      <c r="AH41" s="45"/>
      <c r="AI41" s="65">
        <f>+'Ark1'!R398</f>
        <v>365</v>
      </c>
      <c r="AJ41" s="45"/>
      <c r="AK41" s="45"/>
      <c r="AL41" s="65">
        <f>+'Ark1'!S398</f>
        <v>364</v>
      </c>
      <c r="AM41" s="97">
        <f>+'Ark1'!AA398</f>
        <v>5.481303499023876</v>
      </c>
      <c r="AN41" s="97"/>
      <c r="AO41" s="97">
        <f>+'Ark1'!AB398</f>
        <v>6.107550242080559</v>
      </c>
      <c r="AP41" s="47">
        <f>+'Ark1'!U398</f>
        <v>62.156593406593394</v>
      </c>
      <c r="AQ41" s="45"/>
      <c r="AR41" s="47">
        <f>+'Ark1'!W398</f>
        <v>94.667032967032981</v>
      </c>
      <c r="AS41" s="45"/>
      <c r="AT41" s="47">
        <f>+'Ark1'!X398</f>
        <v>12.5908276394866</v>
      </c>
      <c r="AU41" s="47">
        <f>+'Ark1'!Y398</f>
        <v>2.3996761318931914</v>
      </c>
      <c r="AV41" s="65">
        <f>+'Ark1'!Z398</f>
        <v>-62.896046770038041</v>
      </c>
      <c r="AW41" s="65">
        <f t="shared" si="6"/>
        <v>33.18181818181818</v>
      </c>
      <c r="AX41" s="97">
        <f>+'Ark1'!T398</f>
        <v>16.542465753424658</v>
      </c>
      <c r="AY41" s="97">
        <f>+'Ark1'!V398</f>
        <v>102.56449942257082</v>
      </c>
      <c r="AZ41" s="37"/>
      <c r="BA41" s="14"/>
      <c r="BB41" s="11"/>
      <c r="BC41" s="16"/>
      <c r="BE41" s="11" t="s">
        <v>55</v>
      </c>
      <c r="BF41" s="11" t="s">
        <v>10</v>
      </c>
      <c r="BI41"/>
    </row>
    <row r="42" spans="27:61" ht="15.6">
      <c r="AA42" s="37"/>
      <c r="AB42" s="45">
        <f>+'Ark1'!C399</f>
        <v>2021</v>
      </c>
      <c r="AC42" s="45">
        <f>+'Ark1'!G399</f>
        <v>4</v>
      </c>
      <c r="AD42" s="46" t="str">
        <f t="shared" si="18"/>
        <v>Nord Norge</v>
      </c>
      <c r="AE42" s="46">
        <f>+'Ark1'!H399</f>
        <v>1</v>
      </c>
      <c r="AF42" s="46" t="str">
        <f t="shared" si="19"/>
        <v>Nortura</v>
      </c>
      <c r="AG42" s="45">
        <f>+'Ark1'!Q399</f>
        <v>8</v>
      </c>
      <c r="AH42" s="45"/>
      <c r="AI42" s="65">
        <f>+'Ark1'!R399</f>
        <v>2585</v>
      </c>
      <c r="AJ42" s="45"/>
      <c r="AK42" s="45"/>
      <c r="AL42" s="65">
        <f>+'Ark1'!S399</f>
        <v>2585</v>
      </c>
      <c r="AM42" s="97">
        <f>+'Ark1'!AA399</f>
        <v>100</v>
      </c>
      <c r="AN42" s="97"/>
      <c r="AO42" s="97">
        <f>+'Ark1'!AB399</f>
        <v>100</v>
      </c>
      <c r="AP42" s="47">
        <f>+'Ark1'!U399</f>
        <v>61.144294003868481</v>
      </c>
      <c r="AQ42" s="45"/>
      <c r="AR42" s="47">
        <f>+'Ark1'!W399</f>
        <v>84.822363636363718</v>
      </c>
      <c r="AS42" s="45"/>
      <c r="AT42" s="47">
        <f>+'Ark1'!X399</f>
        <v>9.8656261242389753</v>
      </c>
      <c r="AU42" s="47">
        <f>+'Ark1'!Y399</f>
        <v>2.1083951505478686</v>
      </c>
      <c r="AV42" s="65">
        <f>+'Ark1'!Z399</f>
        <v>-39.047458290979577</v>
      </c>
      <c r="AW42" s="65">
        <f t="shared" si="6"/>
        <v>323.125</v>
      </c>
      <c r="AX42" s="97">
        <f>+'Ark1'!T399</f>
        <v>16.354738878143134</v>
      </c>
      <c r="AY42" s="97">
        <f>+'Ark1'!V399</f>
        <v>91.898552152073378</v>
      </c>
      <c r="AZ42" s="37"/>
      <c r="BA42" s="14"/>
      <c r="BB42" s="5"/>
      <c r="BC42" s="16"/>
      <c r="BE42" s="11" t="s">
        <v>7</v>
      </c>
      <c r="BF42" s="11" t="s">
        <v>51</v>
      </c>
      <c r="BI42"/>
    </row>
    <row r="43" spans="27:61" ht="15.6">
      <c r="AA43" s="37"/>
      <c r="AB43" s="45">
        <f>+'Ark1'!C400</f>
        <v>2021</v>
      </c>
      <c r="AC43" s="45">
        <f>+'Ark1'!G400</f>
        <v>4</v>
      </c>
      <c r="AD43" s="46" t="str">
        <f t="shared" si="18"/>
        <v>Nord Norge</v>
      </c>
      <c r="AE43" s="46">
        <f>+'Ark1'!H400</f>
        <v>2</v>
      </c>
      <c r="AF43" s="46" t="str">
        <f t="shared" si="19"/>
        <v>KLF</v>
      </c>
      <c r="AG43" s="45">
        <f>+'Ark1'!Q400</f>
        <v>0</v>
      </c>
      <c r="AH43" s="45"/>
      <c r="AI43" s="65">
        <f>+'Ark1'!R400</f>
        <v>0</v>
      </c>
      <c r="AJ43" s="45"/>
      <c r="AK43" s="45"/>
      <c r="AL43" s="65">
        <f>+'Ark1'!S400</f>
        <v>0</v>
      </c>
      <c r="AM43" s="97">
        <f>+'Ark1'!AA400</f>
        <v>0</v>
      </c>
      <c r="AN43" s="97"/>
      <c r="AO43" s="97">
        <f>+'Ark1'!AB400</f>
        <v>0</v>
      </c>
      <c r="AP43" s="47">
        <f>+'Ark1'!U400</f>
        <v>0</v>
      </c>
      <c r="AQ43" s="45"/>
      <c r="AR43" s="47">
        <f>+'Ark1'!W400</f>
        <v>0</v>
      </c>
      <c r="AS43" s="45"/>
      <c r="AT43" s="47">
        <f>+'Ark1'!X400</f>
        <v>0</v>
      </c>
      <c r="AU43" s="47">
        <f>+'Ark1'!Y400</f>
        <v>0</v>
      </c>
      <c r="AV43" s="65">
        <f>+'Ark1'!Z400</f>
        <v>0</v>
      </c>
      <c r="AW43" s="65" t="e">
        <f t="shared" si="6"/>
        <v>#DIV/0!</v>
      </c>
      <c r="AX43" s="97">
        <f>+'Ark1'!T400</f>
        <v>0</v>
      </c>
      <c r="AY43" s="97">
        <f>+'Ark1'!V400</f>
        <v>0</v>
      </c>
      <c r="AZ43" s="37"/>
      <c r="BA43" s="14"/>
      <c r="BB43" s="5"/>
      <c r="BC43" s="16"/>
      <c r="BE43" s="11" t="s">
        <v>7</v>
      </c>
      <c r="BF43" s="11" t="s">
        <v>10</v>
      </c>
      <c r="BI43"/>
    </row>
    <row r="44" spans="27:61" ht="15.6">
      <c r="AA44" s="37"/>
      <c r="AB44">
        <f>+'Ark1'!C401</f>
        <v>2020</v>
      </c>
      <c r="AC44">
        <f>+'Ark1'!G401</f>
        <v>1</v>
      </c>
      <c r="AD44" s="3" t="str">
        <f>+BE44</f>
        <v>Østlandet</v>
      </c>
      <c r="AE44" s="3">
        <f>+'Ark1'!H401</f>
        <v>1</v>
      </c>
      <c r="AF44" s="3" t="str">
        <f>+BF44</f>
        <v>Nortura</v>
      </c>
      <c r="AG44">
        <f>+'Ark1'!Q401</f>
        <v>52</v>
      </c>
      <c r="AH44">
        <f>+AG44-AG52</f>
        <v>11</v>
      </c>
      <c r="AI44" s="9">
        <f>+'Ark1'!R401</f>
        <v>7195</v>
      </c>
      <c r="AJ44">
        <f>+AI44-AI52</f>
        <v>908</v>
      </c>
      <c r="AL44" s="9">
        <f>+'Ark1'!S401</f>
        <v>7188</v>
      </c>
      <c r="AM44" s="98">
        <f>+'Ark1'!AA401</f>
        <v>81.006530060797104</v>
      </c>
      <c r="AN44" s="98">
        <f>+AM44-AM52</f>
        <v>-7.5801967251688041</v>
      </c>
      <c r="AO44" s="98">
        <f>+'Ark1'!AB401</f>
        <v>80.772249787123499</v>
      </c>
      <c r="AP44" s="1">
        <f>+'Ark1'!U401</f>
        <v>61.572621035058418</v>
      </c>
      <c r="AQ44">
        <f>+AP44-AP52</f>
        <v>1.7967097110918928E-2</v>
      </c>
      <c r="AR44" s="1">
        <f>+'Ark1'!W401</f>
        <v>82.148476627713109</v>
      </c>
      <c r="AS44">
        <f>+AR44-AR52</f>
        <v>1.9497654105291673</v>
      </c>
      <c r="AT44" s="1">
        <f>+'Ark1'!X401</f>
        <v>10.307911897144463</v>
      </c>
      <c r="AU44" s="1">
        <f>+'Ark1'!Y401</f>
        <v>2.5644473224300444</v>
      </c>
      <c r="AV44" s="9">
        <f>+'Ark1'!Z401</f>
        <v>-44.388157976233408</v>
      </c>
      <c r="AW44" s="9">
        <f t="shared" si="6"/>
        <v>138.36538461538461</v>
      </c>
      <c r="AX44" s="98">
        <f>+'Ark1'!T401</f>
        <v>16.416400277970808</v>
      </c>
      <c r="AY44" s="98">
        <f>+'Ark1'!V401</f>
        <v>89.001599813340377</v>
      </c>
      <c r="AZ44" s="37"/>
      <c r="BA44" s="14"/>
      <c r="BB44" s="5"/>
      <c r="BC44" s="16"/>
      <c r="BE44" s="3" t="s">
        <v>4</v>
      </c>
      <c r="BF44" s="3" t="s">
        <v>51</v>
      </c>
      <c r="BI44"/>
    </row>
    <row r="45" spans="27:61" ht="15.6">
      <c r="AA45" s="37"/>
      <c r="AB45">
        <f>+'Ark1'!C402</f>
        <v>2020</v>
      </c>
      <c r="AC45">
        <f>+'Ark1'!G402</f>
        <v>1</v>
      </c>
      <c r="AD45" s="3" t="str">
        <f t="shared" ref="AD45:AD51" si="20">+BE45</f>
        <v>Østlandet</v>
      </c>
      <c r="AE45" s="3">
        <f>+'Ark1'!H402</f>
        <v>2</v>
      </c>
      <c r="AF45" s="3" t="str">
        <f t="shared" ref="AF45:AF51" si="21">+BF45</f>
        <v>KLF</v>
      </c>
      <c r="AG45">
        <f>+'Ark1'!Q402</f>
        <v>14</v>
      </c>
      <c r="AH45">
        <f t="shared" ref="AH45:AH51" si="22">+AG45-AG53</f>
        <v>7</v>
      </c>
      <c r="AI45" s="9">
        <f>+'Ark1'!R402</f>
        <v>1687</v>
      </c>
      <c r="AJ45">
        <f t="shared" ref="AJ45:AJ51" si="23">+AI45-AI53</f>
        <v>877</v>
      </c>
      <c r="AL45" s="9">
        <f>+'Ark1'!S402</f>
        <v>1686</v>
      </c>
      <c r="AM45" s="98">
        <f>+'Ark1'!AA402</f>
        <v>18.993469939202878</v>
      </c>
      <c r="AN45" s="98">
        <f t="shared" ref="AN45:AN51" si="24">+AM45-AM53</f>
        <v>7.5801967251687756</v>
      </c>
      <c r="AO45" s="98">
        <f>+'Ark1'!AB402</f>
        <v>19.227750212876501</v>
      </c>
      <c r="AP45" s="1">
        <f>+'Ark1'!U402</f>
        <v>61.568801897983398</v>
      </c>
      <c r="AQ45">
        <f t="shared" ref="AQ45:AQ51" si="25">+AP45-AP53</f>
        <v>-0.31021044769560291</v>
      </c>
      <c r="AR45" s="1">
        <f>+'Ark1'!W402</f>
        <v>83.395610913404482</v>
      </c>
      <c r="AS45">
        <f t="shared" ref="AS45:AS51" si="26">+AR45-AR53</f>
        <v>0.79252449365145594</v>
      </c>
      <c r="AT45" s="1">
        <f>+'Ark1'!X402</f>
        <v>7.1145110728644818</v>
      </c>
      <c r="AU45" s="1">
        <f>+'Ark1'!Y402</f>
        <v>2.1560583873752788</v>
      </c>
      <c r="AV45" s="9">
        <f>+'Ark1'!Z402</f>
        <v>-43.087016382320343</v>
      </c>
      <c r="AW45" s="9">
        <f t="shared" si="6"/>
        <v>120.5</v>
      </c>
      <c r="AX45" s="98">
        <f>+'Ark1'!T402</f>
        <v>16.50563129816242</v>
      </c>
      <c r="AY45" s="98">
        <f>+'Ark1'!V402</f>
        <v>90.352774554067821</v>
      </c>
      <c r="AZ45" s="37"/>
      <c r="BA45" s="14"/>
      <c r="BB45" s="5"/>
      <c r="BC45" s="16"/>
      <c r="BE45" s="3" t="s">
        <v>4</v>
      </c>
      <c r="BF45" s="3" t="s">
        <v>10</v>
      </c>
      <c r="BI45"/>
    </row>
    <row r="46" spans="27:61" ht="15.6">
      <c r="AA46" s="37"/>
      <c r="AB46">
        <f>+'Ark1'!C403</f>
        <v>2020</v>
      </c>
      <c r="AC46">
        <f>+'Ark1'!G403</f>
        <v>2</v>
      </c>
      <c r="AD46" s="3" t="str">
        <f t="shared" si="20"/>
        <v>Vestlandet</v>
      </c>
      <c r="AE46" s="3">
        <f>+'Ark1'!H403</f>
        <v>1</v>
      </c>
      <c r="AF46" s="3" t="str">
        <f t="shared" si="21"/>
        <v>Nortura</v>
      </c>
      <c r="AG46">
        <f>+'Ark1'!Q403</f>
        <v>39</v>
      </c>
      <c r="AH46">
        <f t="shared" si="22"/>
        <v>9</v>
      </c>
      <c r="AI46" s="9">
        <f>+'Ark1'!R403</f>
        <v>1743</v>
      </c>
      <c r="AJ46">
        <f t="shared" si="23"/>
        <v>-988</v>
      </c>
      <c r="AL46" s="9">
        <f>+'Ark1'!S403</f>
        <v>1742</v>
      </c>
      <c r="AM46" s="98">
        <f>+'Ark1'!AA403</f>
        <v>57.429983525535398</v>
      </c>
      <c r="AN46" s="98">
        <f t="shared" si="24"/>
        <v>-12.327360024911592</v>
      </c>
      <c r="AO46" s="98">
        <f>+'Ark1'!AB403</f>
        <v>56.725302639288792</v>
      </c>
      <c r="AP46" s="1">
        <f>+'Ark1'!U403</f>
        <v>60.742250287026408</v>
      </c>
      <c r="AQ46">
        <f t="shared" si="25"/>
        <v>-0.80487109177815341</v>
      </c>
      <c r="AR46" s="1">
        <f>+'Ark1'!W403</f>
        <v>81.428880597015024</v>
      </c>
      <c r="AS46">
        <f t="shared" si="26"/>
        <v>-3.5446502361637044E-2</v>
      </c>
      <c r="AT46" s="1">
        <f>+'Ark1'!X403</f>
        <v>11.867453517706004</v>
      </c>
      <c r="AU46" s="1">
        <f>+'Ark1'!Y403</f>
        <v>2.92081393855341</v>
      </c>
      <c r="AV46" s="9">
        <f>+'Ark1'!Z403</f>
        <v>-45.534977939510689</v>
      </c>
      <c r="AW46" s="9">
        <f t="shared" si="6"/>
        <v>44.692307692307693</v>
      </c>
      <c r="AX46" s="98">
        <f>+'Ark1'!T403</f>
        <v>16.040160642570285</v>
      </c>
      <c r="AY46" s="98">
        <f>+'Ark1'!V403</f>
        <v>88.221972477805906</v>
      </c>
      <c r="AZ46" s="37"/>
      <c r="BA46" s="14"/>
      <c r="BB46" s="5"/>
      <c r="BC46" s="16"/>
      <c r="BE46" s="3" t="s">
        <v>5</v>
      </c>
      <c r="BF46" s="3" t="s">
        <v>51</v>
      </c>
      <c r="BI46"/>
    </row>
    <row r="47" spans="27:61" ht="15.6">
      <c r="AA47" s="37"/>
      <c r="AB47">
        <f>+'Ark1'!C404</f>
        <v>2020</v>
      </c>
      <c r="AC47">
        <f>+'Ark1'!G404</f>
        <v>2</v>
      </c>
      <c r="AD47" s="3" t="str">
        <f t="shared" si="20"/>
        <v>Vestlandet</v>
      </c>
      <c r="AE47" s="3">
        <f>+'Ark1'!H404</f>
        <v>2</v>
      </c>
      <c r="AF47" s="3" t="str">
        <f t="shared" si="21"/>
        <v>KLF</v>
      </c>
      <c r="AG47">
        <f>+'Ark1'!Q404</f>
        <v>18</v>
      </c>
      <c r="AH47">
        <f t="shared" si="22"/>
        <v>-4</v>
      </c>
      <c r="AI47" s="9">
        <f>+'Ark1'!R404</f>
        <v>1292</v>
      </c>
      <c r="AJ47">
        <f t="shared" si="23"/>
        <v>108</v>
      </c>
      <c r="AL47" s="9">
        <f>+'Ark1'!S404</f>
        <v>1292</v>
      </c>
      <c r="AM47" s="98">
        <f>+'Ark1'!AA404</f>
        <v>42.570016474464595</v>
      </c>
      <c r="AN47" s="98">
        <f t="shared" si="24"/>
        <v>12.327360024911592</v>
      </c>
      <c r="AO47" s="98">
        <f>+'Ark1'!AB404</f>
        <v>43.274697360711237</v>
      </c>
      <c r="AP47" s="1">
        <f>+'Ark1'!U404</f>
        <v>61.729102167182639</v>
      </c>
      <c r="AQ47">
        <f t="shared" si="25"/>
        <v>-0.35704648146599993</v>
      </c>
      <c r="AR47" s="1">
        <f>+'Ark1'!W404</f>
        <v>83.738003095975273</v>
      </c>
      <c r="AS47">
        <f t="shared" si="26"/>
        <v>0.77009769056986954</v>
      </c>
      <c r="AT47" s="1">
        <f>+'Ark1'!X404</f>
        <v>10.582919823357136</v>
      </c>
      <c r="AU47" s="1">
        <f>+'Ark1'!Y404</f>
        <v>2.3010943954576817</v>
      </c>
      <c r="AV47" s="9">
        <f>+'Ark1'!Z404</f>
        <v>-45.601570546693509</v>
      </c>
      <c r="AW47" s="9">
        <f t="shared" si="6"/>
        <v>71.777777777777771</v>
      </c>
      <c r="AX47" s="98">
        <f>+'Ark1'!T404</f>
        <v>16.514705882352938</v>
      </c>
      <c r="AY47" s="98">
        <f>+'Ark1'!V404</f>
        <v>90.723730331500789</v>
      </c>
      <c r="AZ47" s="37"/>
      <c r="BA47" s="14"/>
      <c r="BB47" s="5"/>
      <c r="BC47" s="16"/>
      <c r="BE47" s="3" t="s">
        <v>5</v>
      </c>
      <c r="BF47" s="3" t="s">
        <v>10</v>
      </c>
      <c r="BI47"/>
    </row>
    <row r="48" spans="27:61" ht="15.6">
      <c r="AA48" s="37"/>
      <c r="AB48">
        <f>+'Ark1'!C405</f>
        <v>2020</v>
      </c>
      <c r="AC48">
        <f>+'Ark1'!G405</f>
        <v>3</v>
      </c>
      <c r="AD48" s="3" t="str">
        <f t="shared" si="20"/>
        <v>Midt Norge</v>
      </c>
      <c r="AE48" s="3">
        <f>+'Ark1'!H405</f>
        <v>1</v>
      </c>
      <c r="AF48" s="3" t="str">
        <f t="shared" si="21"/>
        <v>Nortura</v>
      </c>
      <c r="AG48">
        <f>+'Ark1'!Q405</f>
        <v>42</v>
      </c>
      <c r="AH48">
        <f t="shared" si="22"/>
        <v>-4</v>
      </c>
      <c r="AI48" s="9">
        <f>+'Ark1'!R405</f>
        <v>5883</v>
      </c>
      <c r="AJ48">
        <f t="shared" si="23"/>
        <v>1411</v>
      </c>
      <c r="AL48" s="9">
        <f>+'Ark1'!S405</f>
        <v>5882</v>
      </c>
      <c r="AM48" s="98">
        <f>+'Ark1'!AA405</f>
        <v>90.703052728954688</v>
      </c>
      <c r="AN48" s="98">
        <f t="shared" si="24"/>
        <v>24.076115899395703</v>
      </c>
      <c r="AO48" s="98">
        <f>+'Ark1'!AB405</f>
        <v>90.450821918492181</v>
      </c>
      <c r="AP48" s="1">
        <f>+'Ark1'!U405</f>
        <v>61.457667460047603</v>
      </c>
      <c r="AQ48">
        <f t="shared" si="25"/>
        <v>0.27167820310936008</v>
      </c>
      <c r="AR48" s="1">
        <f>+'Ark1'!W405</f>
        <v>82.85303128187681</v>
      </c>
      <c r="AS48">
        <f t="shared" si="26"/>
        <v>3.0922882201042086</v>
      </c>
      <c r="AT48" s="1">
        <f>+'Ark1'!X405</f>
        <v>10.84701303808626</v>
      </c>
      <c r="AU48" s="1">
        <f>+'Ark1'!Y405</f>
        <v>2.5328833359361966</v>
      </c>
      <c r="AV48" s="9">
        <f>+'Ark1'!Z405</f>
        <v>-29.627869185643945</v>
      </c>
      <c r="AW48" s="9">
        <f t="shared" si="6"/>
        <v>140.07142857142858</v>
      </c>
      <c r="AX48" s="98">
        <f>+'Ark1'!T405</f>
        <v>16.357130715621278</v>
      </c>
      <c r="AY48" s="98">
        <f>+'Ark1'!V405</f>
        <v>89.764930966280772</v>
      </c>
      <c r="AZ48" s="37"/>
      <c r="BA48" s="14"/>
      <c r="BB48" s="5"/>
      <c r="BC48" s="16"/>
      <c r="BE48" s="11" t="s">
        <v>55</v>
      </c>
      <c r="BF48" s="11" t="s">
        <v>51</v>
      </c>
      <c r="BI48"/>
    </row>
    <row r="49" spans="27:61" ht="15.6">
      <c r="AA49" s="37"/>
      <c r="AB49">
        <f>+'Ark1'!C406</f>
        <v>2020</v>
      </c>
      <c r="AC49">
        <f>+'Ark1'!G406</f>
        <v>3</v>
      </c>
      <c r="AD49" s="3" t="str">
        <f t="shared" si="20"/>
        <v>Midt Norge</v>
      </c>
      <c r="AE49" s="3">
        <f>+'Ark1'!H406</f>
        <v>2</v>
      </c>
      <c r="AF49" s="3" t="str">
        <f t="shared" si="21"/>
        <v>KLF</v>
      </c>
      <c r="AG49">
        <f>+'Ark1'!Q406</f>
        <v>10</v>
      </c>
      <c r="AH49">
        <f t="shared" si="22"/>
        <v>-3</v>
      </c>
      <c r="AI49" s="9">
        <f>+'Ark1'!R406</f>
        <v>603</v>
      </c>
      <c r="AJ49">
        <f t="shared" si="23"/>
        <v>-1637</v>
      </c>
      <c r="AL49" s="9">
        <f>+'Ark1'!S406</f>
        <v>603</v>
      </c>
      <c r="AM49" s="98">
        <f>+'Ark1'!AA406</f>
        <v>9.296947271045326</v>
      </c>
      <c r="AN49" s="98">
        <f t="shared" si="24"/>
        <v>-24.076115899395688</v>
      </c>
      <c r="AO49" s="98">
        <f>+'Ark1'!AB406</f>
        <v>9.5491780815078151</v>
      </c>
      <c r="AP49" s="1">
        <f>+'Ark1'!U406</f>
        <v>62.71973466003319</v>
      </c>
      <c r="AQ49">
        <f t="shared" si="25"/>
        <v>0.69158452598495046</v>
      </c>
      <c r="AR49" s="1">
        <f>+'Ark1'!W406</f>
        <v>85.31840796019894</v>
      </c>
      <c r="AS49">
        <f t="shared" si="26"/>
        <v>5.2565670307976973</v>
      </c>
      <c r="AT49" s="1">
        <f>+'Ark1'!X406</f>
        <v>11.336858222085619</v>
      </c>
      <c r="AU49" s="1">
        <f>+'Ark1'!Y406</f>
        <v>2.5260287323765702</v>
      </c>
      <c r="AV49" s="9">
        <f>+'Ark1'!Z406</f>
        <v>-48.697403164809486</v>
      </c>
      <c r="AW49" s="9">
        <f t="shared" si="6"/>
        <v>60.3</v>
      </c>
      <c r="AX49" s="98">
        <f>+'Ark1'!T406</f>
        <v>16.621890547263678</v>
      </c>
      <c r="AY49" s="98">
        <f>+'Ark1'!V406</f>
        <v>92.435978288406318</v>
      </c>
      <c r="AZ49" s="37"/>
      <c r="BA49" s="14"/>
      <c r="BB49" s="5"/>
      <c r="BC49" s="16"/>
      <c r="BE49" s="11" t="s">
        <v>55</v>
      </c>
      <c r="BF49" s="11" t="s">
        <v>10</v>
      </c>
      <c r="BI49"/>
    </row>
    <row r="50" spans="27:61" ht="15.6">
      <c r="AA50" s="37"/>
      <c r="AB50">
        <f>+'Ark1'!C407</f>
        <v>2020</v>
      </c>
      <c r="AC50">
        <f>+'Ark1'!G407</f>
        <v>4</v>
      </c>
      <c r="AD50" s="3" t="str">
        <f t="shared" si="20"/>
        <v>Nord Norge</v>
      </c>
      <c r="AE50" s="3">
        <f>+'Ark1'!H407</f>
        <v>1</v>
      </c>
      <c r="AF50" s="3" t="str">
        <f t="shared" si="21"/>
        <v>Nortura</v>
      </c>
      <c r="AG50">
        <f>+'Ark1'!Q407</f>
        <v>8</v>
      </c>
      <c r="AH50">
        <f t="shared" si="22"/>
        <v>1</v>
      </c>
      <c r="AI50" s="9">
        <f>+'Ark1'!R407</f>
        <v>2475</v>
      </c>
      <c r="AJ50">
        <f t="shared" si="23"/>
        <v>59</v>
      </c>
      <c r="AL50" s="9">
        <f>+'Ark1'!S407</f>
        <v>2475</v>
      </c>
      <c r="AM50" s="98">
        <f>+'Ark1'!AA407</f>
        <v>100</v>
      </c>
      <c r="AN50" s="98">
        <f t="shared" si="24"/>
        <v>0</v>
      </c>
      <c r="AO50" s="98">
        <f>+'Ark1'!AB407</f>
        <v>100</v>
      </c>
      <c r="AP50" s="1">
        <f>+'Ark1'!U407</f>
        <v>61.151919191919191</v>
      </c>
      <c r="AQ50">
        <f t="shared" si="25"/>
        <v>-7.5729814703322518E-2</v>
      </c>
      <c r="AR50" s="1">
        <f>+'Ark1'!W407</f>
        <v>82.755357575757614</v>
      </c>
      <c r="AS50">
        <f t="shared" si="26"/>
        <v>3.4955065823801448</v>
      </c>
      <c r="AT50" s="1">
        <f>+'Ark1'!X407</f>
        <v>9.4499802695218147</v>
      </c>
      <c r="AU50" s="1">
        <f>+'Ark1'!Y407</f>
        <v>2.2547707790808862</v>
      </c>
      <c r="AV50" s="9">
        <f>+'Ark1'!Z407</f>
        <v>-41.611608559274067</v>
      </c>
      <c r="AW50" s="9">
        <f t="shared" si="6"/>
        <v>309.375</v>
      </c>
      <c r="AX50" s="98">
        <f>+'Ark1'!T407</f>
        <v>16.370909090909091</v>
      </c>
      <c r="AY50" s="98">
        <f>+'Ark1'!V407</f>
        <v>89.659108966151251</v>
      </c>
      <c r="AZ50" s="37"/>
      <c r="BA50" s="16"/>
      <c r="BB50" s="5"/>
      <c r="BC50" s="16"/>
      <c r="BE50" s="11" t="s">
        <v>7</v>
      </c>
      <c r="BF50" s="11" t="s">
        <v>51</v>
      </c>
      <c r="BI50"/>
    </row>
    <row r="51" spans="27:61">
      <c r="AA51" s="37"/>
      <c r="AB51">
        <f>+'Ark1'!C408</f>
        <v>2020</v>
      </c>
      <c r="AC51">
        <f>+'Ark1'!G408</f>
        <v>4</v>
      </c>
      <c r="AD51" s="3" t="str">
        <f t="shared" si="20"/>
        <v>Nord Norge</v>
      </c>
      <c r="AE51" s="3">
        <f>+'Ark1'!H408</f>
        <v>2</v>
      </c>
      <c r="AF51" s="3" t="str">
        <f t="shared" si="21"/>
        <v>KLF</v>
      </c>
      <c r="AG51">
        <f>+'Ark1'!Q408</f>
        <v>0</v>
      </c>
      <c r="AH51">
        <f t="shared" si="22"/>
        <v>0</v>
      </c>
      <c r="AI51" s="9">
        <f>+'Ark1'!R408</f>
        <v>0</v>
      </c>
      <c r="AJ51">
        <f t="shared" si="23"/>
        <v>0</v>
      </c>
      <c r="AL51" s="9">
        <f>+'Ark1'!S408</f>
        <v>0</v>
      </c>
      <c r="AM51" s="98">
        <f>+'Ark1'!AA408</f>
        <v>0</v>
      </c>
      <c r="AN51" s="98">
        <f t="shared" si="24"/>
        <v>0</v>
      </c>
      <c r="AO51" s="98">
        <f>+'Ark1'!AB408</f>
        <v>0</v>
      </c>
      <c r="AP51" s="1">
        <f>+'Ark1'!U408</f>
        <v>0</v>
      </c>
      <c r="AQ51">
        <f t="shared" si="25"/>
        <v>0</v>
      </c>
      <c r="AR51" s="1">
        <f>+'Ark1'!W408</f>
        <v>0</v>
      </c>
      <c r="AS51">
        <f t="shared" si="26"/>
        <v>0</v>
      </c>
      <c r="AT51" s="1">
        <f>+'Ark1'!X408</f>
        <v>0</v>
      </c>
      <c r="AU51" s="1">
        <f>+'Ark1'!Y408</f>
        <v>0</v>
      </c>
      <c r="AV51" s="9">
        <f>+'Ark1'!Z408</f>
        <v>0</v>
      </c>
      <c r="AW51" s="9" t="e">
        <f t="shared" si="6"/>
        <v>#DIV/0!</v>
      </c>
      <c r="AX51" s="98">
        <f>+'Ark1'!T408</f>
        <v>0</v>
      </c>
      <c r="AY51" s="98">
        <f>+'Ark1'!V408</f>
        <v>0</v>
      </c>
      <c r="AZ51" s="37"/>
      <c r="BE51" s="11" t="s">
        <v>7</v>
      </c>
      <c r="BF51" s="11" t="s">
        <v>10</v>
      </c>
      <c r="BI51"/>
    </row>
    <row r="52" spans="27:61" ht="15.6">
      <c r="AA52" s="37"/>
      <c r="AB52" s="45">
        <f>+'Ark1'!C409</f>
        <v>2019</v>
      </c>
      <c r="AC52" s="45">
        <f>+'Ark1'!G409</f>
        <v>1</v>
      </c>
      <c r="AD52" s="46" t="str">
        <f>+BE52</f>
        <v>Østlandet</v>
      </c>
      <c r="AE52" s="46">
        <f>+'Ark1'!H409</f>
        <v>1</v>
      </c>
      <c r="AF52" s="46" t="str">
        <f>+BF52</f>
        <v>Nortura</v>
      </c>
      <c r="AG52" s="45">
        <f>+'Ark1'!Q409</f>
        <v>41</v>
      </c>
      <c r="AH52" s="45"/>
      <c r="AI52" s="65">
        <f>+'Ark1'!R409</f>
        <v>6287</v>
      </c>
      <c r="AJ52" s="45"/>
      <c r="AK52" s="45"/>
      <c r="AL52" s="65">
        <f>+'Ark1'!S409</f>
        <v>6285</v>
      </c>
      <c r="AM52" s="97">
        <f>+'Ark1'!AA409</f>
        <v>88.586726785965908</v>
      </c>
      <c r="AN52" s="97"/>
      <c r="AO52" s="97">
        <f>+'Ark1'!AB409</f>
        <v>88.279951997699058</v>
      </c>
      <c r="AP52" s="47">
        <f>+'Ark1'!U409</f>
        <v>61.554653937947499</v>
      </c>
      <c r="AQ52" s="45"/>
      <c r="AR52" s="47">
        <f>+'Ark1'!W409</f>
        <v>80.198711217183941</v>
      </c>
      <c r="AS52" s="45"/>
      <c r="AT52" s="47">
        <f>+'Ark1'!X409</f>
        <v>9.4757943062518528</v>
      </c>
      <c r="AU52" s="47">
        <f>+'Ark1'!Y409</f>
        <v>2.5474487330083257</v>
      </c>
      <c r="AV52" s="65">
        <f>+'Ark1'!Z409</f>
        <v>-29.712705867409319</v>
      </c>
      <c r="AW52" s="65">
        <f t="shared" si="6"/>
        <v>153.34146341463415</v>
      </c>
      <c r="AX52" s="97">
        <f>+'Ark1'!T409</f>
        <v>16.378081756004455</v>
      </c>
      <c r="AY52" s="97">
        <f>+'Ark1'!V409</f>
        <v>86.889177916775395</v>
      </c>
      <c r="AZ52" s="37"/>
      <c r="BA52" s="16"/>
      <c r="BC52" s="16"/>
      <c r="BE52" s="3" t="s">
        <v>4</v>
      </c>
      <c r="BF52" s="3" t="s">
        <v>51</v>
      </c>
      <c r="BI52"/>
    </row>
    <row r="53" spans="27:61">
      <c r="AA53" s="37"/>
      <c r="AB53" s="45">
        <f>+'Ark1'!C410</f>
        <v>2019</v>
      </c>
      <c r="AC53" s="45">
        <f>+'Ark1'!G410</f>
        <v>1</v>
      </c>
      <c r="AD53" s="46" t="str">
        <f t="shared" ref="AD53:AD59" si="27">+BE53</f>
        <v>Østlandet</v>
      </c>
      <c r="AE53" s="46">
        <f>+'Ark1'!H410</f>
        <v>2</v>
      </c>
      <c r="AF53" s="46" t="str">
        <f t="shared" ref="AF53:AF59" si="28">+BF53</f>
        <v>KLF</v>
      </c>
      <c r="AG53" s="45">
        <f>+'Ark1'!Q410</f>
        <v>7</v>
      </c>
      <c r="AH53" s="45"/>
      <c r="AI53" s="65">
        <f>+'Ark1'!R410</f>
        <v>810</v>
      </c>
      <c r="AJ53" s="45"/>
      <c r="AK53" s="45"/>
      <c r="AL53" s="65">
        <f>+'Ark1'!S410</f>
        <v>810</v>
      </c>
      <c r="AM53" s="97">
        <f>+'Ark1'!AA410</f>
        <v>11.413273214034103</v>
      </c>
      <c r="AN53" s="97"/>
      <c r="AO53" s="97">
        <f>+'Ark1'!AB410</f>
        <v>11.720048002300947</v>
      </c>
      <c r="AP53" s="47">
        <f>+'Ark1'!U410</f>
        <v>61.879012345679001</v>
      </c>
      <c r="AQ53" s="45"/>
      <c r="AR53" s="47">
        <f>+'Ark1'!W410</f>
        <v>82.603086419753026</v>
      </c>
      <c r="AS53" s="45"/>
      <c r="AT53" s="47">
        <f>+'Ark1'!X410</f>
        <v>8.218278504962452</v>
      </c>
      <c r="AU53" s="47">
        <f>+'Ark1'!Y410</f>
        <v>1.9277515879990099</v>
      </c>
      <c r="AV53" s="65">
        <f>+'Ark1'!Z410</f>
        <v>-22.663234441406647</v>
      </c>
      <c r="AW53" s="65">
        <f t="shared" si="6"/>
        <v>115.71428571428571</v>
      </c>
      <c r="AX53" s="97">
        <f>+'Ark1'!T410</f>
        <v>16.670370370370371</v>
      </c>
      <c r="AY53" s="97">
        <f>+'Ark1'!V410</f>
        <v>89.494134799299061</v>
      </c>
      <c r="AZ53" s="37"/>
      <c r="BE53" s="3" t="s">
        <v>4</v>
      </c>
      <c r="BF53" s="3" t="s">
        <v>10</v>
      </c>
      <c r="BI53"/>
    </row>
    <row r="54" spans="27:61">
      <c r="AA54" s="37"/>
      <c r="AB54" s="45">
        <f>+'Ark1'!C411</f>
        <v>2019</v>
      </c>
      <c r="AC54" s="45">
        <f>+'Ark1'!G411</f>
        <v>2</v>
      </c>
      <c r="AD54" s="46" t="str">
        <f t="shared" si="27"/>
        <v>Vestlandet</v>
      </c>
      <c r="AE54" s="46">
        <f>+'Ark1'!H411</f>
        <v>1</v>
      </c>
      <c r="AF54" s="46" t="str">
        <f t="shared" si="28"/>
        <v>Nortura</v>
      </c>
      <c r="AG54" s="45">
        <f>+'Ark1'!Q411</f>
        <v>30</v>
      </c>
      <c r="AH54" s="45"/>
      <c r="AI54" s="65">
        <f>+'Ark1'!R411</f>
        <v>2731</v>
      </c>
      <c r="AJ54" s="45"/>
      <c r="AK54" s="45"/>
      <c r="AL54" s="65">
        <f>+'Ark1'!S411</f>
        <v>2727</v>
      </c>
      <c r="AM54" s="97">
        <f>+'Ark1'!AA411</f>
        <v>69.75734355044699</v>
      </c>
      <c r="AN54" s="97"/>
      <c r="AO54" s="97">
        <f>+'Ark1'!AB411</f>
        <v>69.325486706607606</v>
      </c>
      <c r="AP54" s="47">
        <f>+'Ark1'!U411</f>
        <v>61.547121378804562</v>
      </c>
      <c r="AQ54" s="45"/>
      <c r="AR54" s="47">
        <f>+'Ark1'!W411</f>
        <v>81.464327099376661</v>
      </c>
      <c r="AS54" s="45"/>
      <c r="AT54" s="47">
        <f>+'Ark1'!X411</f>
        <v>12.020343621439743</v>
      </c>
      <c r="AU54" s="47">
        <f>+'Ark1'!Y411</f>
        <v>2.6110604285152723</v>
      </c>
      <c r="AV54" s="65">
        <f>+'Ark1'!Z411</f>
        <v>-36.420024611580736</v>
      </c>
      <c r="AW54" s="65">
        <f t="shared" si="6"/>
        <v>91.033333333333331</v>
      </c>
      <c r="AX54" s="97">
        <f>+'Ark1'!T411</f>
        <v>16.323690955693884</v>
      </c>
      <c r="AY54" s="97">
        <f>+'Ark1'!V411</f>
        <v>88.260376055662618</v>
      </c>
      <c r="AZ54" s="37"/>
      <c r="BE54" s="3" t="s">
        <v>5</v>
      </c>
      <c r="BF54" s="3" t="s">
        <v>51</v>
      </c>
      <c r="BI54"/>
    </row>
    <row r="55" spans="27:61" ht="15.6">
      <c r="AA55" s="37"/>
      <c r="AB55" s="45">
        <f>+'Ark1'!C412</f>
        <v>2019</v>
      </c>
      <c r="AC55" s="45">
        <f>+'Ark1'!G412</f>
        <v>2</v>
      </c>
      <c r="AD55" s="46" t="str">
        <f t="shared" si="27"/>
        <v>Vestlandet</v>
      </c>
      <c r="AE55" s="46">
        <f>+'Ark1'!H412</f>
        <v>2</v>
      </c>
      <c r="AF55" s="46" t="str">
        <f t="shared" si="28"/>
        <v>KLF</v>
      </c>
      <c r="AG55" s="45">
        <f>+'Ark1'!Q412</f>
        <v>22</v>
      </c>
      <c r="AH55" s="45"/>
      <c r="AI55" s="65">
        <f>+'Ark1'!R412</f>
        <v>1184</v>
      </c>
      <c r="AJ55" s="45"/>
      <c r="AK55" s="45"/>
      <c r="AL55" s="65">
        <f>+'Ark1'!S412</f>
        <v>1184</v>
      </c>
      <c r="AM55" s="97">
        <f>+'Ark1'!AA412</f>
        <v>30.242656449553003</v>
      </c>
      <c r="AN55" s="97"/>
      <c r="AO55" s="97">
        <f>+'Ark1'!AB412</f>
        <v>30.674513293392398</v>
      </c>
      <c r="AP55" s="47">
        <f>+'Ark1'!U412</f>
        <v>62.086148648648638</v>
      </c>
      <c r="AQ55" s="45"/>
      <c r="AR55" s="47">
        <f>+'Ark1'!W412</f>
        <v>82.967905405405403</v>
      </c>
      <c r="AS55" s="45"/>
      <c r="AT55" s="47">
        <f>+'Ark1'!X412</f>
        <v>10.101896413704663</v>
      </c>
      <c r="AU55" s="47">
        <f>+'Ark1'!Y412</f>
        <v>2.3295278560168042</v>
      </c>
      <c r="AV55" s="65">
        <f>+'Ark1'!Z412</f>
        <v>-35.253014519992</v>
      </c>
      <c r="AW55" s="65">
        <f t="shared" si="6"/>
        <v>53.81818181818182</v>
      </c>
      <c r="AX55" s="97">
        <f>+'Ark1'!T412</f>
        <v>16.604729729729733</v>
      </c>
      <c r="AY55" s="97">
        <f>+'Ark1'!V412</f>
        <v>89.889388304881152</v>
      </c>
      <c r="AZ55" s="37"/>
      <c r="BA55" s="5"/>
      <c r="BE55" s="3" t="s">
        <v>5</v>
      </c>
      <c r="BF55" s="3" t="s">
        <v>10</v>
      </c>
      <c r="BI55"/>
    </row>
    <row r="56" spans="27:61">
      <c r="AA56" s="37"/>
      <c r="AB56" s="45">
        <f>+'Ark1'!C413</f>
        <v>2019</v>
      </c>
      <c r="AC56" s="45">
        <f>+'Ark1'!G413</f>
        <v>3</v>
      </c>
      <c r="AD56" s="46" t="str">
        <f t="shared" si="27"/>
        <v>Midt Norge</v>
      </c>
      <c r="AE56" s="46">
        <f>+'Ark1'!H413</f>
        <v>1</v>
      </c>
      <c r="AF56" s="46" t="str">
        <f t="shared" si="28"/>
        <v>Nortura</v>
      </c>
      <c r="AG56" s="45">
        <f>+'Ark1'!Q413</f>
        <v>46</v>
      </c>
      <c r="AH56" s="45"/>
      <c r="AI56" s="65">
        <f>+'Ark1'!R413</f>
        <v>4472</v>
      </c>
      <c r="AJ56" s="45"/>
      <c r="AK56" s="45"/>
      <c r="AL56" s="65">
        <f>+'Ark1'!S413</f>
        <v>4468</v>
      </c>
      <c r="AM56" s="97">
        <f>+'Ark1'!AA413</f>
        <v>66.626936829558986</v>
      </c>
      <c r="AN56" s="97"/>
      <c r="AO56" s="97">
        <f>+'Ark1'!AB413</f>
        <v>66.543304867093738</v>
      </c>
      <c r="AP56" s="47">
        <f>+'Ark1'!U413</f>
        <v>61.185989256938242</v>
      </c>
      <c r="AQ56" s="45"/>
      <c r="AR56" s="47">
        <f>+'Ark1'!W413</f>
        <v>79.760743061772601</v>
      </c>
      <c r="AS56" s="45"/>
      <c r="AT56" s="47">
        <f>+'Ark1'!X413</f>
        <v>10.358354336032972</v>
      </c>
      <c r="AU56" s="47">
        <f>+'Ark1'!Y413</f>
        <v>2.7363416382479304</v>
      </c>
      <c r="AV56" s="65">
        <f>+'Ark1'!Z413</f>
        <v>-41.344736440785773</v>
      </c>
      <c r="AW56" s="65">
        <f t="shared" si="6"/>
        <v>97.217391304347828</v>
      </c>
      <c r="AX56" s="97">
        <f>+'Ark1'!T413</f>
        <v>16.140205724508053</v>
      </c>
      <c r="AY56" s="97">
        <f>+'Ark1'!V413</f>
        <v>86.414672872993009</v>
      </c>
      <c r="AZ56" s="37"/>
      <c r="BA56" s="4"/>
      <c r="BB56" s="4"/>
      <c r="BC56" s="4"/>
      <c r="BE56" s="11" t="s">
        <v>55</v>
      </c>
      <c r="BF56" s="11" t="s">
        <v>51</v>
      </c>
      <c r="BI56"/>
    </row>
    <row r="57" spans="27:61" ht="15.6">
      <c r="AA57" s="37"/>
      <c r="AB57" s="45">
        <f>+'Ark1'!C414</f>
        <v>2019</v>
      </c>
      <c r="AC57" s="45">
        <f>+'Ark1'!G414</f>
        <v>3</v>
      </c>
      <c r="AD57" s="46" t="str">
        <f t="shared" si="27"/>
        <v>Midt Norge</v>
      </c>
      <c r="AE57" s="46">
        <f>+'Ark1'!H414</f>
        <v>2</v>
      </c>
      <c r="AF57" s="46" t="str">
        <f t="shared" si="28"/>
        <v>KLF</v>
      </c>
      <c r="AG57" s="45">
        <f>+'Ark1'!Q414</f>
        <v>13</v>
      </c>
      <c r="AH57" s="45"/>
      <c r="AI57" s="65">
        <f>+'Ark1'!R414</f>
        <v>2240</v>
      </c>
      <c r="AJ57" s="45"/>
      <c r="AK57" s="45"/>
      <c r="AL57" s="65">
        <f>+'Ark1'!S414</f>
        <v>2238</v>
      </c>
      <c r="AM57" s="97">
        <f>+'Ark1'!AA414</f>
        <v>33.373063170441014</v>
      </c>
      <c r="AN57" s="97"/>
      <c r="AO57" s="97">
        <f>+'Ark1'!AB414</f>
        <v>33.456695132906269</v>
      </c>
      <c r="AP57" s="47">
        <f>+'Ark1'!U414</f>
        <v>62.028150134048239</v>
      </c>
      <c r="AQ57" s="45"/>
      <c r="AR57" s="47">
        <f>+'Ark1'!W414</f>
        <v>80.061840929401242</v>
      </c>
      <c r="AS57" s="45"/>
      <c r="AT57" s="47">
        <f>+'Ark1'!X414</f>
        <v>12.399120569282651</v>
      </c>
      <c r="AU57" s="47">
        <f>+'Ark1'!Y414</f>
        <v>2.8048874220194846</v>
      </c>
      <c r="AV57" s="65">
        <f>+'Ark1'!Z414</f>
        <v>-49.608600660852005</v>
      </c>
      <c r="AW57" s="65">
        <f t="shared" si="6"/>
        <v>172.30769230769232</v>
      </c>
      <c r="AX57" s="97">
        <f>+'Ark1'!T414</f>
        <v>16.425000000000001</v>
      </c>
      <c r="AY57" s="97">
        <f>+'Ark1'!V414</f>
        <v>86.740889414302515</v>
      </c>
      <c r="AZ57" s="37"/>
      <c r="BA57" s="11"/>
      <c r="BB57" s="1"/>
      <c r="BC57" s="5"/>
      <c r="BE57" s="11" t="s">
        <v>55</v>
      </c>
      <c r="BF57" s="11" t="s">
        <v>10</v>
      </c>
      <c r="BI57"/>
    </row>
    <row r="58" spans="27:61" ht="15.6">
      <c r="AA58" s="37"/>
      <c r="AB58" s="45">
        <f>+'Ark1'!C415</f>
        <v>2019</v>
      </c>
      <c r="AC58" s="45">
        <f>+'Ark1'!G415</f>
        <v>4</v>
      </c>
      <c r="AD58" s="46" t="str">
        <f t="shared" si="27"/>
        <v>Nord Norge</v>
      </c>
      <c r="AE58" s="46">
        <f>+'Ark1'!H415</f>
        <v>1</v>
      </c>
      <c r="AF58" s="46" t="str">
        <f t="shared" si="28"/>
        <v>Nortura</v>
      </c>
      <c r="AG58" s="45">
        <f>+'Ark1'!Q415</f>
        <v>7</v>
      </c>
      <c r="AH58" s="45"/>
      <c r="AI58" s="65">
        <f>+'Ark1'!R415</f>
        <v>2416</v>
      </c>
      <c r="AJ58" s="45"/>
      <c r="AK58" s="45"/>
      <c r="AL58" s="65">
        <f>+'Ark1'!S415</f>
        <v>2416</v>
      </c>
      <c r="AM58" s="97">
        <f>+'Ark1'!AA415</f>
        <v>100</v>
      </c>
      <c r="AN58" s="97"/>
      <c r="AO58" s="97">
        <f>+'Ark1'!AB415</f>
        <v>100</v>
      </c>
      <c r="AP58" s="47">
        <f>+'Ark1'!U415</f>
        <v>61.227649006622514</v>
      </c>
      <c r="AQ58" s="45"/>
      <c r="AR58" s="47">
        <f>+'Ark1'!W415</f>
        <v>79.259850993377469</v>
      </c>
      <c r="AS58" s="45"/>
      <c r="AT58" s="47">
        <f>+'Ark1'!X415</f>
        <v>7.857409544246555</v>
      </c>
      <c r="AU58" s="47">
        <f>+'Ark1'!Y415</f>
        <v>2.2194199549445544</v>
      </c>
      <c r="AV58" s="65">
        <f>+'Ark1'!Z415</f>
        <v>-35.371427937343363</v>
      </c>
      <c r="AW58" s="65">
        <f t="shared" si="6"/>
        <v>345.14285714285717</v>
      </c>
      <c r="AX58" s="97">
        <f>+'Ark1'!T415</f>
        <v>16.338162251655628</v>
      </c>
      <c r="AY58" s="97">
        <f>+'Ark1'!V415</f>
        <v>85.871994575706751</v>
      </c>
      <c r="AZ58" s="37"/>
      <c r="BA58" s="11"/>
      <c r="BB58" s="1"/>
      <c r="BC58" s="5"/>
      <c r="BE58" s="11" t="s">
        <v>7</v>
      </c>
      <c r="BF58" s="11" t="s">
        <v>51</v>
      </c>
      <c r="BI58"/>
    </row>
    <row r="59" spans="27:61" ht="15.6">
      <c r="AA59" s="37"/>
      <c r="AB59" s="45">
        <f>+'Ark1'!C416</f>
        <v>2019</v>
      </c>
      <c r="AC59" s="45">
        <f>+'Ark1'!G416</f>
        <v>4</v>
      </c>
      <c r="AD59" s="46" t="str">
        <f t="shared" si="27"/>
        <v>Nord Norge</v>
      </c>
      <c r="AE59" s="46">
        <f>+'Ark1'!H416</f>
        <v>2</v>
      </c>
      <c r="AF59" s="46" t="str">
        <f t="shared" si="28"/>
        <v>KLF</v>
      </c>
      <c r="AG59" s="45">
        <f>+'Ark1'!Q416</f>
        <v>0</v>
      </c>
      <c r="AH59" s="45"/>
      <c r="AI59" s="65">
        <f>+'Ark1'!R416</f>
        <v>0</v>
      </c>
      <c r="AJ59" s="45"/>
      <c r="AK59" s="45"/>
      <c r="AL59" s="65">
        <f>+'Ark1'!S416</f>
        <v>0</v>
      </c>
      <c r="AM59" s="97">
        <f>+'Ark1'!AA416</f>
        <v>0</v>
      </c>
      <c r="AN59" s="97"/>
      <c r="AO59" s="97">
        <f>+'Ark1'!AB416</f>
        <v>0</v>
      </c>
      <c r="AP59" s="47">
        <f>+'Ark1'!U416</f>
        <v>0</v>
      </c>
      <c r="AQ59" s="45"/>
      <c r="AR59" s="47">
        <f>+'Ark1'!W416</f>
        <v>0</v>
      </c>
      <c r="AS59" s="45"/>
      <c r="AT59" s="47">
        <f>+'Ark1'!X416</f>
        <v>0</v>
      </c>
      <c r="AU59" s="47">
        <f>+'Ark1'!Y416</f>
        <v>0</v>
      </c>
      <c r="AV59" s="65">
        <f>+'Ark1'!Z416</f>
        <v>0</v>
      </c>
      <c r="AW59" s="65" t="e">
        <f t="shared" si="6"/>
        <v>#DIV/0!</v>
      </c>
      <c r="AX59" s="97">
        <f>+'Ark1'!T416</f>
        <v>0</v>
      </c>
      <c r="AY59" s="97">
        <f>+'Ark1'!V416</f>
        <v>0</v>
      </c>
      <c r="AZ59" s="37"/>
      <c r="BA59" s="11"/>
      <c r="BB59" s="1"/>
      <c r="BC59" s="5"/>
      <c r="BE59" s="11" t="s">
        <v>7</v>
      </c>
      <c r="BF59" s="11" t="s">
        <v>10</v>
      </c>
      <c r="BI59"/>
    </row>
    <row r="60" spans="27:61"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111"/>
      <c r="AN60" s="111"/>
      <c r="AO60" s="111"/>
      <c r="AP60" s="37"/>
      <c r="AQ60" s="37"/>
      <c r="AR60" s="37"/>
      <c r="AS60" s="37"/>
      <c r="AT60" s="37"/>
      <c r="AU60" s="37"/>
      <c r="AV60" s="64"/>
      <c r="AW60" s="64"/>
      <c r="AX60" s="111"/>
      <c r="AY60" s="111"/>
      <c r="AZ60" s="37"/>
      <c r="BI60"/>
    </row>
    <row r="61" spans="27:61"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111"/>
      <c r="AN61" s="111"/>
      <c r="AO61" s="111"/>
      <c r="AP61" s="37"/>
      <c r="AQ61" s="37"/>
      <c r="AR61" s="37"/>
      <c r="AS61" s="37"/>
      <c r="AT61" s="37"/>
      <c r="AU61" s="37"/>
      <c r="AV61" s="64"/>
      <c r="AW61" s="64"/>
      <c r="AX61" s="111"/>
      <c r="AY61" s="111"/>
      <c r="AZ61" s="37"/>
      <c r="BI61"/>
    </row>
    <row r="62" spans="27:61">
      <c r="AG62" s="12"/>
      <c r="AH62" s="12"/>
      <c r="AI62" s="12"/>
      <c r="AJ62" s="12"/>
      <c r="AK62" s="12"/>
      <c r="AL62" s="12"/>
      <c r="AO62" s="3"/>
      <c r="AP62" s="3"/>
      <c r="AT62" s="78"/>
      <c r="AX62" s="50"/>
      <c r="AZ62" s="51"/>
      <c r="BA62" s="1"/>
      <c r="BC62" s="1"/>
      <c r="BD62" s="1"/>
      <c r="BF62" s="1"/>
      <c r="BG62" s="1"/>
      <c r="BH62" s="1"/>
    </row>
    <row r="63" spans="27:61">
      <c r="AG63" s="12"/>
      <c r="AH63" s="12"/>
      <c r="AI63" s="12"/>
      <c r="AJ63" s="12"/>
      <c r="AK63" s="12"/>
      <c r="AL63" s="12"/>
      <c r="AO63" s="3"/>
      <c r="AP63" s="3"/>
      <c r="AT63" s="78"/>
      <c r="AX63" s="50"/>
      <c r="AZ63" s="51"/>
      <c r="BA63" s="1"/>
      <c r="BC63" s="1"/>
      <c r="BD63" s="1"/>
      <c r="BF63" s="1"/>
      <c r="BG63" s="1"/>
      <c r="BH63" s="1"/>
    </row>
    <row r="64" spans="27:61">
      <c r="AG64" s="12"/>
      <c r="AH64" s="12"/>
      <c r="AI64" s="12"/>
      <c r="AJ64" s="12"/>
      <c r="AK64" s="12"/>
      <c r="AL64" s="12"/>
      <c r="AO64" s="3"/>
      <c r="AP64" s="3"/>
      <c r="AT64" s="78"/>
      <c r="AX64" s="50"/>
      <c r="AZ64" s="51"/>
      <c r="BA64" s="1"/>
      <c r="BC64" s="1"/>
      <c r="BD64" s="1"/>
      <c r="BF64" s="1"/>
      <c r="BG64" s="1"/>
      <c r="BH64" s="1"/>
    </row>
    <row r="65" spans="33:60">
      <c r="AG65" s="12"/>
      <c r="AH65" s="12"/>
      <c r="AI65" s="12"/>
      <c r="AJ65" s="12"/>
      <c r="AK65" s="12"/>
      <c r="AL65" s="12"/>
      <c r="AO65" s="3"/>
      <c r="AP65" s="3"/>
      <c r="AT65" s="78"/>
      <c r="AX65" s="50"/>
      <c r="AZ65" s="51"/>
      <c r="BA65" s="1"/>
      <c r="BC65" s="1"/>
      <c r="BD65" s="1"/>
      <c r="BF65" s="1"/>
      <c r="BG65" s="1"/>
      <c r="BH65" s="1"/>
    </row>
    <row r="66" spans="33:60">
      <c r="AG66" s="12"/>
      <c r="AH66" s="12"/>
      <c r="AI66" s="12"/>
      <c r="AJ66" s="12"/>
      <c r="AK66" s="12"/>
      <c r="AL66" s="12"/>
      <c r="AO66" s="3"/>
      <c r="AP66" s="3"/>
      <c r="AT66" s="78"/>
      <c r="AX66" s="50"/>
      <c r="AZ66" s="51"/>
      <c r="BA66" s="1"/>
      <c r="BC66" s="1"/>
      <c r="BD66" s="1"/>
      <c r="BF66" s="1"/>
      <c r="BG66" s="1"/>
      <c r="BH66" s="1"/>
    </row>
    <row r="67" spans="33:60">
      <c r="AG67" s="12"/>
      <c r="AH67" s="12"/>
      <c r="AI67" s="12"/>
      <c r="AJ67" s="12"/>
      <c r="AK67" s="12"/>
      <c r="AL67" s="12"/>
      <c r="AO67" s="3"/>
      <c r="AP67" s="3"/>
      <c r="AT67" s="78"/>
      <c r="AX67" s="50"/>
      <c r="AZ67" s="51"/>
      <c r="BA67" s="1"/>
      <c r="BC67" s="1"/>
      <c r="BD67" s="1"/>
      <c r="BF67" s="1"/>
      <c r="BG67" s="1"/>
      <c r="BH67" s="1"/>
    </row>
    <row r="68" spans="33:60">
      <c r="AG68" s="12"/>
      <c r="AH68" s="12"/>
      <c r="AI68" s="12"/>
      <c r="AJ68" s="12"/>
      <c r="AK68" s="12"/>
      <c r="AL68" s="12"/>
      <c r="AO68" s="3"/>
      <c r="AP68" s="3"/>
      <c r="AT68" s="78"/>
      <c r="AX68" s="50"/>
      <c r="AZ68" s="51"/>
      <c r="BA68" s="1"/>
      <c r="BC68" s="1"/>
      <c r="BD68" s="1"/>
      <c r="BF68" s="1"/>
      <c r="BG68" s="1"/>
      <c r="BH68" s="1"/>
    </row>
    <row r="69" spans="33:60">
      <c r="AG69" s="12"/>
      <c r="AH69" s="12"/>
      <c r="AI69" s="12"/>
      <c r="AJ69" s="12"/>
      <c r="AK69" s="12"/>
      <c r="AL69" s="12"/>
      <c r="AO69" s="3"/>
      <c r="AP69" s="3"/>
      <c r="AT69" s="78"/>
      <c r="AX69" s="50"/>
      <c r="AZ69" s="51"/>
      <c r="BA69" s="1"/>
      <c r="BC69" s="1"/>
      <c r="BD69" s="1"/>
      <c r="BF69" s="1"/>
      <c r="BG69" s="1"/>
      <c r="BH69" s="1"/>
    </row>
    <row r="70" spans="33:60">
      <c r="AG70" s="12"/>
      <c r="AH70" s="12"/>
      <c r="AI70" s="12"/>
      <c r="AJ70" s="12"/>
      <c r="AK70" s="12"/>
      <c r="AL70" s="12"/>
      <c r="AO70" s="3"/>
      <c r="AP70" s="3"/>
      <c r="AT70" s="78"/>
      <c r="AX70" s="50"/>
      <c r="AZ70" s="51"/>
      <c r="BA70" s="1"/>
      <c r="BC70" s="1"/>
      <c r="BD70" s="1"/>
      <c r="BF70" s="1"/>
      <c r="BG70" s="1"/>
      <c r="BH70" s="1"/>
    </row>
    <row r="71" spans="33:60">
      <c r="AG71" s="12"/>
      <c r="AH71" s="12"/>
      <c r="AI71" s="12"/>
      <c r="AJ71" s="12"/>
      <c r="AK71" s="12"/>
      <c r="AL71" s="12"/>
      <c r="AO71" s="3"/>
      <c r="AP71" s="3"/>
      <c r="AT71" s="78"/>
      <c r="AW71" s="112"/>
      <c r="AX71" s="50"/>
      <c r="AZ71" s="51"/>
      <c r="BA71" s="1"/>
      <c r="BC71" s="1"/>
      <c r="BD71" s="1"/>
      <c r="BF71" s="1"/>
      <c r="BG71" s="1"/>
      <c r="BH71" s="1"/>
    </row>
    <row r="72" spans="33:60">
      <c r="AG72" s="12"/>
      <c r="AH72" s="12"/>
      <c r="AI72" s="12"/>
      <c r="AJ72" s="12"/>
      <c r="AK72" s="12"/>
      <c r="AL72" s="12"/>
      <c r="AO72" s="3"/>
      <c r="AP72" s="3"/>
      <c r="AT72" s="78"/>
      <c r="AW72" s="112"/>
      <c r="AX72" s="50"/>
      <c r="AZ72" s="51"/>
      <c r="BA72" s="1"/>
      <c r="BC72" s="1"/>
      <c r="BD72" s="1"/>
      <c r="BF72" s="1"/>
      <c r="BG72" s="1"/>
      <c r="BH72" s="1"/>
    </row>
    <row r="73" spans="33:60">
      <c r="AG73" s="12"/>
      <c r="AH73" s="12"/>
      <c r="AI73" s="12"/>
      <c r="AJ73" s="12"/>
      <c r="AK73" s="12"/>
      <c r="AL73" s="12"/>
      <c r="AO73" s="3"/>
      <c r="AP73" s="3"/>
      <c r="AT73" s="78"/>
      <c r="AW73" s="112"/>
      <c r="AX73" s="50"/>
      <c r="AZ73" s="51"/>
      <c r="BA73" s="1"/>
      <c r="BC73" s="1"/>
      <c r="BD73" s="1"/>
      <c r="BF73" s="1"/>
      <c r="BG73" s="1"/>
      <c r="BH73" s="1"/>
    </row>
    <row r="74" spans="33:60">
      <c r="AG74" s="12"/>
      <c r="AH74" s="12"/>
      <c r="AI74" s="12"/>
      <c r="AJ74" s="12"/>
      <c r="AK74" s="12"/>
      <c r="AL74" s="12"/>
      <c r="AO74" s="3"/>
      <c r="AP74" s="3"/>
      <c r="AT74" s="78"/>
      <c r="AW74" s="112"/>
      <c r="AX74" s="50"/>
      <c r="AZ74" s="51"/>
      <c r="BA74" s="1"/>
      <c r="BC74" s="1"/>
      <c r="BD74" s="1"/>
      <c r="BF74" s="1"/>
      <c r="BG74" s="1"/>
      <c r="BH74" s="1"/>
    </row>
    <row r="75" spans="33:60">
      <c r="AG75" s="12"/>
      <c r="AH75" s="12"/>
      <c r="AI75" s="12"/>
      <c r="AJ75" s="12"/>
      <c r="AK75" s="12"/>
      <c r="AL75" s="12"/>
      <c r="AO75" s="3"/>
      <c r="AP75" s="3"/>
      <c r="AT75" s="78"/>
      <c r="AW75" s="112"/>
      <c r="AX75" s="50"/>
      <c r="AZ75" s="51"/>
      <c r="BA75" s="1"/>
      <c r="BC75" s="1"/>
      <c r="BD75" s="1"/>
      <c r="BF75" s="1"/>
      <c r="BG75" s="1"/>
      <c r="BH75" s="1"/>
    </row>
    <row r="76" spans="33:60">
      <c r="AG76" s="12"/>
      <c r="AH76" s="12"/>
      <c r="AI76" s="12"/>
      <c r="AJ76" s="12"/>
      <c r="AK76" s="12"/>
      <c r="AL76" s="12"/>
      <c r="AO76" s="3"/>
      <c r="AP76" s="3"/>
      <c r="AT76" s="78"/>
      <c r="AW76" s="112"/>
      <c r="AX76" s="50"/>
      <c r="AZ76" s="51"/>
      <c r="BA76" s="1"/>
      <c r="BC76" s="1"/>
      <c r="BD76" s="1"/>
      <c r="BF76" s="1"/>
      <c r="BG76" s="1"/>
      <c r="BH76" s="1"/>
    </row>
    <row r="77" spans="33:60">
      <c r="AG77" s="12"/>
      <c r="AH77" s="12"/>
      <c r="AI77" s="12"/>
      <c r="AJ77" s="12"/>
      <c r="AK77" s="12"/>
      <c r="AL77" s="12"/>
      <c r="AO77" s="3"/>
      <c r="AP77" s="3"/>
      <c r="AT77" s="78"/>
      <c r="AW77" s="112"/>
      <c r="AX77" s="50"/>
      <c r="AZ77" s="51"/>
      <c r="BA77" s="1"/>
      <c r="BC77" s="1"/>
      <c r="BD77" s="1"/>
      <c r="BF77" s="1"/>
      <c r="BG77" s="1"/>
      <c r="BH77" s="1"/>
    </row>
    <row r="78" spans="33:60">
      <c r="AG78" s="12"/>
      <c r="AH78" s="12"/>
      <c r="AI78" s="12"/>
      <c r="AJ78" s="12"/>
      <c r="AK78" s="12"/>
      <c r="AL78" s="12"/>
      <c r="AO78" s="3"/>
      <c r="AP78" s="3"/>
      <c r="AT78" s="78"/>
      <c r="AW78" s="112"/>
      <c r="AX78" s="50"/>
      <c r="AZ78" s="51"/>
      <c r="BA78" s="1"/>
      <c r="BC78" s="1"/>
      <c r="BD78" s="1"/>
      <c r="BF78" s="1"/>
      <c r="BG78" s="1"/>
      <c r="BH78" s="1"/>
    </row>
    <row r="79" spans="33:60">
      <c r="AG79" s="12"/>
      <c r="AH79" s="12"/>
      <c r="AI79" s="12"/>
      <c r="AJ79" s="12"/>
      <c r="AK79" s="12"/>
      <c r="AL79" s="12"/>
      <c r="AO79" s="3"/>
      <c r="AP79" s="3"/>
      <c r="AT79" s="78"/>
      <c r="AW79" s="112"/>
      <c r="AX79" s="50"/>
      <c r="AZ79" s="51"/>
      <c r="BA79" s="1"/>
      <c r="BC79" s="1"/>
      <c r="BD79" s="1"/>
      <c r="BF79" s="1"/>
      <c r="BG79" s="1"/>
      <c r="BH79" s="1"/>
    </row>
    <row r="80" spans="33:60">
      <c r="AG80" s="12"/>
      <c r="AH80" s="12"/>
      <c r="AI80" s="12"/>
      <c r="AJ80" s="12"/>
      <c r="AK80" s="12"/>
      <c r="AL80" s="12"/>
      <c r="AO80" s="3"/>
      <c r="AP80" s="3"/>
      <c r="AT80" s="78"/>
      <c r="AW80" s="112"/>
      <c r="AX80" s="50"/>
      <c r="AZ80" s="51"/>
      <c r="BA80" s="1"/>
      <c r="BC80" s="1"/>
      <c r="BD80" s="1"/>
      <c r="BF80" s="1"/>
      <c r="BG80" s="1"/>
      <c r="BH80" s="1"/>
    </row>
    <row r="81" spans="33:60">
      <c r="AG81" s="12"/>
      <c r="AH81" s="12"/>
      <c r="AI81" s="12"/>
      <c r="AJ81" s="12"/>
      <c r="AK81" s="12"/>
      <c r="AL81" s="12"/>
      <c r="AO81" s="3"/>
      <c r="AP81" s="3"/>
      <c r="AT81" s="78"/>
      <c r="AW81" s="112"/>
      <c r="AX81" s="50"/>
      <c r="AZ81" s="51"/>
      <c r="BA81" s="1"/>
      <c r="BC81" s="1"/>
      <c r="BD81" s="1"/>
      <c r="BF81" s="1"/>
      <c r="BG81" s="1"/>
      <c r="BH81" s="1"/>
    </row>
    <row r="82" spans="33:60">
      <c r="AG82" s="12"/>
      <c r="AH82" s="12"/>
      <c r="AI82" s="12"/>
      <c r="AJ82" s="12"/>
      <c r="AK82" s="12"/>
      <c r="AL82" s="12"/>
      <c r="AO82" s="3"/>
      <c r="AP82" s="3"/>
      <c r="AT82" s="78"/>
      <c r="AW82" s="112"/>
      <c r="AX82" s="50"/>
      <c r="AZ82" s="51"/>
      <c r="BA82" s="1"/>
      <c r="BC82" s="1"/>
      <c r="BD82" s="1"/>
      <c r="BF82" s="1"/>
      <c r="BG82" s="1"/>
      <c r="BH82" s="1"/>
    </row>
    <row r="83" spans="33:60">
      <c r="AG83" s="12"/>
      <c r="AH83" s="12"/>
      <c r="AI83" s="12"/>
      <c r="AJ83" s="12"/>
      <c r="AK83" s="12"/>
      <c r="AL83" s="12"/>
      <c r="AO83" s="3"/>
      <c r="AP83" s="3"/>
      <c r="AT83" s="78"/>
      <c r="AW83" s="112"/>
      <c r="AX83" s="50"/>
      <c r="AZ83" s="51"/>
      <c r="BA83" s="1"/>
      <c r="BC83" s="1"/>
      <c r="BD83" s="1"/>
      <c r="BF83" s="1"/>
      <c r="BG83" s="1"/>
      <c r="BH83" s="1"/>
    </row>
    <row r="84" spans="33:60">
      <c r="AG84" s="12"/>
      <c r="AH84" s="12"/>
      <c r="AI84" s="12"/>
      <c r="AJ84" s="12"/>
      <c r="AK84" s="12"/>
      <c r="AL84" s="12"/>
      <c r="AO84" s="3"/>
      <c r="AP84" s="3"/>
      <c r="AT84" s="78"/>
      <c r="AW84" s="112"/>
      <c r="AX84" s="50"/>
      <c r="AZ84" s="51"/>
      <c r="BA84" s="1"/>
      <c r="BC84" s="1"/>
      <c r="BD84" s="1"/>
      <c r="BF84" s="1"/>
      <c r="BG84" s="1"/>
      <c r="BH84" s="1"/>
    </row>
    <row r="85" spans="33:60">
      <c r="AG85" s="12"/>
      <c r="AH85" s="12"/>
      <c r="AI85" s="12"/>
      <c r="AJ85" s="12"/>
      <c r="AK85" s="12"/>
      <c r="AL85" s="12"/>
      <c r="AO85" s="3"/>
      <c r="AP85" s="3"/>
      <c r="AT85" s="78"/>
      <c r="AW85" s="112"/>
      <c r="AX85" s="50"/>
      <c r="AZ85" s="51"/>
      <c r="BA85" s="1"/>
      <c r="BC85" s="1"/>
      <c r="BD85" s="1"/>
      <c r="BF85" s="1"/>
      <c r="BG85" s="1"/>
      <c r="BH85" s="1"/>
    </row>
    <row r="86" spans="33:60">
      <c r="AG86" s="12"/>
      <c r="AH86" s="12"/>
      <c r="AI86" s="12"/>
      <c r="AJ86" s="12"/>
      <c r="AK86" s="12"/>
      <c r="AL86" s="12"/>
      <c r="AO86" s="3"/>
      <c r="AP86" s="3"/>
      <c r="AT86" s="78"/>
      <c r="AW86" s="112"/>
      <c r="AX86" s="50"/>
      <c r="AZ86" s="51"/>
      <c r="BA86" s="1"/>
      <c r="BC86" s="1"/>
      <c r="BD86" s="1"/>
      <c r="BF86" s="1"/>
      <c r="BG86" s="1"/>
      <c r="BH86" s="1"/>
    </row>
    <row r="87" spans="33:60">
      <c r="AG87" s="12"/>
      <c r="AH87" s="12"/>
      <c r="AI87" s="12"/>
      <c r="AJ87" s="12"/>
      <c r="AK87" s="12"/>
      <c r="AL87" s="12"/>
      <c r="AO87" s="3"/>
      <c r="AP87" s="3"/>
      <c r="AT87" s="78"/>
      <c r="AW87" s="112"/>
      <c r="AX87" s="50"/>
      <c r="AZ87" s="51"/>
      <c r="BA87" s="1"/>
      <c r="BC87" s="1"/>
      <c r="BD87" s="1"/>
      <c r="BF87" s="1"/>
      <c r="BG87" s="1"/>
      <c r="BH87" s="1"/>
    </row>
    <row r="88" spans="33:60">
      <c r="AG88" s="12"/>
      <c r="AH88" s="12"/>
      <c r="AI88" s="12"/>
      <c r="AJ88" s="12"/>
      <c r="AK88" s="12"/>
      <c r="AL88" s="12"/>
      <c r="AO88" s="3"/>
      <c r="AP88" s="3"/>
      <c r="AT88" s="78"/>
      <c r="AW88" s="112"/>
      <c r="AX88" s="50"/>
      <c r="AZ88" s="51"/>
      <c r="BA88" s="1"/>
      <c r="BC88" s="1"/>
      <c r="BD88" s="1"/>
      <c r="BF88" s="1"/>
      <c r="BG88" s="1"/>
      <c r="BH88" s="1"/>
    </row>
    <row r="89" spans="33:60">
      <c r="AG89" s="12"/>
      <c r="AH89" s="12"/>
      <c r="AI89" s="12"/>
      <c r="AJ89" s="12"/>
      <c r="AK89" s="12"/>
      <c r="AL89" s="12"/>
      <c r="AO89" s="3"/>
      <c r="AP89" s="3"/>
      <c r="AT89" s="78"/>
      <c r="AW89" s="112"/>
      <c r="AX89" s="50"/>
      <c r="AZ89" s="51"/>
      <c r="BA89" s="1"/>
      <c r="BC89" s="1"/>
      <c r="BD89" s="1"/>
      <c r="BF89" s="1"/>
      <c r="BG89" s="1"/>
      <c r="BH89" s="1"/>
    </row>
    <row r="90" spans="33:60">
      <c r="AG90" s="12"/>
      <c r="AH90" s="12"/>
      <c r="AI90" s="12"/>
      <c r="AJ90" s="12"/>
      <c r="AK90" s="12"/>
      <c r="AL90" s="12"/>
      <c r="AO90" s="3"/>
      <c r="AP90" s="3"/>
      <c r="AT90" s="78"/>
      <c r="AW90" s="112"/>
      <c r="AX90" s="50"/>
      <c r="AZ90" s="51"/>
      <c r="BA90" s="1"/>
      <c r="BC90" s="1"/>
      <c r="BD90" s="1"/>
      <c r="BF90" s="1"/>
      <c r="BG90" s="1"/>
      <c r="BH90" s="1"/>
    </row>
    <row r="91" spans="33:60">
      <c r="AG91" s="12"/>
      <c r="AH91" s="12"/>
      <c r="AI91" s="12"/>
      <c r="AJ91" s="12"/>
      <c r="AK91" s="12"/>
      <c r="AL91" s="12"/>
      <c r="AO91" s="3"/>
      <c r="AP91" s="3"/>
      <c r="AT91" s="78"/>
      <c r="AW91" s="112"/>
      <c r="AX91" s="50"/>
      <c r="AZ91" s="51"/>
      <c r="BA91" s="1"/>
      <c r="BC91" s="1"/>
      <c r="BD91" s="1"/>
      <c r="BF91" s="1"/>
      <c r="BG91" s="1"/>
      <c r="BH91" s="1"/>
    </row>
    <row r="92" spans="33:60">
      <c r="AG92" s="12"/>
      <c r="AH92" s="12"/>
      <c r="AI92" s="12"/>
      <c r="AJ92" s="12"/>
      <c r="AK92" s="12"/>
      <c r="AL92" s="12"/>
      <c r="AO92" s="3"/>
      <c r="AP92" s="3"/>
      <c r="AT92" s="78"/>
      <c r="AW92" s="112"/>
      <c r="AX92" s="50"/>
      <c r="AZ92" s="51"/>
      <c r="BA92" s="1"/>
      <c r="BC92" s="1"/>
      <c r="BD92" s="1"/>
      <c r="BF92" s="1"/>
      <c r="BG92" s="1"/>
      <c r="BH92" s="1"/>
    </row>
    <row r="93" spans="33:60">
      <c r="AG93" s="12"/>
      <c r="AH93" s="12"/>
      <c r="AI93" s="12"/>
      <c r="AJ93" s="12"/>
      <c r="AK93" s="12"/>
      <c r="AL93" s="12"/>
      <c r="AO93" s="3"/>
      <c r="AP93" s="3"/>
      <c r="AT93" s="78"/>
      <c r="AW93" s="112"/>
      <c r="AX93" s="50"/>
      <c r="AZ93" s="51"/>
      <c r="BA93" s="1"/>
      <c r="BC93" s="1"/>
      <c r="BD93" s="1"/>
      <c r="BF93" s="1"/>
      <c r="BG93" s="1"/>
      <c r="BH93" s="1"/>
    </row>
    <row r="94" spans="33:60">
      <c r="AG94" s="12"/>
      <c r="AH94" s="12"/>
      <c r="AI94" s="12"/>
      <c r="AJ94" s="12"/>
      <c r="AK94" s="12"/>
      <c r="AL94" s="12"/>
      <c r="AO94" s="3"/>
      <c r="AP94" s="3"/>
      <c r="AT94" s="78"/>
      <c r="AW94" s="112"/>
      <c r="AX94" s="50"/>
      <c r="AZ94" s="51"/>
      <c r="BA94" s="1"/>
      <c r="BC94" s="1"/>
      <c r="BD94" s="1"/>
      <c r="BF94" s="1"/>
      <c r="BG94" s="1"/>
      <c r="BH94" s="1"/>
    </row>
    <row r="95" spans="33:60">
      <c r="AG95" s="12"/>
      <c r="AH95" s="12"/>
      <c r="AI95" s="12"/>
      <c r="AJ95" s="12"/>
      <c r="AK95" s="12"/>
      <c r="AL95" s="12"/>
      <c r="AO95" s="3"/>
      <c r="AP95" s="3"/>
      <c r="AT95" s="78"/>
      <c r="AW95" s="112"/>
      <c r="AX95" s="50"/>
      <c r="AZ95" s="51"/>
      <c r="BA95" s="1"/>
      <c r="BC95" s="1"/>
      <c r="BD95" s="1"/>
      <c r="BF95" s="1"/>
      <c r="BG95" s="1"/>
      <c r="BH95" s="1"/>
    </row>
    <row r="96" spans="33:60">
      <c r="AG96" s="12"/>
      <c r="AH96" s="12"/>
      <c r="AI96" s="12"/>
      <c r="AJ96" s="12"/>
      <c r="AK96" s="12"/>
      <c r="AL96" s="12"/>
      <c r="AO96" s="3"/>
      <c r="AP96" s="3"/>
      <c r="AT96" s="78"/>
      <c r="AW96" s="112"/>
      <c r="AX96" s="50"/>
      <c r="AZ96" s="51"/>
      <c r="BA96" s="1"/>
      <c r="BC96" s="1"/>
      <c r="BD96" s="1"/>
      <c r="BF96" s="1"/>
      <c r="BG96" s="1"/>
      <c r="BH96" s="1"/>
    </row>
    <row r="97" spans="33:60">
      <c r="AG97" s="12"/>
      <c r="AH97" s="12"/>
      <c r="AI97" s="12"/>
      <c r="AJ97" s="12"/>
      <c r="AK97" s="12"/>
      <c r="AL97" s="12"/>
      <c r="AO97" s="3"/>
      <c r="AP97" s="3"/>
      <c r="AT97" s="78"/>
      <c r="AW97" s="112"/>
      <c r="AX97" s="50"/>
      <c r="AZ97" s="51"/>
      <c r="BA97" s="1"/>
      <c r="BC97" s="1"/>
      <c r="BD97" s="1"/>
      <c r="BF97" s="1"/>
      <c r="BG97" s="1"/>
      <c r="BH97" s="1"/>
    </row>
    <row r="98" spans="33:60">
      <c r="AG98" s="12"/>
      <c r="AH98" s="12"/>
      <c r="AI98" s="12"/>
      <c r="AJ98" s="12"/>
      <c r="AK98" s="12"/>
      <c r="AL98" s="12"/>
      <c r="AO98" s="3"/>
      <c r="AP98" s="3"/>
      <c r="AT98" s="78"/>
      <c r="AW98" s="112"/>
      <c r="AX98" s="50"/>
      <c r="AZ98" s="51"/>
      <c r="BA98" s="1"/>
      <c r="BC98" s="1"/>
      <c r="BD98" s="1"/>
      <c r="BF98" s="1"/>
      <c r="BG98" s="1"/>
      <c r="BH98" s="1"/>
    </row>
    <row r="99" spans="33:60">
      <c r="AG99" s="12"/>
      <c r="AH99" s="12"/>
      <c r="AI99" s="12"/>
      <c r="AJ99" s="12"/>
      <c r="AK99" s="12"/>
      <c r="AL99" s="12"/>
      <c r="AO99" s="3"/>
      <c r="AP99" s="3"/>
      <c r="AT99" s="78"/>
      <c r="AW99" s="112"/>
      <c r="AX99" s="50"/>
      <c r="AZ99" s="51"/>
      <c r="BA99" s="1"/>
      <c r="BC99" s="1"/>
      <c r="BD99" s="1"/>
      <c r="BF99" s="1"/>
      <c r="BG99" s="1"/>
      <c r="BH99" s="1"/>
    </row>
    <row r="100" spans="33:60">
      <c r="AG100" s="12"/>
      <c r="AH100" s="12"/>
      <c r="AI100" s="12"/>
      <c r="AJ100" s="12"/>
      <c r="AK100" s="12"/>
      <c r="AL100" s="12"/>
      <c r="AO100" s="3"/>
      <c r="AP100" s="3"/>
      <c r="AT100" s="78"/>
      <c r="AW100" s="112"/>
      <c r="AX100" s="50"/>
      <c r="AZ100" s="51"/>
      <c r="BA100" s="1"/>
      <c r="BC100" s="1"/>
      <c r="BD100" s="1"/>
      <c r="BF100" s="1"/>
      <c r="BG100" s="1"/>
      <c r="BH100" s="1"/>
    </row>
    <row r="101" spans="33:60">
      <c r="AG101" s="12"/>
      <c r="AH101" s="12"/>
      <c r="AI101" s="12"/>
      <c r="AJ101" s="12"/>
      <c r="AK101" s="12"/>
      <c r="AL101" s="12"/>
      <c r="AO101" s="3"/>
      <c r="AP101" s="3"/>
      <c r="AT101" s="78"/>
      <c r="AW101" s="112"/>
      <c r="AX101" s="50"/>
      <c r="AZ101" s="51"/>
      <c r="BA101" s="1"/>
      <c r="BC101" s="1"/>
      <c r="BD101" s="1"/>
      <c r="BF101" s="1"/>
      <c r="BG101" s="1"/>
      <c r="BH101" s="1"/>
    </row>
    <row r="102" spans="33:60">
      <c r="AG102" s="12"/>
      <c r="AH102" s="12"/>
      <c r="AI102" s="12"/>
      <c r="AJ102" s="12"/>
      <c r="AK102" s="12"/>
      <c r="AL102" s="12"/>
      <c r="AO102" s="3"/>
      <c r="AP102" s="3"/>
      <c r="AT102" s="78"/>
      <c r="AW102" s="112"/>
      <c r="AX102" s="50"/>
      <c r="AZ102" s="51"/>
      <c r="BA102" s="1"/>
      <c r="BC102" s="1"/>
      <c r="BD102" s="1"/>
      <c r="BF102" s="1"/>
      <c r="BG102" s="1"/>
      <c r="BH102" s="1"/>
    </row>
    <row r="103" spans="33:60">
      <c r="AG103" s="12"/>
      <c r="AH103" s="12"/>
      <c r="AI103" s="12"/>
      <c r="AJ103" s="12"/>
      <c r="AK103" s="12"/>
      <c r="AL103" s="12"/>
      <c r="AO103" s="3"/>
      <c r="AP103" s="3"/>
      <c r="AT103" s="78"/>
      <c r="AW103" s="112"/>
      <c r="AX103" s="50"/>
      <c r="AZ103" s="51"/>
      <c r="BA103" s="1"/>
      <c r="BC103" s="1"/>
      <c r="BD103" s="1"/>
      <c r="BF103" s="1"/>
      <c r="BG103" s="1"/>
      <c r="BH103" s="1"/>
    </row>
    <row r="104" spans="33:60">
      <c r="AG104" s="12"/>
      <c r="AH104" s="12"/>
      <c r="AI104" s="12"/>
      <c r="AJ104" s="12"/>
      <c r="AK104" s="12"/>
      <c r="AL104" s="12"/>
      <c r="AO104" s="3"/>
      <c r="AP104" s="3"/>
      <c r="AT104" s="78"/>
      <c r="AW104" s="112"/>
      <c r="AX104" s="50"/>
      <c r="AZ104" s="51"/>
      <c r="BA104" s="1"/>
      <c r="BC104" s="1"/>
      <c r="BD104" s="1"/>
      <c r="BF104" s="1"/>
      <c r="BG104" s="1"/>
      <c r="BH104" s="1"/>
    </row>
    <row r="105" spans="33:60">
      <c r="AG105" s="12"/>
      <c r="AH105" s="12"/>
      <c r="AI105" s="12"/>
      <c r="AJ105" s="12"/>
      <c r="AK105" s="12"/>
      <c r="AL105" s="12"/>
      <c r="AO105" s="3"/>
      <c r="AP105" s="3"/>
      <c r="AT105" s="78"/>
      <c r="AW105" s="112"/>
      <c r="AX105" s="50"/>
      <c r="AZ105" s="51"/>
      <c r="BA105" s="1"/>
      <c r="BC105" s="1"/>
      <c r="BD105" s="1"/>
      <c r="BF105" s="1"/>
      <c r="BG105" s="1"/>
      <c r="BH105" s="1"/>
    </row>
    <row r="106" spans="33:60">
      <c r="AG106" s="12"/>
      <c r="AH106" s="12"/>
      <c r="AI106" s="12"/>
      <c r="AJ106" s="12"/>
      <c r="AK106" s="12"/>
      <c r="AL106" s="12"/>
      <c r="AO106" s="3"/>
      <c r="AP106" s="3"/>
      <c r="AT106" s="78"/>
      <c r="AW106" s="112"/>
      <c r="AX106" s="50"/>
      <c r="AZ106" s="51"/>
      <c r="BA106" s="1"/>
      <c r="BC106" s="1"/>
      <c r="BD106" s="1"/>
      <c r="BF106" s="1"/>
      <c r="BG106" s="1"/>
      <c r="BH106" s="1"/>
    </row>
    <row r="107" spans="33:60"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66"/>
      <c r="AS107" s="12"/>
      <c r="AT107" s="66"/>
      <c r="AU107" s="112"/>
      <c r="AV107" s="66"/>
      <c r="AW107" s="112"/>
      <c r="AX107" s="112"/>
      <c r="AY107" s="112"/>
      <c r="AZ107" s="12"/>
      <c r="BA107" s="12"/>
      <c r="BB107" s="12"/>
      <c r="BC107" s="12"/>
      <c r="BD107" s="12"/>
      <c r="BE107" s="12"/>
      <c r="BF107" s="12"/>
      <c r="BG107" s="12"/>
      <c r="BH107" s="12"/>
    </row>
    <row r="108" spans="33:60"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66"/>
      <c r="AS108" s="12"/>
      <c r="AT108" s="66"/>
      <c r="AU108" s="112"/>
      <c r="AV108" s="66"/>
      <c r="AW108" s="112"/>
      <c r="AX108" s="112"/>
      <c r="AY108" s="112"/>
      <c r="AZ108" s="12"/>
      <c r="BA108" s="12"/>
      <c r="BB108" s="12"/>
      <c r="BC108" s="12"/>
      <c r="BD108" s="12"/>
      <c r="BE108" s="12"/>
      <c r="BF108" s="12"/>
      <c r="BG108" s="12"/>
      <c r="BH108" s="12"/>
    </row>
    <row r="109" spans="33:60"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66"/>
      <c r="AS109" s="12"/>
      <c r="AT109" s="66"/>
      <c r="AU109" s="112"/>
      <c r="AV109" s="66"/>
      <c r="AW109" s="112"/>
      <c r="AX109" s="112"/>
      <c r="AY109" s="112"/>
      <c r="AZ109" s="12"/>
      <c r="BA109" s="12"/>
      <c r="BB109" s="12"/>
      <c r="BC109" s="12"/>
      <c r="BD109" s="12"/>
      <c r="BE109" s="12"/>
      <c r="BF109" s="12"/>
      <c r="BG109" s="12"/>
      <c r="BH109" s="12"/>
    </row>
    <row r="110" spans="33:60"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66"/>
      <c r="AS110" s="12"/>
      <c r="AT110" s="66"/>
      <c r="AU110" s="112"/>
      <c r="AV110" s="66"/>
      <c r="AW110" s="112"/>
      <c r="AX110" s="112"/>
      <c r="AY110" s="112"/>
      <c r="AZ110" s="12"/>
      <c r="BA110" s="12"/>
      <c r="BB110" s="12"/>
      <c r="BC110" s="12"/>
      <c r="BD110" s="12"/>
      <c r="BE110" s="12"/>
      <c r="BF110" s="12"/>
      <c r="BG110" s="12"/>
      <c r="BH110" s="12"/>
    </row>
    <row r="111" spans="33:60"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66"/>
      <c r="AS111" s="12"/>
      <c r="AT111" s="66"/>
      <c r="AU111" s="112"/>
      <c r="AV111" s="66"/>
      <c r="AW111" s="112"/>
      <c r="AX111" s="112"/>
      <c r="AY111" s="112"/>
      <c r="AZ111" s="12"/>
      <c r="BA111" s="12"/>
      <c r="BB111" s="12"/>
      <c r="BC111" s="12"/>
      <c r="BD111" s="12"/>
      <c r="BE111" s="12"/>
      <c r="BF111" s="12"/>
      <c r="BG111" s="12"/>
      <c r="BH111" s="12"/>
    </row>
    <row r="112" spans="33:60"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66"/>
      <c r="AS112" s="12"/>
      <c r="AT112" s="66"/>
      <c r="AU112" s="112"/>
      <c r="AV112" s="66"/>
      <c r="AW112" s="112"/>
      <c r="AX112" s="112"/>
      <c r="AY112" s="112"/>
      <c r="AZ112" s="12"/>
      <c r="BA112" s="12"/>
      <c r="BB112" s="12"/>
      <c r="BC112" s="12"/>
      <c r="BD112" s="12"/>
      <c r="BE112" s="12"/>
      <c r="BF112" s="12"/>
      <c r="BG112" s="12"/>
      <c r="BH112" s="12"/>
    </row>
    <row r="113" spans="33:60"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66"/>
      <c r="AS113" s="12"/>
      <c r="AT113" s="66"/>
      <c r="AU113" s="112"/>
      <c r="AV113" s="66"/>
      <c r="AW113" s="112"/>
      <c r="AX113" s="112"/>
      <c r="AY113" s="112"/>
      <c r="AZ113" s="12"/>
      <c r="BA113" s="12"/>
      <c r="BB113" s="12"/>
      <c r="BC113" s="12"/>
      <c r="BD113" s="12"/>
      <c r="BE113" s="12"/>
      <c r="BF113" s="12"/>
      <c r="BG113" s="12"/>
      <c r="BH113" s="12"/>
    </row>
    <row r="114" spans="33:60"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66"/>
      <c r="AS114" s="12"/>
      <c r="AT114" s="66"/>
      <c r="AU114" s="112"/>
      <c r="AV114" s="66"/>
      <c r="AW114" s="112"/>
      <c r="AX114" s="112"/>
      <c r="AY114" s="112"/>
      <c r="AZ114" s="12"/>
      <c r="BA114" s="12"/>
      <c r="BB114" s="12"/>
      <c r="BC114" s="12"/>
      <c r="BD114" s="12"/>
      <c r="BE114" s="12"/>
      <c r="BF114" s="12"/>
      <c r="BG114" s="12"/>
      <c r="BH114" s="12"/>
    </row>
    <row r="115" spans="33:60"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66"/>
      <c r="AS115" s="12"/>
      <c r="AT115" s="66"/>
      <c r="AU115" s="112"/>
      <c r="AV115" s="66"/>
      <c r="AW115" s="112"/>
      <c r="AX115" s="112"/>
      <c r="AY115" s="112"/>
      <c r="AZ115" s="12"/>
      <c r="BA115" s="12"/>
      <c r="BB115" s="12"/>
      <c r="BC115" s="12"/>
      <c r="BD115" s="12"/>
      <c r="BE115" s="12"/>
      <c r="BF115" s="12"/>
      <c r="BG115" s="12"/>
      <c r="BH115" s="12"/>
    </row>
    <row r="116" spans="33:60"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66"/>
      <c r="AS116" s="12"/>
      <c r="AT116" s="66"/>
      <c r="AU116" s="112"/>
      <c r="AV116" s="66"/>
      <c r="AW116" s="112"/>
      <c r="AX116" s="112"/>
      <c r="AY116" s="112"/>
      <c r="AZ116" s="12"/>
      <c r="BA116" s="12"/>
      <c r="BB116" s="12"/>
      <c r="BC116" s="12"/>
      <c r="BD116" s="12"/>
      <c r="BE116" s="12"/>
      <c r="BF116" s="12"/>
      <c r="BG116" s="12"/>
      <c r="BH116" s="12"/>
    </row>
    <row r="117" spans="33:60"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66"/>
      <c r="AS117" s="12"/>
      <c r="AT117" s="66"/>
      <c r="AU117" s="112"/>
      <c r="AV117" s="66"/>
      <c r="AW117" s="112"/>
      <c r="AX117" s="112"/>
      <c r="AY117" s="112"/>
      <c r="AZ117" s="12"/>
      <c r="BA117" s="12"/>
      <c r="BB117" s="12"/>
      <c r="BC117" s="12"/>
      <c r="BD117" s="12"/>
      <c r="BE117" s="12"/>
      <c r="BF117" s="12"/>
      <c r="BG117" s="12"/>
      <c r="BH117" s="12"/>
    </row>
    <row r="118" spans="33:60"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66"/>
      <c r="AS118" s="12"/>
      <c r="AT118" s="66"/>
      <c r="AU118" s="112"/>
      <c r="AV118" s="66"/>
      <c r="AW118" s="112"/>
      <c r="AX118" s="112"/>
      <c r="AY118" s="112"/>
      <c r="AZ118" s="12"/>
      <c r="BA118" s="12"/>
      <c r="BB118" s="12"/>
      <c r="BC118" s="12"/>
      <c r="BD118" s="12"/>
      <c r="BE118" s="12"/>
      <c r="BF118" s="12"/>
      <c r="BG118" s="12"/>
      <c r="BH118" s="12"/>
    </row>
    <row r="119" spans="33:60"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66"/>
      <c r="AS119" s="12"/>
      <c r="AT119" s="66"/>
      <c r="AU119" s="112"/>
      <c r="AV119" s="66"/>
      <c r="AW119" s="112"/>
      <c r="AX119" s="112"/>
      <c r="AY119" s="112"/>
      <c r="AZ119" s="12"/>
      <c r="BA119" s="12"/>
      <c r="BB119" s="12"/>
      <c r="BC119" s="12"/>
      <c r="BD119" s="12"/>
      <c r="BE119" s="12"/>
      <c r="BF119" s="12"/>
      <c r="BG119" s="12"/>
      <c r="BH119" s="12"/>
    </row>
    <row r="120" spans="33:60"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66"/>
      <c r="AS120" s="12"/>
      <c r="AT120" s="66"/>
      <c r="AU120" s="112"/>
      <c r="AV120" s="66"/>
      <c r="AW120" s="112"/>
      <c r="AX120" s="112"/>
      <c r="AY120" s="112"/>
      <c r="AZ120" s="12"/>
      <c r="BA120" s="12"/>
      <c r="BB120" s="12"/>
      <c r="BC120" s="12"/>
      <c r="BD120" s="12"/>
      <c r="BE120" s="12"/>
      <c r="BF120" s="12"/>
      <c r="BG120" s="12"/>
      <c r="BH120" s="12"/>
    </row>
    <row r="121" spans="33:60"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66"/>
      <c r="AS121" s="12"/>
      <c r="AT121" s="66"/>
      <c r="AU121" s="112"/>
      <c r="AV121" s="66"/>
      <c r="AW121" s="112"/>
      <c r="AX121" s="112"/>
      <c r="AY121" s="112"/>
      <c r="AZ121" s="12"/>
      <c r="BA121" s="12"/>
      <c r="BB121" s="12"/>
      <c r="BC121" s="12"/>
      <c r="BD121" s="12"/>
      <c r="BE121" s="12"/>
      <c r="BF121" s="12"/>
      <c r="BG121" s="12"/>
      <c r="BH121" s="12"/>
    </row>
    <row r="122" spans="33:60"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66"/>
      <c r="AS122" s="12"/>
      <c r="AT122" s="66"/>
      <c r="AU122" s="112"/>
      <c r="AV122" s="66"/>
      <c r="AW122" s="112"/>
      <c r="AX122" s="112"/>
      <c r="AY122" s="112"/>
      <c r="AZ122" s="12"/>
      <c r="BA122" s="12"/>
      <c r="BB122" s="12"/>
      <c r="BC122" s="12"/>
      <c r="BD122" s="12"/>
      <c r="BE122" s="12"/>
      <c r="BF122" s="12"/>
      <c r="BG122" s="12"/>
      <c r="BH122" s="12"/>
    </row>
    <row r="123" spans="33:60"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66"/>
      <c r="AS123" s="12"/>
      <c r="AT123" s="66"/>
      <c r="AU123" s="112"/>
      <c r="AV123" s="66"/>
      <c r="AW123" s="112"/>
      <c r="AX123" s="112"/>
      <c r="AY123" s="112"/>
      <c r="AZ123" s="12"/>
      <c r="BA123" s="12"/>
      <c r="BB123" s="12"/>
      <c r="BC123" s="12"/>
      <c r="BD123" s="12"/>
      <c r="BE123" s="12"/>
      <c r="BF123" s="12"/>
      <c r="BG123" s="12"/>
      <c r="BH123" s="12"/>
    </row>
    <row r="124" spans="33:60"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66"/>
      <c r="AS124" s="12"/>
      <c r="AT124" s="66"/>
      <c r="AU124" s="112"/>
      <c r="AV124" s="66"/>
      <c r="AW124" s="112"/>
      <c r="AX124" s="112"/>
      <c r="AY124" s="112"/>
      <c r="AZ124" s="12"/>
      <c r="BA124" s="12"/>
      <c r="BB124" s="12"/>
      <c r="BC124" s="12"/>
      <c r="BD124" s="12"/>
      <c r="BE124" s="12"/>
      <c r="BF124" s="12"/>
      <c r="BG124" s="12"/>
      <c r="BH124" s="12"/>
    </row>
    <row r="125" spans="33:60"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66"/>
      <c r="AS125" s="12"/>
      <c r="AT125" s="66"/>
      <c r="AU125" s="112"/>
      <c r="AV125" s="66"/>
      <c r="AW125" s="112"/>
      <c r="AX125" s="112"/>
      <c r="AY125" s="112"/>
      <c r="AZ125" s="12"/>
      <c r="BA125" s="12"/>
      <c r="BB125" s="12"/>
      <c r="BC125" s="12"/>
      <c r="BD125" s="12"/>
      <c r="BE125" s="12"/>
      <c r="BF125" s="12"/>
      <c r="BG125" s="12"/>
      <c r="BH125" s="12"/>
    </row>
    <row r="126" spans="33:60"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66"/>
      <c r="AS126" s="12"/>
      <c r="AT126" s="66"/>
      <c r="AU126" s="112"/>
      <c r="AV126" s="66"/>
      <c r="AW126" s="112"/>
      <c r="AX126" s="112"/>
      <c r="AY126" s="112"/>
      <c r="AZ126" s="12"/>
      <c r="BA126" s="12"/>
      <c r="BB126" s="12"/>
      <c r="BC126" s="12"/>
      <c r="BD126" s="12"/>
      <c r="BE126" s="12"/>
      <c r="BF126" s="12"/>
      <c r="BG126" s="12"/>
      <c r="BH126" s="12"/>
    </row>
    <row r="127" spans="33:60"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66"/>
      <c r="AS127" s="12"/>
      <c r="AT127" s="66"/>
      <c r="AU127" s="112"/>
      <c r="AV127" s="66"/>
      <c r="AW127" s="112"/>
      <c r="AX127" s="112"/>
      <c r="AY127" s="112"/>
      <c r="AZ127" s="12"/>
      <c r="BA127" s="12"/>
      <c r="BB127" s="12"/>
      <c r="BC127" s="12"/>
      <c r="BD127" s="12"/>
      <c r="BE127" s="12"/>
      <c r="BF127" s="12"/>
      <c r="BG127" s="12"/>
      <c r="BH127" s="12"/>
    </row>
    <row r="128" spans="33:60"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66"/>
      <c r="AS128" s="12"/>
      <c r="AT128" s="66"/>
      <c r="AU128" s="112"/>
      <c r="AV128" s="66"/>
      <c r="AW128" s="112"/>
      <c r="AX128" s="112"/>
      <c r="AY128" s="112"/>
      <c r="AZ128" s="12"/>
      <c r="BA128" s="12"/>
      <c r="BB128" s="12"/>
      <c r="BC128" s="12"/>
      <c r="BD128" s="12"/>
      <c r="BE128" s="12"/>
      <c r="BF128" s="12"/>
      <c r="BG128" s="12"/>
      <c r="BH128" s="12"/>
    </row>
    <row r="129" spans="33:60"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66"/>
      <c r="AS129" s="12"/>
      <c r="AT129" s="66"/>
      <c r="AU129" s="112"/>
      <c r="AV129" s="66"/>
      <c r="AW129" s="112"/>
      <c r="AX129" s="112"/>
      <c r="AY129" s="112"/>
      <c r="AZ129" s="12"/>
      <c r="BA129" s="12"/>
      <c r="BB129" s="12"/>
      <c r="BC129" s="12"/>
      <c r="BD129" s="12"/>
      <c r="BE129" s="12"/>
      <c r="BF129" s="12"/>
      <c r="BG129" s="12"/>
      <c r="BH129" s="12"/>
    </row>
    <row r="130" spans="33:60"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66"/>
      <c r="AS130" s="12"/>
      <c r="AT130" s="66"/>
      <c r="AU130" s="112"/>
      <c r="AV130" s="66"/>
      <c r="AW130" s="112"/>
      <c r="AX130" s="112"/>
      <c r="AY130" s="112"/>
      <c r="AZ130" s="12"/>
      <c r="BA130" s="12"/>
      <c r="BB130" s="12"/>
      <c r="BC130" s="12"/>
      <c r="BD130" s="12"/>
      <c r="BE130" s="12"/>
      <c r="BF130" s="12"/>
      <c r="BG130" s="12"/>
      <c r="BH130" s="12"/>
    </row>
    <row r="131" spans="33:60"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66"/>
      <c r="AS131" s="12"/>
      <c r="AT131" s="66"/>
      <c r="AU131" s="112"/>
      <c r="AV131" s="66"/>
      <c r="AW131" s="112"/>
      <c r="AX131" s="112"/>
      <c r="AY131" s="112"/>
      <c r="AZ131" s="12"/>
      <c r="BA131" s="12"/>
      <c r="BB131" s="12"/>
      <c r="BC131" s="12"/>
      <c r="BD131" s="12"/>
      <c r="BE131" s="12"/>
      <c r="BF131" s="12"/>
      <c r="BG131" s="12"/>
      <c r="BH131" s="12"/>
    </row>
    <row r="132" spans="33:60"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66"/>
      <c r="AS132" s="12"/>
      <c r="AT132" s="66"/>
      <c r="AU132" s="112"/>
      <c r="AV132" s="66"/>
      <c r="AW132" s="112"/>
      <c r="AX132" s="112"/>
      <c r="AY132" s="112"/>
      <c r="AZ132" s="12"/>
      <c r="BA132" s="12"/>
      <c r="BB132" s="12"/>
      <c r="BC132" s="12"/>
      <c r="BD132" s="12"/>
      <c r="BE132" s="12"/>
      <c r="BF132" s="12"/>
      <c r="BG132" s="12"/>
      <c r="BH132" s="12"/>
    </row>
    <row r="133" spans="33:60"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66"/>
      <c r="AS133" s="12"/>
      <c r="AT133" s="66"/>
      <c r="AU133" s="112"/>
      <c r="AV133" s="66"/>
      <c r="AW133" s="112"/>
      <c r="AX133" s="112"/>
      <c r="AY133" s="112"/>
      <c r="AZ133" s="12"/>
      <c r="BA133" s="12"/>
      <c r="BB133" s="12"/>
      <c r="BC133" s="12"/>
      <c r="BD133" s="12"/>
      <c r="BE133" s="12"/>
      <c r="BF133" s="12"/>
      <c r="BG133" s="12"/>
      <c r="BH133" s="12"/>
    </row>
    <row r="134" spans="33:60"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66"/>
      <c r="AS134" s="12"/>
      <c r="AT134" s="66"/>
      <c r="AU134" s="112"/>
      <c r="AV134" s="66"/>
      <c r="AW134" s="112"/>
      <c r="AX134" s="112"/>
      <c r="AY134" s="112"/>
      <c r="AZ134" s="12"/>
      <c r="BA134" s="12"/>
      <c r="BB134" s="12"/>
      <c r="BC134" s="12"/>
      <c r="BD134" s="12"/>
      <c r="BE134" s="12"/>
      <c r="BF134" s="12"/>
      <c r="BG134" s="12"/>
      <c r="BH134" s="12"/>
    </row>
    <row r="135" spans="33:60"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66"/>
      <c r="AS135" s="12"/>
      <c r="AT135" s="66"/>
      <c r="AU135" s="112"/>
      <c r="AV135" s="66"/>
      <c r="AW135" s="112"/>
      <c r="AX135" s="112"/>
      <c r="AY135" s="112"/>
      <c r="AZ135" s="12"/>
      <c r="BA135" s="12"/>
      <c r="BB135" s="12"/>
      <c r="BC135" s="12"/>
      <c r="BD135" s="12"/>
      <c r="BE135" s="12"/>
      <c r="BF135" s="12"/>
      <c r="BG135" s="12"/>
      <c r="BH135" s="12"/>
    </row>
    <row r="136" spans="33:60"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66"/>
      <c r="AS136" s="12"/>
      <c r="AT136" s="66"/>
      <c r="AU136" s="112"/>
      <c r="AV136" s="66"/>
      <c r="AW136" s="112"/>
      <c r="AX136" s="112"/>
      <c r="AY136" s="112"/>
      <c r="AZ136" s="12"/>
      <c r="BA136" s="12"/>
      <c r="BB136" s="12"/>
      <c r="BC136" s="12"/>
      <c r="BD136" s="12"/>
      <c r="BE136" s="12"/>
      <c r="BF136" s="12"/>
      <c r="BG136" s="12"/>
      <c r="BH136" s="12"/>
    </row>
    <row r="137" spans="33:60"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66"/>
      <c r="AS137" s="12"/>
      <c r="AT137" s="66"/>
      <c r="AU137" s="112"/>
      <c r="AV137" s="66"/>
      <c r="AW137" s="112"/>
      <c r="AX137" s="112"/>
      <c r="AY137" s="112"/>
      <c r="AZ137" s="12"/>
      <c r="BA137" s="12"/>
      <c r="BB137" s="12"/>
      <c r="BC137" s="12"/>
      <c r="BD137" s="12"/>
      <c r="BE137" s="12"/>
      <c r="BF137" s="12"/>
      <c r="BG137" s="12"/>
      <c r="BH137" s="12"/>
    </row>
    <row r="138" spans="33:60"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66"/>
      <c r="AS138" s="12"/>
      <c r="AT138" s="66"/>
      <c r="AU138" s="112"/>
      <c r="AV138" s="66"/>
      <c r="AW138" s="112"/>
      <c r="AX138" s="112"/>
      <c r="AY138" s="112"/>
      <c r="AZ138" s="12"/>
      <c r="BA138" s="12"/>
      <c r="BB138" s="12"/>
      <c r="BC138" s="12"/>
      <c r="BD138" s="12"/>
      <c r="BE138" s="12"/>
      <c r="BF138" s="12"/>
      <c r="BG138" s="12"/>
      <c r="BH138" s="12"/>
    </row>
    <row r="139" spans="33:60"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66"/>
      <c r="AS139" s="12"/>
      <c r="AT139" s="66"/>
      <c r="AU139" s="112"/>
      <c r="AV139" s="66"/>
      <c r="AW139" s="112"/>
      <c r="AX139" s="112"/>
      <c r="AY139" s="112"/>
      <c r="AZ139" s="12"/>
      <c r="BA139" s="12"/>
      <c r="BB139" s="12"/>
      <c r="BC139" s="12"/>
      <c r="BD139" s="12"/>
      <c r="BE139" s="12"/>
      <c r="BF139" s="12"/>
      <c r="BG139" s="12"/>
      <c r="BH139" s="12"/>
    </row>
    <row r="140" spans="33:60"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66"/>
      <c r="AS140" s="12"/>
      <c r="AT140" s="66"/>
      <c r="AU140" s="112"/>
      <c r="AV140" s="66"/>
      <c r="AW140" s="112"/>
      <c r="AX140" s="112"/>
      <c r="AY140" s="112"/>
      <c r="AZ140" s="12"/>
      <c r="BA140" s="12"/>
      <c r="BB140" s="12"/>
      <c r="BC140" s="12"/>
      <c r="BD140" s="12"/>
      <c r="BE140" s="12"/>
      <c r="BF140" s="12"/>
      <c r="BG140" s="12"/>
      <c r="BH140" s="12"/>
    </row>
    <row r="141" spans="33:60"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66"/>
      <c r="AS141" s="12"/>
      <c r="AT141" s="66"/>
      <c r="AU141" s="112"/>
      <c r="AV141" s="66"/>
      <c r="AW141" s="112"/>
      <c r="AX141" s="112"/>
      <c r="AY141" s="112"/>
      <c r="AZ141" s="12"/>
      <c r="BA141" s="12"/>
      <c r="BB141" s="12"/>
      <c r="BC141" s="12"/>
      <c r="BD141" s="12"/>
      <c r="BE141" s="12"/>
      <c r="BF141" s="12"/>
      <c r="BG141" s="12"/>
      <c r="BH141" s="12"/>
    </row>
    <row r="142" spans="33:60"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66"/>
      <c r="AS142" s="12"/>
      <c r="AT142" s="66"/>
      <c r="AU142" s="112"/>
      <c r="AV142" s="66"/>
      <c r="AW142" s="112"/>
      <c r="AX142" s="112"/>
      <c r="AY142" s="112"/>
      <c r="AZ142" s="12"/>
      <c r="BA142" s="12"/>
      <c r="BB142" s="12"/>
      <c r="BC142" s="12"/>
      <c r="BD142" s="12"/>
      <c r="BE142" s="12"/>
      <c r="BF142" s="12"/>
      <c r="BG142" s="12"/>
      <c r="BH142" s="12"/>
    </row>
    <row r="143" spans="33:60"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66"/>
      <c r="AS143" s="12"/>
      <c r="AT143" s="66"/>
      <c r="AU143" s="112"/>
      <c r="AV143" s="66"/>
      <c r="AW143" s="112"/>
      <c r="AX143" s="112"/>
      <c r="AY143" s="112"/>
      <c r="AZ143" s="12"/>
      <c r="BA143" s="12"/>
      <c r="BB143" s="12"/>
      <c r="BC143" s="12"/>
      <c r="BD143" s="12"/>
      <c r="BE143" s="12"/>
      <c r="BF143" s="12"/>
      <c r="BG143" s="12"/>
      <c r="BH143" s="12"/>
    </row>
    <row r="144" spans="33:60"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66"/>
      <c r="AS144" s="12"/>
      <c r="AT144" s="66"/>
      <c r="AU144" s="112"/>
      <c r="AV144" s="66"/>
      <c r="AW144" s="112"/>
      <c r="AX144" s="112"/>
      <c r="AY144" s="112"/>
      <c r="AZ144" s="12"/>
      <c r="BA144" s="12"/>
      <c r="BB144" s="12"/>
      <c r="BC144" s="12"/>
      <c r="BD144" s="12"/>
      <c r="BE144" s="12"/>
      <c r="BF144" s="12"/>
      <c r="BG144" s="12"/>
      <c r="BH144" s="12"/>
    </row>
    <row r="145" spans="33:60"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66"/>
      <c r="AS145" s="12"/>
      <c r="AT145" s="66"/>
      <c r="AU145" s="112"/>
      <c r="AV145" s="66"/>
      <c r="AW145" s="112"/>
      <c r="AX145" s="112"/>
      <c r="AY145" s="112"/>
      <c r="AZ145" s="12"/>
      <c r="BA145" s="12"/>
      <c r="BB145" s="12"/>
      <c r="BC145" s="12"/>
      <c r="BD145" s="12"/>
      <c r="BE145" s="12"/>
      <c r="BF145" s="12"/>
      <c r="BG145" s="12"/>
      <c r="BH145" s="12"/>
    </row>
    <row r="146" spans="33:60"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66"/>
      <c r="AS146" s="12"/>
      <c r="AT146" s="66"/>
      <c r="AU146" s="112"/>
      <c r="AV146" s="66"/>
      <c r="AW146" s="112"/>
      <c r="AX146" s="112"/>
      <c r="AY146" s="112"/>
      <c r="AZ146" s="12"/>
      <c r="BA146" s="12"/>
      <c r="BB146" s="12"/>
      <c r="BC146" s="12"/>
      <c r="BD146" s="12"/>
      <c r="BE146" s="12"/>
      <c r="BF146" s="12"/>
      <c r="BG146" s="12"/>
      <c r="BH146" s="12"/>
    </row>
    <row r="147" spans="33:60"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66"/>
      <c r="AS147" s="12"/>
      <c r="AT147" s="66"/>
      <c r="AU147" s="112"/>
      <c r="AV147" s="66"/>
      <c r="AW147" s="112"/>
      <c r="AX147" s="112"/>
      <c r="AY147" s="112"/>
      <c r="AZ147" s="12"/>
      <c r="BA147" s="12"/>
      <c r="BB147" s="12"/>
      <c r="BC147" s="12"/>
      <c r="BD147" s="12"/>
      <c r="BE147" s="12"/>
      <c r="BF147" s="12"/>
      <c r="BG147" s="12"/>
      <c r="BH147" s="12"/>
    </row>
    <row r="148" spans="33:60"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66"/>
      <c r="AS148" s="12"/>
      <c r="AT148" s="66"/>
      <c r="AU148" s="112"/>
      <c r="AV148" s="66"/>
      <c r="AW148" s="112"/>
      <c r="AX148" s="112"/>
      <c r="AY148" s="112"/>
      <c r="AZ148" s="12"/>
      <c r="BA148" s="12"/>
      <c r="BB148" s="12"/>
      <c r="BC148" s="12"/>
      <c r="BD148" s="12"/>
      <c r="BE148" s="12"/>
      <c r="BF148" s="12"/>
      <c r="BG148" s="12"/>
      <c r="BH148" s="12"/>
    </row>
    <row r="149" spans="33:60"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66"/>
      <c r="AS149" s="12"/>
      <c r="AT149" s="66"/>
      <c r="AU149" s="112"/>
      <c r="AV149" s="66"/>
      <c r="AW149" s="112"/>
      <c r="AX149" s="112"/>
      <c r="AY149" s="112"/>
      <c r="AZ149" s="12"/>
      <c r="BA149" s="12"/>
      <c r="BB149" s="12"/>
      <c r="BC149" s="12"/>
      <c r="BD149" s="12"/>
      <c r="BE149" s="12"/>
      <c r="BF149" s="12"/>
      <c r="BG149" s="12"/>
      <c r="BH149" s="12"/>
    </row>
    <row r="150" spans="33:60"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66"/>
      <c r="AS150" s="12"/>
      <c r="AT150" s="66"/>
      <c r="AU150" s="112"/>
      <c r="AV150" s="66"/>
      <c r="AW150" s="112"/>
      <c r="AX150" s="112"/>
      <c r="AY150" s="112"/>
      <c r="AZ150" s="12"/>
      <c r="BA150" s="12"/>
      <c r="BB150" s="12"/>
      <c r="BC150" s="12"/>
      <c r="BD150" s="12"/>
      <c r="BE150" s="12"/>
      <c r="BF150" s="12"/>
      <c r="BG150" s="12"/>
      <c r="BH150" s="12"/>
    </row>
    <row r="151" spans="33:60"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66"/>
      <c r="AS151" s="12"/>
      <c r="AT151" s="66"/>
      <c r="AU151" s="112"/>
      <c r="AV151" s="66"/>
      <c r="AW151" s="112"/>
      <c r="AX151" s="112"/>
      <c r="AY151" s="112"/>
      <c r="AZ151" s="12"/>
      <c r="BA151" s="12"/>
      <c r="BB151" s="12"/>
      <c r="BC151" s="12"/>
      <c r="BD151" s="12"/>
      <c r="BE151" s="12"/>
      <c r="BF151" s="12"/>
      <c r="BG151" s="12"/>
      <c r="BH151" s="12"/>
    </row>
    <row r="152" spans="33:60"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66"/>
      <c r="AS152" s="12"/>
      <c r="AT152" s="66"/>
      <c r="AU152" s="112"/>
      <c r="AV152" s="66"/>
      <c r="AW152" s="112"/>
      <c r="AX152" s="112"/>
      <c r="AY152" s="112"/>
      <c r="AZ152" s="12"/>
      <c r="BA152" s="12"/>
      <c r="BB152" s="12"/>
      <c r="BC152" s="12"/>
      <c r="BD152" s="12"/>
      <c r="BE152" s="12"/>
      <c r="BF152" s="12"/>
      <c r="BG152" s="12"/>
      <c r="BH152" s="12"/>
    </row>
    <row r="153" spans="33:60"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66"/>
      <c r="AS153" s="12"/>
      <c r="AT153" s="66"/>
      <c r="AU153" s="112"/>
      <c r="AV153" s="66"/>
      <c r="AW153" s="112"/>
      <c r="AX153" s="112"/>
      <c r="AY153" s="112"/>
      <c r="AZ153" s="12"/>
      <c r="BA153" s="12"/>
      <c r="BB153" s="12"/>
      <c r="BC153" s="12"/>
      <c r="BD153" s="12"/>
      <c r="BE153" s="12"/>
      <c r="BF153" s="12"/>
      <c r="BG153" s="12"/>
      <c r="BH153" s="12"/>
    </row>
    <row r="154" spans="33:60"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66"/>
      <c r="AS154" s="12"/>
      <c r="AT154" s="66"/>
      <c r="AU154" s="112"/>
      <c r="AV154" s="66"/>
      <c r="AW154" s="112"/>
      <c r="AX154" s="112"/>
      <c r="AY154" s="112"/>
      <c r="AZ154" s="12"/>
      <c r="BA154" s="12"/>
      <c r="BB154" s="12"/>
      <c r="BC154" s="12"/>
      <c r="BD154" s="12"/>
      <c r="BE154" s="12"/>
      <c r="BF154" s="12"/>
      <c r="BG154" s="12"/>
      <c r="BH154" s="12"/>
    </row>
    <row r="155" spans="33:60"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66"/>
      <c r="AS155" s="12"/>
      <c r="AT155" s="66"/>
      <c r="AU155" s="112"/>
      <c r="AV155" s="66"/>
      <c r="AW155" s="112"/>
      <c r="AX155" s="112"/>
      <c r="AY155" s="112"/>
      <c r="AZ155" s="12"/>
      <c r="BA155" s="12"/>
      <c r="BB155" s="12"/>
      <c r="BC155" s="12"/>
      <c r="BD155" s="12"/>
      <c r="BE155" s="12"/>
      <c r="BF155" s="12"/>
      <c r="BG155" s="12"/>
      <c r="BH155" s="12"/>
    </row>
    <row r="156" spans="33:60"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66"/>
      <c r="AS156" s="12"/>
      <c r="AT156" s="66"/>
      <c r="AU156" s="112"/>
      <c r="AV156" s="66"/>
      <c r="AW156" s="112"/>
      <c r="AX156" s="112"/>
      <c r="AY156" s="112"/>
      <c r="AZ156" s="12"/>
      <c r="BA156" s="12"/>
      <c r="BB156" s="12"/>
      <c r="BC156" s="12"/>
      <c r="BD156" s="12"/>
      <c r="BE156" s="12"/>
      <c r="BF156" s="12"/>
      <c r="BG156" s="12"/>
      <c r="BH156" s="12"/>
    </row>
    <row r="157" spans="33:60"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66"/>
      <c r="AS157" s="12"/>
      <c r="AT157" s="66"/>
      <c r="AU157" s="112"/>
      <c r="AV157" s="66"/>
      <c r="AW157" s="112"/>
      <c r="AX157" s="112"/>
      <c r="AY157" s="112"/>
      <c r="AZ157" s="12"/>
      <c r="BA157" s="12"/>
      <c r="BB157" s="12"/>
      <c r="BC157" s="12"/>
      <c r="BD157" s="12"/>
      <c r="BE157" s="12"/>
      <c r="BF157" s="12"/>
      <c r="BG157" s="12"/>
      <c r="BH157" s="12"/>
    </row>
    <row r="158" spans="33:60"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66"/>
      <c r="AS158" s="12"/>
      <c r="AT158" s="66"/>
      <c r="AU158" s="112"/>
      <c r="AV158" s="66"/>
      <c r="AW158" s="112"/>
      <c r="AX158" s="112"/>
      <c r="AY158" s="112"/>
      <c r="AZ158" s="12"/>
      <c r="BA158" s="12"/>
      <c r="BB158" s="12"/>
      <c r="BC158" s="12"/>
      <c r="BD158" s="12"/>
      <c r="BE158" s="12"/>
      <c r="BF158" s="12"/>
      <c r="BG158" s="12"/>
      <c r="BH158" s="12"/>
    </row>
    <row r="159" spans="33:60"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66"/>
      <c r="AS159" s="12"/>
      <c r="AT159" s="66"/>
      <c r="AU159" s="112"/>
      <c r="AV159" s="66"/>
      <c r="AW159" s="112"/>
      <c r="AX159" s="112"/>
      <c r="AY159" s="112"/>
      <c r="AZ159" s="12"/>
      <c r="BA159" s="12"/>
      <c r="BB159" s="12"/>
      <c r="BC159" s="12"/>
      <c r="BD159" s="12"/>
      <c r="BE159" s="12"/>
      <c r="BF159" s="12"/>
      <c r="BG159" s="12"/>
      <c r="BH159" s="12"/>
    </row>
    <row r="160" spans="33:60"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66"/>
      <c r="AS160" s="12"/>
      <c r="AT160" s="66"/>
      <c r="AU160" s="112"/>
      <c r="AV160" s="66"/>
      <c r="AW160" s="112"/>
      <c r="AX160" s="112"/>
      <c r="AY160" s="112"/>
      <c r="AZ160" s="12"/>
      <c r="BA160" s="12"/>
      <c r="BB160" s="12"/>
      <c r="BC160" s="12"/>
      <c r="BD160" s="12"/>
      <c r="BE160" s="12"/>
      <c r="BF160" s="12"/>
      <c r="BG160" s="12"/>
      <c r="BH160" s="12"/>
    </row>
    <row r="161" spans="27:60"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66"/>
      <c r="AS161" s="12"/>
      <c r="AT161" s="66"/>
      <c r="AU161" s="112"/>
      <c r="AV161" s="66"/>
      <c r="AW161" s="112"/>
      <c r="AX161" s="112"/>
      <c r="AY161" s="112"/>
      <c r="AZ161" s="12"/>
      <c r="BA161" s="12"/>
      <c r="BB161" s="12"/>
      <c r="BC161" s="12"/>
      <c r="BD161" s="12"/>
      <c r="BE161" s="12"/>
      <c r="BF161" s="12"/>
      <c r="BG161" s="12"/>
      <c r="BH161" s="12"/>
    </row>
    <row r="162" spans="27:60"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66"/>
      <c r="AS162" s="12"/>
      <c r="AT162" s="66"/>
      <c r="AU162" s="112"/>
      <c r="AV162" s="66"/>
      <c r="AW162" s="112"/>
      <c r="AX162" s="112"/>
      <c r="AY162" s="112"/>
      <c r="AZ162" s="12"/>
      <c r="BA162" s="12"/>
      <c r="BB162" s="12"/>
      <c r="BC162" s="12"/>
      <c r="BD162" s="12"/>
      <c r="BE162" s="12"/>
      <c r="BF162" s="12"/>
      <c r="BG162" s="12"/>
      <c r="BH162" s="12"/>
    </row>
    <row r="163" spans="27:60"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66"/>
      <c r="AS163" s="12"/>
      <c r="AT163" s="66"/>
      <c r="AU163" s="112"/>
      <c r="AV163" s="66"/>
      <c r="AW163" s="112"/>
      <c r="AX163" s="112"/>
      <c r="AY163" s="112"/>
      <c r="AZ163" s="12"/>
      <c r="BA163" s="12"/>
      <c r="BB163" s="12"/>
      <c r="BC163" s="12"/>
      <c r="BD163" s="12"/>
      <c r="BE163" s="12"/>
      <c r="BF163" s="12"/>
      <c r="BG163" s="12"/>
      <c r="BH163" s="12"/>
    </row>
    <row r="164" spans="27:60"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66"/>
      <c r="AS164" s="12"/>
      <c r="AT164" s="66"/>
      <c r="AU164" s="112"/>
      <c r="AV164" s="66"/>
      <c r="AW164" s="112"/>
      <c r="AX164" s="112"/>
      <c r="AY164" s="112"/>
      <c r="AZ164" s="12"/>
      <c r="BA164" s="12"/>
      <c r="BB164" s="12"/>
      <c r="BC164" s="12"/>
      <c r="BD164" s="12"/>
      <c r="BE164" s="12"/>
      <c r="BF164" s="12"/>
      <c r="BG164" s="12"/>
      <c r="BH164" s="12"/>
    </row>
    <row r="165" spans="27:60"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66"/>
      <c r="AS165" s="12"/>
      <c r="AT165" s="66"/>
      <c r="AU165" s="112"/>
      <c r="AV165" s="66"/>
      <c r="AW165" s="112"/>
      <c r="AX165" s="112"/>
      <c r="AY165" s="112"/>
      <c r="AZ165" s="12"/>
      <c r="BA165" s="12"/>
      <c r="BB165" s="12"/>
      <c r="BC165" s="12"/>
      <c r="BD165" s="12"/>
      <c r="BE165" s="12"/>
      <c r="BF165" s="12"/>
      <c r="BG165" s="12"/>
      <c r="BH165" s="12"/>
    </row>
    <row r="166" spans="27:60"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66"/>
      <c r="AS166" s="12"/>
      <c r="AT166" s="66"/>
      <c r="AU166" s="112"/>
      <c r="AV166" s="66"/>
      <c r="AW166" s="112"/>
      <c r="AX166" s="112"/>
      <c r="AY166" s="112"/>
      <c r="AZ166" s="12"/>
      <c r="BA166" s="12"/>
      <c r="BB166" s="12"/>
      <c r="BC166" s="12"/>
      <c r="BD166" s="12"/>
      <c r="BE166" s="12"/>
      <c r="BF166" s="12"/>
      <c r="BG166" s="12"/>
      <c r="BH166" s="12"/>
    </row>
    <row r="167" spans="27:60"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66"/>
      <c r="AS167" s="12"/>
      <c r="AT167" s="66"/>
      <c r="AU167" s="112"/>
      <c r="AV167" s="66"/>
      <c r="AW167" s="112"/>
      <c r="AX167" s="112"/>
      <c r="AY167" s="112"/>
      <c r="AZ167" s="12"/>
      <c r="BA167" s="12"/>
      <c r="BB167" s="12"/>
      <c r="BC167" s="12"/>
      <c r="BD167" s="12"/>
      <c r="BE167" s="12"/>
      <c r="BF167" s="12"/>
      <c r="BG167" s="12"/>
      <c r="BH167" s="12"/>
    </row>
    <row r="168" spans="27:60">
      <c r="AA168" s="28"/>
      <c r="AB168" s="28"/>
      <c r="AC168" s="28"/>
      <c r="AE168" s="28"/>
      <c r="AF168" s="28"/>
      <c r="AG168" s="28"/>
      <c r="AH168" s="28"/>
      <c r="AI168" s="28"/>
      <c r="AJ168" s="28"/>
      <c r="AK168" s="28"/>
      <c r="AL168" s="28"/>
      <c r="AM168" s="12"/>
      <c r="AN168" s="12"/>
      <c r="AO168" s="12"/>
      <c r="AP168" s="12"/>
      <c r="AQ168" s="12"/>
      <c r="AR168" s="66"/>
      <c r="AS168" s="12"/>
      <c r="AT168" s="66"/>
      <c r="AU168" s="112"/>
      <c r="AV168" s="66"/>
      <c r="AW168" s="112"/>
      <c r="AX168" s="112"/>
      <c r="AY168" s="112"/>
      <c r="AZ168" s="12"/>
      <c r="BA168" s="12"/>
      <c r="BB168" s="12"/>
      <c r="BC168" s="12"/>
      <c r="BD168" s="12"/>
      <c r="BE168" s="12"/>
      <c r="BF168" s="12"/>
      <c r="BG168" s="12"/>
      <c r="BH168" s="12"/>
    </row>
    <row r="169" spans="27:60">
      <c r="AA169" s="30"/>
      <c r="AB169" s="30"/>
      <c r="AC169" s="30"/>
      <c r="AE169" s="30"/>
      <c r="AF169" s="30"/>
      <c r="AG169" s="30"/>
      <c r="AH169" s="30"/>
      <c r="AI169" s="30"/>
      <c r="AJ169" s="30"/>
      <c r="AK169" s="30"/>
      <c r="AL169" s="30"/>
      <c r="AM169" s="12"/>
      <c r="AN169" s="12"/>
      <c r="AO169" s="12"/>
      <c r="AP169" s="12"/>
      <c r="AQ169" s="12"/>
      <c r="AR169" s="66"/>
      <c r="AS169" s="12"/>
      <c r="AT169" s="66"/>
      <c r="AU169" s="112"/>
      <c r="AV169" s="66"/>
      <c r="AW169" s="112"/>
      <c r="AX169" s="112"/>
      <c r="AY169" s="112"/>
      <c r="AZ169" s="12"/>
      <c r="BA169" s="12"/>
      <c r="BB169" s="12"/>
      <c r="BC169" s="12"/>
      <c r="BD169" s="12"/>
      <c r="BE169" s="12"/>
      <c r="BF169" s="12"/>
      <c r="BG169" s="12"/>
      <c r="BH169" s="12"/>
    </row>
    <row r="170" spans="27:60">
      <c r="AA170" s="30"/>
      <c r="AB170" s="30"/>
      <c r="AC170" s="30"/>
      <c r="AE170" s="30"/>
      <c r="AF170" s="30"/>
      <c r="AG170" s="30"/>
      <c r="AH170" s="30"/>
      <c r="AI170" s="30"/>
      <c r="AJ170" s="30"/>
      <c r="AK170" s="30"/>
      <c r="AL170" s="30"/>
      <c r="AM170" s="12"/>
      <c r="AN170" s="12"/>
      <c r="AO170" s="12"/>
      <c r="AP170" s="12"/>
      <c r="AQ170" s="12"/>
      <c r="AR170" s="66"/>
      <c r="AS170" s="12"/>
      <c r="AT170" s="66"/>
      <c r="AU170" s="112"/>
      <c r="AV170" s="66"/>
      <c r="AW170" s="112"/>
      <c r="AX170" s="112"/>
      <c r="AY170" s="112"/>
      <c r="AZ170" s="12"/>
      <c r="BA170" s="12"/>
      <c r="BB170" s="12"/>
      <c r="BC170" s="12"/>
      <c r="BD170" s="12"/>
      <c r="BE170" s="12"/>
      <c r="BF170" s="12"/>
      <c r="BG170" s="12"/>
      <c r="BH170" s="12"/>
    </row>
    <row r="171" spans="27:60">
      <c r="AA171" s="30"/>
      <c r="AB171" s="30"/>
      <c r="AC171" s="30"/>
      <c r="AE171" s="30"/>
      <c r="AF171" s="30"/>
      <c r="AG171" s="30"/>
      <c r="AH171" s="30"/>
      <c r="AI171" s="30"/>
      <c r="AJ171" s="30"/>
      <c r="AK171" s="30"/>
      <c r="AL171" s="30"/>
      <c r="AM171" s="12"/>
      <c r="AN171" s="12"/>
      <c r="AO171" s="12"/>
      <c r="AP171" s="12"/>
      <c r="AQ171" s="12"/>
      <c r="AR171" s="66"/>
      <c r="AS171" s="12"/>
      <c r="AT171" s="66"/>
      <c r="AU171" s="112"/>
      <c r="AV171" s="66"/>
      <c r="AW171" s="112"/>
      <c r="AX171" s="112"/>
      <c r="AY171" s="112"/>
      <c r="AZ171" s="12"/>
      <c r="BA171" s="12"/>
      <c r="BB171" s="12"/>
      <c r="BC171" s="12"/>
      <c r="BD171" s="12"/>
      <c r="BE171" s="12"/>
      <c r="BF171" s="12"/>
      <c r="BG171" s="12"/>
      <c r="BH171" s="12"/>
    </row>
    <row r="172" spans="27:60">
      <c r="AA172" s="30"/>
      <c r="AB172" s="30"/>
      <c r="AC172" s="30"/>
      <c r="AE172" s="30"/>
      <c r="AF172" s="30"/>
      <c r="AG172" s="30"/>
      <c r="AH172" s="30"/>
      <c r="AI172" s="30"/>
      <c r="AJ172" s="30"/>
      <c r="AK172" s="30"/>
      <c r="AL172" s="30"/>
      <c r="AM172" s="12"/>
      <c r="AN172" s="12"/>
      <c r="AO172" s="12"/>
      <c r="AP172" s="12"/>
      <c r="AQ172" s="12"/>
      <c r="AR172" s="66"/>
      <c r="AS172" s="12"/>
      <c r="AT172" s="66"/>
      <c r="AU172" s="112"/>
      <c r="AV172" s="66"/>
      <c r="AW172" s="112"/>
      <c r="AX172" s="112"/>
      <c r="AY172" s="112"/>
      <c r="AZ172" s="12"/>
      <c r="BA172" s="12"/>
      <c r="BB172" s="12"/>
      <c r="BC172" s="12"/>
      <c r="BD172" s="12"/>
      <c r="BE172" s="12"/>
      <c r="BF172" s="12"/>
      <c r="BG172" s="12"/>
      <c r="BH172" s="12"/>
    </row>
    <row r="173" spans="27:60">
      <c r="AA173" s="30"/>
      <c r="AB173" s="30"/>
      <c r="AC173" s="30"/>
      <c r="AE173" s="30"/>
      <c r="AF173" s="30"/>
      <c r="AG173" s="30"/>
      <c r="AH173" s="30"/>
      <c r="AI173" s="30"/>
      <c r="AJ173" s="30"/>
      <c r="AK173" s="30"/>
      <c r="AL173" s="30"/>
      <c r="AM173" s="12"/>
      <c r="AN173" s="12"/>
      <c r="AO173" s="12"/>
      <c r="AP173" s="12"/>
      <c r="AQ173" s="12"/>
      <c r="AR173" s="66"/>
      <c r="AS173" s="12"/>
      <c r="AT173" s="66"/>
      <c r="AU173" s="112"/>
      <c r="AV173" s="66"/>
      <c r="AW173" s="112"/>
      <c r="AX173" s="112"/>
      <c r="AY173" s="112"/>
      <c r="AZ173" s="12"/>
      <c r="BA173" s="12"/>
      <c r="BB173" s="12"/>
      <c r="BC173" s="12"/>
      <c r="BD173" s="12"/>
      <c r="BE173" s="12"/>
      <c r="BF173" s="12"/>
      <c r="BG173" s="12"/>
      <c r="BH173" s="12"/>
    </row>
    <row r="174" spans="27:60">
      <c r="AA174" s="30"/>
      <c r="AB174" s="30"/>
      <c r="AC174" s="30"/>
      <c r="AE174" s="30"/>
      <c r="AF174" s="30"/>
      <c r="AG174" s="30"/>
      <c r="AH174" s="30"/>
      <c r="AI174" s="30"/>
      <c r="AJ174" s="30"/>
      <c r="AK174" s="30"/>
      <c r="AL174" s="30"/>
      <c r="AM174" s="12"/>
      <c r="AN174" s="12"/>
      <c r="AO174" s="12"/>
      <c r="AP174" s="12"/>
      <c r="AQ174" s="12"/>
      <c r="AR174" s="66"/>
      <c r="AS174" s="12"/>
      <c r="AT174" s="66"/>
      <c r="AU174" s="112"/>
      <c r="AV174" s="66"/>
      <c r="AW174" s="112"/>
      <c r="AX174" s="112"/>
      <c r="AY174" s="112"/>
      <c r="AZ174" s="12"/>
      <c r="BA174" s="12"/>
      <c r="BB174" s="12"/>
      <c r="BC174" s="12"/>
      <c r="BD174" s="12"/>
      <c r="BE174" s="12"/>
      <c r="BF174" s="12"/>
      <c r="BG174" s="12"/>
      <c r="BH174" s="12"/>
    </row>
    <row r="175" spans="27:60">
      <c r="AA175" s="30"/>
      <c r="AB175" s="30"/>
      <c r="AC175" s="30"/>
      <c r="AE175" s="30"/>
      <c r="AF175" s="30"/>
      <c r="AG175" s="30"/>
      <c r="AH175" s="30"/>
      <c r="AI175" s="30"/>
      <c r="AJ175" s="30"/>
      <c r="AK175" s="30"/>
      <c r="AL175" s="30"/>
      <c r="AM175" s="12"/>
      <c r="AN175" s="12"/>
      <c r="AO175" s="12"/>
      <c r="AP175" s="12"/>
      <c r="AQ175" s="12"/>
      <c r="AR175" s="66"/>
      <c r="AS175" s="12"/>
      <c r="AT175" s="66"/>
      <c r="AU175" s="112"/>
      <c r="AV175" s="66"/>
      <c r="AW175" s="112"/>
      <c r="AX175" s="112"/>
      <c r="AY175" s="112"/>
      <c r="AZ175" s="12"/>
      <c r="BA175" s="12"/>
      <c r="BB175" s="12"/>
      <c r="BC175" s="12"/>
      <c r="BD175" s="12"/>
      <c r="BE175" s="12"/>
      <c r="BF175" s="12"/>
      <c r="BG175" s="12"/>
      <c r="BH175" s="12"/>
    </row>
    <row r="176" spans="27:60">
      <c r="AA176" s="30"/>
      <c r="AB176" s="30"/>
      <c r="AC176" s="30"/>
      <c r="AE176" s="30"/>
      <c r="AF176" s="30"/>
      <c r="AG176" s="30"/>
      <c r="AH176" s="30"/>
      <c r="AI176" s="30"/>
      <c r="AJ176" s="30"/>
      <c r="AK176" s="30"/>
      <c r="AL176" s="30"/>
      <c r="AM176" s="12"/>
      <c r="AN176" s="12"/>
      <c r="AO176" s="12"/>
      <c r="AP176" s="12"/>
      <c r="AQ176" s="12"/>
      <c r="AR176" s="66"/>
      <c r="AS176" s="12"/>
      <c r="AT176" s="66"/>
      <c r="AU176" s="112"/>
      <c r="AV176" s="66"/>
      <c r="AW176" s="112"/>
      <c r="AX176" s="112"/>
      <c r="AY176" s="112"/>
      <c r="AZ176" s="12"/>
      <c r="BA176" s="12"/>
      <c r="BB176" s="12"/>
      <c r="BC176" s="12"/>
      <c r="BD176" s="12"/>
      <c r="BE176" s="12"/>
      <c r="BF176" s="12"/>
      <c r="BG176" s="12"/>
      <c r="BH176" s="12"/>
    </row>
    <row r="177" spans="16:57">
      <c r="AA177" s="30"/>
      <c r="AB177" s="30"/>
      <c r="AC177" s="30"/>
      <c r="AE177" s="30"/>
      <c r="AF177" s="30"/>
      <c r="AG177" s="30"/>
      <c r="AH177" s="30"/>
      <c r="AI177" s="30"/>
      <c r="AJ177" s="30"/>
      <c r="AK177" s="30"/>
      <c r="AL177" s="30"/>
      <c r="AM177" s="28"/>
      <c r="AN177" s="28"/>
      <c r="AO177" s="28"/>
      <c r="AP177" s="28"/>
      <c r="AQ177" s="28"/>
      <c r="AR177" s="67"/>
      <c r="AS177" s="28"/>
      <c r="AT177" s="67"/>
      <c r="AX177" s="113"/>
      <c r="AY177" s="113"/>
      <c r="AZ177" s="28"/>
      <c r="BA177" s="28"/>
      <c r="BB177" s="28"/>
      <c r="BC177" s="28"/>
      <c r="BE177" s="28"/>
    </row>
    <row r="178" spans="16:57">
      <c r="AA178" s="30"/>
      <c r="AB178" s="30"/>
      <c r="AC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68"/>
      <c r="AS178" s="30"/>
      <c r="AT178" s="68"/>
      <c r="AX178" s="114"/>
      <c r="AY178" s="114"/>
      <c r="AZ178" s="30"/>
      <c r="BA178" s="30"/>
      <c r="BB178" s="30"/>
      <c r="BC178" s="30"/>
      <c r="BE178" s="30"/>
    </row>
    <row r="179" spans="16:57">
      <c r="AA179" s="30"/>
      <c r="AB179" s="30"/>
      <c r="AC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68"/>
      <c r="AS179" s="30"/>
      <c r="AT179" s="68"/>
      <c r="AX179" s="114"/>
      <c r="AY179" s="114"/>
      <c r="AZ179" s="30"/>
      <c r="BA179" s="30"/>
      <c r="BB179" s="30"/>
      <c r="BC179" s="30"/>
      <c r="BE179" s="30"/>
    </row>
    <row r="180" spans="16:57">
      <c r="AA180" s="30"/>
      <c r="AB180" s="30"/>
      <c r="AC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68"/>
      <c r="AS180" s="30"/>
      <c r="AT180" s="68"/>
      <c r="AX180" s="114"/>
      <c r="AY180" s="114"/>
      <c r="AZ180" s="30"/>
      <c r="BA180" s="30"/>
      <c r="BB180" s="30"/>
      <c r="BC180" s="30"/>
      <c r="BE180" s="30"/>
    </row>
    <row r="181" spans="16:57">
      <c r="AA181" s="30"/>
      <c r="AB181" s="30"/>
      <c r="AC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68"/>
      <c r="AS181" s="30"/>
      <c r="AT181" s="68"/>
      <c r="AX181" s="114"/>
      <c r="AY181" s="114"/>
      <c r="AZ181" s="30"/>
      <c r="BA181" s="30"/>
      <c r="BB181" s="30"/>
      <c r="BC181" s="30"/>
      <c r="BE181" s="30"/>
    </row>
    <row r="182" spans="16:57">
      <c r="AA182" s="30"/>
      <c r="AB182" s="30"/>
      <c r="AC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68"/>
      <c r="AS182" s="30"/>
      <c r="AT182" s="68"/>
      <c r="AX182" s="114"/>
      <c r="AY182" s="114"/>
      <c r="AZ182" s="30"/>
      <c r="BA182" s="30"/>
      <c r="BB182" s="30"/>
      <c r="BC182" s="30"/>
      <c r="BE182" s="30"/>
    </row>
    <row r="183" spans="16:57">
      <c r="AA183" s="30"/>
      <c r="AB183" s="30"/>
      <c r="AC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68"/>
      <c r="AS183" s="30"/>
      <c r="AT183" s="68"/>
      <c r="AX183" s="114"/>
      <c r="AY183" s="114"/>
      <c r="AZ183" s="30"/>
      <c r="BA183" s="30"/>
      <c r="BB183" s="30"/>
      <c r="BC183" s="30"/>
      <c r="BE183" s="30"/>
    </row>
    <row r="184" spans="16:57">
      <c r="AA184" s="30"/>
      <c r="AB184" s="30"/>
      <c r="AC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68"/>
      <c r="AS184" s="30"/>
      <c r="AT184" s="68"/>
      <c r="AX184" s="114"/>
      <c r="AY184" s="114"/>
      <c r="AZ184" s="30"/>
      <c r="BA184" s="30"/>
      <c r="BB184" s="30"/>
      <c r="BC184" s="30"/>
      <c r="BE184" s="30"/>
    </row>
    <row r="185" spans="16:57">
      <c r="P185" s="3" t="s">
        <v>560</v>
      </c>
      <c r="AA185" s="30"/>
      <c r="AB185" s="30"/>
      <c r="AC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68"/>
      <c r="AS185" s="30"/>
      <c r="AT185" s="68"/>
      <c r="AX185" s="114"/>
      <c r="AY185" s="114"/>
      <c r="AZ185" s="30"/>
      <c r="BA185" s="30"/>
      <c r="BB185" s="30"/>
      <c r="BC185" s="30"/>
      <c r="BE185" s="30"/>
    </row>
    <row r="186" spans="16:57">
      <c r="AA186" s="30"/>
      <c r="AB186" s="30"/>
      <c r="AC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68"/>
      <c r="AS186" s="30"/>
      <c r="AT186" s="68"/>
      <c r="AX186" s="114"/>
      <c r="AY186" s="114"/>
      <c r="AZ186" s="30"/>
      <c r="BA186" s="30"/>
      <c r="BB186" s="30"/>
      <c r="BC186" s="30"/>
      <c r="BE186" s="30"/>
    </row>
    <row r="187" spans="16:57">
      <c r="AA187" s="30"/>
      <c r="AB187" s="30"/>
      <c r="AC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68"/>
      <c r="AS187" s="30"/>
      <c r="AT187" s="68"/>
      <c r="AX187" s="114"/>
      <c r="AY187" s="114"/>
      <c r="AZ187" s="30"/>
      <c r="BA187" s="30"/>
      <c r="BB187" s="30"/>
      <c r="BC187" s="30"/>
      <c r="BE187" s="30"/>
    </row>
    <row r="188" spans="16:57">
      <c r="AA188" s="30"/>
      <c r="AB188" s="30"/>
      <c r="AC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68"/>
      <c r="AS188" s="30"/>
      <c r="AT188" s="68"/>
      <c r="AX188" s="114"/>
      <c r="AY188" s="114"/>
      <c r="AZ188" s="30"/>
      <c r="BA188" s="30"/>
      <c r="BB188" s="30"/>
      <c r="BC188" s="30"/>
      <c r="BE188" s="30"/>
    </row>
    <row r="189" spans="16:57">
      <c r="AA189" s="30"/>
      <c r="AB189" s="30"/>
      <c r="AC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68"/>
      <c r="AS189" s="30"/>
      <c r="AT189" s="68"/>
      <c r="AX189" s="114"/>
      <c r="AY189" s="114"/>
      <c r="AZ189" s="30"/>
      <c r="BA189" s="30"/>
      <c r="BB189" s="30"/>
      <c r="BC189" s="30"/>
      <c r="BE189" s="30"/>
    </row>
    <row r="190" spans="16:57">
      <c r="AA190" s="30"/>
      <c r="AB190" s="30"/>
      <c r="AC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68"/>
      <c r="AS190" s="30"/>
      <c r="AT190" s="68"/>
      <c r="AX190" s="114"/>
      <c r="AY190" s="114"/>
      <c r="AZ190" s="30"/>
      <c r="BA190" s="30"/>
      <c r="BB190" s="30"/>
      <c r="BC190" s="30"/>
      <c r="BE190" s="30"/>
    </row>
    <row r="191" spans="16:57">
      <c r="AA191" s="30"/>
      <c r="AB191" s="30"/>
      <c r="AC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68"/>
      <c r="AS191" s="30"/>
      <c r="AT191" s="68"/>
      <c r="AX191" s="114"/>
      <c r="AY191" s="114"/>
      <c r="AZ191" s="30"/>
      <c r="BA191" s="30"/>
      <c r="BB191" s="30"/>
      <c r="BC191" s="30"/>
      <c r="BE191" s="30"/>
    </row>
    <row r="192" spans="16:57">
      <c r="AA192" s="30"/>
      <c r="AB192" s="30"/>
      <c r="AC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68"/>
      <c r="AS192" s="30"/>
      <c r="AT192" s="68"/>
      <c r="AX192" s="114"/>
      <c r="AY192" s="114"/>
      <c r="AZ192" s="30"/>
      <c r="BA192" s="30"/>
      <c r="BB192" s="30"/>
      <c r="BC192" s="30"/>
      <c r="BE192" s="30"/>
    </row>
    <row r="193" spans="27:57">
      <c r="AA193" s="30"/>
      <c r="AB193" s="30"/>
      <c r="AC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68"/>
      <c r="AS193" s="30"/>
      <c r="AT193" s="68"/>
      <c r="AX193" s="114"/>
      <c r="AY193" s="114"/>
      <c r="AZ193" s="30"/>
      <c r="BA193" s="30"/>
      <c r="BB193" s="30"/>
      <c r="BC193" s="30"/>
      <c r="BE193" s="30"/>
    </row>
    <row r="194" spans="27:57">
      <c r="AA194" s="30"/>
      <c r="AB194" s="30"/>
      <c r="AC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68"/>
      <c r="AS194" s="30"/>
      <c r="AT194" s="68"/>
      <c r="AX194" s="114"/>
      <c r="AY194" s="114"/>
      <c r="AZ194" s="30"/>
      <c r="BA194" s="30"/>
      <c r="BB194" s="30"/>
      <c r="BC194" s="30"/>
      <c r="BE194" s="30"/>
    </row>
    <row r="195" spans="27:57">
      <c r="AA195" s="30"/>
      <c r="AB195" s="30"/>
      <c r="AC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68"/>
      <c r="AS195" s="30"/>
      <c r="AT195" s="68"/>
      <c r="AX195" s="114"/>
      <c r="AY195" s="114"/>
      <c r="AZ195" s="30"/>
      <c r="BA195" s="30"/>
      <c r="BB195" s="30"/>
      <c r="BC195" s="30"/>
      <c r="BE195" s="30"/>
    </row>
    <row r="196" spans="27:57">
      <c r="AA196" s="30"/>
      <c r="AB196" s="30"/>
      <c r="AC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68"/>
      <c r="AS196" s="30"/>
      <c r="AT196" s="68"/>
      <c r="AX196" s="114"/>
      <c r="AY196" s="114"/>
      <c r="AZ196" s="30"/>
      <c r="BA196" s="30"/>
      <c r="BB196" s="30"/>
      <c r="BC196" s="30"/>
      <c r="BE196" s="30"/>
    </row>
    <row r="197" spans="27:57">
      <c r="AA197" s="30"/>
      <c r="AB197" s="30"/>
      <c r="AC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68"/>
      <c r="AS197" s="30"/>
      <c r="AT197" s="68"/>
      <c r="AX197" s="114"/>
      <c r="AY197" s="114"/>
      <c r="AZ197" s="30"/>
      <c r="BA197" s="30"/>
      <c r="BB197" s="30"/>
      <c r="BC197" s="30"/>
      <c r="BE197" s="30"/>
    </row>
    <row r="198" spans="27:57">
      <c r="AA198" s="30"/>
      <c r="AB198" s="30"/>
      <c r="AC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68"/>
      <c r="AS198" s="30"/>
      <c r="AT198" s="68"/>
      <c r="AX198" s="114"/>
      <c r="AY198" s="114"/>
      <c r="AZ198" s="30"/>
      <c r="BA198" s="30"/>
      <c r="BB198" s="30"/>
      <c r="BC198" s="30"/>
      <c r="BE198" s="30"/>
    </row>
    <row r="199" spans="27:57">
      <c r="AA199" s="30"/>
      <c r="AB199" s="30"/>
      <c r="AC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68"/>
      <c r="AS199" s="30"/>
      <c r="AT199" s="68"/>
      <c r="AX199" s="114"/>
      <c r="AY199" s="114"/>
      <c r="AZ199" s="30"/>
      <c r="BA199" s="30"/>
      <c r="BB199" s="30"/>
      <c r="BC199" s="30"/>
      <c r="BE199" s="30"/>
    </row>
    <row r="200" spans="27:57">
      <c r="AA200" s="30"/>
      <c r="AB200" s="30"/>
      <c r="AC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68"/>
      <c r="AS200" s="30"/>
      <c r="AT200" s="68"/>
      <c r="AX200" s="114"/>
      <c r="AY200" s="114"/>
      <c r="AZ200" s="30"/>
      <c r="BA200" s="30"/>
      <c r="BB200" s="30"/>
      <c r="BC200" s="30"/>
      <c r="BE200" s="30"/>
    </row>
    <row r="201" spans="27:57">
      <c r="AA201" s="30"/>
      <c r="AB201" s="30"/>
      <c r="AC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68"/>
      <c r="AS201" s="30"/>
      <c r="AT201" s="68"/>
      <c r="AX201" s="114"/>
      <c r="AY201" s="114"/>
      <c r="AZ201" s="30"/>
      <c r="BA201" s="30"/>
      <c r="BB201" s="30"/>
      <c r="BC201" s="30"/>
      <c r="BE201" s="30"/>
    </row>
    <row r="202" spans="27:57">
      <c r="AA202" s="30"/>
      <c r="AB202" s="30"/>
      <c r="AC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68"/>
      <c r="AS202" s="30"/>
      <c r="AT202" s="68"/>
      <c r="AX202" s="114"/>
      <c r="AY202" s="114"/>
      <c r="AZ202" s="30"/>
      <c r="BA202" s="30"/>
      <c r="BB202" s="30"/>
      <c r="BC202" s="30"/>
      <c r="BE202" s="30"/>
    </row>
    <row r="203" spans="27:57">
      <c r="AL203" s="30"/>
      <c r="AM203" s="30"/>
      <c r="AN203" s="30"/>
      <c r="AO203" s="30"/>
      <c r="AP203" s="30"/>
      <c r="AQ203" s="30"/>
      <c r="AR203" s="68"/>
      <c r="AS203" s="30"/>
      <c r="AT203" s="68"/>
      <c r="AX203" s="114"/>
      <c r="AY203" s="114"/>
      <c r="AZ203" s="30"/>
      <c r="BA203" s="30"/>
      <c r="BB203" s="30"/>
      <c r="BC203" s="30"/>
      <c r="BE203" s="30"/>
    </row>
    <row r="204" spans="27:57">
      <c r="AL204" s="30"/>
      <c r="AM204" s="30"/>
      <c r="AN204" s="30"/>
      <c r="AO204" s="30"/>
      <c r="AP204" s="30"/>
      <c r="AQ204" s="30"/>
      <c r="AR204" s="68"/>
      <c r="AS204" s="30"/>
      <c r="AT204" s="68"/>
      <c r="AX204" s="114"/>
      <c r="AY204" s="114"/>
      <c r="AZ204" s="30"/>
      <c r="BA204" s="30"/>
      <c r="BB204" s="30"/>
      <c r="BC204" s="30"/>
      <c r="BE204" s="30"/>
    </row>
    <row r="205" spans="27:57">
      <c r="AL205" s="30"/>
      <c r="AM205" s="30"/>
      <c r="AN205" s="30"/>
      <c r="AO205" s="30"/>
      <c r="AP205" s="30"/>
      <c r="AQ205" s="30"/>
      <c r="AR205" s="68"/>
      <c r="AS205" s="30"/>
      <c r="AT205" s="68"/>
      <c r="AX205" s="114"/>
      <c r="AY205" s="114"/>
      <c r="AZ205" s="30"/>
      <c r="BA205" s="30"/>
      <c r="BB205" s="30"/>
      <c r="BC205" s="30"/>
      <c r="BE205" s="30"/>
    </row>
    <row r="206" spans="27:57">
      <c r="AL206" s="30"/>
      <c r="AM206" s="30"/>
      <c r="AN206" s="30"/>
      <c r="AO206" s="30"/>
      <c r="AP206" s="30"/>
      <c r="AQ206" s="30"/>
      <c r="AR206" s="68"/>
      <c r="AS206" s="30"/>
      <c r="AT206" s="68"/>
      <c r="AX206" s="114"/>
      <c r="AY206" s="114"/>
      <c r="AZ206" s="30"/>
      <c r="BA206" s="30"/>
      <c r="BB206" s="30"/>
      <c r="BC206" s="30"/>
      <c r="BE206" s="30"/>
    </row>
    <row r="207" spans="27:57">
      <c r="AL207" s="30"/>
      <c r="AM207" s="30"/>
      <c r="AN207" s="30"/>
      <c r="AO207" s="30"/>
      <c r="AP207" s="30"/>
      <c r="AQ207" s="30"/>
      <c r="AR207" s="68"/>
      <c r="AS207" s="30"/>
      <c r="AT207" s="68"/>
      <c r="AX207" s="114"/>
      <c r="AY207" s="114"/>
      <c r="AZ207" s="30"/>
      <c r="BA207" s="30"/>
      <c r="BB207" s="30"/>
      <c r="BC207" s="30"/>
      <c r="BE207" s="30"/>
    </row>
    <row r="208" spans="27:57">
      <c r="AL208" s="30"/>
      <c r="AM208" s="30"/>
      <c r="AN208" s="30"/>
      <c r="AO208" s="30"/>
      <c r="AP208" s="30"/>
      <c r="AQ208" s="30"/>
      <c r="AR208" s="68"/>
      <c r="AS208" s="30"/>
      <c r="AT208" s="68"/>
      <c r="AX208" s="114"/>
      <c r="AY208" s="114"/>
      <c r="AZ208" s="30"/>
      <c r="BA208" s="30"/>
      <c r="BB208" s="30"/>
      <c r="BC208" s="30"/>
      <c r="BE208" s="30"/>
    </row>
    <row r="209" spans="38:57">
      <c r="AL209" s="30"/>
      <c r="AM209" s="30"/>
      <c r="AN209" s="30"/>
      <c r="AO209" s="30"/>
      <c r="AP209" s="30"/>
      <c r="AQ209" s="30"/>
      <c r="AR209" s="68"/>
      <c r="AS209" s="30"/>
      <c r="AT209" s="68"/>
      <c r="AX209" s="114"/>
      <c r="AY209" s="114"/>
      <c r="AZ209" s="30"/>
      <c r="BA209" s="30"/>
      <c r="BB209" s="30"/>
      <c r="BC209" s="30"/>
      <c r="BE209" s="30"/>
    </row>
    <row r="210" spans="38:57">
      <c r="AL210" s="30"/>
      <c r="AM210" s="30"/>
      <c r="AN210" s="30"/>
      <c r="AO210" s="30"/>
      <c r="AP210" s="30"/>
      <c r="AQ210" s="30"/>
      <c r="AR210" s="68"/>
      <c r="AS210" s="30"/>
      <c r="AT210" s="68"/>
      <c r="AX210" s="114"/>
      <c r="AY210" s="114"/>
      <c r="AZ210" s="30"/>
      <c r="BA210" s="30"/>
      <c r="BB210" s="30"/>
      <c r="BC210" s="30"/>
      <c r="BE210" s="30"/>
    </row>
    <row r="211" spans="38:57">
      <c r="AL211" s="30"/>
      <c r="AM211" s="30"/>
      <c r="AN211" s="30"/>
      <c r="AO211" s="30"/>
      <c r="AP211" s="30"/>
      <c r="AQ211" s="30"/>
      <c r="AR211" s="68"/>
      <c r="AS211" s="30"/>
      <c r="AT211" s="68"/>
      <c r="AX211" s="114"/>
      <c r="AY211" s="114"/>
      <c r="AZ211" s="30"/>
      <c r="BA211" s="30"/>
      <c r="BB211" s="30"/>
      <c r="BC211" s="30"/>
      <c r="BE211" s="30"/>
    </row>
    <row r="212" spans="38:57">
      <c r="AL212" s="30"/>
      <c r="AM212" s="30"/>
      <c r="AN212" s="30"/>
      <c r="AO212" s="30"/>
      <c r="AP212" s="30"/>
      <c r="AQ212" s="30"/>
      <c r="AR212" s="68"/>
      <c r="AS212" s="30"/>
      <c r="AX212" s="114"/>
      <c r="AY212" s="114"/>
      <c r="BB212" s="30"/>
      <c r="BE212" s="30"/>
    </row>
    <row r="213" spans="38:57">
      <c r="AL213" s="30"/>
      <c r="AM213" s="30"/>
      <c r="AN213" s="30"/>
      <c r="AO213" s="30"/>
      <c r="AP213" s="30"/>
      <c r="AQ213" s="30"/>
      <c r="AR213" s="68"/>
      <c r="AS213" s="30"/>
      <c r="AX213" s="114"/>
      <c r="AY213" s="114"/>
      <c r="BB213" s="30"/>
      <c r="BE213" s="30"/>
    </row>
    <row r="214" spans="38:57">
      <c r="AL214" s="30"/>
      <c r="AM214" s="30"/>
      <c r="AN214" s="30"/>
      <c r="AO214" s="30"/>
      <c r="AP214" s="30"/>
      <c r="AQ214" s="30"/>
      <c r="AR214" s="68"/>
      <c r="AS214" s="30"/>
      <c r="AX214" s="114"/>
      <c r="AY214" s="114"/>
      <c r="BB214" s="30"/>
      <c r="BE214" s="30"/>
    </row>
    <row r="215" spans="38:57">
      <c r="AL215" s="30"/>
      <c r="AM215" s="30"/>
      <c r="AN215" s="30"/>
      <c r="AO215" s="30"/>
      <c r="AP215" s="30"/>
      <c r="AQ215" s="30"/>
      <c r="AR215" s="68"/>
      <c r="AS215" s="30"/>
      <c r="AX215" s="114"/>
      <c r="AY215" s="114"/>
      <c r="BB215" s="30"/>
      <c r="BE215" s="30"/>
    </row>
    <row r="216" spans="38:57">
      <c r="AL216" s="30"/>
      <c r="AM216" s="30"/>
      <c r="AN216" s="30"/>
      <c r="AO216" s="30"/>
      <c r="AP216" s="30"/>
      <c r="AQ216" s="30"/>
      <c r="AR216" s="68"/>
      <c r="AS216" s="30"/>
      <c r="AX216" s="114"/>
      <c r="AY216" s="114"/>
      <c r="BB216" s="30"/>
      <c r="BE216" s="30"/>
    </row>
    <row r="217" spans="38:57">
      <c r="AL217" s="30"/>
      <c r="AM217" s="30"/>
      <c r="AN217" s="30"/>
      <c r="AO217" s="30"/>
      <c r="AP217" s="30"/>
      <c r="AQ217" s="30"/>
      <c r="AR217" s="68"/>
      <c r="AS217" s="30"/>
      <c r="AX217" s="114"/>
      <c r="AY217" s="114"/>
      <c r="BB217" s="30"/>
      <c r="BE217" s="30"/>
    </row>
    <row r="218" spans="38:57">
      <c r="AL218" s="30"/>
      <c r="AM218" s="30"/>
      <c r="AN218" s="30"/>
      <c r="AO218" s="30"/>
      <c r="AP218" s="30"/>
      <c r="AQ218" s="30"/>
      <c r="AR218" s="68"/>
      <c r="AS218" s="30"/>
      <c r="AX218" s="114"/>
      <c r="AY218" s="114"/>
      <c r="BB218" s="30"/>
      <c r="BE218" s="30"/>
    </row>
    <row r="219" spans="38:57">
      <c r="AL219" s="30"/>
      <c r="AM219" s="30"/>
      <c r="AN219" s="30"/>
      <c r="AO219" s="30"/>
      <c r="AP219" s="30"/>
      <c r="AQ219" s="30"/>
      <c r="AR219" s="68"/>
      <c r="AS219" s="30"/>
      <c r="AX219" s="114"/>
      <c r="AY219" s="114"/>
      <c r="BB219" s="30"/>
      <c r="BE219" s="30"/>
    </row>
    <row r="220" spans="38:57">
      <c r="AL220" s="30"/>
      <c r="AM220" s="30"/>
      <c r="AN220" s="30"/>
      <c r="AO220" s="30"/>
      <c r="AP220" s="30"/>
      <c r="AQ220" s="30"/>
      <c r="AR220" s="68"/>
      <c r="AS220" s="30"/>
      <c r="AX220" s="114"/>
      <c r="AY220" s="114"/>
      <c r="BB220" s="30"/>
      <c r="BE220" s="30"/>
    </row>
    <row r="221" spans="38:57">
      <c r="AL221" s="30"/>
      <c r="AM221" s="30"/>
      <c r="AN221" s="30"/>
      <c r="AO221" s="30"/>
      <c r="AP221" s="30"/>
      <c r="AQ221" s="30"/>
      <c r="AR221" s="68"/>
      <c r="AS221" s="30"/>
      <c r="AX221" s="114"/>
      <c r="AY221" s="114"/>
      <c r="BB221" s="30"/>
      <c r="BE221" s="30"/>
    </row>
    <row r="222" spans="38:57">
      <c r="AL222" s="30"/>
      <c r="AM222" s="30"/>
      <c r="AN222" s="30"/>
      <c r="AO222" s="30"/>
      <c r="AP222" s="30"/>
      <c r="AQ222" s="30"/>
      <c r="AR222" s="68"/>
      <c r="AS222" s="30"/>
      <c r="AX222" s="114"/>
      <c r="AY222" s="114"/>
      <c r="BB222" s="30"/>
      <c r="BE222" s="30"/>
    </row>
    <row r="223" spans="38:57">
      <c r="AL223" s="30"/>
      <c r="AM223" s="30"/>
      <c r="AN223" s="30"/>
      <c r="AO223" s="30"/>
      <c r="AP223" s="30"/>
      <c r="AQ223" s="30"/>
      <c r="AR223" s="68"/>
      <c r="AS223" s="30"/>
      <c r="AX223" s="114"/>
      <c r="AY223" s="114"/>
      <c r="BB223" s="30"/>
      <c r="BE223" s="30"/>
    </row>
    <row r="224" spans="38:57">
      <c r="AL224" s="30"/>
      <c r="AM224" s="30"/>
      <c r="AN224" s="30"/>
      <c r="AO224" s="30"/>
      <c r="AP224" s="30"/>
      <c r="AQ224" s="30"/>
      <c r="AR224" s="68"/>
      <c r="AS224" s="30"/>
      <c r="AX224" s="114"/>
      <c r="AY224" s="114"/>
      <c r="BB224" s="30"/>
      <c r="BE224" s="30"/>
    </row>
    <row r="225" spans="38:57">
      <c r="AL225" s="30"/>
      <c r="AM225" s="30"/>
      <c r="AN225" s="30"/>
      <c r="AO225" s="30"/>
      <c r="AP225" s="30"/>
      <c r="AQ225" s="30"/>
      <c r="AR225" s="68"/>
      <c r="AS225" s="30"/>
      <c r="AX225" s="114"/>
      <c r="AY225" s="114"/>
      <c r="BB225" s="30"/>
      <c r="BE225" s="30"/>
    </row>
    <row r="226" spans="38:57">
      <c r="AM226" s="30"/>
      <c r="AN226" s="30"/>
      <c r="AO226" s="30"/>
      <c r="AP226" s="30"/>
      <c r="AQ226" s="30"/>
      <c r="AR226" s="68"/>
      <c r="AS226" s="30"/>
      <c r="AX226" s="114"/>
      <c r="AY226" s="114"/>
      <c r="BB226" s="30"/>
      <c r="BE226" s="30"/>
    </row>
    <row r="227" spans="38:57">
      <c r="AM227" s="30"/>
      <c r="AN227" s="30"/>
      <c r="AO227" s="30"/>
      <c r="AP227" s="30"/>
      <c r="AQ227" s="30"/>
      <c r="AR227" s="68"/>
      <c r="AS227" s="30"/>
      <c r="AX227" s="114"/>
      <c r="AY227" s="114"/>
      <c r="BB227" s="30"/>
      <c r="BE227" s="30"/>
    </row>
    <row r="228" spans="38:57">
      <c r="AM228" s="30"/>
      <c r="AN228" s="30"/>
      <c r="AO228" s="30"/>
      <c r="AP228" s="30"/>
      <c r="AQ228" s="30"/>
      <c r="AR228" s="68"/>
      <c r="AS228" s="30"/>
      <c r="AX228" s="114"/>
      <c r="AY228" s="114"/>
      <c r="BB228" s="30"/>
      <c r="BE228" s="30"/>
    </row>
    <row r="229" spans="38:57">
      <c r="AM229" s="30"/>
      <c r="AN229" s="30"/>
      <c r="AO229" s="30"/>
      <c r="AP229" s="30"/>
      <c r="AQ229" s="30"/>
      <c r="AR229" s="68"/>
      <c r="AS229" s="30"/>
      <c r="AX229" s="114"/>
      <c r="AY229" s="114"/>
      <c r="BB229" s="30"/>
      <c r="BE229" s="30"/>
    </row>
    <row r="230" spans="38:57">
      <c r="AM230" s="30"/>
      <c r="AN230" s="30"/>
      <c r="AO230" s="30"/>
      <c r="AP230" s="30"/>
      <c r="AQ230" s="30"/>
      <c r="AR230" s="68"/>
      <c r="AS230" s="30"/>
      <c r="AX230" s="114"/>
      <c r="AY230" s="114"/>
      <c r="BB230" s="30"/>
      <c r="BE230" s="30"/>
    </row>
    <row r="231" spans="38:57">
      <c r="AM231" s="30"/>
      <c r="AN231" s="30"/>
      <c r="AO231" s="30"/>
      <c r="AP231" s="30"/>
      <c r="AQ231" s="30"/>
      <c r="AR231" s="68"/>
      <c r="AS231" s="30"/>
      <c r="AX231" s="114"/>
      <c r="AY231" s="114"/>
      <c r="BB231" s="30"/>
      <c r="BE231" s="30"/>
    </row>
    <row r="232" spans="38:57">
      <c r="AM232" s="30"/>
      <c r="AN232" s="30"/>
      <c r="AO232" s="30"/>
      <c r="AP232" s="30"/>
      <c r="AQ232" s="30"/>
      <c r="AR232" s="68"/>
      <c r="AS232" s="30"/>
      <c r="AX232" s="114"/>
      <c r="AY232" s="114"/>
      <c r="BB232" s="30"/>
      <c r="BE232" s="30"/>
    </row>
    <row r="233" spans="38:57">
      <c r="AM233" s="30"/>
      <c r="AN233" s="30"/>
      <c r="AO233" s="30"/>
      <c r="AP233" s="30"/>
      <c r="AQ233" s="30"/>
      <c r="AR233" s="68"/>
      <c r="AS233" s="30"/>
      <c r="AX233" s="114"/>
      <c r="AY233" s="114"/>
      <c r="BB233" s="30"/>
      <c r="BE233" s="30"/>
    </row>
    <row r="234" spans="38:57">
      <c r="AM234" s="30"/>
      <c r="AN234" s="30"/>
      <c r="AO234" s="30"/>
      <c r="AP234" s="30"/>
      <c r="AQ234" s="30"/>
      <c r="AR234" s="68"/>
      <c r="AS234" s="30"/>
      <c r="AX234" s="114"/>
      <c r="AY234" s="114"/>
      <c r="BB234" s="30"/>
      <c r="BE234" s="30"/>
    </row>
  </sheetData>
  <mergeCells count="1">
    <mergeCell ref="AU5:AV5"/>
  </mergeCells>
  <conditionalFormatting sqref="BA29:BA30">
    <cfRule type="cellIs" dxfId="95" priority="9" stopIfTrue="1" operator="lessThan">
      <formula>0</formula>
    </cfRule>
  </conditionalFormatting>
  <conditionalFormatting sqref="BA52">
    <cfRule type="cellIs" dxfId="94" priority="10" stopIfTrue="1" operator="greaterThan">
      <formula>0</formula>
    </cfRule>
    <cfRule type="cellIs" dxfId="93" priority="11" stopIfTrue="1" operator="lessThan">
      <formula>0</formula>
    </cfRule>
  </conditionalFormatting>
  <conditionalFormatting sqref="AN11:AN18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AH11:AH18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AQ11:AQ18">
    <cfRule type="cellIs" dxfId="88" priority="3" operator="lessThan">
      <formula>0</formula>
    </cfRule>
    <cfRule type="cellIs" dxfId="87" priority="4" operator="greaterThan">
      <formula>0</formula>
    </cfRule>
  </conditionalFormatting>
  <conditionalFormatting sqref="AS11:AS18">
    <cfRule type="cellIs" dxfId="86" priority="1" operator="lessThan">
      <formula>0</formula>
    </cfRule>
    <cfRule type="cellIs" dxfId="8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258"/>
  <sheetViews>
    <sheetView zoomScale="96" zoomScaleNormal="96" workbookViewId="0"/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10" width="5.90625" customWidth="1"/>
    <col min="11" max="11" width="7.36328125" customWidth="1"/>
    <col min="12" max="12" width="6.36328125" customWidth="1"/>
    <col min="13" max="13" width="4.81640625" customWidth="1"/>
    <col min="14" max="14" width="5.36328125" customWidth="1"/>
    <col min="15" max="15" width="5.1796875" style="98" customWidth="1"/>
    <col min="16" max="16" width="7" customWidth="1"/>
    <col min="17" max="17" width="5.36328125" customWidth="1"/>
    <col min="18" max="18" width="7.1796875" customWidth="1"/>
    <col min="19" max="19" width="4.453125" style="98" customWidth="1"/>
    <col min="20" max="20" width="6.36328125" customWidth="1"/>
    <col min="21" max="21" width="6.90625" style="9" customWidth="1"/>
    <col min="22" max="22" width="7.453125" style="9" customWidth="1"/>
    <col min="23" max="23" width="6.90625" style="98" customWidth="1"/>
    <col min="24" max="24" width="7.453125" style="1" customWidth="1"/>
    <col min="25" max="25" width="6.90625" style="98" customWidth="1"/>
    <col min="26" max="26" width="5.36328125" style="1" customWidth="1"/>
    <col min="27" max="27" width="9" customWidth="1"/>
    <col min="28" max="28" width="7.6328125" customWidth="1"/>
    <col min="29" max="29" width="5.36328125" customWidth="1"/>
    <col min="30" max="30" width="7.08984375" customWidth="1"/>
    <col min="31" max="31" width="6.54296875" customWidth="1"/>
    <col min="33" max="33" width="7.81640625" customWidth="1"/>
    <col min="34" max="34" width="11.54296875" style="9"/>
    <col min="35" max="35" width="20.90625" customWidth="1"/>
    <col min="36" max="36" width="14" customWidth="1"/>
    <col min="37" max="37" width="12.54296875" customWidth="1"/>
    <col min="38" max="38" width="10.90625" customWidth="1"/>
  </cols>
  <sheetData>
    <row r="1" spans="1:38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111"/>
      <c r="T1" s="37"/>
      <c r="U1" s="37"/>
      <c r="V1" s="64"/>
      <c r="W1" s="111"/>
      <c r="X1" s="80"/>
      <c r="Y1" s="111"/>
      <c r="Z1" s="80"/>
      <c r="AA1" s="2"/>
      <c r="AB1" s="4"/>
      <c r="AC1" s="4"/>
      <c r="AH1"/>
    </row>
    <row r="2" spans="1:38" s="162" customFormat="1" ht="31.8">
      <c r="A2" s="161"/>
      <c r="B2" s="161"/>
      <c r="C2" s="135" t="s">
        <v>473</v>
      </c>
      <c r="D2" s="161"/>
      <c r="E2" s="161"/>
      <c r="F2" s="161"/>
      <c r="G2" s="161"/>
      <c r="H2" s="161"/>
      <c r="I2" s="161"/>
      <c r="J2" s="161"/>
      <c r="K2" s="161"/>
      <c r="L2" s="135" t="s">
        <v>431</v>
      </c>
      <c r="M2" s="135"/>
      <c r="N2" s="135"/>
      <c r="O2" s="174"/>
      <c r="P2" s="135" t="str">
        <f>+År!B3</f>
        <v>VAK GRIS</v>
      </c>
      <c r="Q2" s="161"/>
      <c r="R2" s="161"/>
      <c r="S2" s="163"/>
      <c r="T2" s="161"/>
      <c r="U2" s="161"/>
      <c r="V2" s="168"/>
      <c r="W2" s="161"/>
      <c r="X2" s="161"/>
      <c r="Y2" s="163"/>
      <c r="Z2" s="163"/>
      <c r="AA2" s="2"/>
      <c r="AB2" s="4"/>
      <c r="AC2" s="4"/>
      <c r="AD2"/>
      <c r="AE2"/>
      <c r="AF2"/>
      <c r="AG2"/>
      <c r="AH2"/>
      <c r="AI2"/>
      <c r="AJ2"/>
      <c r="AK2"/>
      <c r="AL2"/>
    </row>
    <row r="3" spans="1:38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111"/>
      <c r="T3" s="37"/>
      <c r="U3" s="37"/>
      <c r="V3" s="64"/>
      <c r="W3" s="111"/>
      <c r="X3" s="80"/>
      <c r="Y3" s="111"/>
      <c r="Z3" s="80"/>
      <c r="AA3" s="2"/>
      <c r="AB3" s="4"/>
      <c r="AC3" s="4"/>
      <c r="AH3"/>
    </row>
    <row r="4" spans="1:38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111"/>
      <c r="P4" s="37"/>
      <c r="Q4" s="37"/>
      <c r="R4" s="37"/>
      <c r="S4" s="111"/>
      <c r="T4" s="37"/>
      <c r="U4" s="37"/>
      <c r="V4" s="64"/>
      <c r="W4" s="111"/>
      <c r="X4" s="80"/>
      <c r="Y4" s="111"/>
      <c r="Z4" s="80"/>
      <c r="AA4" s="2"/>
      <c r="AB4" s="4"/>
      <c r="AC4" s="4"/>
      <c r="AH4"/>
    </row>
    <row r="5" spans="1:38" s="186" customFormat="1" ht="19.8">
      <c r="A5" s="146"/>
      <c r="B5" s="146"/>
      <c r="C5" s="146"/>
      <c r="D5" s="146"/>
      <c r="E5" s="146"/>
      <c r="F5" s="129" t="s">
        <v>8</v>
      </c>
      <c r="G5" s="145">
        <f>+År!M3</f>
        <v>52</v>
      </c>
      <c r="H5" s="146"/>
      <c r="I5" s="129"/>
      <c r="J5" s="129"/>
      <c r="K5" s="146"/>
      <c r="L5" s="146"/>
      <c r="M5" s="129" t="s">
        <v>370</v>
      </c>
      <c r="N5" s="146"/>
      <c r="O5" s="184"/>
      <c r="P5" s="146"/>
      <c r="Q5" s="146"/>
      <c r="R5" s="343">
        <f>SUM(H12:H17)</f>
        <v>31497</v>
      </c>
      <c r="S5" s="343"/>
      <c r="T5" s="146"/>
      <c r="U5" s="146"/>
      <c r="V5" s="185"/>
      <c r="W5" s="146"/>
      <c r="X5" s="184"/>
      <c r="Y5" s="184"/>
      <c r="Z5" s="184"/>
      <c r="AA5" s="2"/>
      <c r="AB5" s="4"/>
      <c r="AC5" s="4"/>
      <c r="AD5"/>
      <c r="AE5"/>
      <c r="AF5"/>
      <c r="AG5"/>
      <c r="AH5"/>
      <c r="AI5"/>
      <c r="AJ5"/>
      <c r="AK5"/>
      <c r="AL5"/>
    </row>
    <row r="6" spans="1:38" ht="15.6">
      <c r="A6" s="37"/>
      <c r="B6" s="37"/>
      <c r="C6" s="37"/>
      <c r="D6" s="37"/>
      <c r="E6" s="37"/>
      <c r="F6" s="43"/>
      <c r="G6" s="43"/>
      <c r="H6" s="43"/>
      <c r="I6" s="43"/>
      <c r="J6" s="43"/>
      <c r="K6" s="43"/>
      <c r="L6" s="43"/>
      <c r="M6" s="43"/>
      <c r="N6" s="43"/>
      <c r="O6" s="121"/>
      <c r="P6" s="43"/>
      <c r="Q6" s="43"/>
      <c r="R6" s="43"/>
      <c r="S6" s="111"/>
      <c r="T6" s="37"/>
      <c r="U6" s="37"/>
      <c r="V6" s="64"/>
      <c r="W6" s="111"/>
      <c r="X6" s="80"/>
      <c r="Y6" s="121"/>
      <c r="Z6" s="80"/>
      <c r="AA6" s="2"/>
      <c r="AB6" s="4"/>
      <c r="AC6" s="4"/>
      <c r="AH6"/>
    </row>
    <row r="7" spans="1:38" ht="15.6">
      <c r="A7" s="37"/>
      <c r="B7" s="37"/>
      <c r="C7" s="37"/>
      <c r="D7" s="37"/>
      <c r="E7" s="37"/>
      <c r="F7" s="43"/>
      <c r="G7" s="43"/>
      <c r="H7" s="43"/>
      <c r="I7" s="43"/>
      <c r="J7" s="43"/>
      <c r="K7" s="43"/>
      <c r="L7" s="43"/>
      <c r="M7" s="43"/>
      <c r="N7" s="43"/>
      <c r="O7" s="121"/>
      <c r="P7" s="43"/>
      <c r="Q7" s="43"/>
      <c r="R7" s="43"/>
      <c r="S7" s="111"/>
      <c r="T7" s="37"/>
      <c r="U7" s="37"/>
      <c r="V7" s="64"/>
      <c r="W7" s="111"/>
      <c r="X7" s="80"/>
      <c r="Y7" s="121"/>
      <c r="Z7" s="80"/>
      <c r="AA7" s="2"/>
      <c r="AB7" s="4"/>
      <c r="AC7" s="4"/>
      <c r="AH7"/>
    </row>
    <row r="8" spans="1:38" ht="15.6">
      <c r="A8" s="37"/>
      <c r="B8" s="37"/>
      <c r="C8" s="37"/>
      <c r="D8" s="37"/>
      <c r="E8" s="37"/>
      <c r="F8" s="37"/>
      <c r="G8" s="37"/>
      <c r="H8" s="37"/>
      <c r="I8" s="37"/>
      <c r="J8" s="37"/>
      <c r="K8" s="43"/>
      <c r="L8" s="43"/>
      <c r="M8" s="43"/>
      <c r="N8" s="43"/>
      <c r="O8" s="121"/>
      <c r="P8" s="43"/>
      <c r="Q8" s="43"/>
      <c r="R8" s="43"/>
      <c r="S8" s="121"/>
      <c r="T8" s="43"/>
      <c r="U8" s="43"/>
      <c r="V8" s="73" t="s">
        <v>457</v>
      </c>
      <c r="W8" s="121" t="s">
        <v>3</v>
      </c>
      <c r="X8" s="80"/>
      <c r="Y8" s="121"/>
      <c r="Z8" s="37"/>
      <c r="AA8" s="2"/>
      <c r="AB8" s="4"/>
      <c r="AC8" s="4"/>
      <c r="AH8"/>
    </row>
    <row r="9" spans="1:38" ht="15.6">
      <c r="A9" s="37"/>
      <c r="B9" s="37"/>
      <c r="C9" s="37"/>
      <c r="D9" s="37"/>
      <c r="E9" s="37"/>
      <c r="F9" s="32" t="s">
        <v>3</v>
      </c>
      <c r="G9" s="37"/>
      <c r="H9" s="37"/>
      <c r="I9" s="37"/>
      <c r="J9" s="225" t="s">
        <v>361</v>
      </c>
      <c r="K9" s="73" t="s">
        <v>3</v>
      </c>
      <c r="L9" s="37"/>
      <c r="M9" s="37"/>
      <c r="N9" s="37"/>
      <c r="O9" s="111"/>
      <c r="P9" s="37"/>
      <c r="Q9" s="37"/>
      <c r="R9" s="32" t="s">
        <v>17</v>
      </c>
      <c r="S9" s="121"/>
      <c r="T9" s="32" t="s">
        <v>393</v>
      </c>
      <c r="U9" s="43"/>
      <c r="V9" s="73" t="s">
        <v>458</v>
      </c>
      <c r="W9" s="73" t="s">
        <v>11</v>
      </c>
      <c r="X9" s="80"/>
      <c r="Y9" s="96" t="s">
        <v>17</v>
      </c>
      <c r="Z9" s="37"/>
      <c r="AA9" s="2"/>
      <c r="AB9" s="4"/>
      <c r="AC9" s="4"/>
      <c r="AH9"/>
    </row>
    <row r="10" spans="1:38" ht="15.6">
      <c r="A10" s="37"/>
      <c r="B10" s="37"/>
      <c r="C10" s="37"/>
      <c r="D10" s="37"/>
      <c r="E10" s="37"/>
      <c r="F10" s="32" t="s">
        <v>438</v>
      </c>
      <c r="G10" s="37"/>
      <c r="H10" s="73" t="s">
        <v>3</v>
      </c>
      <c r="I10" s="37"/>
      <c r="J10" s="225" t="s">
        <v>487</v>
      </c>
      <c r="K10" s="73" t="s">
        <v>399</v>
      </c>
      <c r="L10" s="96" t="s">
        <v>3</v>
      </c>
      <c r="M10" s="37"/>
      <c r="N10" s="96" t="s">
        <v>1</v>
      </c>
      <c r="O10" s="111"/>
      <c r="P10" s="32" t="s">
        <v>17</v>
      </c>
      <c r="Q10" s="37"/>
      <c r="R10" s="32" t="s">
        <v>397</v>
      </c>
      <c r="S10" s="121"/>
      <c r="T10" s="32" t="s">
        <v>397</v>
      </c>
      <c r="U10" s="32" t="s">
        <v>393</v>
      </c>
      <c r="V10" s="73" t="s">
        <v>456</v>
      </c>
      <c r="W10" s="73" t="s">
        <v>437</v>
      </c>
      <c r="X10" s="32" t="s">
        <v>17</v>
      </c>
      <c r="Y10" s="96" t="s">
        <v>397</v>
      </c>
      <c r="Z10" s="37"/>
      <c r="AA10" s="4"/>
      <c r="AB10" s="1"/>
      <c r="AC10" s="5"/>
      <c r="AH10"/>
    </row>
    <row r="11" spans="1:38" ht="15.6">
      <c r="A11" s="37"/>
      <c r="B11" s="43" t="s">
        <v>61</v>
      </c>
      <c r="C11" s="43" t="s">
        <v>369</v>
      </c>
      <c r="D11" s="40"/>
      <c r="E11" s="43" t="s">
        <v>373</v>
      </c>
      <c r="F11" s="32" t="s">
        <v>434</v>
      </c>
      <c r="G11" s="107" t="s">
        <v>439</v>
      </c>
      <c r="H11" s="73" t="s">
        <v>11</v>
      </c>
      <c r="I11" s="107" t="s">
        <v>439</v>
      </c>
      <c r="J11" s="107">
        <v>2017</v>
      </c>
      <c r="K11" s="73" t="s">
        <v>391</v>
      </c>
      <c r="L11" s="96" t="s">
        <v>361</v>
      </c>
      <c r="M11" s="120" t="s">
        <v>439</v>
      </c>
      <c r="N11" s="96" t="s">
        <v>361</v>
      </c>
      <c r="O11" s="110" t="s">
        <v>439</v>
      </c>
      <c r="P11" s="32" t="s">
        <v>391</v>
      </c>
      <c r="Q11" s="107" t="s">
        <v>439</v>
      </c>
      <c r="R11" s="32" t="s">
        <v>394</v>
      </c>
      <c r="S11" s="110" t="s">
        <v>439</v>
      </c>
      <c r="T11" s="32" t="s">
        <v>394</v>
      </c>
      <c r="U11" s="32" t="s">
        <v>395</v>
      </c>
      <c r="V11" s="73" t="s">
        <v>391</v>
      </c>
      <c r="W11" s="73" t="s">
        <v>468</v>
      </c>
      <c r="X11" s="32" t="s">
        <v>29</v>
      </c>
      <c r="Y11" s="96" t="s">
        <v>400</v>
      </c>
      <c r="Z11" s="37"/>
      <c r="AA11" s="4"/>
      <c r="AB11" s="1"/>
      <c r="AC11" s="5"/>
      <c r="AH11"/>
    </row>
    <row r="12" spans="1:38" ht="15.6">
      <c r="A12" s="37"/>
      <c r="B12" s="2">
        <f>+'Ark1'!C473</f>
        <v>2024</v>
      </c>
      <c r="C12" s="2">
        <f>+'Ark1'!I473</f>
        <v>6</v>
      </c>
      <c r="D12" s="49" t="s">
        <v>51</v>
      </c>
      <c r="E12" s="49" t="s">
        <v>377</v>
      </c>
      <c r="F12" s="2">
        <f>+'Ark1'!Q473</f>
        <v>58</v>
      </c>
      <c r="G12" s="2">
        <f t="shared" ref="G12:G17" si="0">+F12-F19</f>
        <v>-10</v>
      </c>
      <c r="H12" s="16">
        <f>+'Ark1'!R473</f>
        <v>13879</v>
      </c>
      <c r="I12" s="2">
        <f t="shared" ref="I12:I17" si="1">+H12-H19</f>
        <v>1865</v>
      </c>
      <c r="J12" s="227">
        <f t="shared" ref="J12:J17" si="2">100*H12/H19</f>
        <v>115.52355585150657</v>
      </c>
      <c r="K12" s="16">
        <f>+'Ark1'!S473</f>
        <v>13879</v>
      </c>
      <c r="L12" s="49">
        <f>+'Ark1'!AA473</f>
        <v>44.064514080706097</v>
      </c>
      <c r="M12" s="49">
        <f t="shared" ref="M12:M17" si="3">+L12-L19</f>
        <v>1.652680847395132</v>
      </c>
      <c r="N12" s="49">
        <f>+'Ark1'!AB473</f>
        <v>43.962920866028206</v>
      </c>
      <c r="O12" s="49">
        <f t="shared" ref="O12:O17" si="4">+N12-N19</f>
        <v>1.3046200745881436</v>
      </c>
      <c r="P12" s="5">
        <f>+'Ark1'!U473</f>
        <v>61.31111751567115</v>
      </c>
      <c r="Q12" s="5">
        <f t="shared" ref="Q12:Q17" si="5">+P12-P19</f>
        <v>-2.0910805861547033E-2</v>
      </c>
      <c r="R12" s="5">
        <f>+'Ark1'!W473</f>
        <v>82.393320844441305</v>
      </c>
      <c r="S12" s="49">
        <f t="shared" ref="S12:S17" si="6">+R12-R19</f>
        <v>-3.1155504591823728</v>
      </c>
      <c r="T12" s="5">
        <f>+'Ark1'!X473</f>
        <v>9.232796274361581</v>
      </c>
      <c r="U12" s="5">
        <f>+'Ark1'!Y473</f>
        <v>2.2623295341111014</v>
      </c>
      <c r="V12" s="16">
        <f>+'Ark1'!Z473</f>
        <v>-12.779005873496329</v>
      </c>
      <c r="W12" s="16">
        <f t="shared" ref="W12:W49" si="7">+H12/F12</f>
        <v>239.29310344827587</v>
      </c>
      <c r="X12" s="5">
        <f>+'Ark1'!T473</f>
        <v>2.4403775488147557</v>
      </c>
      <c r="Y12" s="49">
        <f>+'Ark1'!V473</f>
        <v>89.266869820629523</v>
      </c>
      <c r="Z12" s="37"/>
      <c r="AA12" s="4"/>
      <c r="AB12" s="1"/>
      <c r="AC12" s="5"/>
      <c r="AH12"/>
    </row>
    <row r="13" spans="1:38" ht="15.6">
      <c r="A13" s="37"/>
      <c r="B13" s="2">
        <f>+'Ark1'!C474</f>
        <v>2024</v>
      </c>
      <c r="C13" s="2">
        <f>+'Ark1'!I474</f>
        <v>24</v>
      </c>
      <c r="D13" s="49" t="s">
        <v>51</v>
      </c>
      <c r="E13" s="49" t="s">
        <v>66</v>
      </c>
      <c r="F13" s="2">
        <f>+'Ark1'!Q474</f>
        <v>59</v>
      </c>
      <c r="G13" s="2">
        <f t="shared" si="0"/>
        <v>3</v>
      </c>
      <c r="H13" s="16">
        <f>+'Ark1'!R474</f>
        <v>5515</v>
      </c>
      <c r="I13" s="2">
        <f t="shared" si="1"/>
        <v>-125</v>
      </c>
      <c r="J13" s="227">
        <f t="shared" si="2"/>
        <v>97.783687943262407</v>
      </c>
      <c r="K13" s="16">
        <f>+'Ark1'!S474</f>
        <v>5513</v>
      </c>
      <c r="L13" s="49">
        <f>+'Ark1'!AA474</f>
        <v>17.509604089278341</v>
      </c>
      <c r="M13" s="49">
        <f t="shared" si="3"/>
        <v>-2.4007288086635477</v>
      </c>
      <c r="N13" s="49">
        <f>+'Ark1'!AB474</f>
        <v>17.699958037621577</v>
      </c>
      <c r="O13" s="49">
        <f t="shared" si="4"/>
        <v>-1.9613059634681278</v>
      </c>
      <c r="P13" s="5">
        <f>+'Ark1'!U474</f>
        <v>60.490114275349143</v>
      </c>
      <c r="Q13" s="5">
        <f t="shared" si="5"/>
        <v>1.5748477939155237E-2</v>
      </c>
      <c r="R13" s="5">
        <f>+'Ark1'!W474</f>
        <v>83.511808452747943</v>
      </c>
      <c r="S13" s="49">
        <f t="shared" si="6"/>
        <v>-0.42127652152916539</v>
      </c>
      <c r="T13" s="5">
        <f>+'Ark1'!X474</f>
        <v>9.8880629779448554</v>
      </c>
      <c r="U13" s="5">
        <f>+'Ark1'!Y474</f>
        <v>2.2260153699728171</v>
      </c>
      <c r="V13" s="16">
        <f>+'Ark1'!Z474</f>
        <v>-39.353828243957686</v>
      </c>
      <c r="W13" s="16">
        <f t="shared" si="7"/>
        <v>93.474576271186436</v>
      </c>
      <c r="X13" s="5">
        <f>+'Ark1'!T474</f>
        <v>4.1280145058930202</v>
      </c>
      <c r="Y13" s="49">
        <f>+'Ark1'!V474</f>
        <v>90.492795616153131</v>
      </c>
      <c r="Z13" s="37"/>
      <c r="AA13" s="4"/>
      <c r="AB13" s="1"/>
      <c r="AC13" s="5"/>
      <c r="AE13" s="2"/>
      <c r="AF13" s="2"/>
      <c r="AG13" s="2"/>
      <c r="AH13"/>
    </row>
    <row r="14" spans="1:38" ht="15.6">
      <c r="A14" s="37"/>
      <c r="B14" s="2">
        <f>+'Ark1'!C475</f>
        <v>2024</v>
      </c>
      <c r="C14" s="2">
        <f>+'Ark1'!I475</f>
        <v>49</v>
      </c>
      <c r="D14" s="49" t="s">
        <v>51</v>
      </c>
      <c r="E14" s="49" t="s">
        <v>67</v>
      </c>
      <c r="F14" s="2">
        <f>+'Ark1'!Q475</f>
        <v>45</v>
      </c>
      <c r="G14" s="2">
        <f t="shared" si="0"/>
        <v>3</v>
      </c>
      <c r="H14" s="16">
        <f>+'Ark1'!R475</f>
        <v>9173</v>
      </c>
      <c r="I14" s="2">
        <f t="shared" si="1"/>
        <v>1036</v>
      </c>
      <c r="J14" s="227">
        <f t="shared" si="2"/>
        <v>112.73196509770186</v>
      </c>
      <c r="K14" s="16">
        <f>+'Ark1'!S475</f>
        <v>9172</v>
      </c>
      <c r="L14" s="49">
        <f>+'Ark1'!AA475</f>
        <v>29.123408578594777</v>
      </c>
      <c r="M14" s="49">
        <f t="shared" si="3"/>
        <v>0.39816411218463799</v>
      </c>
      <c r="N14" s="49">
        <f>+'Ark1'!AB475</f>
        <v>28.924473293339258</v>
      </c>
      <c r="O14" s="49">
        <f t="shared" si="4"/>
        <v>0.1542869548381347</v>
      </c>
      <c r="P14" s="5">
        <f>+'Ark1'!U475</f>
        <v>60.434038377671186</v>
      </c>
      <c r="Q14" s="5">
        <f t="shared" si="5"/>
        <v>-2.9154445236507343E-2</v>
      </c>
      <c r="R14" s="5">
        <f>+'Ark1'!W475</f>
        <v>82.028554295682355</v>
      </c>
      <c r="S14" s="49">
        <f t="shared" si="6"/>
        <v>-3.0554938793211619</v>
      </c>
      <c r="T14" s="5">
        <f>+'Ark1'!X475</f>
        <v>10.601294013527452</v>
      </c>
      <c r="U14" s="5">
        <f>+'Ark1'!Y475</f>
        <v>2.3885331992057539</v>
      </c>
      <c r="V14" s="16">
        <f>+'Ark1'!Z475</f>
        <v>-41.44857287822137</v>
      </c>
      <c r="W14" s="16">
        <f t="shared" si="7"/>
        <v>203.84444444444443</v>
      </c>
      <c r="X14" s="5">
        <f>+'Ark1'!T475</f>
        <v>4.3469966205167347</v>
      </c>
      <c r="Y14" s="49">
        <f>+'Ark1'!V475</f>
        <v>88.876256296543744</v>
      </c>
      <c r="Z14" s="37"/>
      <c r="AA14" s="4"/>
      <c r="AB14" s="11"/>
      <c r="AC14" s="5"/>
      <c r="AE14" s="2"/>
      <c r="AF14" s="2"/>
      <c r="AG14" s="4"/>
      <c r="AH14" s="4"/>
      <c r="AI14" s="4"/>
    </row>
    <row r="15" spans="1:38" ht="15.6">
      <c r="A15" s="37"/>
      <c r="B15" s="2">
        <f>+'Ark1'!C476</f>
        <v>2024</v>
      </c>
      <c r="C15" s="2">
        <f>+'Ark1'!I476</f>
        <v>80</v>
      </c>
      <c r="D15" s="49" t="s">
        <v>10</v>
      </c>
      <c r="E15" s="49" t="s">
        <v>9</v>
      </c>
      <c r="F15" s="2">
        <f>+'Ark1'!Q476</f>
        <v>22</v>
      </c>
      <c r="G15" s="2">
        <f t="shared" si="0"/>
        <v>-6</v>
      </c>
      <c r="H15" s="16">
        <f>+'Ark1'!R476</f>
        <v>2243</v>
      </c>
      <c r="I15" s="2">
        <f t="shared" si="1"/>
        <v>219</v>
      </c>
      <c r="J15" s="227">
        <f t="shared" si="2"/>
        <v>110.8201581027668</v>
      </c>
      <c r="K15" s="16">
        <f>+'Ark1'!S476</f>
        <v>2243</v>
      </c>
      <c r="L15" s="49">
        <f>+'Ark1'!AA476</f>
        <v>7.1213131409340589</v>
      </c>
      <c r="M15" s="49">
        <f t="shared" si="3"/>
        <v>-2.381341676707649E-2</v>
      </c>
      <c r="N15" s="49">
        <f>+'Ark1'!AB476</f>
        <v>7.1813949232634418</v>
      </c>
      <c r="O15" s="49">
        <f t="shared" si="4"/>
        <v>0.13716569374991394</v>
      </c>
      <c r="P15" s="5">
        <f>+'Ark1'!U476</f>
        <v>61.125278644672306</v>
      </c>
      <c r="Q15" s="5">
        <f t="shared" si="5"/>
        <v>3.0770975201754425E-2</v>
      </c>
      <c r="R15" s="5">
        <f>+'Ark1'!W476</f>
        <v>83.280472581364251</v>
      </c>
      <c r="S15" s="49">
        <f t="shared" si="6"/>
        <v>-0.59538095648825617</v>
      </c>
      <c r="T15" s="5">
        <f>+'Ark1'!X476</f>
        <v>10.101324489483543</v>
      </c>
      <c r="U15" s="5">
        <f>+'Ark1'!Y476</f>
        <v>2.1006544954701569</v>
      </c>
      <c r="V15" s="16">
        <f>+'Ark1'!Z476</f>
        <v>-35.581632499248265</v>
      </c>
      <c r="W15" s="16">
        <f t="shared" si="7"/>
        <v>101.95454545454545</v>
      </c>
      <c r="X15" s="5">
        <f>+'Ark1'!T476</f>
        <v>2.7275969683459658</v>
      </c>
      <c r="Y15" s="49">
        <f>+'Ark1'!V476</f>
        <v>90.228030965725083</v>
      </c>
      <c r="Z15" s="37"/>
      <c r="AA15" s="4"/>
      <c r="AB15" s="11"/>
      <c r="AC15" s="5"/>
      <c r="AE15" s="1"/>
      <c r="AF15" s="1"/>
      <c r="AG15" s="9"/>
      <c r="AI15" s="9"/>
    </row>
    <row r="16" spans="1:38" ht="15.6">
      <c r="A16" s="37"/>
      <c r="B16" s="2">
        <f>+'Ark1'!C477</f>
        <v>2024</v>
      </c>
      <c r="C16" s="2">
        <f>+'Ark1'!I477</f>
        <v>81</v>
      </c>
      <c r="D16" s="49" t="s">
        <v>10</v>
      </c>
      <c r="E16" s="49" t="s">
        <v>55</v>
      </c>
      <c r="F16" s="2">
        <f>+'Ark1'!Q477</f>
        <v>6</v>
      </c>
      <c r="G16" s="2">
        <f t="shared" si="0"/>
        <v>-4</v>
      </c>
      <c r="H16" s="16">
        <f>+'Ark1'!R477</f>
        <v>30</v>
      </c>
      <c r="I16" s="2">
        <f t="shared" si="1"/>
        <v>-39</v>
      </c>
      <c r="J16" s="227">
        <f t="shared" si="2"/>
        <v>43.478260869565219</v>
      </c>
      <c r="K16" s="16">
        <f>+'Ark1'!S477</f>
        <v>30</v>
      </c>
      <c r="L16" s="49">
        <f>+'Ark1'!AA477</f>
        <v>9.5247166396799685E-2</v>
      </c>
      <c r="M16" s="49">
        <f t="shared" si="3"/>
        <v>-0.14833669352482981</v>
      </c>
      <c r="N16" s="49">
        <f>+'Ark1'!AB477</f>
        <v>0.10035217257667274</v>
      </c>
      <c r="O16" s="49">
        <f t="shared" si="4"/>
        <v>-0.15047365272190727</v>
      </c>
      <c r="P16" s="5">
        <f>+'Ark1'!U477</f>
        <v>59.766666666666652</v>
      </c>
      <c r="Q16" s="5">
        <f t="shared" si="5"/>
        <v>-0.84202898550726246</v>
      </c>
      <c r="R16" s="5">
        <f>+'Ark1'!W477</f>
        <v>87.01</v>
      </c>
      <c r="S16" s="49">
        <f t="shared" si="6"/>
        <v>-0.46681159420288054</v>
      </c>
      <c r="T16" s="5">
        <f>+'Ark1'!X477</f>
        <v>10.912938803701461</v>
      </c>
      <c r="U16" s="5">
        <f>+'Ark1'!Y477</f>
        <v>2.577897506798053</v>
      </c>
      <c r="V16" s="16">
        <f>+'Ark1'!Z477</f>
        <v>-42.386420423723024</v>
      </c>
      <c r="W16" s="16">
        <f t="shared" si="7"/>
        <v>5</v>
      </c>
      <c r="X16" s="5">
        <f>+'Ark1'!T477</f>
        <v>6.4333333333333353</v>
      </c>
      <c r="Y16" s="49">
        <f>+'Ark1'!V477</f>
        <v>94.268689057421412</v>
      </c>
      <c r="Z16" s="37"/>
      <c r="AA16" s="4"/>
      <c r="AB16" s="11"/>
      <c r="AC16" s="5"/>
      <c r="AE16" s="1"/>
      <c r="AF16" s="1"/>
      <c r="AG16" s="9"/>
      <c r="AI16" s="9"/>
    </row>
    <row r="17" spans="1:35" ht="15.6">
      <c r="A17" s="37"/>
      <c r="B17" s="2">
        <f>+'Ark1'!C478</f>
        <v>2024</v>
      </c>
      <c r="C17" s="2">
        <f>+'Ark1'!I478</f>
        <v>83</v>
      </c>
      <c r="D17" s="49" t="s">
        <v>10</v>
      </c>
      <c r="E17" s="49" t="s">
        <v>422</v>
      </c>
      <c r="F17" s="2">
        <f>+'Ark1'!Q478</f>
        <v>9</v>
      </c>
      <c r="G17" s="2">
        <f t="shared" si="0"/>
        <v>1</v>
      </c>
      <c r="H17" s="16">
        <f>+'Ark1'!R478</f>
        <v>657</v>
      </c>
      <c r="I17" s="2">
        <f t="shared" si="1"/>
        <v>214</v>
      </c>
      <c r="J17" s="227">
        <f t="shared" si="2"/>
        <v>148.30699774266367</v>
      </c>
      <c r="K17" s="16">
        <f>+'Ark1'!S478</f>
        <v>657</v>
      </c>
      <c r="L17" s="49">
        <f>+'Ark1'!AA478</f>
        <v>2.0859129440899125</v>
      </c>
      <c r="M17" s="49">
        <f t="shared" si="3"/>
        <v>0.52203395937568198</v>
      </c>
      <c r="N17" s="49">
        <f>+'Ark1'!AB478</f>
        <v>2.1309007071708375</v>
      </c>
      <c r="O17" s="49">
        <f t="shared" si="4"/>
        <v>0.51570689301383221</v>
      </c>
      <c r="P17" s="5">
        <f>+'Ark1'!U478</f>
        <v>60.394216133942159</v>
      </c>
      <c r="Q17" s="5">
        <f t="shared" si="5"/>
        <v>0.17976918134621656</v>
      </c>
      <c r="R17" s="5">
        <f>+'Ark1'!W478</f>
        <v>84.364840182648379</v>
      </c>
      <c r="S17" s="49">
        <f t="shared" si="6"/>
        <v>-3.3737602688188986</v>
      </c>
      <c r="T17" s="5">
        <f>+'Ark1'!X478</f>
        <v>6.3940656715116262</v>
      </c>
      <c r="U17" s="5">
        <f>+'Ark1'!Y478</f>
        <v>1.9100383786135071</v>
      </c>
      <c r="V17" s="16">
        <f>+'Ark1'!Z478</f>
        <v>-28.790222589514304</v>
      </c>
      <c r="W17" s="16">
        <f t="shared" si="7"/>
        <v>73</v>
      </c>
      <c r="X17" s="5">
        <f>+'Ark1'!T478</f>
        <v>4.2222222222222223</v>
      </c>
      <c r="Y17" s="49">
        <f>+'Ark1'!V478</f>
        <v>91.402860436238882</v>
      </c>
      <c r="Z17" s="37"/>
      <c r="AA17" s="4"/>
      <c r="AB17" s="11"/>
      <c r="AC17" s="5"/>
      <c r="AE17" s="1"/>
      <c r="AF17" s="1"/>
      <c r="AG17" s="9"/>
      <c r="AI17" s="9"/>
    </row>
    <row r="18" spans="1:35" ht="15.6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4"/>
      <c r="AB18" s="11"/>
      <c r="AC18" s="5"/>
      <c r="AE18" s="1"/>
      <c r="AF18" s="1"/>
      <c r="AG18" s="9"/>
      <c r="AI18" s="9"/>
    </row>
    <row r="19" spans="1:35" ht="15.6">
      <c r="A19" s="37"/>
      <c r="B19" s="45">
        <f>+'Ark1'!C479</f>
        <v>2023</v>
      </c>
      <c r="C19" s="45">
        <f>+'Ark1'!I479</f>
        <v>6</v>
      </c>
      <c r="D19" s="90" t="s">
        <v>51</v>
      </c>
      <c r="E19" s="90" t="s">
        <v>377</v>
      </c>
      <c r="F19" s="45">
        <f>+'Ark1'!Q479</f>
        <v>68</v>
      </c>
      <c r="G19" s="45"/>
      <c r="H19" s="65">
        <f>+'Ark1'!R479</f>
        <v>12014</v>
      </c>
      <c r="I19" s="45"/>
      <c r="J19" s="45"/>
      <c r="K19" s="65">
        <f>+'Ark1'!S479</f>
        <v>12005</v>
      </c>
      <c r="L19" s="97">
        <f>+'Ark1'!AA479</f>
        <v>42.411833233310965</v>
      </c>
      <c r="M19" s="47"/>
      <c r="N19" s="97">
        <f>+'Ark1'!AB479</f>
        <v>42.658300791440062</v>
      </c>
      <c r="O19" s="97"/>
      <c r="P19" s="47">
        <f>+'Ark1'!U479</f>
        <v>61.332028321532697</v>
      </c>
      <c r="Q19" s="45"/>
      <c r="R19" s="47">
        <f>+'Ark1'!W479</f>
        <v>85.508871303623678</v>
      </c>
      <c r="S19" s="97"/>
      <c r="T19" s="47">
        <f>+'Ark1'!X479</f>
        <v>9.5995456872479998</v>
      </c>
      <c r="U19" s="47">
        <f>+'Ark1'!Y479</f>
        <v>2.4666460595387099</v>
      </c>
      <c r="V19" s="65">
        <f>+'Ark1'!Z479</f>
        <v>-14.592269652672048</v>
      </c>
      <c r="W19" s="65">
        <f t="shared" si="7"/>
        <v>176.6764705882353</v>
      </c>
      <c r="X19" s="47">
        <f>+'Ark1'!T479</f>
        <v>2.5043282836690528</v>
      </c>
      <c r="Y19" s="97">
        <f>+'Ark1'!V479</f>
        <v>92.668818472620387</v>
      </c>
      <c r="Z19" s="37"/>
      <c r="AA19" s="4"/>
      <c r="AB19" s="5"/>
      <c r="AC19" s="5"/>
      <c r="AE19" s="1"/>
      <c r="AF19" s="1"/>
      <c r="AG19" s="9"/>
      <c r="AI19" s="9"/>
    </row>
    <row r="20" spans="1:35" ht="15.6">
      <c r="A20" s="37"/>
      <c r="B20" s="45">
        <f>+'Ark1'!C480</f>
        <v>2023</v>
      </c>
      <c r="C20" s="45">
        <f>+'Ark1'!I480</f>
        <v>24</v>
      </c>
      <c r="D20" s="90" t="s">
        <v>51</v>
      </c>
      <c r="E20" s="90" t="s">
        <v>66</v>
      </c>
      <c r="F20" s="45">
        <f>+'Ark1'!Q480</f>
        <v>56</v>
      </c>
      <c r="G20" s="45"/>
      <c r="H20" s="65">
        <f>+'Ark1'!R480</f>
        <v>5640</v>
      </c>
      <c r="I20" s="45"/>
      <c r="J20" s="45"/>
      <c r="K20" s="65">
        <f>+'Ark1'!S480</f>
        <v>5637</v>
      </c>
      <c r="L20" s="97">
        <f>+'Ark1'!AA480</f>
        <v>19.910332897941888</v>
      </c>
      <c r="M20" s="47"/>
      <c r="N20" s="97">
        <f>+'Ark1'!AB480</f>
        <v>19.661264001089705</v>
      </c>
      <c r="O20" s="97"/>
      <c r="P20" s="47">
        <f>+'Ark1'!U480</f>
        <v>60.474365797409988</v>
      </c>
      <c r="Q20" s="45"/>
      <c r="R20" s="47">
        <f>+'Ark1'!W480</f>
        <v>83.933084974277108</v>
      </c>
      <c r="S20" s="97"/>
      <c r="T20" s="47">
        <f>+'Ark1'!X480</f>
        <v>10.709154942549402</v>
      </c>
      <c r="U20" s="47">
        <f>+'Ark1'!Y480</f>
        <v>2.2782161688782594</v>
      </c>
      <c r="V20" s="65">
        <f>+'Ark1'!Z480</f>
        <v>-36.049434016489798</v>
      </c>
      <c r="W20" s="65">
        <f t="shared" si="7"/>
        <v>100.71428571428571</v>
      </c>
      <c r="X20" s="47">
        <f>+'Ark1'!T480</f>
        <v>4.2150709219858156</v>
      </c>
      <c r="Y20" s="97">
        <f>+'Ark1'!V480</f>
        <v>90.951538847857634</v>
      </c>
      <c r="Z20" s="37"/>
      <c r="AA20" s="4"/>
      <c r="AB20" s="5"/>
      <c r="AC20" s="5"/>
      <c r="AE20" s="1"/>
      <c r="AF20" s="1"/>
      <c r="AG20" s="9"/>
      <c r="AI20" s="9"/>
    </row>
    <row r="21" spans="1:35" ht="15.6">
      <c r="A21" s="37"/>
      <c r="B21" s="45">
        <f>+'Ark1'!C481</f>
        <v>2023</v>
      </c>
      <c r="C21" s="45">
        <f>+'Ark1'!I481</f>
        <v>49</v>
      </c>
      <c r="D21" s="90" t="s">
        <v>51</v>
      </c>
      <c r="E21" s="90" t="s">
        <v>67</v>
      </c>
      <c r="F21" s="45">
        <f>+'Ark1'!Q481</f>
        <v>42</v>
      </c>
      <c r="G21" s="45"/>
      <c r="H21" s="65">
        <f>+'Ark1'!R481</f>
        <v>8137</v>
      </c>
      <c r="I21" s="45"/>
      <c r="J21" s="45"/>
      <c r="K21" s="65">
        <f>+'Ark1'!S481</f>
        <v>8137</v>
      </c>
      <c r="L21" s="97">
        <f>+'Ark1'!AA481</f>
        <v>28.725244466410139</v>
      </c>
      <c r="M21" s="47"/>
      <c r="N21" s="97">
        <f>+'Ark1'!AB481</f>
        <v>28.770186338501123</v>
      </c>
      <c r="O21" s="97"/>
      <c r="P21" s="47">
        <f>+'Ark1'!U481</f>
        <v>60.463192822907693</v>
      </c>
      <c r="Q21" s="45"/>
      <c r="R21" s="47">
        <f>+'Ark1'!W481</f>
        <v>85.084048175003517</v>
      </c>
      <c r="S21" s="97"/>
      <c r="T21" s="47">
        <f>+'Ark1'!X481</f>
        <v>11.114207910696182</v>
      </c>
      <c r="U21" s="47">
        <f>+'Ark1'!Y481</f>
        <v>2.3259949922034449</v>
      </c>
      <c r="V21" s="65">
        <f>+'Ark1'!Z481</f>
        <v>-42.082921032956449</v>
      </c>
      <c r="W21" s="65">
        <f t="shared" si="7"/>
        <v>193.73809523809524</v>
      </c>
      <c r="X21" s="47">
        <f>+'Ark1'!T481</f>
        <v>4.1747572815533971</v>
      </c>
      <c r="Y21" s="97">
        <f>+'Ark1'!V481</f>
        <v>92.182067361867198</v>
      </c>
      <c r="Z21" s="37"/>
      <c r="AA21" s="4"/>
      <c r="AB21" s="5"/>
      <c r="AC21" s="5"/>
      <c r="AE21" s="1"/>
      <c r="AF21" s="1"/>
      <c r="AG21" s="9"/>
      <c r="AI21" s="9"/>
    </row>
    <row r="22" spans="1:35" ht="15.6">
      <c r="A22" s="37"/>
      <c r="B22" s="45">
        <f>+'Ark1'!C482</f>
        <v>2023</v>
      </c>
      <c r="C22" s="45">
        <f>+'Ark1'!I482</f>
        <v>80</v>
      </c>
      <c r="D22" s="90" t="s">
        <v>10</v>
      </c>
      <c r="E22" s="90" t="s">
        <v>9</v>
      </c>
      <c r="F22" s="45">
        <f>+'Ark1'!Q482</f>
        <v>28</v>
      </c>
      <c r="G22" s="45"/>
      <c r="H22" s="65">
        <f>+'Ark1'!R482</f>
        <v>2024</v>
      </c>
      <c r="I22" s="45"/>
      <c r="J22" s="45"/>
      <c r="K22" s="65">
        <f>+'Ark1'!S482</f>
        <v>2021</v>
      </c>
      <c r="L22" s="97">
        <f>+'Ark1'!AA482</f>
        <v>7.1451265577011354</v>
      </c>
      <c r="M22" s="47"/>
      <c r="N22" s="97">
        <f>+'Ark1'!AB482</f>
        <v>7.0442292295135278</v>
      </c>
      <c r="O22" s="97"/>
      <c r="P22" s="47">
        <f>+'Ark1'!U482</f>
        <v>61.094507669470552</v>
      </c>
      <c r="Q22" s="45"/>
      <c r="R22" s="47">
        <f>+'Ark1'!W482</f>
        <v>83.875853537852507</v>
      </c>
      <c r="S22" s="97"/>
      <c r="T22" s="47">
        <f>+'Ark1'!X482</f>
        <v>10.965861326078382</v>
      </c>
      <c r="U22" s="47">
        <f>+'Ark1'!Y482</f>
        <v>2.2360623386548366</v>
      </c>
      <c r="V22" s="65">
        <f>+'Ark1'!Z482</f>
        <v>-32.532709607439529</v>
      </c>
      <c r="W22" s="65">
        <f t="shared" si="7"/>
        <v>72.285714285714292</v>
      </c>
      <c r="X22" s="47">
        <f>+'Ark1'!T482</f>
        <v>3.0864624505928844</v>
      </c>
      <c r="Y22" s="97">
        <f>+'Ark1'!V482</f>
        <v>90.927171524560976</v>
      </c>
      <c r="Z22" s="37"/>
      <c r="AA22" s="4"/>
      <c r="AB22" s="5"/>
      <c r="AC22" s="5"/>
      <c r="AE22" s="1"/>
      <c r="AF22" s="1"/>
      <c r="AG22" s="9"/>
      <c r="AI22" s="9"/>
    </row>
    <row r="23" spans="1:35" ht="15.6">
      <c r="A23" s="37"/>
      <c r="B23" s="45">
        <f>+'Ark1'!C483</f>
        <v>2023</v>
      </c>
      <c r="C23" s="45">
        <f>+'Ark1'!I483</f>
        <v>81</v>
      </c>
      <c r="D23" s="90" t="s">
        <v>10</v>
      </c>
      <c r="E23" s="90" t="s">
        <v>55</v>
      </c>
      <c r="F23" s="45">
        <f>+'Ark1'!Q483</f>
        <v>10</v>
      </c>
      <c r="G23" s="45"/>
      <c r="H23" s="65">
        <f>+'Ark1'!R483</f>
        <v>69</v>
      </c>
      <c r="I23" s="45"/>
      <c r="J23" s="45"/>
      <c r="K23" s="65">
        <f>+'Ark1'!S483</f>
        <v>69</v>
      </c>
      <c r="L23" s="97">
        <f>+'Ark1'!AA483</f>
        <v>0.24358385992162951</v>
      </c>
      <c r="M23" s="47"/>
      <c r="N23" s="97">
        <f>+'Ark1'!AB483</f>
        <v>0.25082582529858</v>
      </c>
      <c r="O23" s="97"/>
      <c r="P23" s="47">
        <f>+'Ark1'!U483</f>
        <v>60.608695652173914</v>
      </c>
      <c r="Q23" s="45"/>
      <c r="R23" s="47">
        <f>+'Ark1'!W483</f>
        <v>87.476811594202886</v>
      </c>
      <c r="S23" s="97"/>
      <c r="T23" s="47">
        <f>+'Ark1'!X483</f>
        <v>15.94481556673704</v>
      </c>
      <c r="U23" s="47">
        <f>+'Ark1'!Y483</f>
        <v>3.371738429624588</v>
      </c>
      <c r="V23" s="65">
        <f>+'Ark1'!Z483</f>
        <v>-61.080714112864598</v>
      </c>
      <c r="W23" s="65">
        <f t="shared" si="7"/>
        <v>6.9</v>
      </c>
      <c r="X23" s="47">
        <f>+'Ark1'!T483</f>
        <v>4.8550724637681162</v>
      </c>
      <c r="Y23" s="97">
        <f>+'Ark1'!V483</f>
        <v>94.774443764033478</v>
      </c>
      <c r="Z23" s="37"/>
      <c r="AA23" s="4"/>
      <c r="AB23" s="5"/>
      <c r="AC23" s="5"/>
      <c r="AE23" s="1"/>
      <c r="AF23" s="1"/>
      <c r="AG23" s="9"/>
      <c r="AI23" s="9"/>
    </row>
    <row r="24" spans="1:35" ht="15.6">
      <c r="A24" s="37"/>
      <c r="B24" s="45">
        <f>+'Ark1'!C484</f>
        <v>2023</v>
      </c>
      <c r="C24" s="45">
        <f>+'Ark1'!I484</f>
        <v>83</v>
      </c>
      <c r="D24" s="90" t="s">
        <v>10</v>
      </c>
      <c r="E24" s="90" t="s">
        <v>422</v>
      </c>
      <c r="F24" s="45">
        <f>+'Ark1'!Q484</f>
        <v>8</v>
      </c>
      <c r="G24" s="45"/>
      <c r="H24" s="65">
        <f>+'Ark1'!R484</f>
        <v>443</v>
      </c>
      <c r="I24" s="45"/>
      <c r="J24" s="45"/>
      <c r="K24" s="65">
        <f>+'Ark1'!S484</f>
        <v>443</v>
      </c>
      <c r="L24" s="97">
        <f>+'Ark1'!AA484</f>
        <v>1.5638789847142305</v>
      </c>
      <c r="M24" s="47"/>
      <c r="N24" s="97">
        <f>+'Ark1'!AB484</f>
        <v>1.6151938141570052</v>
      </c>
      <c r="O24" s="97"/>
      <c r="P24" s="47">
        <f>+'Ark1'!U484</f>
        <v>60.214446952595942</v>
      </c>
      <c r="Q24" s="45"/>
      <c r="R24" s="47">
        <f>+'Ark1'!W484</f>
        <v>87.738600451467278</v>
      </c>
      <c r="S24" s="97"/>
      <c r="T24" s="47">
        <f>+'Ark1'!X484</f>
        <v>6.2328898855733392</v>
      </c>
      <c r="U24" s="47">
        <f>+'Ark1'!Y484</f>
        <v>2.1940960897940882</v>
      </c>
      <c r="V24" s="65">
        <f>+'Ark1'!Z484</f>
        <v>-24.664901974488551</v>
      </c>
      <c r="W24" s="65">
        <f t="shared" si="7"/>
        <v>55.375</v>
      </c>
      <c r="X24" s="47">
        <f>+'Ark1'!T484</f>
        <v>4.9977426636568838</v>
      </c>
      <c r="Y24" s="97">
        <f>+'Ark1'!V484</f>
        <v>95.058071995089179</v>
      </c>
      <c r="Z24" s="37"/>
      <c r="AA24" s="4"/>
      <c r="AB24" s="5"/>
      <c r="AC24" s="5"/>
      <c r="AE24" s="1"/>
      <c r="AF24" s="1"/>
      <c r="AG24" s="9"/>
      <c r="AI24" s="9"/>
    </row>
    <row r="25" spans="1:35" ht="15.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4"/>
      <c r="AB25" s="5"/>
      <c r="AC25" s="5"/>
      <c r="AE25" s="1"/>
      <c r="AF25" s="1"/>
      <c r="AG25" s="9"/>
      <c r="AI25" s="9"/>
    </row>
    <row r="26" spans="1:35" ht="15.6">
      <c r="A26" s="37"/>
      <c r="B26">
        <f>+'Ark1'!C485</f>
        <v>2022</v>
      </c>
      <c r="C26">
        <f>+'Ark1'!I485</f>
        <v>6</v>
      </c>
      <c r="D26" s="50" t="s">
        <v>51</v>
      </c>
      <c r="E26" s="50" t="s">
        <v>377</v>
      </c>
      <c r="F26">
        <f>+'Ark1'!Q485</f>
        <v>72</v>
      </c>
      <c r="H26" s="9">
        <f>+'Ark1'!R485</f>
        <v>10725</v>
      </c>
      <c r="K26" s="9">
        <f>+'Ark1'!S485</f>
        <v>10724</v>
      </c>
      <c r="L26" s="98">
        <f>+'Ark1'!AA485</f>
        <v>37.236997430733979</v>
      </c>
      <c r="M26" s="1"/>
      <c r="N26" s="98">
        <f>+'Ark1'!AB485</f>
        <v>37.815542121438625</v>
      </c>
      <c r="P26" s="1">
        <f>+'Ark1'!U485</f>
        <v>60.797277135397223</v>
      </c>
      <c r="R26" s="1">
        <f>+'Ark1'!W485</f>
        <v>87.091513427825603</v>
      </c>
      <c r="T26" s="1">
        <f>+'Ark1'!X485</f>
        <v>9.8265956093527116</v>
      </c>
      <c r="U26" s="1">
        <f>+'Ark1'!Y485</f>
        <v>2.5504839425732402</v>
      </c>
      <c r="V26" s="9">
        <f>+'Ark1'!Z485</f>
        <v>-23.686383089856609</v>
      </c>
      <c r="W26" s="9">
        <f t="shared" si="7"/>
        <v>148.95833333333334</v>
      </c>
      <c r="X26" s="1">
        <f>+'Ark1'!T485</f>
        <v>3.3670862470862457</v>
      </c>
      <c r="Y26" s="98">
        <f>+'Ark1'!V485</f>
        <v>94.365640519154269</v>
      </c>
      <c r="Z26" s="37"/>
      <c r="AA26" s="4"/>
      <c r="AB26" s="5"/>
      <c r="AC26" s="5"/>
      <c r="AE26" s="11"/>
      <c r="AF26" s="11"/>
      <c r="AG26" s="9"/>
      <c r="AI26" s="9"/>
    </row>
    <row r="27" spans="1:35" ht="16.5" customHeight="1">
      <c r="A27" s="37"/>
      <c r="B27">
        <f>+'Ark1'!C486</f>
        <v>2022</v>
      </c>
      <c r="C27">
        <f>+'Ark1'!I486</f>
        <v>24</v>
      </c>
      <c r="D27" s="50" t="s">
        <v>51</v>
      </c>
      <c r="E27" s="50" t="s">
        <v>66</v>
      </c>
      <c r="F27">
        <f>+'Ark1'!Q486</f>
        <v>68</v>
      </c>
      <c r="H27" s="9">
        <f>+'Ark1'!R486</f>
        <v>6314</v>
      </c>
      <c r="K27" s="9">
        <f>+'Ark1'!S486</f>
        <v>6309</v>
      </c>
      <c r="L27" s="98">
        <f>+'Ark1'!AA486</f>
        <v>21.922088743837236</v>
      </c>
      <c r="M27" s="1"/>
      <c r="N27" s="98">
        <f>+'Ark1'!AB486</f>
        <v>21.558053097992204</v>
      </c>
      <c r="P27" s="1">
        <f>+'Ark1'!U486</f>
        <v>60.961959106038996</v>
      </c>
      <c r="R27" s="1">
        <f>+'Ark1'!W486</f>
        <v>84.39395149786013</v>
      </c>
      <c r="T27" s="1">
        <f>+'Ark1'!X486</f>
        <v>11.150112054386611</v>
      </c>
      <c r="U27" s="1">
        <f>+'Ark1'!Y486</f>
        <v>2.2790322470538631</v>
      </c>
      <c r="V27" s="9">
        <f>+'Ark1'!Z486</f>
        <v>-37.259346489674449</v>
      </c>
      <c r="W27" s="9">
        <f t="shared" si="7"/>
        <v>92.852941176470594</v>
      </c>
      <c r="X27" s="1">
        <f>+'Ark1'!T486</f>
        <v>3.387868229331644</v>
      </c>
      <c r="Y27" s="98">
        <f>+'Ark1'!V486</f>
        <v>91.467612262452505</v>
      </c>
      <c r="Z27" s="37"/>
      <c r="AA27" s="4"/>
      <c r="AB27" s="5"/>
      <c r="AC27" s="5"/>
      <c r="AE27" s="11"/>
      <c r="AF27" s="11"/>
      <c r="AG27" s="9"/>
      <c r="AI27" s="9"/>
    </row>
    <row r="28" spans="1:35" ht="16.5" customHeight="1">
      <c r="A28" s="37"/>
      <c r="B28">
        <f>+'Ark1'!C487</f>
        <v>2022</v>
      </c>
      <c r="C28">
        <f>+'Ark1'!I487</f>
        <v>49</v>
      </c>
      <c r="D28" s="50" t="s">
        <v>51</v>
      </c>
      <c r="E28" s="50" t="s">
        <v>67</v>
      </c>
      <c r="F28">
        <f>+'Ark1'!Q487</f>
        <v>42</v>
      </c>
      <c r="H28" s="9">
        <f>+'Ark1'!R487</f>
        <v>8463</v>
      </c>
      <c r="K28" s="9">
        <f>+'Ark1'!S487</f>
        <v>8459</v>
      </c>
      <c r="L28" s="98">
        <f>+'Ark1'!AA487</f>
        <v>29.383376154433719</v>
      </c>
      <c r="M28" s="1"/>
      <c r="N28" s="98">
        <f>+'Ark1'!AB487</f>
        <v>28.900056518273161</v>
      </c>
      <c r="P28" s="1">
        <f>+'Ark1'!U487</f>
        <v>60.820309729282414</v>
      </c>
      <c r="R28" s="1">
        <f>+'Ark1'!W487</f>
        <v>84.380477597824949</v>
      </c>
      <c r="T28" s="1">
        <f>+'Ark1'!X487</f>
        <v>11.059935337683536</v>
      </c>
      <c r="U28" s="1">
        <f>+'Ark1'!Y487</f>
        <v>2.3449147588366746</v>
      </c>
      <c r="V28" s="9">
        <f>+'Ark1'!Z487</f>
        <v>-42.298141798973525</v>
      </c>
      <c r="W28" s="9">
        <f t="shared" si="7"/>
        <v>201.5</v>
      </c>
      <c r="X28" s="1">
        <f>+'Ark1'!T487</f>
        <v>3.5075032494387339</v>
      </c>
      <c r="Y28" s="98">
        <f>+'Ark1'!V487</f>
        <v>91.438181774634643</v>
      </c>
      <c r="Z28" s="37"/>
      <c r="AA28" s="4"/>
      <c r="AB28" s="5"/>
      <c r="AC28" s="5"/>
      <c r="AE28" s="11"/>
      <c r="AF28" s="11"/>
      <c r="AG28" s="9"/>
      <c r="AI28" s="9"/>
    </row>
    <row r="29" spans="1:35">
      <c r="A29" s="37"/>
      <c r="B29">
        <f>+'Ark1'!C488</f>
        <v>2022</v>
      </c>
      <c r="C29">
        <f>+'Ark1'!I488</f>
        <v>80</v>
      </c>
      <c r="D29" s="50" t="s">
        <v>10</v>
      </c>
      <c r="E29" s="50" t="s">
        <v>9</v>
      </c>
      <c r="F29">
        <f>+'Ark1'!Q488</f>
        <v>24</v>
      </c>
      <c r="H29" s="9">
        <f>+'Ark1'!R488</f>
        <v>2200</v>
      </c>
      <c r="K29" s="9">
        <f>+'Ark1'!S488</f>
        <v>2199</v>
      </c>
      <c r="L29" s="98">
        <f>+'Ark1'!AA488</f>
        <v>7.6383584473300479</v>
      </c>
      <c r="M29" s="1"/>
      <c r="N29" s="98">
        <f>+'Ark1'!AB488</f>
        <v>7.8317461264390111</v>
      </c>
      <c r="P29" s="1">
        <f>+'Ark1'!U488</f>
        <v>60.81718963165077</v>
      </c>
      <c r="R29" s="1">
        <f>+'Ark1'!W488</f>
        <v>87.962119145065941</v>
      </c>
      <c r="T29" s="1">
        <f>+'Ark1'!X488</f>
        <v>10.374527926926424</v>
      </c>
      <c r="U29" s="1">
        <f>+'Ark1'!Y488</f>
        <v>2.2388636263495876</v>
      </c>
      <c r="V29" s="9">
        <f>+'Ark1'!Z488</f>
        <v>-38.387955898921241</v>
      </c>
      <c r="W29" s="9">
        <f t="shared" si="7"/>
        <v>91.666666666666671</v>
      </c>
      <c r="X29" s="1">
        <f>+'Ark1'!T488</f>
        <v>3.5759090909090903</v>
      </c>
      <c r="Y29" s="98">
        <f>+'Ark1'!V488</f>
        <v>95.31964938263576</v>
      </c>
      <c r="Z29" s="37"/>
      <c r="AA29" s="4"/>
      <c r="AE29" s="11"/>
      <c r="AF29" s="11"/>
      <c r="AG29" s="9"/>
      <c r="AI29" s="9"/>
    </row>
    <row r="30" spans="1:35" ht="17.25" customHeight="1">
      <c r="A30" s="37"/>
      <c r="B30">
        <f>+'Ark1'!C489</f>
        <v>2022</v>
      </c>
      <c r="C30">
        <f>+'Ark1'!I489</f>
        <v>81</v>
      </c>
      <c r="D30" s="50" t="s">
        <v>10</v>
      </c>
      <c r="E30" s="50" t="s">
        <v>55</v>
      </c>
      <c r="F30">
        <f>+'Ark1'!Q489</f>
        <v>7</v>
      </c>
      <c r="H30" s="9">
        <f>+'Ark1'!R489</f>
        <v>38</v>
      </c>
      <c r="K30" s="9">
        <f>+'Ark1'!S489</f>
        <v>38</v>
      </c>
      <c r="L30" s="98">
        <f>+'Ark1'!AA489</f>
        <v>0.13193528227206441</v>
      </c>
      <c r="M30" s="1"/>
      <c r="N30" s="98">
        <f>+'Ark1'!AB489</f>
        <v>0.14437588805413171</v>
      </c>
      <c r="P30" s="1">
        <f>+'Ark1'!U489</f>
        <v>60.65789473684211</v>
      </c>
      <c r="R30" s="1">
        <f>+'Ark1'!W489</f>
        <v>93.836842105263116</v>
      </c>
      <c r="T30" s="1">
        <f>+'Ark1'!X489</f>
        <v>16.305462776121935</v>
      </c>
      <c r="U30" s="1">
        <f>+'Ark1'!Y489</f>
        <v>4.0670454541057373</v>
      </c>
      <c r="V30" s="9">
        <f>+'Ark1'!Z489</f>
        <v>-54.033177235725006</v>
      </c>
      <c r="W30" s="9">
        <f t="shared" si="7"/>
        <v>5.4285714285714288</v>
      </c>
      <c r="X30" s="1">
        <f>+'Ark1'!T489</f>
        <v>3.3684210526315783</v>
      </c>
      <c r="Y30" s="98">
        <f>+'Ark1'!V489</f>
        <v>101.66505103495469</v>
      </c>
      <c r="Z30" s="37"/>
      <c r="AC30" s="5"/>
      <c r="AE30" s="11"/>
      <c r="AF30" s="11"/>
      <c r="AG30" s="9"/>
      <c r="AI30" s="9"/>
    </row>
    <row r="31" spans="1:35" ht="15.6">
      <c r="A31" s="37"/>
      <c r="B31">
        <f>+'Ark1'!C490</f>
        <v>2022</v>
      </c>
      <c r="C31">
        <f>+'Ark1'!I490</f>
        <v>83</v>
      </c>
      <c r="D31" s="50" t="s">
        <v>10</v>
      </c>
      <c r="E31" s="50" t="s">
        <v>422</v>
      </c>
      <c r="F31">
        <f>+'Ark1'!Q490</f>
        <v>8</v>
      </c>
      <c r="H31" s="9">
        <f>+'Ark1'!R490</f>
        <v>1062</v>
      </c>
      <c r="K31" s="9">
        <f>+'Ark1'!S490</f>
        <v>1062</v>
      </c>
      <c r="L31" s="98">
        <f>+'Ark1'!AA490</f>
        <v>3.6872439413929592</v>
      </c>
      <c r="M31" s="1"/>
      <c r="N31" s="98">
        <f>+'Ark1'!AB490</f>
        <v>3.7502262478028654</v>
      </c>
      <c r="P31" s="1">
        <f>+'Ark1'!U490</f>
        <v>61.46798493408663</v>
      </c>
      <c r="R31" s="1">
        <f>+'Ark1'!W490</f>
        <v>87.215819209039623</v>
      </c>
      <c r="T31" s="1">
        <f>+'Ark1'!X490</f>
        <v>7.0547438486144234</v>
      </c>
      <c r="U31" s="1">
        <f>+'Ark1'!Y490</f>
        <v>2.0080842937602505</v>
      </c>
      <c r="V31" s="9">
        <f>+'Ark1'!Z490</f>
        <v>-28.7085860163542</v>
      </c>
      <c r="W31" s="9">
        <f t="shared" si="7"/>
        <v>132.75</v>
      </c>
      <c r="X31" s="1">
        <f>+'Ark1'!T490</f>
        <v>2.0320150659133711</v>
      </c>
      <c r="Y31" s="98">
        <f>+'Ark1'!V490</f>
        <v>94.491678449663681</v>
      </c>
      <c r="Z31" s="37"/>
      <c r="AA31" s="2"/>
      <c r="AE31" s="11"/>
      <c r="AF31" s="11"/>
      <c r="AG31" s="9"/>
      <c r="AI31" s="9"/>
    </row>
    <row r="32" spans="1:35" ht="15.6">
      <c r="A32" s="37"/>
      <c r="B32" s="45">
        <f>+'Ark1'!C491</f>
        <v>2021</v>
      </c>
      <c r="C32" s="45">
        <f>+'Ark1'!I491</f>
        <v>6</v>
      </c>
      <c r="D32" s="90" t="s">
        <v>51</v>
      </c>
      <c r="E32" s="90" t="s">
        <v>377</v>
      </c>
      <c r="F32" s="45">
        <f>+'Ark1'!Q491</f>
        <v>48</v>
      </c>
      <c r="G32" s="45"/>
      <c r="H32" s="65">
        <f>+'Ark1'!R491</f>
        <v>8569</v>
      </c>
      <c r="I32" s="45"/>
      <c r="J32" s="45"/>
      <c r="K32" s="65">
        <f>+'Ark1'!S491</f>
        <v>8568</v>
      </c>
      <c r="L32" s="97">
        <f>+'Ark1'!AA491</f>
        <v>32.591662863228358</v>
      </c>
      <c r="M32" s="47"/>
      <c r="N32" s="97">
        <f>+'Ark1'!AB491</f>
        <v>32.716005438554589</v>
      </c>
      <c r="O32" s="97"/>
      <c r="P32" s="47">
        <f>+'Ark1'!U491</f>
        <v>61.156279178338004</v>
      </c>
      <c r="Q32" s="45"/>
      <c r="R32" s="47">
        <f>+'Ark1'!W491</f>
        <v>85.186310690943003</v>
      </c>
      <c r="S32" s="97"/>
      <c r="T32" s="47">
        <f>+'Ark1'!X491</f>
        <v>10.549647872049437</v>
      </c>
      <c r="U32" s="47">
        <f>+'Ark1'!Y491</f>
        <v>2.4350513432728889</v>
      </c>
      <c r="V32" s="65">
        <f>+'Ark1'!Z491</f>
        <v>-27.796522005138726</v>
      </c>
      <c r="W32" s="65">
        <f t="shared" si="7"/>
        <v>178.52083333333334</v>
      </c>
      <c r="X32" s="47">
        <f>+'Ark1'!T491</f>
        <v>16.316372972342165</v>
      </c>
      <c r="Y32" s="97">
        <f>+'Ark1'!V491</f>
        <v>92.2978671425236</v>
      </c>
      <c r="Z32" s="37"/>
      <c r="AA32" s="2"/>
      <c r="AE32" s="11"/>
      <c r="AF32" s="11"/>
      <c r="AG32" s="9"/>
      <c r="AI32" s="9"/>
    </row>
    <row r="33" spans="1:35" ht="21">
      <c r="A33" s="37"/>
      <c r="B33" s="45">
        <f>+'Ark1'!C492</f>
        <v>2021</v>
      </c>
      <c r="C33" s="45">
        <f>+'Ark1'!I492</f>
        <v>24</v>
      </c>
      <c r="D33" s="90" t="s">
        <v>51</v>
      </c>
      <c r="E33" s="90" t="s">
        <v>66</v>
      </c>
      <c r="F33" s="45">
        <f>+'Ark1'!Q492</f>
        <v>56</v>
      </c>
      <c r="G33" s="45"/>
      <c r="H33" s="65">
        <f>+'Ark1'!R492</f>
        <v>4854</v>
      </c>
      <c r="I33" s="45"/>
      <c r="J33" s="45"/>
      <c r="K33" s="65">
        <f>+'Ark1'!S492</f>
        <v>4853</v>
      </c>
      <c r="L33" s="97">
        <f>+'Ark1'!AA492</f>
        <v>18.461889548151529</v>
      </c>
      <c r="M33" s="47"/>
      <c r="N33" s="97">
        <f>+'Ark1'!AB492</f>
        <v>18.308521523482369</v>
      </c>
      <c r="O33" s="97"/>
      <c r="P33" s="47">
        <f>+'Ark1'!U492</f>
        <v>60.787966206470223</v>
      </c>
      <c r="Q33" s="45"/>
      <c r="R33" s="47">
        <f>+'Ark1'!W492</f>
        <v>84.16508757469623</v>
      </c>
      <c r="S33" s="97"/>
      <c r="T33" s="47">
        <f>+'Ark1'!X492</f>
        <v>10.254962292228155</v>
      </c>
      <c r="U33" s="47">
        <f>+'Ark1'!Y492</f>
        <v>2.3640804579790737</v>
      </c>
      <c r="V33" s="65">
        <f>+'Ark1'!Z492</f>
        <v>-25.952242036087007</v>
      </c>
      <c r="W33" s="65">
        <f t="shared" si="7"/>
        <v>86.678571428571431</v>
      </c>
      <c r="X33" s="47">
        <f>+'Ark1'!T492</f>
        <v>16.195920889987637</v>
      </c>
      <c r="Y33" s="97">
        <f>+'Ark1'!V492</f>
        <v>91.207359868765792</v>
      </c>
      <c r="Z33" s="37"/>
      <c r="AA33" s="12"/>
      <c r="AE33" s="48"/>
      <c r="AF33" s="48"/>
      <c r="AG33" s="9"/>
      <c r="AI33" s="9"/>
    </row>
    <row r="34" spans="1:35" ht="15.6">
      <c r="A34" s="37"/>
      <c r="B34" s="45">
        <f>+'Ark1'!C493</f>
        <v>2021</v>
      </c>
      <c r="C34" s="45">
        <f>+'Ark1'!I493</f>
        <v>49</v>
      </c>
      <c r="D34" s="90" t="s">
        <v>51</v>
      </c>
      <c r="E34" s="90" t="s">
        <v>67</v>
      </c>
      <c r="F34" s="45">
        <f>+'Ark1'!Q493</f>
        <v>44</v>
      </c>
      <c r="G34" s="45"/>
      <c r="H34" s="65">
        <f>+'Ark1'!R493</f>
        <v>8056</v>
      </c>
      <c r="I34" s="45"/>
      <c r="J34" s="45"/>
      <c r="K34" s="65">
        <f>+'Ark1'!S493</f>
        <v>8050</v>
      </c>
      <c r="L34" s="97">
        <f>+'Ark1'!AA493</f>
        <v>30.640499011106041</v>
      </c>
      <c r="M34" s="47"/>
      <c r="N34" s="97">
        <f>+'Ark1'!AB493</f>
        <v>30.30647523430515</v>
      </c>
      <c r="O34" s="97"/>
      <c r="P34" s="47">
        <f>+'Ark1'!U493</f>
        <v>61.013788819875778</v>
      </c>
      <c r="Q34" s="45"/>
      <c r="R34" s="47">
        <f>+'Ark1'!W493</f>
        <v>83.990186335403919</v>
      </c>
      <c r="S34" s="97"/>
      <c r="T34" s="47">
        <f>+'Ark1'!X493</f>
        <v>10.437229872847256</v>
      </c>
      <c r="U34" s="47">
        <f>+'Ark1'!Y493</f>
        <v>2.357424361458734</v>
      </c>
      <c r="V34" s="65">
        <f>+'Ark1'!Z493</f>
        <v>-33.496244235347426</v>
      </c>
      <c r="W34" s="65">
        <f t="shared" si="7"/>
        <v>183.09090909090909</v>
      </c>
      <c r="X34" s="47">
        <f>+'Ark1'!T493</f>
        <v>16.253972194637541</v>
      </c>
      <c r="Y34" s="97">
        <f>+'Ark1'!V493</f>
        <v>91.051766115085314</v>
      </c>
      <c r="Z34" s="37"/>
      <c r="AA34" s="2"/>
      <c r="AB34" s="4"/>
      <c r="AC34" s="4"/>
      <c r="AH34"/>
    </row>
    <row r="35" spans="1:35" ht="15.6">
      <c r="A35" s="37"/>
      <c r="B35" s="45">
        <f>+'Ark1'!C494</f>
        <v>2021</v>
      </c>
      <c r="C35" s="45">
        <f>+'Ark1'!I494</f>
        <v>80</v>
      </c>
      <c r="D35" s="90" t="s">
        <v>10</v>
      </c>
      <c r="E35" s="90" t="s">
        <v>9</v>
      </c>
      <c r="F35" s="45">
        <f>+'Ark1'!Q494</f>
        <v>28</v>
      </c>
      <c r="G35" s="45"/>
      <c r="H35" s="65">
        <f>+'Ark1'!R494</f>
        <v>2408</v>
      </c>
      <c r="I35" s="45"/>
      <c r="J35" s="45"/>
      <c r="K35" s="65">
        <f>+'Ark1'!S494</f>
        <v>2407</v>
      </c>
      <c r="L35" s="97">
        <f>+'Ark1'!AA494</f>
        <v>9.1586794462193826</v>
      </c>
      <c r="M35" s="47"/>
      <c r="N35" s="97">
        <f>+'Ark1'!AB494</f>
        <v>9.2354781134787647</v>
      </c>
      <c r="O35" s="97"/>
      <c r="P35" s="47">
        <f>+'Ark1'!U494</f>
        <v>61.198171998338175</v>
      </c>
      <c r="Q35" s="45"/>
      <c r="R35" s="47">
        <f>+'Ark1'!W494</f>
        <v>85.59970918155399</v>
      </c>
      <c r="S35" s="97"/>
      <c r="T35" s="47">
        <f>+'Ark1'!X494</f>
        <v>10.967036567196248</v>
      </c>
      <c r="U35" s="47">
        <f>+'Ark1'!Y494</f>
        <v>2.2778053378099017</v>
      </c>
      <c r="V35" s="65">
        <f>+'Ark1'!Z494</f>
        <v>-36.194949452187721</v>
      </c>
      <c r="W35" s="65">
        <f t="shared" si="7"/>
        <v>86</v>
      </c>
      <c r="X35" s="47">
        <f>+'Ark1'!T494</f>
        <v>16.33513289036545</v>
      </c>
      <c r="Y35" s="97">
        <f>+'Ark1'!V494</f>
        <v>92.757896006636713</v>
      </c>
      <c r="Z35" s="37"/>
      <c r="AA35" s="4"/>
      <c r="AB35" s="1"/>
      <c r="AC35" s="16"/>
      <c r="AE35" s="1"/>
      <c r="AF35" s="5"/>
      <c r="AH35"/>
    </row>
    <row r="36" spans="1:35" ht="15.6">
      <c r="A36" s="37"/>
      <c r="B36" s="45">
        <f>+'Ark1'!C495</f>
        <v>2021</v>
      </c>
      <c r="C36" s="45">
        <f>+'Ark1'!I495</f>
        <v>81</v>
      </c>
      <c r="D36" s="90" t="s">
        <v>10</v>
      </c>
      <c r="E36" s="90" t="s">
        <v>55</v>
      </c>
      <c r="F36" s="45">
        <f>+'Ark1'!Q495</f>
        <v>11</v>
      </c>
      <c r="G36" s="45"/>
      <c r="H36" s="65">
        <f>+'Ark1'!R495</f>
        <v>365</v>
      </c>
      <c r="I36" s="45"/>
      <c r="J36" s="45"/>
      <c r="K36" s="65">
        <f>+'Ark1'!S495</f>
        <v>364</v>
      </c>
      <c r="L36" s="97">
        <f>+'Ark1'!AA495</f>
        <v>1.3882549825041837</v>
      </c>
      <c r="M36" s="47"/>
      <c r="N36" s="97">
        <f>+'Ark1'!AB495</f>
        <v>1.542803139877434</v>
      </c>
      <c r="O36" s="97"/>
      <c r="P36" s="47">
        <f>+'Ark1'!U495</f>
        <v>62.156593406593394</v>
      </c>
      <c r="Q36" s="45"/>
      <c r="R36" s="47">
        <f>+'Ark1'!W495</f>
        <v>94.557967032967028</v>
      </c>
      <c r="S36" s="97"/>
      <c r="T36" s="47">
        <f>+'Ark1'!X495</f>
        <v>13.385325622519828</v>
      </c>
      <c r="U36" s="47">
        <f>+'Ark1'!Y495</f>
        <v>2.3996761318931914</v>
      </c>
      <c r="V36" s="65">
        <f>+'Ark1'!Z495</f>
        <v>-38.057338891628149</v>
      </c>
      <c r="W36" s="65">
        <f t="shared" si="7"/>
        <v>33.18181818181818</v>
      </c>
      <c r="X36" s="47">
        <f>+'Ark1'!T495</f>
        <v>16.542465753424658</v>
      </c>
      <c r="Y36" s="97">
        <f>+'Ark1'!V495</f>
        <v>102.56449942257082</v>
      </c>
      <c r="Z36" s="37"/>
      <c r="AA36" s="4"/>
      <c r="AB36" s="1"/>
      <c r="AC36" s="16"/>
      <c r="AH36"/>
    </row>
    <row r="37" spans="1:35" ht="15.6">
      <c r="A37" s="37"/>
      <c r="B37" s="45">
        <f>+'Ark1'!C496</f>
        <v>2021</v>
      </c>
      <c r="C37" s="45">
        <f>+'Ark1'!I496</f>
        <v>83</v>
      </c>
      <c r="D37" s="90" t="s">
        <v>10</v>
      </c>
      <c r="E37" s="90" t="s">
        <v>422</v>
      </c>
      <c r="F37" s="45">
        <f>+'Ark1'!Q496</f>
        <v>12</v>
      </c>
      <c r="G37" s="45"/>
      <c r="H37" s="65">
        <f>+'Ark1'!R496</f>
        <v>2040</v>
      </c>
      <c r="I37" s="45"/>
      <c r="J37" s="45"/>
      <c r="K37" s="65">
        <f>+'Ark1'!S496</f>
        <v>2039</v>
      </c>
      <c r="L37" s="97">
        <f>+'Ark1'!AA496</f>
        <v>7.7590141487905084</v>
      </c>
      <c r="M37" s="47"/>
      <c r="N37" s="97">
        <f>+'Ark1'!AB496</f>
        <v>7.8907165503016579</v>
      </c>
      <c r="O37" s="97"/>
      <c r="P37" s="47">
        <f>+'Ark1'!U496</f>
        <v>61.638548307994128</v>
      </c>
      <c r="Q37" s="45"/>
      <c r="R37" s="47">
        <f>+'Ark1'!W496</f>
        <v>86.335262383521382</v>
      </c>
      <c r="S37" s="97"/>
      <c r="T37" s="47">
        <f>+'Ark1'!X496</f>
        <v>7.9173060124418253</v>
      </c>
      <c r="U37" s="47">
        <f>+'Ark1'!Y496</f>
        <v>2.0321846495154237</v>
      </c>
      <c r="V37" s="65">
        <f>+'Ark1'!Z496</f>
        <v>-23.970399817446943</v>
      </c>
      <c r="W37" s="65">
        <f t="shared" si="7"/>
        <v>170</v>
      </c>
      <c r="X37" s="47">
        <f>+'Ark1'!T496</f>
        <v>16.567647058823528</v>
      </c>
      <c r="Y37" s="97">
        <f>+'Ark1'!V496</f>
        <v>93.581233126301584</v>
      </c>
      <c r="Z37" s="37"/>
      <c r="AA37" s="4"/>
      <c r="AB37" s="1"/>
      <c r="AC37" s="16"/>
      <c r="AH37"/>
    </row>
    <row r="38" spans="1:35" ht="15.6">
      <c r="A38" s="37"/>
      <c r="B38">
        <f>+'Ark1'!C497</f>
        <v>2020</v>
      </c>
      <c r="C38">
        <f>+'Ark1'!I497</f>
        <v>6</v>
      </c>
      <c r="D38" s="50" t="s">
        <v>51</v>
      </c>
      <c r="E38" s="50" t="s">
        <v>377</v>
      </c>
      <c r="F38">
        <f>+'Ark1'!Q497</f>
        <v>53</v>
      </c>
      <c r="H38" s="9">
        <f>+'Ark1'!R497</f>
        <v>7159</v>
      </c>
      <c r="K38" s="9">
        <f>+'Ark1'!S497</f>
        <v>7152</v>
      </c>
      <c r="L38" s="98">
        <f>+'Ark1'!AA497</f>
        <v>34.289682919819896</v>
      </c>
      <c r="M38" s="1"/>
      <c r="N38" s="98">
        <f>+'Ark1'!AB497</f>
        <v>34.063112219196093</v>
      </c>
      <c r="P38" s="1">
        <f>+'Ark1'!U497</f>
        <v>61.566974272930665</v>
      </c>
      <c r="R38" s="1">
        <f>+'Ark1'!W497</f>
        <v>82.12565156599581</v>
      </c>
      <c r="T38" s="1">
        <f>+'Ark1'!X497</f>
        <v>10.575220687265196</v>
      </c>
      <c r="U38" s="1">
        <f>+'Ark1'!Y497</f>
        <v>2.5672149786376686</v>
      </c>
      <c r="V38" s="9">
        <f>+'Ark1'!Z497</f>
        <v>-35.697305219688054</v>
      </c>
      <c r="W38" s="9">
        <f t="shared" si="7"/>
        <v>135.0754716981132</v>
      </c>
      <c r="X38" s="1">
        <f>+'Ark1'!T497</f>
        <v>16.41346556781674</v>
      </c>
      <c r="Y38" s="98">
        <f>+'Ark1'!V497</f>
        <v>89.012968059605598</v>
      </c>
      <c r="Z38" s="37"/>
      <c r="AA38" s="4"/>
      <c r="AB38" s="1"/>
      <c r="AC38" s="16"/>
      <c r="AH38"/>
    </row>
    <row r="39" spans="1:35" ht="15.6">
      <c r="A39" s="37"/>
      <c r="B39">
        <f>+'Ark1'!C498</f>
        <v>2020</v>
      </c>
      <c r="C39">
        <f>+'Ark1'!I498</f>
        <v>24</v>
      </c>
      <c r="D39" s="50" t="s">
        <v>51</v>
      </c>
      <c r="E39" s="50" t="s">
        <v>66</v>
      </c>
      <c r="F39">
        <f>+'Ark1'!Q498</f>
        <v>42</v>
      </c>
      <c r="H39" s="9">
        <f>+'Ark1'!R498</f>
        <v>2627</v>
      </c>
      <c r="K39" s="9">
        <f>+'Ark1'!S498</f>
        <v>2626</v>
      </c>
      <c r="L39" s="98">
        <f>+'Ark1'!AA498</f>
        <v>12.58262285659546</v>
      </c>
      <c r="M39" s="1"/>
      <c r="N39" s="98">
        <f>+'Ark1'!AB498</f>
        <v>12.781354242091203</v>
      </c>
      <c r="P39" s="1">
        <f>+'Ark1'!U498</f>
        <v>61.276085300837778</v>
      </c>
      <c r="R39" s="1">
        <f>+'Ark1'!W498</f>
        <v>83.927475247524654</v>
      </c>
      <c r="T39" s="1">
        <f>+'Ark1'!X498</f>
        <v>12.33091971203957</v>
      </c>
      <c r="U39" s="1">
        <f>+'Ark1'!Y498</f>
        <v>2.7182241691963238</v>
      </c>
      <c r="V39" s="9">
        <f>+'Ark1'!Z498</f>
        <v>-30.240094664466802</v>
      </c>
      <c r="W39" s="9">
        <f t="shared" si="7"/>
        <v>62.547619047619051</v>
      </c>
      <c r="X39" s="1">
        <f>+'Ark1'!T498</f>
        <v>16.292348686714885</v>
      </c>
      <c r="Y39" s="98">
        <f>+'Ark1'!V498</f>
        <v>90.942310374049441</v>
      </c>
      <c r="Z39" s="37"/>
      <c r="AA39" s="4"/>
      <c r="AB39" s="11"/>
      <c r="AC39" s="16"/>
      <c r="AH39"/>
    </row>
    <row r="40" spans="1:35" ht="15.6">
      <c r="A40" s="37"/>
      <c r="B40">
        <f>+'Ark1'!C499</f>
        <v>2020</v>
      </c>
      <c r="C40">
        <f>+'Ark1'!I499</f>
        <v>49</v>
      </c>
      <c r="D40" s="50" t="s">
        <v>51</v>
      </c>
      <c r="E40" s="50" t="s">
        <v>67</v>
      </c>
      <c r="F40">
        <f>+'Ark1'!Q499</f>
        <v>48</v>
      </c>
      <c r="H40" s="9">
        <f>+'Ark1'!R499</f>
        <v>7510</v>
      </c>
      <c r="K40" s="9">
        <f>+'Ark1'!S499</f>
        <v>7509</v>
      </c>
      <c r="L40" s="98">
        <f>+'Ark1'!AA499</f>
        <v>35.970878436631871</v>
      </c>
      <c r="M40" s="1"/>
      <c r="N40" s="98">
        <f>+'Ark1'!AB499</f>
        <v>35.749203121003362</v>
      </c>
      <c r="P40" s="1">
        <f>+'Ark1'!U499</f>
        <v>61.260354241576785</v>
      </c>
      <c r="R40" s="1">
        <f>+'Ark1'!W499</f>
        <v>82.093027034225415</v>
      </c>
      <c r="T40" s="1">
        <f>+'Ark1'!X499</f>
        <v>10.118669031904014</v>
      </c>
      <c r="U40" s="1">
        <f>+'Ark1'!Y499</f>
        <v>2.492925332944512</v>
      </c>
      <c r="V40" s="9">
        <f>+'Ark1'!Z499</f>
        <v>-34.860722415045196</v>
      </c>
      <c r="W40" s="9">
        <f t="shared" si="7"/>
        <v>156.45833333333334</v>
      </c>
      <c r="X40" s="1">
        <f>+'Ark1'!T499</f>
        <v>16.313848202396802</v>
      </c>
      <c r="Y40" s="98">
        <f>+'Ark1'!V499</f>
        <v>88.945870228387335</v>
      </c>
      <c r="Z40" s="37"/>
      <c r="AA40" s="4"/>
      <c r="AB40" s="11"/>
      <c r="AC40" s="16"/>
      <c r="AH40"/>
    </row>
    <row r="41" spans="1:35" ht="15.6">
      <c r="A41" s="37"/>
      <c r="B41">
        <f>+'Ark1'!C500</f>
        <v>2020</v>
      </c>
      <c r="C41">
        <f>+'Ark1'!I500</f>
        <v>80</v>
      </c>
      <c r="D41" s="50" t="s">
        <v>10</v>
      </c>
      <c r="E41" s="50" t="s">
        <v>9</v>
      </c>
      <c r="F41">
        <f>+'Ark1'!Q500</f>
        <v>22</v>
      </c>
      <c r="H41" s="9">
        <f>+'Ark1'!R500</f>
        <v>1824</v>
      </c>
      <c r="K41" s="9">
        <f>+'Ark1'!S500</f>
        <v>1824</v>
      </c>
      <c r="L41" s="98">
        <f>+'Ark1'!AA500</f>
        <v>8.7364690104416134</v>
      </c>
      <c r="M41" s="1"/>
      <c r="N41" s="98">
        <f>+'Ark1'!AB500</f>
        <v>8.7879775434776679</v>
      </c>
      <c r="P41" s="1">
        <f>+'Ark1'!U500</f>
        <v>61.45065789473685</v>
      </c>
      <c r="R41" s="1">
        <f>+'Ark1'!W500</f>
        <v>83.078015350877138</v>
      </c>
      <c r="T41" s="1">
        <f>+'Ark1'!X500</f>
        <v>9.8856396273519387</v>
      </c>
      <c r="U41" s="1">
        <f>+'Ark1'!Y500</f>
        <v>2.3098235116333146</v>
      </c>
      <c r="V41" s="9">
        <f>+'Ark1'!Z500</f>
        <v>-35.827503892940143</v>
      </c>
      <c r="W41" s="9">
        <f t="shared" si="7"/>
        <v>82.909090909090907</v>
      </c>
      <c r="X41" s="1">
        <f>+'Ark1'!T500</f>
        <v>16.434210526315795</v>
      </c>
      <c r="Y41" s="98">
        <f>+'Ark1'!V500</f>
        <v>90.008684020452094</v>
      </c>
      <c r="Z41" s="37"/>
      <c r="AA41" s="4"/>
      <c r="AB41" s="11"/>
      <c r="AC41" s="16"/>
      <c r="AH41"/>
    </row>
    <row r="42" spans="1:35" ht="15.6">
      <c r="A42" s="37"/>
      <c r="B42">
        <f>+'Ark1'!C501</f>
        <v>2020</v>
      </c>
      <c r="C42">
        <f>+'Ark1'!I501</f>
        <v>81</v>
      </c>
      <c r="D42" s="50" t="s">
        <v>10</v>
      </c>
      <c r="E42" s="50" t="s">
        <v>55</v>
      </c>
      <c r="F42">
        <f>+'Ark1'!Q501</f>
        <v>10</v>
      </c>
      <c r="H42" s="9">
        <f>+'Ark1'!R501</f>
        <v>603</v>
      </c>
      <c r="K42" s="9">
        <f>+'Ark1'!S501</f>
        <v>603</v>
      </c>
      <c r="L42" s="98">
        <f>+'Ark1'!AA501</f>
        <v>2.8882076827282313</v>
      </c>
      <c r="M42" s="1"/>
      <c r="N42" s="98">
        <f>+'Ark1'!AB501</f>
        <v>2.9835824673311278</v>
      </c>
      <c r="P42" s="1">
        <f>+'Ark1'!U501</f>
        <v>62.71973466003319</v>
      </c>
      <c r="R42" s="1">
        <f>+'Ark1'!W501</f>
        <v>85.31840796019894</v>
      </c>
      <c r="T42" s="1">
        <f>+'Ark1'!X501</f>
        <v>11.336858222085619</v>
      </c>
      <c r="U42" s="1">
        <f>+'Ark1'!Y501</f>
        <v>2.5260287323765702</v>
      </c>
      <c r="V42" s="9">
        <f>+'Ark1'!Z501</f>
        <v>-48.697403164809486</v>
      </c>
      <c r="W42" s="9">
        <f t="shared" si="7"/>
        <v>60.3</v>
      </c>
      <c r="X42" s="1">
        <f>+'Ark1'!T501</f>
        <v>16.621890547263678</v>
      </c>
      <c r="Y42" s="98">
        <f>+'Ark1'!V501</f>
        <v>92.435978288406318</v>
      </c>
      <c r="Z42" s="37"/>
      <c r="AA42" s="4"/>
      <c r="AB42" s="11"/>
      <c r="AC42" s="16"/>
      <c r="AH42"/>
    </row>
    <row r="43" spans="1:35" ht="15.6">
      <c r="A43" s="37"/>
      <c r="B43">
        <f>+'Ark1'!C502</f>
        <v>2020</v>
      </c>
      <c r="C43">
        <f>+'Ark1'!I502</f>
        <v>83</v>
      </c>
      <c r="D43" s="50" t="s">
        <v>10</v>
      </c>
      <c r="E43" s="50" t="s">
        <v>422</v>
      </c>
      <c r="F43">
        <f>+'Ark1'!Q502</f>
        <v>10</v>
      </c>
      <c r="H43" s="9">
        <f>+'Ark1'!R502</f>
        <v>1155</v>
      </c>
      <c r="K43" s="9">
        <f>+'Ark1'!S502</f>
        <v>1154</v>
      </c>
      <c r="L43" s="98">
        <f>+'Ark1'!AA502</f>
        <v>5.5321390937829298</v>
      </c>
      <c r="M43" s="1"/>
      <c r="N43" s="98">
        <f>+'Ark1'!AB502</f>
        <v>5.6347704069005777</v>
      </c>
      <c r="P43" s="1">
        <f>+'Ark1'!U502</f>
        <v>61.935008665511248</v>
      </c>
      <c r="R43" s="1">
        <f>+'Ark1'!W502</f>
        <v>84.196187175043306</v>
      </c>
      <c r="T43" s="1">
        <f>+'Ark1'!X502</f>
        <v>7.6383112195911123</v>
      </c>
      <c r="U43" s="1">
        <f>+'Ark1'!Y502</f>
        <v>2.0394985386985898</v>
      </c>
      <c r="V43" s="9">
        <f>+'Ark1'!Z502</f>
        <v>-27.164048273177407</v>
      </c>
      <c r="W43" s="9">
        <f t="shared" si="7"/>
        <v>115.5</v>
      </c>
      <c r="X43" s="1">
        <f>+'Ark1'!T502</f>
        <v>16.628571428571437</v>
      </c>
      <c r="Y43" s="98">
        <f>+'Ark1'!V502</f>
        <v>91.311956527862066</v>
      </c>
      <c r="Z43" s="37"/>
      <c r="AA43" s="4"/>
      <c r="AB43" s="5"/>
      <c r="AC43" s="16"/>
      <c r="AH43"/>
    </row>
    <row r="44" spans="1:35" ht="15.6">
      <c r="A44" s="37"/>
      <c r="B44" s="45">
        <f>+'Ark1'!C503</f>
        <v>2019</v>
      </c>
      <c r="C44" s="45">
        <f>+'Ark1'!I503</f>
        <v>6</v>
      </c>
      <c r="D44" s="90" t="s">
        <v>51</v>
      </c>
      <c r="E44" s="90" t="s">
        <v>377</v>
      </c>
      <c r="F44" s="45">
        <f>+'Ark1'!Q503</f>
        <v>42</v>
      </c>
      <c r="G44" s="45"/>
      <c r="H44" s="65">
        <f>+'Ark1'!R503</f>
        <v>6292</v>
      </c>
      <c r="I44" s="45"/>
      <c r="J44" s="45"/>
      <c r="K44" s="65">
        <f>+'Ark1'!S503</f>
        <v>6290</v>
      </c>
      <c r="L44" s="97">
        <f>+'Ark1'!AA503</f>
        <v>31.241310824230379</v>
      </c>
      <c r="M44" s="47"/>
      <c r="N44" s="97">
        <f>+'Ark1'!AB503</f>
        <v>31.172783323666483</v>
      </c>
      <c r="O44" s="97"/>
      <c r="P44" s="47">
        <f>+'Ark1'!U503</f>
        <v>61.553895071542122</v>
      </c>
      <c r="Q44" s="45"/>
      <c r="R44" s="47">
        <f>+'Ark1'!W503</f>
        <v>80.18508744038175</v>
      </c>
      <c r="S44" s="97"/>
      <c r="T44" s="47">
        <f>+'Ark1'!X503</f>
        <v>9.5651031839280787</v>
      </c>
      <c r="U44" s="47">
        <f>+'Ark1'!Y503</f>
        <v>2.5468029015211542</v>
      </c>
      <c r="V44" s="65">
        <f>+'Ark1'!Z503</f>
        <v>-26.684078156698913</v>
      </c>
      <c r="W44" s="65">
        <f t="shared" si="7"/>
        <v>149.8095238095238</v>
      </c>
      <c r="X44" s="47">
        <f>+'Ark1'!T503</f>
        <v>16.378099173553714</v>
      </c>
      <c r="Y44" s="97">
        <f>+'Ark1'!V503</f>
        <v>86.886147507522736</v>
      </c>
      <c r="Z44" s="37"/>
      <c r="AA44" s="4"/>
      <c r="AB44" s="5"/>
      <c r="AC44" s="16"/>
      <c r="AH44"/>
    </row>
    <row r="45" spans="1:35" ht="15.6">
      <c r="A45" s="37"/>
      <c r="B45" s="45">
        <f>+'Ark1'!C504</f>
        <v>2019</v>
      </c>
      <c r="C45" s="45">
        <f>+'Ark1'!I504</f>
        <v>24</v>
      </c>
      <c r="D45" s="90" t="s">
        <v>51</v>
      </c>
      <c r="E45" s="90" t="s">
        <v>66</v>
      </c>
      <c r="F45" s="45">
        <f>+'Ark1'!Q504</f>
        <v>34</v>
      </c>
      <c r="G45" s="45"/>
      <c r="H45" s="65">
        <f>+'Ark1'!R504</f>
        <v>2744</v>
      </c>
      <c r="I45" s="45"/>
      <c r="J45" s="45"/>
      <c r="K45" s="65">
        <f>+'Ark1'!S504</f>
        <v>2740</v>
      </c>
      <c r="L45" s="97">
        <f>+'Ark1'!AA504</f>
        <v>13.62462760675273</v>
      </c>
      <c r="M45" s="47"/>
      <c r="N45" s="97">
        <f>+'Ark1'!AB504</f>
        <v>13.793960421797438</v>
      </c>
      <c r="O45" s="97"/>
      <c r="P45" s="47">
        <f>+'Ark1'!U504</f>
        <v>61.540145985401487</v>
      </c>
      <c r="Q45" s="45"/>
      <c r="R45" s="47">
        <f>+'Ark1'!W504</f>
        <v>81.453000000000017</v>
      </c>
      <c r="S45" s="97"/>
      <c r="T45" s="47">
        <f>+'Ark1'!X504</f>
        <v>12.37471691838708</v>
      </c>
      <c r="U45" s="47">
        <f>+'Ark1'!Y504</f>
        <v>2.620148205927364</v>
      </c>
      <c r="V45" s="65">
        <f>+'Ark1'!Z504</f>
        <v>-25.224794919814752</v>
      </c>
      <c r="W45" s="65">
        <f t="shared" si="7"/>
        <v>80.705882352941174</v>
      </c>
      <c r="X45" s="47">
        <f>+'Ark1'!T504</f>
        <v>16.318148688046652</v>
      </c>
      <c r="Y45" s="97">
        <f>+'Ark1'!V504</f>
        <v>88.303817288910324</v>
      </c>
      <c r="Z45" s="37"/>
      <c r="AA45" s="4"/>
      <c r="AB45" s="5"/>
      <c r="AC45" s="16"/>
      <c r="AH45"/>
    </row>
    <row r="46" spans="1:35" ht="15.6">
      <c r="A46" s="37"/>
      <c r="B46" s="45">
        <f>+'Ark1'!C505</f>
        <v>2019</v>
      </c>
      <c r="C46" s="45">
        <f>+'Ark1'!I505</f>
        <v>49</v>
      </c>
      <c r="D46" s="90" t="s">
        <v>51</v>
      </c>
      <c r="E46" s="90" t="s">
        <v>67</v>
      </c>
      <c r="F46" s="45">
        <f>+'Ark1'!Q505</f>
        <v>49</v>
      </c>
      <c r="G46" s="45"/>
      <c r="H46" s="65">
        <f>+'Ark1'!R505</f>
        <v>6870</v>
      </c>
      <c r="I46" s="45"/>
      <c r="J46" s="45"/>
      <c r="K46" s="65">
        <f>+'Ark1'!S505</f>
        <v>6866</v>
      </c>
      <c r="L46" s="97">
        <f>+'Ark1'!AA505</f>
        <v>34.111221449851051</v>
      </c>
      <c r="M46" s="47"/>
      <c r="N46" s="97">
        <f>+'Ark1'!AB505</f>
        <v>33.75661816610279</v>
      </c>
      <c r="O46" s="97"/>
      <c r="P46" s="47">
        <f>+'Ark1'!U505</f>
        <v>61.203175065540329</v>
      </c>
      <c r="Q46" s="45"/>
      <c r="R46" s="47">
        <f>+'Ark1'!W505</f>
        <v>79.54699970870962</v>
      </c>
      <c r="S46" s="97"/>
      <c r="T46" s="47">
        <f>+'Ark1'!X505</f>
        <v>9.7154414407019978</v>
      </c>
      <c r="U46" s="47">
        <f>+'Ark1'!Y505</f>
        <v>2.5641087103569</v>
      </c>
      <c r="V46" s="65">
        <f>+'Ark1'!Z505</f>
        <v>-34.359434444816905</v>
      </c>
      <c r="W46" s="65">
        <f t="shared" si="7"/>
        <v>140.20408163265307</v>
      </c>
      <c r="X46" s="47">
        <f>+'Ark1'!T505</f>
        <v>16.211499272197962</v>
      </c>
      <c r="Y46" s="97">
        <f>+'Ark1'!V505</f>
        <v>86.205315876527123</v>
      </c>
      <c r="Z46" s="37"/>
      <c r="AA46" s="4"/>
      <c r="AB46" s="5"/>
      <c r="AC46" s="16"/>
      <c r="AH46"/>
    </row>
    <row r="47" spans="1:35" ht="15.6">
      <c r="A47" s="37"/>
      <c r="B47" s="45">
        <f>+'Ark1'!C506</f>
        <v>2019</v>
      </c>
      <c r="C47" s="45">
        <f>+'Ark1'!I506</f>
        <v>80</v>
      </c>
      <c r="D47" s="90" t="s">
        <v>10</v>
      </c>
      <c r="E47" s="90" t="s">
        <v>9</v>
      </c>
      <c r="F47" s="45">
        <f>+'Ark1'!Q506</f>
        <v>24</v>
      </c>
      <c r="G47" s="45"/>
      <c r="H47" s="65">
        <f>+'Ark1'!R506</f>
        <v>1264</v>
      </c>
      <c r="I47" s="45"/>
      <c r="J47" s="45"/>
      <c r="K47" s="65">
        <f>+'Ark1'!S506</f>
        <v>1264</v>
      </c>
      <c r="L47" s="97">
        <f>+'Ark1'!AA506</f>
        <v>6.276067527308836</v>
      </c>
      <c r="M47" s="47"/>
      <c r="N47" s="97">
        <f>+'Ark1'!AB506</f>
        <v>6.487310231482871</v>
      </c>
      <c r="O47" s="97"/>
      <c r="P47" s="47">
        <f>+'Ark1'!U506</f>
        <v>62.011867088607602</v>
      </c>
      <c r="Q47" s="45"/>
      <c r="R47" s="47">
        <f>+'Ark1'!W506</f>
        <v>83.039794303797478</v>
      </c>
      <c r="S47" s="97"/>
      <c r="T47" s="47">
        <f>+'Ark1'!X506</f>
        <v>10.16623881612843</v>
      </c>
      <c r="U47" s="47">
        <f>+'Ark1'!Y506</f>
        <v>2.3154718320721912</v>
      </c>
      <c r="V47" s="65">
        <f>+'Ark1'!Z506</f>
        <v>-33.465624625627605</v>
      </c>
      <c r="W47" s="65">
        <f t="shared" si="7"/>
        <v>52.666666666666664</v>
      </c>
      <c r="X47" s="47">
        <f>+'Ark1'!T506</f>
        <v>16.58465189873418</v>
      </c>
      <c r="Y47" s="97">
        <f>+'Ark1'!V506</f>
        <v>89.967274435316781</v>
      </c>
      <c r="Z47" s="37"/>
      <c r="AA47" s="4"/>
      <c r="AB47" s="5"/>
      <c r="AC47" s="16"/>
      <c r="AH47"/>
    </row>
    <row r="48" spans="1:35" ht="15.6">
      <c r="A48" s="37"/>
      <c r="B48" s="45">
        <f>+'Ark1'!C507</f>
        <v>2019</v>
      </c>
      <c r="C48" s="45">
        <f>+'Ark1'!I507</f>
        <v>81</v>
      </c>
      <c r="D48" s="90" t="s">
        <v>10</v>
      </c>
      <c r="E48" s="90" t="s">
        <v>55</v>
      </c>
      <c r="F48" s="45">
        <f>+'Ark1'!Q507</f>
        <v>13</v>
      </c>
      <c r="G48" s="45"/>
      <c r="H48" s="65">
        <f>+'Ark1'!R507</f>
        <v>2240</v>
      </c>
      <c r="I48" s="45"/>
      <c r="J48" s="45"/>
      <c r="K48" s="65">
        <f>+'Ark1'!S507</f>
        <v>2238</v>
      </c>
      <c r="L48" s="97">
        <f>+'Ark1'!AA507</f>
        <v>11.122144985104269</v>
      </c>
      <c r="M48" s="47"/>
      <c r="N48" s="97">
        <f>+'Ark1'!AB507</f>
        <v>11.069824500100523</v>
      </c>
      <c r="O48" s="97"/>
      <c r="P48" s="47">
        <f>+'Ark1'!U507</f>
        <v>62.028150134048239</v>
      </c>
      <c r="Q48" s="45"/>
      <c r="R48" s="47">
        <f>+'Ark1'!W507</f>
        <v>80.029356568364619</v>
      </c>
      <c r="S48" s="97"/>
      <c r="T48" s="47">
        <f>+'Ark1'!X507</f>
        <v>12.607087338077347</v>
      </c>
      <c r="U48" s="47">
        <f>+'Ark1'!Y507</f>
        <v>2.8048874220194846</v>
      </c>
      <c r="V48" s="65">
        <f>+'Ark1'!Z507</f>
        <v>-43.092118194492343</v>
      </c>
      <c r="W48" s="65">
        <f t="shared" si="7"/>
        <v>172.30769230769232</v>
      </c>
      <c r="X48" s="47">
        <f>+'Ark1'!T507</f>
        <v>16.425000000000001</v>
      </c>
      <c r="Y48" s="97">
        <f>+'Ark1'!V507</f>
        <v>86.740889414302515</v>
      </c>
      <c r="Z48" s="37"/>
      <c r="AA48" s="4"/>
      <c r="AB48" s="5"/>
      <c r="AC48" s="16"/>
      <c r="AH48"/>
    </row>
    <row r="49" spans="1:37" ht="15.6">
      <c r="A49" s="37"/>
      <c r="B49" s="45">
        <f>+'Ark1'!C508</f>
        <v>2019</v>
      </c>
      <c r="C49" s="45">
        <f>+'Ark1'!I508</f>
        <v>83</v>
      </c>
      <c r="D49" s="90" t="s">
        <v>10</v>
      </c>
      <c r="E49" s="90" t="s">
        <v>422</v>
      </c>
      <c r="F49" s="45">
        <f>+'Ark1'!Q508</f>
        <v>5</v>
      </c>
      <c r="G49" s="45"/>
      <c r="H49" s="65">
        <f>+'Ark1'!R508</f>
        <v>730</v>
      </c>
      <c r="I49" s="45"/>
      <c r="J49" s="45"/>
      <c r="K49" s="65">
        <f>+'Ark1'!S508</f>
        <v>730</v>
      </c>
      <c r="L49" s="97">
        <f>+'Ark1'!AA508</f>
        <v>3.6246276067527305</v>
      </c>
      <c r="M49" s="47"/>
      <c r="N49" s="97">
        <f>+'Ark1'!AB508</f>
        <v>3.7195033568498905</v>
      </c>
      <c r="O49" s="97"/>
      <c r="P49" s="47">
        <f>+'Ark1'!U508</f>
        <v>61.984931506849293</v>
      </c>
      <c r="Q49" s="45"/>
      <c r="R49" s="47">
        <f>+'Ark1'!W508</f>
        <v>82.438630136986262</v>
      </c>
      <c r="S49" s="97"/>
      <c r="T49" s="47">
        <f>+'Ark1'!X508</f>
        <v>7.833193389123994</v>
      </c>
      <c r="U49" s="47">
        <f>+'Ark1'!Y508</f>
        <v>1.9156293885333953</v>
      </c>
      <c r="V49" s="65">
        <f>+'Ark1'!Z508</f>
        <v>-25.054520177630568</v>
      </c>
      <c r="W49" s="65">
        <f t="shared" si="7"/>
        <v>146</v>
      </c>
      <c r="X49" s="47">
        <f>+'Ark1'!T508</f>
        <v>16.712328767123289</v>
      </c>
      <c r="Y49" s="97">
        <f>+'Ark1'!V508</f>
        <v>89.315958978316715</v>
      </c>
      <c r="Z49" s="37"/>
      <c r="AA49" s="4"/>
      <c r="AB49" s="5"/>
      <c r="AC49" s="16"/>
      <c r="AH49"/>
    </row>
    <row r="50" spans="1:37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111"/>
      <c r="P50" s="37"/>
      <c r="Q50" s="37"/>
      <c r="R50" s="37"/>
      <c r="S50" s="111"/>
      <c r="T50" s="37"/>
      <c r="U50" s="37"/>
      <c r="V50" s="37"/>
      <c r="W50" s="37"/>
      <c r="X50" s="37"/>
      <c r="Y50" s="37"/>
      <c r="Z50" s="37"/>
      <c r="AA50" s="1"/>
      <c r="AB50" s="1"/>
      <c r="AD50" s="1"/>
      <c r="AE50" s="1"/>
      <c r="AF50" s="1"/>
      <c r="AG50" s="51"/>
      <c r="AJ50" s="11"/>
      <c r="AK50" s="11"/>
    </row>
    <row r="51" spans="1:37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111"/>
      <c r="P51" s="37"/>
      <c r="Q51" s="37"/>
      <c r="R51" s="37"/>
      <c r="S51" s="111"/>
      <c r="T51" s="37"/>
      <c r="U51" s="37"/>
      <c r="V51" s="37"/>
      <c r="W51" s="37"/>
      <c r="X51" s="37"/>
      <c r="Y51" s="37"/>
      <c r="Z51" s="37"/>
      <c r="AA51" s="1"/>
      <c r="AB51" s="1"/>
      <c r="AD51" s="1"/>
      <c r="AE51" s="1"/>
      <c r="AF51" s="1"/>
      <c r="AG51" s="51"/>
      <c r="AJ51" s="11"/>
      <c r="AK51" s="11"/>
    </row>
    <row r="52" spans="1:37">
      <c r="P52" s="3"/>
      <c r="Q52" s="3"/>
      <c r="U52" s="78"/>
      <c r="AA52" s="1"/>
      <c r="AB52" s="1"/>
      <c r="AD52" s="1"/>
      <c r="AE52" s="1"/>
      <c r="AF52" s="1"/>
      <c r="AG52" s="51"/>
      <c r="AJ52" s="11"/>
      <c r="AK52" s="11"/>
    </row>
    <row r="53" spans="1:37">
      <c r="P53" s="3"/>
      <c r="Q53" s="3"/>
      <c r="U53" s="78"/>
      <c r="AA53" s="1"/>
      <c r="AB53" s="1"/>
      <c r="AD53" s="1"/>
      <c r="AE53" s="1"/>
      <c r="AF53" s="1"/>
      <c r="AG53" s="51"/>
      <c r="AJ53" s="11"/>
      <c r="AK53" s="11"/>
    </row>
    <row r="54" spans="1:37">
      <c r="P54" s="3"/>
      <c r="Q54" s="3"/>
      <c r="U54" s="78"/>
      <c r="AA54" s="1"/>
      <c r="AB54" s="1"/>
      <c r="AD54" s="1"/>
      <c r="AE54" s="1"/>
      <c r="AF54" s="1"/>
      <c r="AG54" s="51"/>
      <c r="AJ54" s="11"/>
      <c r="AK54" s="11"/>
    </row>
    <row r="55" spans="1:37">
      <c r="P55" s="3"/>
      <c r="Q55" s="3"/>
      <c r="U55" s="78"/>
      <c r="AA55" s="1"/>
      <c r="AB55" s="1"/>
      <c r="AD55" s="1"/>
      <c r="AE55" s="1"/>
      <c r="AF55" s="1"/>
      <c r="AG55" s="51"/>
      <c r="AJ55" s="11"/>
      <c r="AK55" s="11"/>
    </row>
    <row r="56" spans="1:37">
      <c r="P56" s="3"/>
      <c r="Q56" s="3"/>
      <c r="U56" s="78"/>
      <c r="AA56" s="1"/>
      <c r="AB56" s="1"/>
      <c r="AD56" s="1"/>
      <c r="AE56" s="1"/>
      <c r="AF56" s="1"/>
      <c r="AG56" s="51"/>
      <c r="AJ56" s="11"/>
      <c r="AK56" s="11"/>
    </row>
    <row r="57" spans="1:37">
      <c r="P57" s="3"/>
      <c r="Q57" s="3"/>
      <c r="U57" s="78"/>
      <c r="AA57" s="1"/>
      <c r="AB57" s="1"/>
      <c r="AD57" s="1"/>
      <c r="AE57" s="1"/>
      <c r="AF57" s="1"/>
      <c r="AG57" s="51"/>
      <c r="AJ57" s="11"/>
      <c r="AK57" s="11"/>
    </row>
    <row r="58" spans="1:37">
      <c r="P58" s="3"/>
      <c r="Q58" s="3"/>
      <c r="U58" s="78"/>
      <c r="AA58" s="1"/>
      <c r="AB58" s="1"/>
      <c r="AD58" s="1"/>
      <c r="AE58" s="1"/>
      <c r="AF58" s="1"/>
      <c r="AG58" s="51"/>
      <c r="AJ58" s="11"/>
      <c r="AK58" s="11"/>
    </row>
    <row r="59" spans="1:37">
      <c r="P59" s="3"/>
      <c r="Q59" s="3"/>
      <c r="U59" s="78"/>
      <c r="AA59" s="1"/>
      <c r="AB59" s="1"/>
      <c r="AD59" s="1"/>
      <c r="AE59" s="1"/>
      <c r="AF59" s="1"/>
      <c r="AG59" s="51"/>
      <c r="AJ59" s="11"/>
      <c r="AK59" s="11"/>
    </row>
    <row r="60" spans="1:37">
      <c r="P60" s="3"/>
      <c r="Q60" s="3"/>
      <c r="U60" s="78"/>
      <c r="AA60" s="1"/>
      <c r="AB60" s="1"/>
      <c r="AD60" s="1"/>
      <c r="AE60" s="1"/>
      <c r="AF60" s="1"/>
      <c r="AG60" s="51"/>
      <c r="AJ60" s="11"/>
      <c r="AK60" s="11"/>
    </row>
    <row r="61" spans="1:37">
      <c r="P61" s="3"/>
      <c r="Q61" s="3"/>
      <c r="U61" s="78"/>
      <c r="AA61" s="1"/>
      <c r="AB61" s="1"/>
      <c r="AD61" s="1"/>
      <c r="AE61" s="1"/>
      <c r="AF61" s="1"/>
      <c r="AG61" s="51"/>
      <c r="AJ61" s="11"/>
      <c r="AK61" s="11"/>
    </row>
    <row r="62" spans="1:37">
      <c r="P62" s="3"/>
      <c r="Q62" s="3"/>
      <c r="U62" s="78"/>
      <c r="AA62" s="1"/>
      <c r="AB62" s="1"/>
      <c r="AD62" s="1"/>
      <c r="AE62" s="1"/>
      <c r="AF62" s="1"/>
      <c r="AG62" s="51"/>
      <c r="AJ62" s="11"/>
      <c r="AK62" s="11"/>
    </row>
    <row r="63" spans="1:37">
      <c r="P63" s="3"/>
      <c r="Q63" s="3"/>
      <c r="U63" s="78"/>
      <c r="AA63" s="1"/>
      <c r="AB63" s="1"/>
      <c r="AD63" s="1"/>
      <c r="AE63" s="1"/>
      <c r="AF63" s="1"/>
      <c r="AG63" s="51"/>
      <c r="AJ63" s="11"/>
      <c r="AK63" s="11"/>
    </row>
    <row r="64" spans="1:37">
      <c r="P64" s="3"/>
      <c r="Q64" s="3"/>
      <c r="U64" s="78"/>
      <c r="AA64" s="1"/>
      <c r="AB64" s="1"/>
      <c r="AD64" s="1"/>
      <c r="AE64" s="1"/>
      <c r="AF64" s="1"/>
      <c r="AG64" s="51"/>
      <c r="AJ64" s="11"/>
      <c r="AK64" s="11"/>
    </row>
    <row r="65" spans="16:37">
      <c r="P65" s="3"/>
      <c r="Q65" s="3"/>
      <c r="U65" s="78"/>
      <c r="AA65" s="1"/>
      <c r="AB65" s="1"/>
      <c r="AD65" s="1"/>
      <c r="AE65" s="1"/>
      <c r="AF65" s="1"/>
      <c r="AG65" s="51"/>
      <c r="AJ65" s="11"/>
      <c r="AK65" s="11"/>
    </row>
    <row r="66" spans="16:37">
      <c r="P66" s="3"/>
      <c r="Q66" s="3"/>
      <c r="U66" s="78"/>
      <c r="AA66" s="1"/>
      <c r="AB66" s="1"/>
      <c r="AD66" s="1"/>
      <c r="AE66" s="1"/>
      <c r="AF66" s="1"/>
      <c r="AG66" s="51"/>
    </row>
    <row r="67" spans="16:37">
      <c r="P67" s="3"/>
      <c r="Q67" s="3"/>
      <c r="U67" s="78"/>
      <c r="AA67" s="1"/>
      <c r="AB67" s="1"/>
      <c r="AD67" s="1"/>
      <c r="AE67" s="1"/>
      <c r="AF67" s="1"/>
      <c r="AG67" s="51"/>
    </row>
    <row r="68" spans="16:37">
      <c r="U68" s="78"/>
      <c r="AA68" s="1"/>
      <c r="AB68" s="1"/>
      <c r="AD68" s="1"/>
    </row>
    <row r="69" spans="16:37">
      <c r="U69" s="78"/>
      <c r="AA69" s="1"/>
      <c r="AB69" s="1"/>
      <c r="AD69" s="1"/>
    </row>
    <row r="70" spans="16:37">
      <c r="P70" s="3"/>
      <c r="Q70" s="3"/>
      <c r="U70" s="78"/>
      <c r="AA70" s="1"/>
      <c r="AB70" s="1"/>
      <c r="AD70" s="1"/>
      <c r="AE70" s="1"/>
      <c r="AF70" s="1"/>
      <c r="AG70" s="51"/>
    </row>
    <row r="71" spans="16:37">
      <c r="P71" s="3"/>
      <c r="Q71" s="3"/>
      <c r="U71" s="78"/>
      <c r="AA71" s="1"/>
      <c r="AB71" s="1"/>
      <c r="AD71" s="1"/>
      <c r="AE71" s="1"/>
      <c r="AF71" s="1"/>
      <c r="AG71" s="51"/>
    </row>
    <row r="72" spans="16:37">
      <c r="P72" s="3"/>
      <c r="Q72" s="3"/>
      <c r="U72" s="78"/>
      <c r="AA72" s="1"/>
      <c r="AB72" s="1"/>
      <c r="AD72" s="1"/>
      <c r="AE72" s="1"/>
      <c r="AF72" s="1"/>
      <c r="AG72" s="51"/>
    </row>
    <row r="73" spans="16:37">
      <c r="P73" s="3"/>
      <c r="Q73" s="3"/>
      <c r="U73" s="78"/>
      <c r="AA73" s="1"/>
      <c r="AB73" s="1"/>
      <c r="AD73" s="1"/>
      <c r="AE73" s="1"/>
      <c r="AF73" s="1"/>
      <c r="AG73" s="51"/>
    </row>
    <row r="74" spans="16:37">
      <c r="P74" s="3"/>
      <c r="Q74" s="3"/>
      <c r="U74" s="78"/>
      <c r="AA74" s="1"/>
      <c r="AB74" s="1"/>
      <c r="AD74" s="1"/>
      <c r="AE74" s="1"/>
      <c r="AF74" s="1"/>
      <c r="AG74" s="51"/>
    </row>
    <row r="75" spans="16:37">
      <c r="P75" s="3"/>
      <c r="Q75" s="3"/>
      <c r="U75" s="78"/>
      <c r="AA75" s="1"/>
      <c r="AB75" s="1"/>
      <c r="AD75" s="1"/>
      <c r="AE75" s="1"/>
      <c r="AF75" s="1"/>
      <c r="AG75" s="51"/>
    </row>
    <row r="76" spans="16:37">
      <c r="P76" s="3"/>
      <c r="Q76" s="3"/>
      <c r="U76" s="78"/>
      <c r="AA76" s="1"/>
      <c r="AB76" s="1"/>
      <c r="AD76" s="1"/>
      <c r="AE76" s="1"/>
      <c r="AF76" s="1"/>
      <c r="AG76" s="51"/>
    </row>
    <row r="77" spans="16:37">
      <c r="P77" s="3"/>
      <c r="Q77" s="3"/>
      <c r="U77" s="78"/>
      <c r="AA77" s="1"/>
      <c r="AB77" s="1"/>
      <c r="AD77" s="1"/>
      <c r="AE77" s="1"/>
      <c r="AF77" s="1"/>
      <c r="AG77" s="51"/>
    </row>
    <row r="78" spans="16:37">
      <c r="P78" s="3"/>
      <c r="Q78" s="3"/>
      <c r="U78" s="78"/>
      <c r="AA78" s="1"/>
      <c r="AB78" s="1"/>
      <c r="AD78" s="1"/>
      <c r="AE78" s="1"/>
      <c r="AF78" s="1"/>
      <c r="AG78" s="51"/>
    </row>
    <row r="79" spans="16:37">
      <c r="P79" s="3"/>
      <c r="Q79" s="3"/>
      <c r="U79" s="78"/>
      <c r="AA79" s="1"/>
      <c r="AB79" s="1"/>
      <c r="AD79" s="1"/>
      <c r="AE79" s="1"/>
      <c r="AF79" s="1"/>
      <c r="AG79" s="51"/>
    </row>
    <row r="80" spans="16:37">
      <c r="P80" s="3"/>
      <c r="Q80" s="3"/>
      <c r="U80" s="78"/>
      <c r="AA80" s="1"/>
      <c r="AB80" s="1"/>
      <c r="AD80" s="1"/>
      <c r="AE80" s="1"/>
      <c r="AF80" s="1"/>
      <c r="AG80" s="51"/>
    </row>
    <row r="81" spans="7:35">
      <c r="P81" s="3"/>
      <c r="Q81" s="3"/>
      <c r="U81" s="78"/>
      <c r="AA81" s="1"/>
      <c r="AB81" s="1"/>
      <c r="AD81" s="1"/>
      <c r="AE81" s="1"/>
      <c r="AF81" s="1"/>
      <c r="AG81" s="51"/>
    </row>
    <row r="82" spans="7:35">
      <c r="P82" s="3"/>
      <c r="Q82" s="3"/>
      <c r="U82" s="78"/>
      <c r="AA82" s="1"/>
      <c r="AB82" s="1"/>
      <c r="AD82" s="1"/>
      <c r="AE82" s="1"/>
      <c r="AF82" s="1"/>
      <c r="AG82" s="51"/>
    </row>
    <row r="83" spans="7:35">
      <c r="P83" s="3"/>
      <c r="Q83" s="3"/>
      <c r="U83" s="78"/>
      <c r="AA83" s="1"/>
      <c r="AB83" s="1"/>
      <c r="AD83" s="1"/>
      <c r="AE83" s="1"/>
      <c r="AF83" s="1"/>
      <c r="AG83" s="51"/>
    </row>
    <row r="84" spans="7:35">
      <c r="P84" s="3"/>
      <c r="Q84" s="3"/>
      <c r="U84" s="78"/>
      <c r="AA84" s="1"/>
      <c r="AB84" s="1"/>
      <c r="AD84" s="1"/>
      <c r="AE84" s="1"/>
      <c r="AF84" s="1"/>
      <c r="AG84" s="51"/>
    </row>
    <row r="85" spans="7:35">
      <c r="P85" s="3"/>
      <c r="Q85" s="3"/>
      <c r="U85" s="78"/>
      <c r="AA85" s="1"/>
      <c r="AB85" s="1"/>
      <c r="AD85" s="1"/>
      <c r="AE85" s="1"/>
      <c r="AF85" s="1"/>
      <c r="AG85" s="51"/>
    </row>
    <row r="86" spans="7:35">
      <c r="G86" s="12"/>
      <c r="H86" s="12"/>
      <c r="I86" s="12"/>
      <c r="J86" s="12"/>
      <c r="K86" s="12"/>
      <c r="L86" s="12"/>
      <c r="P86" s="3"/>
      <c r="Q86" s="3"/>
      <c r="U86" s="78"/>
      <c r="AA86" s="1"/>
      <c r="AB86" s="1"/>
      <c r="AD86" s="1"/>
      <c r="AE86" s="1"/>
      <c r="AF86" s="1"/>
      <c r="AG86" s="51"/>
    </row>
    <row r="87" spans="7:35">
      <c r="G87" s="12"/>
      <c r="H87" s="12"/>
      <c r="I87" s="12"/>
      <c r="J87" s="12"/>
      <c r="K87" s="12"/>
      <c r="L87" s="12"/>
      <c r="P87" s="3"/>
      <c r="Q87" s="3"/>
      <c r="U87" s="78"/>
      <c r="AA87" s="1"/>
      <c r="AB87" s="1"/>
      <c r="AD87" s="1"/>
      <c r="AE87" s="1"/>
      <c r="AF87" s="1"/>
      <c r="AG87" s="51"/>
    </row>
    <row r="88" spans="7:35">
      <c r="G88" s="12"/>
      <c r="H88" s="12"/>
      <c r="I88" s="12"/>
      <c r="J88" s="12"/>
      <c r="K88" s="12"/>
      <c r="L88" s="12"/>
      <c r="M88" s="12"/>
      <c r="P88" s="3"/>
      <c r="Q88" s="3"/>
      <c r="U88" s="78"/>
      <c r="AA88" s="1"/>
      <c r="AB88" s="1"/>
      <c r="AD88" s="1"/>
      <c r="AE88" s="1"/>
      <c r="AF88" s="1"/>
      <c r="AG88" s="51"/>
    </row>
    <row r="89" spans="7:35">
      <c r="G89" s="12"/>
      <c r="H89" s="12"/>
      <c r="I89" s="12"/>
      <c r="J89" s="12"/>
      <c r="K89" s="12"/>
      <c r="L89" s="12"/>
      <c r="M89" s="12"/>
      <c r="P89" s="3"/>
      <c r="Q89" s="3"/>
      <c r="U89" s="78"/>
      <c r="AA89" s="1"/>
      <c r="AB89" s="1"/>
      <c r="AD89" s="1"/>
      <c r="AE89" s="1"/>
      <c r="AF89" s="1"/>
      <c r="AG89" s="51"/>
      <c r="AI89" s="12"/>
    </row>
    <row r="90" spans="7:35">
      <c r="G90" s="12"/>
      <c r="H90" s="12"/>
      <c r="I90" s="12"/>
      <c r="J90" s="12"/>
      <c r="K90" s="12"/>
      <c r="L90" s="12"/>
      <c r="M90" s="12"/>
      <c r="P90" s="3"/>
      <c r="Q90" s="3"/>
      <c r="U90" s="78"/>
      <c r="AA90" s="1"/>
      <c r="AB90" s="1"/>
      <c r="AD90" s="1"/>
      <c r="AE90" s="1"/>
      <c r="AF90" s="1"/>
      <c r="AG90" s="51"/>
      <c r="AI90" s="12"/>
    </row>
    <row r="91" spans="7:35">
      <c r="G91" s="12"/>
      <c r="H91" s="12"/>
      <c r="I91" s="12"/>
      <c r="J91" s="12"/>
      <c r="K91" s="12"/>
      <c r="L91" s="12"/>
      <c r="M91" s="12"/>
      <c r="P91" s="3"/>
      <c r="Q91" s="3"/>
      <c r="U91" s="78"/>
      <c r="AA91" s="1"/>
      <c r="AB91" s="1"/>
      <c r="AD91" s="1"/>
      <c r="AE91" s="1"/>
      <c r="AF91" s="1"/>
      <c r="AG91" s="51"/>
      <c r="AI91" s="12"/>
    </row>
    <row r="92" spans="7:35">
      <c r="G92" s="12"/>
      <c r="H92" s="12"/>
      <c r="I92" s="12"/>
      <c r="J92" s="12"/>
      <c r="K92" s="12"/>
      <c r="L92" s="12"/>
      <c r="M92" s="12"/>
      <c r="P92" s="3"/>
      <c r="Q92" s="3"/>
      <c r="U92" s="78"/>
      <c r="AA92" s="1"/>
      <c r="AB92" s="1"/>
      <c r="AD92" s="1"/>
      <c r="AE92" s="1"/>
      <c r="AF92" s="1"/>
      <c r="AG92" s="51"/>
      <c r="AI92" s="12"/>
    </row>
    <row r="93" spans="7:35">
      <c r="G93" s="12"/>
      <c r="H93" s="12"/>
      <c r="I93" s="12"/>
      <c r="J93" s="12"/>
      <c r="K93" s="12"/>
      <c r="L93" s="12"/>
      <c r="M93" s="12"/>
      <c r="P93" s="3"/>
      <c r="Q93" s="3"/>
      <c r="U93" s="78"/>
      <c r="AA93" s="1"/>
      <c r="AB93" s="1"/>
      <c r="AD93" s="1"/>
      <c r="AE93" s="1"/>
      <c r="AF93" s="1"/>
      <c r="AG93" s="51"/>
      <c r="AI93" s="12"/>
    </row>
    <row r="94" spans="7:35">
      <c r="G94" s="12"/>
      <c r="H94" s="12"/>
      <c r="I94" s="12"/>
      <c r="J94" s="12"/>
      <c r="K94" s="12"/>
      <c r="L94" s="12"/>
      <c r="M94" s="12"/>
      <c r="P94" s="3"/>
      <c r="Q94" s="3"/>
      <c r="U94" s="78"/>
      <c r="AA94" s="1"/>
      <c r="AB94" s="1"/>
      <c r="AD94" s="1"/>
      <c r="AE94" s="1"/>
      <c r="AF94" s="1"/>
      <c r="AG94" s="51"/>
      <c r="AI94" s="12"/>
    </row>
    <row r="95" spans="7:35">
      <c r="G95" s="12"/>
      <c r="H95" s="12"/>
      <c r="I95" s="12"/>
      <c r="J95" s="12"/>
      <c r="K95" s="12"/>
      <c r="L95" s="12"/>
      <c r="M95" s="12"/>
      <c r="P95" s="3"/>
      <c r="Q95" s="3"/>
      <c r="U95" s="78"/>
      <c r="AA95" s="1"/>
      <c r="AB95" s="1"/>
      <c r="AD95" s="1"/>
      <c r="AE95" s="1"/>
      <c r="AF95" s="1"/>
      <c r="AG95" s="51"/>
      <c r="AI95" s="12"/>
    </row>
    <row r="96" spans="7:35">
      <c r="G96" s="12"/>
      <c r="H96" s="12"/>
      <c r="I96" s="12"/>
      <c r="J96" s="12"/>
      <c r="K96" s="12"/>
      <c r="L96" s="12"/>
      <c r="M96" s="12"/>
      <c r="P96" s="3"/>
      <c r="Q96" s="3"/>
      <c r="U96" s="78"/>
      <c r="AA96" s="1"/>
      <c r="AB96" s="1"/>
      <c r="AD96" s="1"/>
      <c r="AE96" s="1"/>
      <c r="AF96" s="1"/>
      <c r="AG96" s="51"/>
      <c r="AI96" s="12"/>
    </row>
    <row r="97" spans="7:35">
      <c r="G97" s="12"/>
      <c r="H97" s="12"/>
      <c r="I97" s="12"/>
      <c r="J97" s="12"/>
      <c r="K97" s="12"/>
      <c r="L97" s="12"/>
      <c r="M97" s="12"/>
      <c r="P97" s="3"/>
      <c r="Q97" s="3"/>
      <c r="U97" s="78"/>
      <c r="AA97" s="1"/>
      <c r="AB97" s="1"/>
      <c r="AD97" s="1"/>
      <c r="AE97" s="1"/>
      <c r="AF97" s="1"/>
      <c r="AG97" s="51"/>
      <c r="AI97" s="12"/>
    </row>
    <row r="98" spans="7:35">
      <c r="G98" s="12"/>
      <c r="H98" s="12"/>
      <c r="I98" s="12"/>
      <c r="J98" s="12"/>
      <c r="K98" s="12"/>
      <c r="L98" s="12"/>
      <c r="M98" s="12"/>
      <c r="P98" s="3"/>
      <c r="Q98" s="3"/>
      <c r="U98" s="78"/>
      <c r="AA98" s="1"/>
      <c r="AB98" s="1"/>
      <c r="AD98" s="1"/>
      <c r="AE98" s="1"/>
      <c r="AF98" s="1"/>
      <c r="AG98" s="51"/>
      <c r="AI98" s="12"/>
    </row>
    <row r="99" spans="7:35">
      <c r="G99" s="12"/>
      <c r="H99" s="12"/>
      <c r="I99" s="12"/>
      <c r="J99" s="12"/>
      <c r="K99" s="12"/>
      <c r="L99" s="12"/>
      <c r="M99" s="12"/>
      <c r="P99" s="3"/>
      <c r="Q99" s="3"/>
      <c r="U99" s="78"/>
      <c r="AA99" s="1"/>
      <c r="AB99" s="1"/>
      <c r="AD99" s="1"/>
      <c r="AE99" s="1"/>
      <c r="AF99" s="1"/>
      <c r="AG99" s="51"/>
      <c r="AI99" s="12"/>
    </row>
    <row r="100" spans="7:35">
      <c r="G100" s="12"/>
      <c r="H100" s="12"/>
      <c r="I100" s="12"/>
      <c r="J100" s="12"/>
      <c r="K100" s="12"/>
      <c r="L100" s="12"/>
      <c r="M100" s="12"/>
      <c r="P100" s="3"/>
      <c r="Q100" s="3"/>
      <c r="U100" s="78"/>
      <c r="AA100" s="1"/>
      <c r="AB100" s="1"/>
      <c r="AD100" s="1"/>
      <c r="AE100" s="1"/>
      <c r="AF100" s="1"/>
      <c r="AG100" s="51"/>
      <c r="AI100" s="12"/>
    </row>
    <row r="101" spans="7:35">
      <c r="G101" s="12"/>
      <c r="H101" s="12"/>
      <c r="I101" s="12"/>
      <c r="J101" s="12"/>
      <c r="K101" s="12"/>
      <c r="L101" s="12"/>
      <c r="M101" s="12"/>
      <c r="P101" s="3"/>
      <c r="Q101" s="3"/>
      <c r="U101" s="78"/>
      <c r="AA101" s="1"/>
      <c r="AB101" s="1"/>
      <c r="AD101" s="1"/>
      <c r="AE101" s="1"/>
      <c r="AF101" s="1"/>
      <c r="AG101" s="51"/>
      <c r="AI101" s="12"/>
    </row>
    <row r="102" spans="7:35">
      <c r="G102" s="12"/>
      <c r="H102" s="12"/>
      <c r="I102" s="12"/>
      <c r="J102" s="12"/>
      <c r="K102" s="12"/>
      <c r="L102" s="12"/>
      <c r="M102" s="12"/>
      <c r="P102" s="3"/>
      <c r="Q102" s="3"/>
      <c r="U102" s="78"/>
      <c r="AA102" s="1"/>
      <c r="AB102" s="1"/>
      <c r="AD102" s="1"/>
      <c r="AE102" s="1"/>
      <c r="AF102" s="1"/>
      <c r="AG102" s="51"/>
      <c r="AI102" s="12"/>
    </row>
    <row r="103" spans="7:35">
      <c r="G103" s="12"/>
      <c r="H103" s="12"/>
      <c r="I103" s="12"/>
      <c r="J103" s="12"/>
      <c r="K103" s="12"/>
      <c r="L103" s="12"/>
      <c r="M103" s="12"/>
      <c r="P103" s="3"/>
      <c r="Q103" s="3"/>
      <c r="U103" s="78"/>
      <c r="AA103" s="1"/>
      <c r="AB103" s="1"/>
      <c r="AD103" s="1"/>
      <c r="AE103" s="1"/>
      <c r="AF103" s="1"/>
      <c r="AG103" s="51"/>
      <c r="AI103" s="12"/>
    </row>
    <row r="104" spans="7:35">
      <c r="G104" s="12"/>
      <c r="H104" s="12"/>
      <c r="I104" s="12"/>
      <c r="J104" s="12"/>
      <c r="K104" s="12"/>
      <c r="L104" s="12"/>
      <c r="M104" s="12"/>
      <c r="P104" s="3"/>
      <c r="Q104" s="3"/>
      <c r="U104" s="78"/>
      <c r="AA104" s="1"/>
      <c r="AB104" s="1"/>
      <c r="AD104" s="1"/>
      <c r="AE104" s="1"/>
      <c r="AF104" s="1"/>
      <c r="AG104" s="51"/>
      <c r="AI104" s="12"/>
    </row>
    <row r="105" spans="7:35">
      <c r="G105" s="12"/>
      <c r="H105" s="12"/>
      <c r="I105" s="12"/>
      <c r="J105" s="12"/>
      <c r="K105" s="12"/>
      <c r="L105" s="12"/>
      <c r="M105" s="12"/>
      <c r="P105" s="3"/>
      <c r="Q105" s="3"/>
      <c r="U105" s="78"/>
      <c r="AA105" s="1"/>
      <c r="AB105" s="1"/>
      <c r="AD105" s="1"/>
      <c r="AE105" s="1"/>
      <c r="AF105" s="1"/>
      <c r="AG105" s="51"/>
      <c r="AI105" s="12"/>
    </row>
    <row r="106" spans="7:35">
      <c r="G106" s="12"/>
      <c r="H106" s="12"/>
      <c r="I106" s="12"/>
      <c r="J106" s="12"/>
      <c r="K106" s="12"/>
      <c r="L106" s="12"/>
      <c r="M106" s="12"/>
      <c r="P106" s="3"/>
      <c r="Q106" s="3"/>
      <c r="U106" s="78"/>
      <c r="AA106" s="1"/>
      <c r="AB106" s="1"/>
      <c r="AD106" s="1"/>
      <c r="AE106" s="1"/>
      <c r="AF106" s="1"/>
      <c r="AG106" s="51"/>
      <c r="AI106" s="12"/>
    </row>
    <row r="107" spans="7:35">
      <c r="G107" s="12"/>
      <c r="H107" s="12"/>
      <c r="I107" s="12"/>
      <c r="J107" s="12"/>
      <c r="K107" s="12"/>
      <c r="L107" s="12"/>
      <c r="M107" s="12"/>
      <c r="P107" s="3"/>
      <c r="Q107" s="3"/>
      <c r="U107" s="78"/>
      <c r="AA107" s="1"/>
      <c r="AB107" s="1"/>
      <c r="AD107" s="1"/>
      <c r="AE107" s="1"/>
      <c r="AF107" s="1"/>
      <c r="AG107" s="51"/>
      <c r="AI107" s="12"/>
    </row>
    <row r="108" spans="7:35">
      <c r="G108" s="12"/>
      <c r="H108" s="12"/>
      <c r="I108" s="12"/>
      <c r="J108" s="12"/>
      <c r="K108" s="12"/>
      <c r="L108" s="12"/>
      <c r="M108" s="12"/>
      <c r="P108" s="3"/>
      <c r="Q108" s="3"/>
      <c r="U108" s="78"/>
      <c r="AA108" s="1"/>
      <c r="AB108" s="1"/>
      <c r="AD108" s="1"/>
      <c r="AE108" s="1"/>
      <c r="AF108" s="1"/>
      <c r="AG108" s="51"/>
      <c r="AI108" s="12"/>
    </row>
    <row r="109" spans="7:35">
      <c r="G109" s="12"/>
      <c r="H109" s="12"/>
      <c r="I109" s="12"/>
      <c r="J109" s="12"/>
      <c r="K109" s="12"/>
      <c r="L109" s="12"/>
      <c r="M109" s="12"/>
      <c r="P109" s="3"/>
      <c r="Q109" s="3"/>
      <c r="U109" s="78"/>
      <c r="AA109" s="1"/>
      <c r="AB109" s="1"/>
      <c r="AD109" s="1"/>
      <c r="AE109" s="1"/>
      <c r="AF109" s="1"/>
      <c r="AG109" s="51"/>
      <c r="AI109" s="12"/>
    </row>
    <row r="110" spans="7:35">
      <c r="G110" s="12"/>
      <c r="H110" s="12"/>
      <c r="I110" s="12"/>
      <c r="J110" s="12"/>
      <c r="K110" s="12"/>
      <c r="L110" s="12"/>
      <c r="M110" s="12"/>
      <c r="P110" s="3"/>
      <c r="Q110" s="3"/>
      <c r="U110" s="78"/>
      <c r="AA110" s="1"/>
      <c r="AB110" s="1"/>
      <c r="AD110" s="1"/>
      <c r="AE110" s="1"/>
      <c r="AF110" s="1"/>
      <c r="AG110" s="51"/>
      <c r="AI110" s="12"/>
    </row>
    <row r="111" spans="7:35">
      <c r="G111" s="12"/>
      <c r="H111" s="12"/>
      <c r="I111" s="12"/>
      <c r="J111" s="12"/>
      <c r="K111" s="12"/>
      <c r="L111" s="12"/>
      <c r="M111" s="12"/>
      <c r="P111" s="3"/>
      <c r="Q111" s="3"/>
      <c r="U111" s="78"/>
      <c r="AA111" s="1"/>
      <c r="AB111" s="1"/>
      <c r="AD111" s="1"/>
      <c r="AE111" s="1"/>
      <c r="AF111" s="1"/>
      <c r="AG111" s="51"/>
      <c r="AI111" s="12"/>
    </row>
    <row r="112" spans="7:35">
      <c r="G112" s="12"/>
      <c r="H112" s="12"/>
      <c r="I112" s="12"/>
      <c r="J112" s="12"/>
      <c r="K112" s="12"/>
      <c r="L112" s="12"/>
      <c r="M112" s="12"/>
      <c r="P112" s="3"/>
      <c r="Q112" s="3"/>
      <c r="U112" s="78"/>
      <c r="AA112" s="1"/>
      <c r="AB112" s="1"/>
      <c r="AD112" s="1"/>
      <c r="AE112" s="1"/>
      <c r="AF112" s="1"/>
      <c r="AG112" s="51"/>
      <c r="AI112" s="12"/>
    </row>
    <row r="113" spans="7:35">
      <c r="G113" s="12"/>
      <c r="H113" s="12"/>
      <c r="I113" s="12"/>
      <c r="J113" s="12"/>
      <c r="K113" s="12"/>
      <c r="L113" s="12"/>
      <c r="M113" s="12"/>
      <c r="P113" s="3"/>
      <c r="Q113" s="3"/>
      <c r="U113" s="78"/>
      <c r="AA113" s="1"/>
      <c r="AB113" s="1"/>
      <c r="AD113" s="1"/>
      <c r="AE113" s="1"/>
      <c r="AF113" s="1"/>
      <c r="AG113" s="51"/>
      <c r="AI113" s="12"/>
    </row>
    <row r="114" spans="7:35">
      <c r="G114" s="12"/>
      <c r="H114" s="12"/>
      <c r="I114" s="12"/>
      <c r="J114" s="12"/>
      <c r="K114" s="12"/>
      <c r="L114" s="12"/>
      <c r="M114" s="12"/>
      <c r="P114" s="3"/>
      <c r="Q114" s="3"/>
      <c r="U114" s="78"/>
      <c r="AA114" s="1"/>
      <c r="AB114" s="1"/>
      <c r="AD114" s="1"/>
      <c r="AE114" s="1"/>
      <c r="AF114" s="1"/>
      <c r="AG114" s="51"/>
      <c r="AI114" s="12"/>
    </row>
    <row r="115" spans="7:35">
      <c r="G115" s="12"/>
      <c r="H115" s="12"/>
      <c r="I115" s="12"/>
      <c r="J115" s="12"/>
      <c r="K115" s="12"/>
      <c r="L115" s="12"/>
      <c r="M115" s="12"/>
      <c r="P115" s="3"/>
      <c r="Q115" s="3"/>
      <c r="U115" s="78"/>
      <c r="AA115" s="1"/>
      <c r="AB115" s="1"/>
      <c r="AD115" s="1"/>
      <c r="AE115" s="1"/>
      <c r="AF115" s="1"/>
      <c r="AG115" s="51"/>
      <c r="AI115" s="12"/>
    </row>
    <row r="116" spans="7:35">
      <c r="G116" s="12"/>
      <c r="H116" s="12"/>
      <c r="I116" s="12"/>
      <c r="J116" s="12"/>
      <c r="K116" s="12"/>
      <c r="L116" s="12"/>
      <c r="M116" s="12"/>
      <c r="P116" s="3"/>
      <c r="Q116" s="3"/>
      <c r="U116" s="78"/>
      <c r="AA116" s="1"/>
      <c r="AB116" s="1"/>
      <c r="AD116" s="1"/>
      <c r="AE116" s="1"/>
      <c r="AF116" s="1"/>
      <c r="AG116" s="51"/>
      <c r="AI116" s="12"/>
    </row>
    <row r="117" spans="7:35">
      <c r="G117" s="12"/>
      <c r="H117" s="12"/>
      <c r="I117" s="12"/>
      <c r="J117" s="12"/>
      <c r="K117" s="12"/>
      <c r="L117" s="12"/>
      <c r="M117" s="12"/>
      <c r="P117" s="3"/>
      <c r="Q117" s="3"/>
      <c r="U117" s="78"/>
      <c r="AA117" s="1"/>
      <c r="AB117" s="1"/>
      <c r="AD117" s="1"/>
      <c r="AE117" s="1"/>
      <c r="AF117" s="1"/>
      <c r="AG117" s="51"/>
      <c r="AI117" s="12"/>
    </row>
    <row r="118" spans="7:35">
      <c r="G118" s="12"/>
      <c r="H118" s="12"/>
      <c r="I118" s="12"/>
      <c r="J118" s="12"/>
      <c r="K118" s="12"/>
      <c r="L118" s="12"/>
      <c r="M118" s="12"/>
      <c r="P118" s="3"/>
      <c r="Q118" s="3"/>
      <c r="U118" s="78"/>
      <c r="AA118" s="1"/>
      <c r="AB118" s="1"/>
      <c r="AD118" s="1"/>
      <c r="AE118" s="1"/>
      <c r="AF118" s="1"/>
      <c r="AG118" s="51"/>
      <c r="AI118" s="12"/>
    </row>
    <row r="119" spans="7:35">
      <c r="G119" s="12"/>
      <c r="H119" s="12"/>
      <c r="I119" s="12"/>
      <c r="J119" s="12"/>
      <c r="K119" s="12"/>
      <c r="L119" s="12"/>
      <c r="M119" s="12"/>
      <c r="P119" s="3"/>
      <c r="Q119" s="3"/>
      <c r="U119" s="78"/>
      <c r="AA119" s="1"/>
      <c r="AB119" s="1"/>
      <c r="AD119" s="1"/>
      <c r="AE119" s="1"/>
      <c r="AF119" s="1"/>
      <c r="AG119" s="51"/>
      <c r="AI119" s="12"/>
    </row>
    <row r="120" spans="7:35">
      <c r="G120" s="12"/>
      <c r="H120" s="12"/>
      <c r="I120" s="12"/>
      <c r="J120" s="12"/>
      <c r="K120" s="12"/>
      <c r="L120" s="12"/>
      <c r="M120" s="12"/>
      <c r="P120" s="3"/>
      <c r="Q120" s="3"/>
      <c r="U120" s="78"/>
      <c r="AA120" s="1"/>
      <c r="AB120" s="1"/>
      <c r="AD120" s="1"/>
      <c r="AE120" s="1"/>
      <c r="AF120" s="1"/>
      <c r="AG120" s="51"/>
      <c r="AI120" s="12"/>
    </row>
    <row r="121" spans="7:35">
      <c r="G121" s="12"/>
      <c r="H121" s="12"/>
      <c r="I121" s="12"/>
      <c r="J121" s="12"/>
      <c r="K121" s="12"/>
      <c r="L121" s="12"/>
      <c r="M121" s="12"/>
      <c r="P121" s="3"/>
      <c r="Q121" s="3"/>
      <c r="U121" s="78"/>
      <c r="AA121" s="1"/>
      <c r="AB121" s="1"/>
      <c r="AD121" s="1"/>
      <c r="AE121" s="1"/>
      <c r="AF121" s="1"/>
      <c r="AG121" s="51"/>
      <c r="AI121" s="12"/>
    </row>
    <row r="122" spans="7:35">
      <c r="G122" s="12"/>
      <c r="H122" s="12"/>
      <c r="I122" s="12"/>
      <c r="J122" s="12"/>
      <c r="K122" s="12"/>
      <c r="L122" s="12"/>
      <c r="M122" s="12"/>
      <c r="P122" s="3"/>
      <c r="Q122" s="3"/>
      <c r="U122" s="78"/>
      <c r="AA122" s="1"/>
      <c r="AB122" s="1"/>
      <c r="AD122" s="1"/>
      <c r="AE122" s="1"/>
      <c r="AF122" s="1"/>
      <c r="AG122" s="51"/>
      <c r="AI122" s="12"/>
    </row>
    <row r="123" spans="7:35">
      <c r="G123" s="12"/>
      <c r="H123" s="12"/>
      <c r="I123" s="12"/>
      <c r="J123" s="12"/>
      <c r="K123" s="12"/>
      <c r="L123" s="12"/>
      <c r="M123" s="12"/>
      <c r="P123" s="3"/>
      <c r="Q123" s="3"/>
      <c r="U123" s="78"/>
      <c r="AA123" s="1"/>
      <c r="AB123" s="1"/>
      <c r="AD123" s="1"/>
      <c r="AE123" s="1"/>
      <c r="AF123" s="1"/>
      <c r="AG123" s="51"/>
      <c r="AI123" s="12"/>
    </row>
    <row r="124" spans="7:35">
      <c r="G124" s="12"/>
      <c r="H124" s="12"/>
      <c r="I124" s="12"/>
      <c r="J124" s="12"/>
      <c r="K124" s="12"/>
      <c r="L124" s="12"/>
      <c r="M124" s="12"/>
      <c r="P124" s="3"/>
      <c r="Q124" s="3"/>
      <c r="U124" s="78"/>
      <c r="AA124" s="1"/>
      <c r="AB124" s="1"/>
      <c r="AD124" s="1"/>
      <c r="AE124" s="1"/>
      <c r="AF124" s="1"/>
      <c r="AG124" s="51"/>
      <c r="AI124" s="12"/>
    </row>
    <row r="125" spans="7:35">
      <c r="G125" s="12"/>
      <c r="H125" s="12"/>
      <c r="I125" s="12"/>
      <c r="J125" s="12"/>
      <c r="K125" s="12"/>
      <c r="L125" s="12"/>
      <c r="M125" s="12"/>
      <c r="P125" s="3"/>
      <c r="Q125" s="3"/>
      <c r="U125" s="78"/>
      <c r="AA125" s="1"/>
      <c r="AB125" s="1"/>
      <c r="AD125" s="1"/>
      <c r="AE125" s="1"/>
      <c r="AF125" s="1"/>
      <c r="AG125" s="51"/>
      <c r="AI125" s="12"/>
    </row>
    <row r="126" spans="7:35">
      <c r="G126" s="12"/>
      <c r="H126" s="12"/>
      <c r="I126" s="12"/>
      <c r="J126" s="12"/>
      <c r="K126" s="12"/>
      <c r="L126" s="12"/>
      <c r="M126" s="12"/>
      <c r="P126" s="3"/>
      <c r="Q126" s="3"/>
      <c r="U126" s="78"/>
      <c r="AA126" s="1"/>
      <c r="AB126" s="1"/>
      <c r="AD126" s="1"/>
      <c r="AE126" s="1"/>
      <c r="AF126" s="1"/>
      <c r="AG126" s="51"/>
      <c r="AI126" s="12"/>
    </row>
    <row r="127" spans="7:35">
      <c r="G127" s="12"/>
      <c r="H127" s="12"/>
      <c r="I127" s="12"/>
      <c r="J127" s="12"/>
      <c r="K127" s="12"/>
      <c r="L127" s="12"/>
      <c r="M127" s="12"/>
      <c r="P127" s="3"/>
      <c r="Q127" s="3"/>
      <c r="U127" s="78"/>
      <c r="AA127" s="1"/>
      <c r="AB127" s="1"/>
      <c r="AD127" s="1"/>
      <c r="AE127" s="1"/>
      <c r="AF127" s="1"/>
      <c r="AG127" s="51"/>
      <c r="AI127" s="12"/>
    </row>
    <row r="128" spans="7:35">
      <c r="G128" s="12"/>
      <c r="H128" s="12"/>
      <c r="I128" s="12"/>
      <c r="J128" s="12"/>
      <c r="K128" s="12"/>
      <c r="L128" s="12"/>
      <c r="M128" s="12"/>
      <c r="P128" s="3"/>
      <c r="Q128" s="3"/>
      <c r="U128" s="78"/>
      <c r="AA128" s="1"/>
      <c r="AB128" s="1"/>
      <c r="AD128" s="1"/>
      <c r="AE128" s="1"/>
      <c r="AF128" s="1"/>
      <c r="AG128" s="51"/>
      <c r="AI128" s="12"/>
    </row>
    <row r="129" spans="7:35">
      <c r="G129" s="12"/>
      <c r="H129" s="12"/>
      <c r="I129" s="12"/>
      <c r="J129" s="12"/>
      <c r="K129" s="12"/>
      <c r="L129" s="12"/>
      <c r="M129" s="12"/>
      <c r="P129" s="3"/>
      <c r="Q129" s="3"/>
      <c r="U129" s="78"/>
      <c r="AA129" s="1"/>
      <c r="AB129" s="1"/>
      <c r="AD129" s="1"/>
      <c r="AE129" s="1"/>
      <c r="AF129" s="1"/>
      <c r="AG129" s="51"/>
      <c r="AI129" s="12"/>
    </row>
    <row r="130" spans="7:35">
      <c r="G130" s="12"/>
      <c r="H130" s="12"/>
      <c r="I130" s="12"/>
      <c r="J130" s="12"/>
      <c r="K130" s="12"/>
      <c r="L130" s="12"/>
      <c r="M130" s="12"/>
      <c r="P130" s="3"/>
      <c r="Q130" s="3"/>
      <c r="U130" s="78"/>
      <c r="AA130" s="1"/>
      <c r="AB130" s="1"/>
      <c r="AD130" s="1"/>
      <c r="AE130" s="1"/>
      <c r="AF130" s="1"/>
      <c r="AG130" s="51"/>
      <c r="AI130" s="12"/>
    </row>
    <row r="131" spans="7:35">
      <c r="G131" s="12"/>
      <c r="H131" s="12"/>
      <c r="I131" s="12"/>
      <c r="J131" s="12"/>
      <c r="K131" s="12"/>
      <c r="L131" s="12"/>
      <c r="M131" s="12"/>
      <c r="N131" s="12"/>
      <c r="O131" s="112"/>
      <c r="P131" s="12"/>
      <c r="Q131" s="12"/>
      <c r="R131" s="12"/>
      <c r="S131" s="112"/>
      <c r="T131" s="12"/>
      <c r="U131" s="66"/>
      <c r="V131" s="66"/>
      <c r="W131" s="112"/>
      <c r="X131" s="81"/>
      <c r="Y131" s="112"/>
      <c r="Z131" s="81"/>
      <c r="AA131" s="12"/>
      <c r="AB131" s="12"/>
      <c r="AC131" s="12"/>
      <c r="AD131" s="12"/>
      <c r="AE131" s="12"/>
      <c r="AF131" s="12"/>
      <c r="AG131" s="12"/>
      <c r="AH131" s="66"/>
      <c r="AI131" s="12"/>
    </row>
    <row r="132" spans="7:35">
      <c r="G132" s="12"/>
      <c r="H132" s="12"/>
      <c r="I132" s="12"/>
      <c r="J132" s="12"/>
      <c r="K132" s="12"/>
      <c r="L132" s="12"/>
      <c r="M132" s="12"/>
      <c r="N132" s="12"/>
      <c r="O132" s="112"/>
      <c r="P132" s="12"/>
      <c r="Q132" s="12"/>
      <c r="R132" s="12"/>
      <c r="S132" s="112"/>
      <c r="T132" s="12"/>
      <c r="U132" s="66"/>
      <c r="V132" s="66"/>
      <c r="W132" s="112"/>
      <c r="X132" s="81"/>
      <c r="Y132" s="112"/>
      <c r="Z132" s="81"/>
      <c r="AA132" s="12"/>
      <c r="AB132" s="12"/>
      <c r="AC132" s="12"/>
      <c r="AD132" s="12"/>
      <c r="AE132" s="12"/>
      <c r="AF132" s="12"/>
      <c r="AG132" s="12"/>
      <c r="AH132" s="66"/>
      <c r="AI132" s="12"/>
    </row>
    <row r="133" spans="7:35">
      <c r="G133" s="12"/>
      <c r="H133" s="12"/>
      <c r="I133" s="12"/>
      <c r="J133" s="12"/>
      <c r="K133" s="12"/>
      <c r="L133" s="12"/>
      <c r="M133" s="12"/>
      <c r="N133" s="12"/>
      <c r="O133" s="112"/>
      <c r="P133" s="12"/>
      <c r="Q133" s="12"/>
      <c r="R133" s="12"/>
      <c r="S133" s="112"/>
      <c r="T133" s="12"/>
      <c r="U133" s="66"/>
      <c r="V133" s="66"/>
      <c r="W133" s="112"/>
      <c r="X133" s="81"/>
      <c r="Y133" s="112"/>
      <c r="Z133" s="81"/>
      <c r="AA133" s="12"/>
      <c r="AB133" s="12"/>
      <c r="AC133" s="12"/>
      <c r="AD133" s="12"/>
      <c r="AE133" s="12"/>
      <c r="AF133" s="12"/>
      <c r="AG133" s="12"/>
      <c r="AH133" s="66"/>
      <c r="AI133" s="12"/>
    </row>
    <row r="134" spans="7:35">
      <c r="G134" s="12"/>
      <c r="H134" s="12"/>
      <c r="I134" s="12"/>
      <c r="J134" s="12"/>
      <c r="K134" s="12"/>
      <c r="L134" s="12"/>
      <c r="M134" s="12"/>
      <c r="N134" s="12"/>
      <c r="O134" s="112"/>
      <c r="P134" s="12"/>
      <c r="Q134" s="12"/>
      <c r="R134" s="12"/>
      <c r="S134" s="112"/>
      <c r="T134" s="12"/>
      <c r="U134" s="66"/>
      <c r="V134" s="66"/>
      <c r="W134" s="112"/>
      <c r="X134" s="81"/>
      <c r="Y134" s="112"/>
      <c r="Z134" s="81"/>
      <c r="AA134" s="12"/>
      <c r="AB134" s="12"/>
      <c r="AC134" s="12"/>
      <c r="AD134" s="12"/>
      <c r="AE134" s="12"/>
      <c r="AF134" s="12"/>
      <c r="AG134" s="12"/>
      <c r="AH134" s="66"/>
      <c r="AI134" s="12"/>
    </row>
    <row r="135" spans="7:35">
      <c r="G135" s="12"/>
      <c r="H135" s="12"/>
      <c r="I135" s="12"/>
      <c r="J135" s="12"/>
      <c r="K135" s="12"/>
      <c r="L135" s="12"/>
      <c r="M135" s="12"/>
      <c r="N135" s="12"/>
      <c r="O135" s="112"/>
      <c r="P135" s="12"/>
      <c r="Q135" s="12"/>
      <c r="R135" s="12"/>
      <c r="S135" s="112"/>
      <c r="T135" s="12"/>
      <c r="U135" s="66"/>
      <c r="V135" s="66"/>
      <c r="W135" s="112"/>
      <c r="X135" s="81"/>
      <c r="Y135" s="112"/>
      <c r="Z135" s="81"/>
      <c r="AA135" s="12"/>
      <c r="AB135" s="12"/>
      <c r="AC135" s="12"/>
      <c r="AD135" s="12"/>
      <c r="AE135" s="12"/>
      <c r="AF135" s="12"/>
      <c r="AG135" s="12"/>
      <c r="AH135" s="66"/>
      <c r="AI135" s="12"/>
    </row>
    <row r="136" spans="7:35">
      <c r="G136" s="12"/>
      <c r="H136" s="12"/>
      <c r="I136" s="12"/>
      <c r="J136" s="12"/>
      <c r="K136" s="12"/>
      <c r="L136" s="12"/>
      <c r="M136" s="12"/>
      <c r="N136" s="12"/>
      <c r="O136" s="112"/>
      <c r="P136" s="12"/>
      <c r="Q136" s="12"/>
      <c r="R136" s="12"/>
      <c r="S136" s="112"/>
      <c r="T136" s="12"/>
      <c r="U136" s="66"/>
      <c r="V136" s="66"/>
      <c r="W136" s="112"/>
      <c r="X136" s="81"/>
      <c r="Y136" s="112"/>
      <c r="Z136" s="81"/>
      <c r="AA136" s="12"/>
      <c r="AB136" s="12"/>
      <c r="AC136" s="12"/>
      <c r="AD136" s="12"/>
      <c r="AE136" s="12"/>
      <c r="AF136" s="12"/>
      <c r="AG136" s="12"/>
      <c r="AH136" s="66"/>
      <c r="AI136" s="12"/>
    </row>
    <row r="137" spans="7:35">
      <c r="G137" s="12"/>
      <c r="H137" s="12"/>
      <c r="I137" s="12"/>
      <c r="J137" s="12"/>
      <c r="K137" s="12"/>
      <c r="L137" s="12"/>
      <c r="M137" s="12"/>
      <c r="N137" s="12"/>
      <c r="O137" s="112"/>
      <c r="P137" s="12"/>
      <c r="Q137" s="12"/>
      <c r="R137" s="12"/>
      <c r="S137" s="112"/>
      <c r="T137" s="12"/>
      <c r="U137" s="66"/>
      <c r="V137" s="66"/>
      <c r="W137" s="112"/>
      <c r="X137" s="81"/>
      <c r="Y137" s="112"/>
      <c r="Z137" s="81"/>
      <c r="AA137" s="12"/>
      <c r="AB137" s="12"/>
      <c r="AC137" s="12"/>
      <c r="AD137" s="12"/>
      <c r="AE137" s="12"/>
      <c r="AF137" s="12"/>
      <c r="AG137" s="12"/>
      <c r="AH137" s="66"/>
      <c r="AI137" s="12"/>
    </row>
    <row r="138" spans="7:35">
      <c r="G138" s="12"/>
      <c r="H138" s="12"/>
      <c r="I138" s="12"/>
      <c r="J138" s="12"/>
      <c r="K138" s="12"/>
      <c r="L138" s="12"/>
      <c r="M138" s="12"/>
      <c r="N138" s="12"/>
      <c r="O138" s="112"/>
      <c r="P138" s="12"/>
      <c r="Q138" s="12"/>
      <c r="R138" s="12"/>
      <c r="S138" s="112"/>
      <c r="T138" s="12"/>
      <c r="U138" s="66"/>
      <c r="V138" s="66"/>
      <c r="W138" s="112"/>
      <c r="X138" s="81"/>
      <c r="Y138" s="112"/>
      <c r="Z138" s="81"/>
      <c r="AA138" s="12"/>
      <c r="AB138" s="12"/>
      <c r="AC138" s="12"/>
      <c r="AD138" s="12"/>
      <c r="AE138" s="12"/>
      <c r="AF138" s="12"/>
      <c r="AG138" s="12"/>
      <c r="AH138" s="66"/>
      <c r="AI138" s="12"/>
    </row>
    <row r="139" spans="7:35">
      <c r="G139" s="12"/>
      <c r="H139" s="12"/>
      <c r="I139" s="12"/>
      <c r="J139" s="12"/>
      <c r="K139" s="12"/>
      <c r="L139" s="12"/>
      <c r="M139" s="12"/>
      <c r="N139" s="12"/>
      <c r="O139" s="112"/>
      <c r="P139" s="12"/>
      <c r="Q139" s="12"/>
      <c r="R139" s="12"/>
      <c r="S139" s="112"/>
      <c r="T139" s="12"/>
      <c r="U139" s="66"/>
      <c r="V139" s="66"/>
      <c r="W139" s="112"/>
      <c r="X139" s="81"/>
      <c r="Y139" s="112"/>
      <c r="Z139" s="81"/>
      <c r="AA139" s="12"/>
      <c r="AB139" s="12"/>
      <c r="AC139" s="12"/>
      <c r="AD139" s="12"/>
      <c r="AE139" s="12"/>
      <c r="AF139" s="12"/>
      <c r="AG139" s="12"/>
      <c r="AH139" s="66"/>
      <c r="AI139" s="12"/>
    </row>
    <row r="140" spans="7:35">
      <c r="G140" s="12"/>
      <c r="H140" s="12"/>
      <c r="I140" s="12"/>
      <c r="J140" s="12"/>
      <c r="K140" s="12"/>
      <c r="L140" s="12"/>
      <c r="M140" s="12"/>
      <c r="N140" s="12"/>
      <c r="O140" s="112"/>
      <c r="P140" s="12"/>
      <c r="Q140" s="12"/>
      <c r="R140" s="12"/>
      <c r="S140" s="112"/>
      <c r="T140" s="12"/>
      <c r="U140" s="66"/>
      <c r="V140" s="66"/>
      <c r="W140" s="112"/>
      <c r="X140" s="81"/>
      <c r="Y140" s="112"/>
      <c r="Z140" s="81"/>
      <c r="AA140" s="12"/>
      <c r="AB140" s="12"/>
      <c r="AC140" s="12"/>
      <c r="AD140" s="12"/>
      <c r="AE140" s="12"/>
      <c r="AF140" s="12"/>
      <c r="AG140" s="12"/>
      <c r="AH140" s="66"/>
      <c r="AI140" s="12"/>
    </row>
    <row r="141" spans="7:35">
      <c r="G141" s="12"/>
      <c r="H141" s="12"/>
      <c r="I141" s="12"/>
      <c r="J141" s="12"/>
      <c r="K141" s="12"/>
      <c r="L141" s="12"/>
      <c r="M141" s="12"/>
      <c r="N141" s="12"/>
      <c r="O141" s="112"/>
      <c r="P141" s="12"/>
      <c r="Q141" s="12"/>
      <c r="R141" s="12"/>
      <c r="S141" s="112"/>
      <c r="T141" s="12"/>
      <c r="U141" s="66"/>
      <c r="V141" s="66"/>
      <c r="W141" s="112"/>
      <c r="X141" s="81"/>
      <c r="Y141" s="112"/>
      <c r="Z141" s="81"/>
      <c r="AA141" s="12"/>
      <c r="AB141" s="12"/>
      <c r="AC141" s="12"/>
      <c r="AD141" s="12"/>
      <c r="AE141" s="12"/>
      <c r="AF141" s="12"/>
      <c r="AG141" s="12"/>
      <c r="AH141" s="66"/>
      <c r="AI141" s="12"/>
    </row>
    <row r="142" spans="7:35">
      <c r="G142" s="12"/>
      <c r="H142" s="12"/>
      <c r="I142" s="12"/>
      <c r="J142" s="12"/>
      <c r="K142" s="12"/>
      <c r="L142" s="12"/>
      <c r="M142" s="12"/>
      <c r="N142" s="12"/>
      <c r="O142" s="112"/>
      <c r="P142" s="12"/>
      <c r="Q142" s="12"/>
      <c r="R142" s="12"/>
      <c r="S142" s="112"/>
      <c r="T142" s="12"/>
      <c r="U142" s="66"/>
      <c r="V142" s="66"/>
      <c r="W142" s="112"/>
      <c r="X142" s="81"/>
      <c r="Y142" s="112"/>
      <c r="Z142" s="81"/>
      <c r="AA142" s="12"/>
      <c r="AB142" s="12"/>
      <c r="AC142" s="12"/>
      <c r="AD142" s="12"/>
      <c r="AE142" s="12"/>
      <c r="AF142" s="12"/>
      <c r="AG142" s="12"/>
      <c r="AH142" s="66"/>
      <c r="AI142" s="12"/>
    </row>
    <row r="143" spans="7:35">
      <c r="G143" s="12"/>
      <c r="H143" s="12"/>
      <c r="I143" s="12"/>
      <c r="J143" s="12"/>
      <c r="K143" s="12"/>
      <c r="L143" s="12"/>
      <c r="M143" s="12"/>
      <c r="N143" s="12"/>
      <c r="O143" s="112"/>
      <c r="P143" s="12"/>
      <c r="Q143" s="12"/>
      <c r="R143" s="12"/>
      <c r="S143" s="112"/>
      <c r="T143" s="12"/>
      <c r="U143" s="66"/>
      <c r="V143" s="66"/>
      <c r="W143" s="112"/>
      <c r="X143" s="81"/>
      <c r="Y143" s="112"/>
      <c r="Z143" s="81"/>
      <c r="AA143" s="12"/>
      <c r="AB143" s="12"/>
      <c r="AC143" s="12"/>
      <c r="AD143" s="12"/>
      <c r="AE143" s="12"/>
      <c r="AF143" s="12"/>
      <c r="AG143" s="12"/>
      <c r="AH143" s="66"/>
      <c r="AI143" s="12"/>
    </row>
    <row r="144" spans="7:35">
      <c r="G144" s="12"/>
      <c r="H144" s="12"/>
      <c r="I144" s="12"/>
      <c r="J144" s="12"/>
      <c r="K144" s="12"/>
      <c r="L144" s="12"/>
      <c r="M144" s="12"/>
      <c r="N144" s="12"/>
      <c r="O144" s="112"/>
      <c r="P144" s="12"/>
      <c r="Q144" s="12"/>
      <c r="R144" s="12"/>
      <c r="S144" s="112"/>
      <c r="T144" s="12"/>
      <c r="U144" s="66"/>
      <c r="V144" s="66"/>
      <c r="W144" s="112"/>
      <c r="X144" s="81"/>
      <c r="Y144" s="112"/>
      <c r="Z144" s="81"/>
      <c r="AA144" s="12"/>
      <c r="AB144" s="12"/>
      <c r="AC144" s="12"/>
      <c r="AD144" s="12"/>
      <c r="AE144" s="12"/>
      <c r="AF144" s="12"/>
      <c r="AG144" s="12"/>
      <c r="AH144" s="66"/>
      <c r="AI144" s="12"/>
    </row>
    <row r="145" spans="7:35">
      <c r="G145" s="12"/>
      <c r="H145" s="12"/>
      <c r="I145" s="12"/>
      <c r="J145" s="12"/>
      <c r="K145" s="12"/>
      <c r="L145" s="12"/>
      <c r="M145" s="12"/>
      <c r="N145" s="12"/>
      <c r="O145" s="112"/>
      <c r="P145" s="12"/>
      <c r="Q145" s="12"/>
      <c r="R145" s="12"/>
      <c r="S145" s="112"/>
      <c r="T145" s="12"/>
      <c r="U145" s="66"/>
      <c r="V145" s="66"/>
      <c r="W145" s="112"/>
      <c r="X145" s="81"/>
      <c r="Y145" s="112"/>
      <c r="Z145" s="81"/>
      <c r="AA145" s="12"/>
      <c r="AB145" s="12"/>
      <c r="AC145" s="12"/>
      <c r="AD145" s="12"/>
      <c r="AE145" s="12"/>
      <c r="AF145" s="12"/>
      <c r="AG145" s="12"/>
      <c r="AH145" s="66"/>
      <c r="AI145" s="12"/>
    </row>
    <row r="146" spans="7:35">
      <c r="G146" s="12"/>
      <c r="H146" s="12"/>
      <c r="I146" s="12"/>
      <c r="J146" s="12"/>
      <c r="K146" s="12"/>
      <c r="L146" s="12"/>
      <c r="M146" s="12"/>
      <c r="N146" s="12"/>
      <c r="O146" s="112"/>
      <c r="P146" s="12"/>
      <c r="Q146" s="12"/>
      <c r="R146" s="12"/>
      <c r="S146" s="112"/>
      <c r="T146" s="12"/>
      <c r="U146" s="66"/>
      <c r="V146" s="66"/>
      <c r="W146" s="112"/>
      <c r="X146" s="81"/>
      <c r="Y146" s="112"/>
      <c r="Z146" s="81"/>
      <c r="AA146" s="12"/>
      <c r="AB146" s="12"/>
      <c r="AC146" s="12"/>
      <c r="AD146" s="12"/>
      <c r="AE146" s="12"/>
      <c r="AF146" s="12"/>
      <c r="AG146" s="12"/>
      <c r="AH146" s="66"/>
      <c r="AI146" s="12"/>
    </row>
    <row r="147" spans="7:35">
      <c r="G147" s="12"/>
      <c r="H147" s="12"/>
      <c r="I147" s="12"/>
      <c r="J147" s="12"/>
      <c r="K147" s="12"/>
      <c r="L147" s="12"/>
      <c r="M147" s="12"/>
      <c r="N147" s="12"/>
      <c r="O147" s="112"/>
      <c r="P147" s="12"/>
      <c r="Q147" s="12"/>
      <c r="R147" s="12"/>
      <c r="S147" s="112"/>
      <c r="T147" s="12"/>
      <c r="U147" s="66"/>
      <c r="V147" s="66"/>
      <c r="W147" s="112"/>
      <c r="X147" s="81"/>
      <c r="Y147" s="112"/>
      <c r="Z147" s="81"/>
      <c r="AA147" s="12"/>
      <c r="AB147" s="12"/>
      <c r="AC147" s="12"/>
      <c r="AD147" s="12"/>
      <c r="AE147" s="12"/>
      <c r="AF147" s="12"/>
      <c r="AG147" s="12"/>
      <c r="AH147" s="66"/>
      <c r="AI147" s="12"/>
    </row>
    <row r="148" spans="7:35">
      <c r="G148" s="12"/>
      <c r="H148" s="12"/>
      <c r="I148" s="12"/>
      <c r="J148" s="12"/>
      <c r="K148" s="12"/>
      <c r="L148" s="12"/>
      <c r="M148" s="12"/>
      <c r="N148" s="12"/>
      <c r="O148" s="112"/>
      <c r="P148" s="12"/>
      <c r="Q148" s="12"/>
      <c r="R148" s="12"/>
      <c r="S148" s="112"/>
      <c r="T148" s="12"/>
      <c r="U148" s="66"/>
      <c r="V148" s="66"/>
      <c r="W148" s="112"/>
      <c r="X148" s="81"/>
      <c r="Y148" s="112"/>
      <c r="Z148" s="81"/>
      <c r="AA148" s="12"/>
      <c r="AB148" s="12"/>
      <c r="AC148" s="12"/>
      <c r="AD148" s="12"/>
      <c r="AE148" s="12"/>
      <c r="AF148" s="12"/>
      <c r="AG148" s="12"/>
      <c r="AH148" s="66"/>
      <c r="AI148" s="12"/>
    </row>
    <row r="149" spans="7:35">
      <c r="G149" s="12"/>
      <c r="H149" s="12"/>
      <c r="I149" s="12"/>
      <c r="J149" s="12"/>
      <c r="K149" s="12"/>
      <c r="L149" s="12"/>
      <c r="M149" s="12"/>
      <c r="N149" s="12"/>
      <c r="O149" s="112"/>
      <c r="P149" s="12"/>
      <c r="Q149" s="12"/>
      <c r="R149" s="12"/>
      <c r="S149" s="112"/>
      <c r="T149" s="12"/>
      <c r="U149" s="66"/>
      <c r="V149" s="66"/>
      <c r="W149" s="112"/>
      <c r="X149" s="81"/>
      <c r="Y149" s="112"/>
      <c r="Z149" s="81"/>
      <c r="AA149" s="12"/>
      <c r="AB149" s="12"/>
      <c r="AC149" s="12"/>
      <c r="AD149" s="12"/>
      <c r="AE149" s="12"/>
      <c r="AF149" s="12"/>
      <c r="AG149" s="12"/>
      <c r="AH149" s="66"/>
      <c r="AI149" s="12"/>
    </row>
    <row r="150" spans="7:35">
      <c r="G150" s="12"/>
      <c r="H150" s="12"/>
      <c r="I150" s="12"/>
      <c r="J150" s="12"/>
      <c r="K150" s="12"/>
      <c r="L150" s="12"/>
      <c r="M150" s="12"/>
      <c r="N150" s="12"/>
      <c r="O150" s="112"/>
      <c r="P150" s="12"/>
      <c r="Q150" s="12"/>
      <c r="R150" s="12"/>
      <c r="S150" s="112"/>
      <c r="T150" s="12"/>
      <c r="U150" s="66"/>
      <c r="V150" s="66"/>
      <c r="W150" s="112"/>
      <c r="X150" s="81"/>
      <c r="Y150" s="112"/>
      <c r="Z150" s="81"/>
      <c r="AA150" s="12"/>
      <c r="AB150" s="12"/>
      <c r="AC150" s="12"/>
      <c r="AD150" s="12"/>
      <c r="AE150" s="12"/>
      <c r="AF150" s="12"/>
      <c r="AG150" s="12"/>
      <c r="AH150" s="66"/>
      <c r="AI150" s="12"/>
    </row>
    <row r="151" spans="7:35">
      <c r="G151" s="12"/>
      <c r="H151" s="12"/>
      <c r="I151" s="12"/>
      <c r="J151" s="12"/>
      <c r="K151" s="12"/>
      <c r="L151" s="12"/>
      <c r="M151" s="12"/>
      <c r="N151" s="12"/>
      <c r="O151" s="112"/>
      <c r="P151" s="12"/>
      <c r="Q151" s="12"/>
      <c r="R151" s="12"/>
      <c r="S151" s="112"/>
      <c r="T151" s="12"/>
      <c r="U151" s="66"/>
      <c r="V151" s="66"/>
      <c r="W151" s="112"/>
      <c r="X151" s="81"/>
      <c r="Y151" s="112"/>
      <c r="Z151" s="81"/>
      <c r="AA151" s="12"/>
      <c r="AB151" s="12"/>
      <c r="AC151" s="12"/>
      <c r="AD151" s="12"/>
      <c r="AE151" s="12"/>
      <c r="AF151" s="12"/>
      <c r="AG151" s="12"/>
      <c r="AH151" s="66"/>
      <c r="AI151" s="12"/>
    </row>
    <row r="152" spans="7:35">
      <c r="G152" s="12"/>
      <c r="H152" s="12"/>
      <c r="I152" s="12"/>
      <c r="J152" s="12"/>
      <c r="K152" s="12"/>
      <c r="L152" s="12"/>
      <c r="M152" s="12"/>
      <c r="N152" s="12"/>
      <c r="O152" s="112"/>
      <c r="P152" s="12"/>
      <c r="Q152" s="12"/>
      <c r="R152" s="12"/>
      <c r="S152" s="112"/>
      <c r="T152" s="12"/>
      <c r="U152" s="66"/>
      <c r="V152" s="66"/>
      <c r="W152" s="112"/>
      <c r="X152" s="81"/>
      <c r="Y152" s="112"/>
      <c r="Z152" s="81"/>
      <c r="AA152" s="12"/>
      <c r="AB152" s="12"/>
      <c r="AC152" s="12"/>
      <c r="AD152" s="12"/>
      <c r="AE152" s="12"/>
      <c r="AF152" s="12"/>
      <c r="AG152" s="12"/>
      <c r="AH152" s="66"/>
      <c r="AI152" s="12"/>
    </row>
    <row r="153" spans="7:35">
      <c r="G153" s="12"/>
      <c r="H153" s="12"/>
      <c r="I153" s="12"/>
      <c r="J153" s="12"/>
      <c r="K153" s="12"/>
      <c r="L153" s="12"/>
      <c r="M153" s="12"/>
      <c r="N153" s="12"/>
      <c r="O153" s="112"/>
      <c r="P153" s="12"/>
      <c r="Q153" s="12"/>
      <c r="R153" s="12"/>
      <c r="S153" s="112"/>
      <c r="T153" s="12"/>
      <c r="U153" s="66"/>
      <c r="V153" s="66"/>
      <c r="W153" s="112"/>
      <c r="X153" s="81"/>
      <c r="Y153" s="112"/>
      <c r="Z153" s="81"/>
      <c r="AA153" s="12"/>
      <c r="AB153" s="12"/>
      <c r="AC153" s="12"/>
      <c r="AD153" s="12"/>
      <c r="AE153" s="12"/>
      <c r="AF153" s="12"/>
      <c r="AG153" s="12"/>
      <c r="AH153" s="66"/>
      <c r="AI153" s="12"/>
    </row>
    <row r="154" spans="7:35">
      <c r="G154" s="12"/>
      <c r="H154" s="12"/>
      <c r="I154" s="12"/>
      <c r="J154" s="12"/>
      <c r="K154" s="12"/>
      <c r="L154" s="12"/>
      <c r="M154" s="12"/>
      <c r="N154" s="12"/>
      <c r="O154" s="112"/>
      <c r="P154" s="12"/>
      <c r="Q154" s="12"/>
      <c r="R154" s="12"/>
      <c r="S154" s="112"/>
      <c r="T154" s="12"/>
      <c r="U154" s="66"/>
      <c r="V154" s="66"/>
      <c r="W154" s="112"/>
      <c r="X154" s="81"/>
      <c r="Y154" s="112"/>
      <c r="Z154" s="81"/>
      <c r="AA154" s="12"/>
      <c r="AB154" s="12"/>
      <c r="AC154" s="12"/>
      <c r="AD154" s="12"/>
      <c r="AE154" s="12"/>
      <c r="AF154" s="12"/>
      <c r="AG154" s="12"/>
      <c r="AH154" s="66"/>
      <c r="AI154" s="12"/>
    </row>
    <row r="155" spans="7:35">
      <c r="G155" s="12"/>
      <c r="H155" s="12"/>
      <c r="I155" s="12"/>
      <c r="J155" s="12"/>
      <c r="K155" s="12"/>
      <c r="L155" s="12"/>
      <c r="M155" s="12"/>
      <c r="N155" s="12"/>
      <c r="O155" s="112"/>
      <c r="P155" s="12"/>
      <c r="Q155" s="12"/>
      <c r="R155" s="12"/>
      <c r="S155" s="112"/>
      <c r="T155" s="12"/>
      <c r="U155" s="66"/>
      <c r="V155" s="66"/>
      <c r="W155" s="112"/>
      <c r="X155" s="81"/>
      <c r="Y155" s="112"/>
      <c r="Z155" s="81"/>
      <c r="AA155" s="12"/>
      <c r="AB155" s="12"/>
      <c r="AC155" s="12"/>
      <c r="AD155" s="12"/>
      <c r="AE155" s="12"/>
      <c r="AF155" s="12"/>
      <c r="AG155" s="12"/>
      <c r="AH155" s="66"/>
      <c r="AI155" s="12"/>
    </row>
    <row r="156" spans="7:35">
      <c r="G156" s="12"/>
      <c r="H156" s="12"/>
      <c r="I156" s="12"/>
      <c r="J156" s="12"/>
      <c r="K156" s="12"/>
      <c r="L156" s="12"/>
      <c r="M156" s="12"/>
      <c r="N156" s="12"/>
      <c r="O156" s="112"/>
      <c r="P156" s="12"/>
      <c r="Q156" s="12"/>
      <c r="R156" s="12"/>
      <c r="S156" s="112"/>
      <c r="T156" s="12"/>
      <c r="U156" s="66"/>
      <c r="V156" s="66"/>
      <c r="W156" s="112"/>
      <c r="X156" s="81"/>
      <c r="Y156" s="112"/>
      <c r="Z156" s="81"/>
      <c r="AA156" s="12"/>
      <c r="AB156" s="12"/>
      <c r="AC156" s="12"/>
      <c r="AD156" s="12"/>
      <c r="AE156" s="12"/>
      <c r="AF156" s="12"/>
      <c r="AG156" s="12"/>
      <c r="AH156" s="66"/>
      <c r="AI156" s="12"/>
    </row>
    <row r="157" spans="7:35">
      <c r="G157" s="12"/>
      <c r="H157" s="12"/>
      <c r="I157" s="12"/>
      <c r="J157" s="12"/>
      <c r="K157" s="12"/>
      <c r="L157" s="12"/>
      <c r="M157" s="12"/>
      <c r="N157" s="12"/>
      <c r="O157" s="112"/>
      <c r="P157" s="12"/>
      <c r="Q157" s="12"/>
      <c r="R157" s="12"/>
      <c r="S157" s="112"/>
      <c r="T157" s="12"/>
      <c r="U157" s="66"/>
      <c r="V157" s="66"/>
      <c r="W157" s="112"/>
      <c r="X157" s="81"/>
      <c r="Y157" s="112"/>
      <c r="Z157" s="81"/>
      <c r="AA157" s="12"/>
      <c r="AB157" s="12"/>
      <c r="AC157" s="12"/>
      <c r="AD157" s="12"/>
      <c r="AE157" s="12"/>
      <c r="AF157" s="12"/>
      <c r="AG157" s="12"/>
      <c r="AH157" s="66"/>
      <c r="AI157" s="12"/>
    </row>
    <row r="158" spans="7:35">
      <c r="G158" s="12"/>
      <c r="H158" s="12"/>
      <c r="I158" s="12"/>
      <c r="J158" s="12"/>
      <c r="K158" s="12"/>
      <c r="L158" s="12"/>
      <c r="M158" s="12"/>
      <c r="N158" s="12"/>
      <c r="O158" s="112"/>
      <c r="P158" s="12"/>
      <c r="Q158" s="12"/>
      <c r="R158" s="12"/>
      <c r="S158" s="112"/>
      <c r="T158" s="12"/>
      <c r="U158" s="66"/>
      <c r="V158" s="66"/>
      <c r="W158" s="112"/>
      <c r="X158" s="81"/>
      <c r="Y158" s="112"/>
      <c r="Z158" s="81"/>
      <c r="AA158" s="12"/>
      <c r="AB158" s="12"/>
      <c r="AC158" s="12"/>
      <c r="AD158" s="12"/>
      <c r="AE158" s="12"/>
      <c r="AF158" s="12"/>
      <c r="AG158" s="12"/>
      <c r="AH158" s="66"/>
      <c r="AI158" s="12"/>
    </row>
    <row r="159" spans="7:35">
      <c r="G159" s="12"/>
      <c r="H159" s="12"/>
      <c r="I159" s="12"/>
      <c r="J159" s="12"/>
      <c r="K159" s="12"/>
      <c r="L159" s="12"/>
      <c r="M159" s="12"/>
      <c r="N159" s="12"/>
      <c r="O159" s="112"/>
      <c r="P159" s="12"/>
      <c r="Q159" s="12"/>
      <c r="R159" s="12"/>
      <c r="S159" s="112"/>
      <c r="T159" s="12"/>
      <c r="U159" s="66"/>
      <c r="V159" s="66"/>
      <c r="W159" s="112"/>
      <c r="X159" s="81"/>
      <c r="Y159" s="112"/>
      <c r="Z159" s="81"/>
      <c r="AA159" s="12"/>
      <c r="AB159" s="12"/>
      <c r="AC159" s="12"/>
      <c r="AD159" s="12"/>
      <c r="AE159" s="12"/>
      <c r="AF159" s="12"/>
      <c r="AG159" s="12"/>
      <c r="AH159" s="66"/>
      <c r="AI159" s="12"/>
    </row>
    <row r="160" spans="7:35">
      <c r="G160" s="12"/>
      <c r="H160" s="12"/>
      <c r="I160" s="12"/>
      <c r="J160" s="12"/>
      <c r="K160" s="12"/>
      <c r="L160" s="12"/>
      <c r="M160" s="12"/>
      <c r="N160" s="12"/>
      <c r="O160" s="112"/>
      <c r="P160" s="12"/>
      <c r="Q160" s="12"/>
      <c r="R160" s="12"/>
      <c r="S160" s="112"/>
      <c r="T160" s="12"/>
      <c r="U160" s="66"/>
      <c r="V160" s="66"/>
      <c r="W160" s="112"/>
      <c r="X160" s="81"/>
      <c r="Y160" s="112"/>
      <c r="Z160" s="81"/>
      <c r="AA160" s="12"/>
      <c r="AB160" s="12"/>
      <c r="AC160" s="12"/>
      <c r="AD160" s="12"/>
      <c r="AE160" s="12"/>
      <c r="AF160" s="12"/>
      <c r="AG160" s="12"/>
      <c r="AH160" s="66"/>
      <c r="AI160" s="12"/>
    </row>
    <row r="161" spans="7:35">
      <c r="G161" s="12"/>
      <c r="H161" s="12"/>
      <c r="I161" s="12"/>
      <c r="J161" s="12"/>
      <c r="K161" s="12"/>
      <c r="L161" s="12"/>
      <c r="M161" s="12"/>
      <c r="N161" s="12"/>
      <c r="O161" s="112"/>
      <c r="P161" s="12"/>
      <c r="Q161" s="12"/>
      <c r="R161" s="12"/>
      <c r="S161" s="112"/>
      <c r="T161" s="12"/>
      <c r="U161" s="66"/>
      <c r="V161" s="66"/>
      <c r="W161" s="112"/>
      <c r="X161" s="81"/>
      <c r="Y161" s="112"/>
      <c r="Z161" s="81"/>
      <c r="AA161" s="12"/>
      <c r="AB161" s="12"/>
      <c r="AC161" s="12"/>
      <c r="AD161" s="12"/>
      <c r="AE161" s="12"/>
      <c r="AF161" s="12"/>
      <c r="AG161" s="12"/>
      <c r="AH161" s="66"/>
      <c r="AI161" s="12"/>
    </row>
    <row r="162" spans="7:35">
      <c r="G162" s="12"/>
      <c r="H162" s="12"/>
      <c r="I162" s="12"/>
      <c r="J162" s="12"/>
      <c r="K162" s="12"/>
      <c r="L162" s="12"/>
      <c r="M162" s="12"/>
      <c r="N162" s="12"/>
      <c r="O162" s="112"/>
      <c r="P162" s="12"/>
      <c r="Q162" s="12"/>
      <c r="R162" s="12"/>
      <c r="S162" s="112"/>
      <c r="T162" s="12"/>
      <c r="U162" s="66"/>
      <c r="V162" s="66"/>
      <c r="W162" s="112"/>
      <c r="X162" s="81"/>
      <c r="Y162" s="112"/>
      <c r="Z162" s="81"/>
      <c r="AA162" s="12"/>
      <c r="AB162" s="12"/>
      <c r="AC162" s="12"/>
      <c r="AD162" s="12"/>
      <c r="AE162" s="12"/>
      <c r="AF162" s="12"/>
      <c r="AG162" s="12"/>
      <c r="AH162" s="66"/>
      <c r="AI162" s="12"/>
    </row>
    <row r="163" spans="7:35">
      <c r="G163" s="12"/>
      <c r="H163" s="12"/>
      <c r="I163" s="12"/>
      <c r="J163" s="12"/>
      <c r="K163" s="12"/>
      <c r="L163" s="12"/>
      <c r="M163" s="12"/>
      <c r="N163" s="12"/>
      <c r="O163" s="112"/>
      <c r="P163" s="12"/>
      <c r="Q163" s="12"/>
      <c r="R163" s="12"/>
      <c r="S163" s="112"/>
      <c r="T163" s="12"/>
      <c r="U163" s="66"/>
      <c r="V163" s="66"/>
      <c r="W163" s="112"/>
      <c r="X163" s="81"/>
      <c r="Y163" s="112"/>
      <c r="Z163" s="81"/>
      <c r="AA163" s="12"/>
      <c r="AB163" s="12"/>
      <c r="AC163" s="12"/>
      <c r="AD163" s="12"/>
      <c r="AE163" s="12"/>
      <c r="AF163" s="12"/>
      <c r="AG163" s="12"/>
      <c r="AH163" s="66"/>
      <c r="AI163" s="12"/>
    </row>
    <row r="164" spans="7:35">
      <c r="G164" s="12"/>
      <c r="H164" s="12"/>
      <c r="I164" s="12"/>
      <c r="J164" s="12"/>
      <c r="K164" s="12"/>
      <c r="L164" s="12"/>
      <c r="M164" s="12"/>
      <c r="N164" s="12"/>
      <c r="O164" s="112"/>
      <c r="P164" s="12"/>
      <c r="Q164" s="12"/>
      <c r="R164" s="12"/>
      <c r="S164" s="112"/>
      <c r="T164" s="12"/>
      <c r="U164" s="66"/>
      <c r="V164" s="66"/>
      <c r="W164" s="112"/>
      <c r="X164" s="81"/>
      <c r="Y164" s="112"/>
      <c r="Z164" s="81"/>
      <c r="AA164" s="12"/>
      <c r="AB164" s="12"/>
      <c r="AC164" s="12"/>
      <c r="AD164" s="12"/>
      <c r="AE164" s="12"/>
      <c r="AF164" s="12"/>
      <c r="AG164" s="12"/>
      <c r="AH164" s="66"/>
      <c r="AI164" s="12"/>
    </row>
    <row r="165" spans="7:35">
      <c r="G165" s="12"/>
      <c r="H165" s="12"/>
      <c r="I165" s="12"/>
      <c r="J165" s="12"/>
      <c r="K165" s="12"/>
      <c r="L165" s="12"/>
      <c r="M165" s="12"/>
      <c r="N165" s="12"/>
      <c r="O165" s="112"/>
      <c r="P165" s="12"/>
      <c r="Q165" s="12"/>
      <c r="R165" s="12"/>
      <c r="S165" s="112"/>
      <c r="T165" s="12"/>
      <c r="U165" s="66"/>
      <c r="V165" s="66"/>
      <c r="W165" s="112"/>
      <c r="X165" s="81"/>
      <c r="Y165" s="112"/>
      <c r="Z165" s="81"/>
      <c r="AA165" s="12"/>
      <c r="AB165" s="12"/>
      <c r="AC165" s="12"/>
      <c r="AD165" s="12"/>
      <c r="AE165" s="12"/>
      <c r="AF165" s="12"/>
      <c r="AG165" s="12"/>
      <c r="AH165" s="66"/>
      <c r="AI165" s="12"/>
    </row>
    <row r="166" spans="7:35">
      <c r="G166" s="12"/>
      <c r="H166" s="12"/>
      <c r="I166" s="12"/>
      <c r="J166" s="12"/>
      <c r="K166" s="12"/>
      <c r="L166" s="12"/>
      <c r="M166" s="12"/>
      <c r="N166" s="12"/>
      <c r="O166" s="112"/>
      <c r="P166" s="12"/>
      <c r="Q166" s="12"/>
      <c r="R166" s="12"/>
      <c r="S166" s="112"/>
      <c r="T166" s="12"/>
      <c r="U166" s="66"/>
      <c r="V166" s="66"/>
      <c r="W166" s="112"/>
      <c r="X166" s="81"/>
      <c r="Y166" s="112"/>
      <c r="Z166" s="81"/>
      <c r="AA166" s="12"/>
      <c r="AB166" s="12"/>
      <c r="AC166" s="12"/>
      <c r="AD166" s="12"/>
      <c r="AE166" s="12"/>
      <c r="AF166" s="12"/>
      <c r="AG166" s="12"/>
      <c r="AH166" s="66"/>
      <c r="AI166" s="12"/>
    </row>
    <row r="167" spans="7:35">
      <c r="G167" s="12"/>
      <c r="H167" s="12"/>
      <c r="I167" s="12"/>
      <c r="J167" s="12"/>
      <c r="K167" s="12"/>
      <c r="L167" s="12"/>
      <c r="M167" s="12"/>
      <c r="N167" s="12"/>
      <c r="O167" s="112"/>
      <c r="P167" s="12"/>
      <c r="Q167" s="12"/>
      <c r="R167" s="12"/>
      <c r="S167" s="112"/>
      <c r="T167" s="12"/>
      <c r="U167" s="66"/>
      <c r="V167" s="66"/>
      <c r="W167" s="112"/>
      <c r="X167" s="81"/>
      <c r="Y167" s="112"/>
      <c r="Z167" s="81"/>
      <c r="AA167" s="12"/>
      <c r="AB167" s="12"/>
      <c r="AC167" s="12"/>
      <c r="AD167" s="12"/>
      <c r="AE167" s="12"/>
      <c r="AF167" s="12"/>
      <c r="AG167" s="12"/>
      <c r="AH167" s="66"/>
      <c r="AI167" s="12"/>
    </row>
    <row r="168" spans="7:35">
      <c r="G168" s="12"/>
      <c r="H168" s="12"/>
      <c r="I168" s="12"/>
      <c r="J168" s="12"/>
      <c r="K168" s="12"/>
      <c r="L168" s="12"/>
      <c r="M168" s="12"/>
      <c r="N168" s="12"/>
      <c r="O168" s="112"/>
      <c r="P168" s="12"/>
      <c r="Q168" s="12"/>
      <c r="R168" s="12"/>
      <c r="S168" s="112"/>
      <c r="T168" s="12"/>
      <c r="U168" s="66"/>
      <c r="V168" s="66"/>
      <c r="W168" s="112"/>
      <c r="X168" s="81"/>
      <c r="Y168" s="112"/>
      <c r="Z168" s="81"/>
      <c r="AA168" s="12"/>
      <c r="AB168" s="12"/>
      <c r="AC168" s="12"/>
      <c r="AD168" s="12"/>
      <c r="AE168" s="12"/>
      <c r="AF168" s="12"/>
      <c r="AG168" s="12"/>
      <c r="AH168" s="66"/>
      <c r="AI168" s="12"/>
    </row>
    <row r="169" spans="7:35">
      <c r="G169" s="12"/>
      <c r="H169" s="12"/>
      <c r="I169" s="12"/>
      <c r="J169" s="12"/>
      <c r="K169" s="12"/>
      <c r="L169" s="12"/>
      <c r="M169" s="12"/>
      <c r="N169" s="12"/>
      <c r="O169" s="112"/>
      <c r="P169" s="12"/>
      <c r="Q169" s="12"/>
      <c r="R169" s="12"/>
      <c r="S169" s="112"/>
      <c r="T169" s="12"/>
      <c r="U169" s="66"/>
      <c r="V169" s="66"/>
      <c r="W169" s="112"/>
      <c r="X169" s="81"/>
      <c r="Y169" s="112"/>
      <c r="Z169" s="81"/>
      <c r="AA169" s="12"/>
      <c r="AB169" s="12"/>
      <c r="AC169" s="12"/>
      <c r="AD169" s="12"/>
      <c r="AE169" s="12"/>
      <c r="AF169" s="12"/>
      <c r="AG169" s="12"/>
      <c r="AH169" s="66"/>
      <c r="AI169" s="12"/>
    </row>
    <row r="170" spans="7:35">
      <c r="G170" s="12"/>
      <c r="H170" s="12"/>
      <c r="I170" s="12"/>
      <c r="J170" s="12"/>
      <c r="K170" s="12"/>
      <c r="L170" s="12"/>
      <c r="M170" s="12"/>
      <c r="N170" s="12"/>
      <c r="O170" s="112"/>
      <c r="P170" s="12"/>
      <c r="Q170" s="12"/>
      <c r="R170" s="12"/>
      <c r="S170" s="112"/>
      <c r="T170" s="12"/>
      <c r="U170" s="66"/>
      <c r="V170" s="66"/>
      <c r="W170" s="112"/>
      <c r="X170" s="81"/>
      <c r="Y170" s="112"/>
      <c r="Z170" s="81"/>
      <c r="AA170" s="12"/>
      <c r="AB170" s="12"/>
      <c r="AC170" s="12"/>
      <c r="AD170" s="12"/>
      <c r="AE170" s="12"/>
      <c r="AF170" s="12"/>
      <c r="AG170" s="12"/>
      <c r="AH170" s="66"/>
      <c r="AI170" s="12"/>
    </row>
    <row r="171" spans="7:35">
      <c r="G171" s="12"/>
      <c r="H171" s="12"/>
      <c r="I171" s="12"/>
      <c r="J171" s="12"/>
      <c r="K171" s="12"/>
      <c r="L171" s="12"/>
      <c r="M171" s="12"/>
      <c r="N171" s="12"/>
      <c r="O171" s="112"/>
      <c r="P171" s="12"/>
      <c r="Q171" s="12"/>
      <c r="R171" s="12"/>
      <c r="S171" s="112"/>
      <c r="T171" s="12"/>
      <c r="U171" s="66"/>
      <c r="V171" s="66"/>
      <c r="W171" s="112"/>
      <c r="X171" s="81"/>
      <c r="Y171" s="112"/>
      <c r="Z171" s="81"/>
      <c r="AA171" s="12"/>
      <c r="AB171" s="12"/>
      <c r="AC171" s="12"/>
      <c r="AD171" s="12"/>
      <c r="AE171" s="12"/>
      <c r="AF171" s="12"/>
      <c r="AG171" s="12"/>
      <c r="AH171" s="66"/>
      <c r="AI171" s="12"/>
    </row>
    <row r="172" spans="7:35">
      <c r="G172" s="12"/>
      <c r="H172" s="12"/>
      <c r="I172" s="12"/>
      <c r="J172" s="12"/>
      <c r="K172" s="12"/>
      <c r="L172" s="12"/>
      <c r="M172" s="12"/>
      <c r="N172" s="12"/>
      <c r="O172" s="112"/>
      <c r="P172" s="12"/>
      <c r="Q172" s="12"/>
      <c r="R172" s="12"/>
      <c r="S172" s="112"/>
      <c r="T172" s="12"/>
      <c r="U172" s="66"/>
      <c r="V172" s="66"/>
      <c r="W172" s="112"/>
      <c r="X172" s="81"/>
      <c r="Y172" s="112"/>
      <c r="Z172" s="81"/>
      <c r="AA172" s="12"/>
      <c r="AB172" s="12"/>
      <c r="AC172" s="12"/>
      <c r="AD172" s="12"/>
      <c r="AE172" s="12"/>
      <c r="AF172" s="12"/>
      <c r="AG172" s="12"/>
      <c r="AH172" s="66"/>
      <c r="AI172" s="12"/>
    </row>
    <row r="173" spans="7:35">
      <c r="G173" s="12"/>
      <c r="H173" s="12"/>
      <c r="I173" s="12"/>
      <c r="J173" s="12"/>
      <c r="K173" s="12"/>
      <c r="L173" s="12"/>
      <c r="M173" s="12"/>
      <c r="N173" s="12"/>
      <c r="O173" s="112"/>
      <c r="P173" s="12"/>
      <c r="Q173" s="12"/>
      <c r="R173" s="12"/>
      <c r="S173" s="112"/>
      <c r="T173" s="12"/>
      <c r="U173" s="66"/>
      <c r="V173" s="66"/>
      <c r="W173" s="112"/>
      <c r="X173" s="81"/>
      <c r="Y173" s="112"/>
      <c r="Z173" s="81"/>
      <c r="AA173" s="12"/>
      <c r="AB173" s="12"/>
      <c r="AC173" s="12"/>
      <c r="AD173" s="12"/>
      <c r="AE173" s="12"/>
      <c r="AF173" s="12"/>
      <c r="AG173" s="12"/>
      <c r="AH173" s="66"/>
      <c r="AI173" s="12"/>
    </row>
    <row r="174" spans="7:35">
      <c r="G174" s="12"/>
      <c r="H174" s="12"/>
      <c r="I174" s="12"/>
      <c r="J174" s="12"/>
      <c r="K174" s="12"/>
      <c r="L174" s="12"/>
      <c r="M174" s="12"/>
      <c r="N174" s="12"/>
      <c r="O174" s="112"/>
      <c r="P174" s="12"/>
      <c r="Q174" s="12"/>
      <c r="R174" s="12"/>
      <c r="S174" s="112"/>
      <c r="T174" s="12"/>
      <c r="U174" s="66"/>
      <c r="V174" s="66"/>
      <c r="W174" s="112"/>
      <c r="X174" s="81"/>
      <c r="Y174" s="112"/>
      <c r="Z174" s="81"/>
      <c r="AA174" s="12"/>
      <c r="AB174" s="12"/>
      <c r="AC174" s="12"/>
      <c r="AD174" s="12"/>
      <c r="AE174" s="12"/>
      <c r="AF174" s="12"/>
      <c r="AG174" s="12"/>
      <c r="AH174" s="66"/>
      <c r="AI174" s="12"/>
    </row>
    <row r="175" spans="7:35">
      <c r="G175" s="12"/>
      <c r="H175" s="12"/>
      <c r="I175" s="12"/>
      <c r="J175" s="12"/>
      <c r="K175" s="12"/>
      <c r="L175" s="12"/>
      <c r="M175" s="12"/>
      <c r="N175" s="12"/>
      <c r="O175" s="112"/>
      <c r="P175" s="12"/>
      <c r="Q175" s="12"/>
      <c r="R175" s="12"/>
      <c r="S175" s="112"/>
      <c r="T175" s="12"/>
      <c r="U175" s="66"/>
      <c r="V175" s="66"/>
      <c r="W175" s="112"/>
      <c r="X175" s="81"/>
      <c r="Y175" s="112"/>
      <c r="Z175" s="81"/>
      <c r="AA175" s="12"/>
      <c r="AB175" s="12"/>
      <c r="AC175" s="12"/>
      <c r="AD175" s="12"/>
      <c r="AE175" s="12"/>
      <c r="AF175" s="12"/>
      <c r="AG175" s="12"/>
      <c r="AH175" s="66"/>
      <c r="AI175" s="12"/>
    </row>
    <row r="176" spans="7:35">
      <c r="G176" s="12"/>
      <c r="H176" s="12"/>
      <c r="I176" s="12"/>
      <c r="J176" s="12"/>
      <c r="K176" s="12"/>
      <c r="L176" s="12"/>
      <c r="M176" s="12"/>
      <c r="N176" s="12"/>
      <c r="O176" s="112"/>
      <c r="P176" s="12"/>
      <c r="Q176" s="12"/>
      <c r="R176" s="12"/>
      <c r="S176" s="112"/>
      <c r="T176" s="12"/>
      <c r="U176" s="66"/>
      <c r="V176" s="66"/>
      <c r="W176" s="112"/>
      <c r="X176" s="81"/>
      <c r="Y176" s="112"/>
      <c r="Z176" s="81"/>
      <c r="AA176" s="12"/>
      <c r="AB176" s="12"/>
      <c r="AC176" s="12"/>
      <c r="AD176" s="12"/>
      <c r="AE176" s="12"/>
      <c r="AF176" s="12"/>
      <c r="AG176" s="12"/>
      <c r="AH176" s="66"/>
      <c r="AI176" s="12"/>
    </row>
    <row r="177" spans="1:35">
      <c r="G177" s="12"/>
      <c r="H177" s="12"/>
      <c r="I177" s="12"/>
      <c r="J177" s="12"/>
      <c r="K177" s="12"/>
      <c r="L177" s="12"/>
      <c r="M177" s="12"/>
      <c r="N177" s="12"/>
      <c r="O177" s="112"/>
      <c r="P177" s="12"/>
      <c r="Q177" s="12"/>
      <c r="R177" s="12"/>
      <c r="S177" s="112"/>
      <c r="T177" s="12"/>
      <c r="U177" s="66"/>
      <c r="V177" s="66"/>
      <c r="W177" s="112"/>
      <c r="X177" s="81"/>
      <c r="Y177" s="112"/>
      <c r="Z177" s="81"/>
      <c r="AA177" s="12"/>
      <c r="AB177" s="12"/>
      <c r="AC177" s="12"/>
      <c r="AD177" s="12"/>
      <c r="AE177" s="12"/>
      <c r="AF177" s="12"/>
      <c r="AG177" s="12"/>
      <c r="AH177" s="66"/>
      <c r="AI177" s="12"/>
    </row>
    <row r="178" spans="1:35">
      <c r="G178" s="12"/>
      <c r="H178" s="12"/>
      <c r="I178" s="12"/>
      <c r="J178" s="12"/>
      <c r="K178" s="12"/>
      <c r="L178" s="12"/>
      <c r="M178" s="12"/>
      <c r="N178" s="12"/>
      <c r="O178" s="112"/>
      <c r="P178" s="12"/>
      <c r="Q178" s="12"/>
      <c r="R178" s="12"/>
      <c r="S178" s="112"/>
      <c r="T178" s="12"/>
      <c r="U178" s="66"/>
      <c r="V178" s="66"/>
      <c r="W178" s="112"/>
      <c r="X178" s="81"/>
      <c r="Y178" s="112"/>
      <c r="Z178" s="81"/>
      <c r="AA178" s="12"/>
      <c r="AB178" s="12"/>
      <c r="AC178" s="12"/>
      <c r="AD178" s="12"/>
      <c r="AE178" s="12"/>
      <c r="AF178" s="12"/>
      <c r="AG178" s="12"/>
      <c r="AH178" s="66"/>
      <c r="AI178" s="12"/>
    </row>
    <row r="179" spans="1:35">
      <c r="G179" s="12"/>
      <c r="H179" s="12"/>
      <c r="I179" s="12"/>
      <c r="J179" s="12"/>
      <c r="K179" s="12"/>
      <c r="L179" s="12"/>
      <c r="M179" s="12"/>
      <c r="N179" s="12"/>
      <c r="O179" s="112"/>
      <c r="P179" s="12"/>
      <c r="Q179" s="12"/>
      <c r="R179" s="12"/>
      <c r="S179" s="112"/>
      <c r="T179" s="12"/>
      <c r="U179" s="66"/>
      <c r="V179" s="66"/>
      <c r="W179" s="112"/>
      <c r="X179" s="81"/>
      <c r="Y179" s="112"/>
      <c r="Z179" s="81"/>
      <c r="AA179" s="12"/>
      <c r="AB179" s="12"/>
      <c r="AC179" s="12"/>
      <c r="AD179" s="12"/>
      <c r="AE179" s="12"/>
      <c r="AF179" s="12"/>
      <c r="AG179" s="12"/>
      <c r="AH179" s="66"/>
      <c r="AI179" s="12"/>
    </row>
    <row r="180" spans="1:35">
      <c r="G180" s="12"/>
      <c r="H180" s="12"/>
      <c r="I180" s="12"/>
      <c r="J180" s="12"/>
      <c r="K180" s="12"/>
      <c r="L180" s="12"/>
      <c r="M180" s="12"/>
      <c r="N180" s="12"/>
      <c r="O180" s="112"/>
      <c r="P180" s="12"/>
      <c r="Q180" s="12"/>
      <c r="R180" s="12"/>
      <c r="S180" s="112"/>
      <c r="T180" s="12"/>
      <c r="U180" s="66"/>
      <c r="V180" s="66"/>
      <c r="W180" s="112"/>
      <c r="X180" s="81"/>
      <c r="Y180" s="112"/>
      <c r="Z180" s="81"/>
      <c r="AA180" s="12"/>
      <c r="AB180" s="12"/>
      <c r="AC180" s="12"/>
      <c r="AD180" s="12"/>
      <c r="AE180" s="12"/>
      <c r="AF180" s="12"/>
      <c r="AG180" s="12"/>
      <c r="AH180" s="66"/>
      <c r="AI180" s="12"/>
    </row>
    <row r="181" spans="1:35">
      <c r="G181" s="12"/>
      <c r="H181" s="12"/>
      <c r="I181" s="12"/>
      <c r="J181" s="12"/>
      <c r="K181" s="12"/>
      <c r="L181" s="12"/>
      <c r="M181" s="12"/>
      <c r="N181" s="12"/>
      <c r="O181" s="112"/>
      <c r="P181" s="12"/>
      <c r="Q181" s="12"/>
      <c r="R181" s="12"/>
      <c r="S181" s="112"/>
      <c r="T181" s="12"/>
      <c r="U181" s="66"/>
      <c r="V181" s="66"/>
      <c r="W181" s="112"/>
      <c r="X181" s="81"/>
      <c r="Y181" s="112"/>
      <c r="Z181" s="81"/>
      <c r="AA181" s="12"/>
      <c r="AB181" s="12"/>
      <c r="AC181" s="12"/>
      <c r="AD181" s="12"/>
      <c r="AE181" s="12"/>
      <c r="AF181" s="12"/>
      <c r="AG181" s="12"/>
      <c r="AH181" s="66"/>
      <c r="AI181" s="12"/>
    </row>
    <row r="182" spans="1:35">
      <c r="G182" s="12"/>
      <c r="H182" s="12"/>
      <c r="I182" s="12"/>
      <c r="J182" s="12"/>
      <c r="K182" s="12"/>
      <c r="L182" s="12"/>
      <c r="M182" s="12"/>
      <c r="N182" s="12"/>
      <c r="O182" s="112"/>
      <c r="P182" s="12"/>
      <c r="Q182" s="12"/>
      <c r="R182" s="12"/>
      <c r="S182" s="112"/>
      <c r="T182" s="12"/>
      <c r="U182" s="66"/>
      <c r="V182" s="66"/>
      <c r="W182" s="112"/>
      <c r="X182" s="81"/>
      <c r="Y182" s="112"/>
      <c r="Z182" s="81"/>
      <c r="AA182" s="12"/>
      <c r="AB182" s="12"/>
      <c r="AC182" s="12"/>
      <c r="AD182" s="12"/>
      <c r="AE182" s="12"/>
      <c r="AF182" s="12"/>
      <c r="AG182" s="12"/>
      <c r="AH182" s="66"/>
      <c r="AI182" s="12"/>
    </row>
    <row r="183" spans="1:35">
      <c r="G183" s="12"/>
      <c r="H183" s="12"/>
      <c r="I183" s="12"/>
      <c r="J183" s="12"/>
      <c r="K183" s="12"/>
      <c r="L183" s="12"/>
      <c r="M183" s="12"/>
      <c r="N183" s="12"/>
      <c r="O183" s="112"/>
      <c r="P183" s="12"/>
      <c r="Q183" s="12"/>
      <c r="R183" s="12"/>
      <c r="S183" s="112"/>
      <c r="T183" s="12"/>
      <c r="U183" s="66"/>
      <c r="V183" s="66"/>
      <c r="W183" s="112"/>
      <c r="X183" s="81"/>
      <c r="Y183" s="112"/>
      <c r="Z183" s="81"/>
      <c r="AA183" s="12"/>
      <c r="AB183" s="12"/>
      <c r="AC183" s="12"/>
      <c r="AD183" s="12"/>
      <c r="AE183" s="12"/>
      <c r="AF183" s="12"/>
      <c r="AG183" s="12"/>
      <c r="AH183" s="66"/>
      <c r="AI183" s="12"/>
    </row>
    <row r="184" spans="1:35">
      <c r="G184" s="12"/>
      <c r="H184" s="12"/>
      <c r="I184" s="12"/>
      <c r="J184" s="12"/>
      <c r="K184" s="12"/>
      <c r="L184" s="12"/>
      <c r="M184" s="12"/>
      <c r="N184" s="12"/>
      <c r="O184" s="112"/>
      <c r="P184" s="12"/>
      <c r="Q184" s="12"/>
      <c r="R184" s="12"/>
      <c r="S184" s="112"/>
      <c r="T184" s="12"/>
      <c r="U184" s="66"/>
      <c r="V184" s="66"/>
      <c r="W184" s="112"/>
      <c r="X184" s="81"/>
      <c r="Y184" s="112"/>
      <c r="Z184" s="81"/>
      <c r="AA184" s="12"/>
      <c r="AB184" s="12"/>
      <c r="AC184" s="12"/>
      <c r="AD184" s="12"/>
      <c r="AE184" s="12"/>
      <c r="AF184" s="12"/>
      <c r="AG184" s="12"/>
      <c r="AH184" s="66"/>
      <c r="AI184" s="12"/>
    </row>
    <row r="185" spans="1:35">
      <c r="G185" s="12"/>
      <c r="H185" s="12"/>
      <c r="I185" s="12"/>
      <c r="J185" s="12"/>
      <c r="K185" s="12"/>
      <c r="L185" s="12"/>
      <c r="M185" s="12"/>
      <c r="N185" s="12"/>
      <c r="O185" s="112"/>
      <c r="P185" s="12"/>
      <c r="Q185" s="12"/>
      <c r="R185" s="12"/>
      <c r="S185" s="112"/>
      <c r="T185" s="12"/>
      <c r="U185" s="66"/>
      <c r="V185" s="66"/>
      <c r="W185" s="112"/>
      <c r="X185" s="81"/>
      <c r="Y185" s="112"/>
      <c r="Z185" s="81"/>
      <c r="AA185" s="12"/>
      <c r="AB185" s="12"/>
      <c r="AC185" s="12"/>
      <c r="AD185" s="12"/>
      <c r="AE185" s="12"/>
      <c r="AF185" s="12"/>
      <c r="AG185" s="12"/>
      <c r="AH185" s="66"/>
      <c r="AI185" s="12"/>
    </row>
    <row r="186" spans="1:35">
      <c r="G186" s="12"/>
      <c r="H186" s="12"/>
      <c r="I186" s="12"/>
      <c r="J186" s="12"/>
      <c r="K186" s="12"/>
      <c r="L186" s="12"/>
      <c r="M186" s="12"/>
      <c r="N186" s="12"/>
      <c r="O186" s="112"/>
      <c r="P186" s="12"/>
      <c r="Q186" s="12"/>
      <c r="R186" s="12"/>
      <c r="S186" s="112"/>
      <c r="T186" s="12"/>
      <c r="U186" s="66"/>
      <c r="V186" s="66"/>
      <c r="W186" s="112"/>
      <c r="X186" s="81"/>
      <c r="Y186" s="112"/>
      <c r="Z186" s="81"/>
      <c r="AA186" s="12"/>
      <c r="AB186" s="12"/>
      <c r="AC186" s="12"/>
      <c r="AD186" s="12"/>
      <c r="AE186" s="12"/>
      <c r="AF186" s="12"/>
      <c r="AG186" s="12"/>
      <c r="AH186" s="66"/>
      <c r="AI186" s="12"/>
    </row>
    <row r="187" spans="1:35">
      <c r="G187" s="12"/>
      <c r="H187" s="12"/>
      <c r="I187" s="12"/>
      <c r="J187" s="12"/>
      <c r="K187" s="12"/>
      <c r="L187" s="12"/>
      <c r="M187" s="12"/>
      <c r="N187" s="12"/>
      <c r="O187" s="112"/>
      <c r="P187" s="12"/>
      <c r="Q187" s="12"/>
      <c r="R187" s="12"/>
      <c r="S187" s="112"/>
      <c r="T187" s="12"/>
      <c r="U187" s="66"/>
      <c r="V187" s="66"/>
      <c r="W187" s="112"/>
      <c r="X187" s="81"/>
      <c r="Y187" s="112"/>
      <c r="Z187" s="81"/>
      <c r="AA187" s="12"/>
      <c r="AB187" s="12"/>
      <c r="AC187" s="12"/>
      <c r="AD187" s="12"/>
      <c r="AE187" s="12"/>
      <c r="AF187" s="12"/>
      <c r="AG187" s="12"/>
      <c r="AH187" s="66"/>
      <c r="AI187" s="12"/>
    </row>
    <row r="188" spans="1:35">
      <c r="G188" s="12"/>
      <c r="H188" s="12"/>
      <c r="I188" s="12"/>
      <c r="J188" s="12"/>
      <c r="K188" s="12"/>
      <c r="L188" s="12"/>
      <c r="M188" s="12"/>
      <c r="N188" s="12"/>
      <c r="O188" s="112"/>
      <c r="P188" s="12"/>
      <c r="Q188" s="12"/>
      <c r="R188" s="12"/>
      <c r="S188" s="112"/>
      <c r="T188" s="12"/>
      <c r="U188" s="66"/>
      <c r="V188" s="66"/>
      <c r="W188" s="112"/>
      <c r="X188" s="81"/>
      <c r="Y188" s="112"/>
      <c r="Z188" s="81"/>
      <c r="AA188" s="12"/>
      <c r="AB188" s="12"/>
      <c r="AC188" s="12"/>
      <c r="AD188" s="12"/>
      <c r="AE188" s="12"/>
      <c r="AF188" s="12"/>
      <c r="AG188" s="12"/>
      <c r="AH188" s="66"/>
      <c r="AI188" s="12"/>
    </row>
    <row r="189" spans="1:35">
      <c r="G189" s="12"/>
      <c r="H189" s="12"/>
      <c r="I189" s="12"/>
      <c r="J189" s="12"/>
      <c r="K189" s="12"/>
      <c r="L189" s="12"/>
      <c r="M189" s="12"/>
      <c r="N189" s="12"/>
      <c r="O189" s="112"/>
      <c r="P189" s="12"/>
      <c r="Q189" s="12"/>
      <c r="R189" s="12"/>
      <c r="S189" s="112"/>
      <c r="T189" s="12"/>
      <c r="U189" s="66"/>
      <c r="V189" s="66"/>
      <c r="W189" s="112"/>
      <c r="X189" s="81"/>
      <c r="Y189" s="112"/>
      <c r="Z189" s="81"/>
      <c r="AA189" s="12"/>
      <c r="AB189" s="12"/>
      <c r="AC189" s="12"/>
      <c r="AD189" s="12"/>
      <c r="AE189" s="12"/>
      <c r="AF189" s="12"/>
      <c r="AG189" s="12"/>
      <c r="AH189" s="66"/>
      <c r="AI189" s="12"/>
    </row>
    <row r="190" spans="1:35">
      <c r="G190" s="12"/>
      <c r="H190" s="12"/>
      <c r="I190" s="12"/>
      <c r="J190" s="12"/>
      <c r="K190" s="12"/>
      <c r="L190" s="12"/>
      <c r="M190" s="12"/>
      <c r="N190" s="12"/>
      <c r="O190" s="112"/>
      <c r="P190" s="12"/>
      <c r="Q190" s="12"/>
      <c r="R190" s="12"/>
      <c r="S190" s="112"/>
      <c r="T190" s="12"/>
      <c r="U190" s="66"/>
      <c r="V190" s="66"/>
      <c r="W190" s="112"/>
      <c r="X190" s="81"/>
      <c r="Y190" s="112"/>
      <c r="Z190" s="81"/>
      <c r="AA190" s="12"/>
      <c r="AB190" s="12"/>
      <c r="AC190" s="12"/>
      <c r="AD190" s="12"/>
      <c r="AE190" s="12"/>
      <c r="AF190" s="12"/>
      <c r="AG190" s="12"/>
      <c r="AH190" s="66"/>
      <c r="AI190" s="12"/>
    </row>
    <row r="191" spans="1:35">
      <c r="G191" s="12"/>
      <c r="H191" s="12"/>
      <c r="I191" s="12"/>
      <c r="J191" s="12"/>
      <c r="K191" s="12"/>
      <c r="L191" s="12"/>
      <c r="M191" s="12"/>
      <c r="N191" s="12"/>
      <c r="O191" s="112"/>
      <c r="P191" s="12"/>
      <c r="Q191" s="12"/>
      <c r="R191" s="12"/>
      <c r="S191" s="112"/>
      <c r="T191" s="12"/>
      <c r="U191" s="66"/>
      <c r="V191" s="66"/>
      <c r="W191" s="112"/>
      <c r="X191" s="81"/>
      <c r="Y191" s="112"/>
      <c r="Z191" s="81"/>
      <c r="AA191" s="12"/>
      <c r="AB191" s="12"/>
      <c r="AC191" s="12"/>
      <c r="AD191" s="12"/>
      <c r="AE191" s="12"/>
      <c r="AF191" s="12"/>
      <c r="AG191" s="12"/>
      <c r="AH191" s="66"/>
      <c r="AI191" s="12"/>
    </row>
    <row r="192" spans="1:3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12"/>
      <c r="N192" s="12"/>
      <c r="O192" s="112"/>
      <c r="P192" s="12"/>
      <c r="Q192" s="12"/>
      <c r="R192" s="12"/>
      <c r="S192" s="112"/>
      <c r="T192" s="12"/>
      <c r="U192" s="66"/>
      <c r="V192" s="66"/>
      <c r="W192" s="112"/>
      <c r="X192" s="81"/>
      <c r="Y192" s="112"/>
      <c r="Z192" s="81"/>
      <c r="AA192" s="12"/>
      <c r="AB192" s="12"/>
      <c r="AC192" s="12"/>
      <c r="AD192" s="12"/>
      <c r="AE192" s="12"/>
      <c r="AF192" s="12"/>
      <c r="AG192" s="12"/>
      <c r="AH192" s="66"/>
      <c r="AI192" s="12"/>
    </row>
    <row r="193" spans="1:3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12"/>
      <c r="N193" s="12"/>
      <c r="O193" s="112"/>
      <c r="P193" s="12"/>
      <c r="Q193" s="12"/>
      <c r="R193" s="12"/>
      <c r="S193" s="112"/>
      <c r="T193" s="12"/>
      <c r="U193" s="66"/>
      <c r="V193" s="66"/>
      <c r="W193" s="112"/>
      <c r="X193" s="81"/>
      <c r="Y193" s="112"/>
      <c r="Z193" s="81"/>
      <c r="AA193" s="12"/>
      <c r="AB193" s="12"/>
      <c r="AC193" s="12"/>
      <c r="AD193" s="12"/>
      <c r="AE193" s="12"/>
      <c r="AF193" s="12"/>
      <c r="AG193" s="12"/>
      <c r="AH193" s="66"/>
      <c r="AI193" s="12"/>
    </row>
    <row r="194" spans="1:3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28"/>
      <c r="N194" s="12"/>
      <c r="O194" s="112"/>
      <c r="P194" s="12"/>
      <c r="Q194" s="12"/>
      <c r="R194" s="12"/>
      <c r="S194" s="112"/>
      <c r="T194" s="12"/>
      <c r="U194" s="66"/>
      <c r="V194" s="66"/>
      <c r="W194" s="112"/>
      <c r="X194" s="81"/>
      <c r="Y194" s="112"/>
      <c r="Z194" s="81"/>
      <c r="AA194" s="12"/>
      <c r="AB194" s="12"/>
      <c r="AC194" s="12"/>
      <c r="AD194" s="12"/>
      <c r="AE194" s="12"/>
      <c r="AF194" s="12"/>
      <c r="AG194" s="12"/>
      <c r="AH194" s="66"/>
      <c r="AI194" s="12"/>
    </row>
    <row r="195" spans="1:3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12"/>
      <c r="O195" s="112"/>
      <c r="P195" s="12"/>
      <c r="Q195" s="12"/>
      <c r="R195" s="12"/>
      <c r="S195" s="112"/>
      <c r="T195" s="12"/>
      <c r="U195" s="66"/>
      <c r="V195" s="66"/>
      <c r="W195" s="112"/>
      <c r="X195" s="81"/>
      <c r="Y195" s="112"/>
      <c r="Z195" s="81"/>
      <c r="AA195" s="12"/>
      <c r="AB195" s="12"/>
      <c r="AC195" s="12"/>
      <c r="AD195" s="12"/>
      <c r="AE195" s="12"/>
      <c r="AF195" s="12"/>
      <c r="AG195" s="12"/>
      <c r="AH195" s="66"/>
    </row>
    <row r="196" spans="1:3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12"/>
      <c r="O196" s="112"/>
      <c r="P196" s="12"/>
      <c r="Q196" s="12"/>
      <c r="R196" s="12"/>
      <c r="S196" s="112"/>
      <c r="T196" s="12"/>
      <c r="U196" s="66"/>
      <c r="V196" s="66"/>
      <c r="W196" s="112"/>
      <c r="X196" s="81"/>
      <c r="Y196" s="112"/>
      <c r="Z196" s="81"/>
      <c r="AA196" s="12"/>
      <c r="AB196" s="12"/>
      <c r="AC196" s="12"/>
      <c r="AD196" s="12"/>
      <c r="AE196" s="12"/>
      <c r="AF196" s="12"/>
      <c r="AG196" s="12"/>
      <c r="AH196" s="66"/>
    </row>
    <row r="197" spans="1:3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12"/>
      <c r="O197" s="112"/>
      <c r="P197" s="12"/>
      <c r="Q197" s="12"/>
      <c r="R197" s="12"/>
      <c r="S197" s="112"/>
      <c r="T197" s="12"/>
      <c r="U197" s="66"/>
      <c r="V197" s="66"/>
      <c r="W197" s="112"/>
      <c r="X197" s="81"/>
      <c r="Y197" s="112"/>
      <c r="Z197" s="81"/>
      <c r="AA197" s="12"/>
      <c r="AB197" s="12"/>
      <c r="AC197" s="12"/>
      <c r="AD197" s="12"/>
      <c r="AE197" s="12"/>
      <c r="AF197" s="12"/>
      <c r="AG197" s="12"/>
      <c r="AH197" s="66"/>
    </row>
    <row r="198" spans="1:3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12"/>
      <c r="O198" s="112"/>
      <c r="P198" s="12"/>
      <c r="Q198" s="12"/>
      <c r="R198" s="12"/>
      <c r="S198" s="112"/>
      <c r="T198" s="12"/>
      <c r="U198" s="66"/>
      <c r="V198" s="66"/>
      <c r="W198" s="112"/>
      <c r="X198" s="81"/>
      <c r="Y198" s="112"/>
      <c r="Z198" s="81"/>
      <c r="AA198" s="12"/>
      <c r="AB198" s="12"/>
      <c r="AC198" s="12"/>
      <c r="AD198" s="12"/>
      <c r="AE198" s="12"/>
      <c r="AF198" s="12"/>
      <c r="AG198" s="12"/>
      <c r="AH198" s="66"/>
    </row>
    <row r="199" spans="1:3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12"/>
      <c r="O199" s="112"/>
      <c r="P199" s="12"/>
      <c r="Q199" s="12"/>
      <c r="R199" s="12"/>
      <c r="S199" s="112"/>
      <c r="T199" s="12"/>
      <c r="U199" s="66"/>
      <c r="V199" s="66"/>
      <c r="W199" s="112"/>
      <c r="X199" s="81"/>
      <c r="Y199" s="112"/>
      <c r="Z199" s="81"/>
      <c r="AA199" s="12"/>
      <c r="AB199" s="12"/>
      <c r="AC199" s="12"/>
      <c r="AD199" s="12"/>
      <c r="AE199" s="12"/>
      <c r="AF199" s="12"/>
      <c r="AG199" s="12"/>
      <c r="AH199" s="66"/>
    </row>
    <row r="200" spans="1:3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12"/>
      <c r="O200" s="112"/>
      <c r="P200" s="12"/>
      <c r="Q200" s="12"/>
      <c r="R200" s="12"/>
      <c r="S200" s="112"/>
      <c r="T200" s="12"/>
      <c r="U200" s="66"/>
      <c r="V200" s="66"/>
      <c r="W200" s="112"/>
      <c r="X200" s="81"/>
      <c r="Y200" s="112"/>
      <c r="Z200" s="81"/>
      <c r="AA200" s="12"/>
      <c r="AB200" s="12"/>
      <c r="AC200" s="12"/>
      <c r="AD200" s="12"/>
      <c r="AE200" s="12"/>
      <c r="AF200" s="12"/>
      <c r="AG200" s="12"/>
      <c r="AH200" s="66"/>
    </row>
    <row r="201" spans="1:3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28"/>
      <c r="O201" s="113"/>
      <c r="P201" s="28"/>
      <c r="Q201" s="28"/>
      <c r="R201" s="28"/>
      <c r="S201" s="113"/>
      <c r="T201" s="28"/>
      <c r="U201" s="67"/>
      <c r="X201" s="82"/>
      <c r="Y201" s="113"/>
      <c r="Z201" s="82"/>
      <c r="AA201" s="28"/>
      <c r="AC201" s="28"/>
      <c r="AG201" s="28"/>
    </row>
    <row r="202" spans="1:3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114"/>
      <c r="P202" s="30"/>
      <c r="Q202" s="30"/>
      <c r="R202" s="30"/>
      <c r="S202" s="114"/>
      <c r="T202" s="30"/>
      <c r="U202" s="68"/>
      <c r="X202" s="83"/>
      <c r="Y202" s="114"/>
      <c r="Z202" s="83"/>
      <c r="AA202" s="30"/>
      <c r="AC202" s="30"/>
      <c r="AG202" s="30"/>
    </row>
    <row r="203" spans="1:3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114"/>
      <c r="P203" s="30"/>
      <c r="Q203" s="30"/>
      <c r="R203" s="30"/>
      <c r="S203" s="114"/>
      <c r="T203" s="30"/>
      <c r="U203" s="68"/>
      <c r="X203" s="83"/>
      <c r="Y203" s="114"/>
      <c r="Z203" s="83"/>
      <c r="AA203" s="30"/>
      <c r="AC203" s="30"/>
      <c r="AG203" s="30"/>
    </row>
    <row r="204" spans="1:3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114"/>
      <c r="P204" s="30"/>
      <c r="Q204" s="30"/>
      <c r="R204" s="30"/>
      <c r="S204" s="114"/>
      <c r="T204" s="30"/>
      <c r="U204" s="68"/>
      <c r="X204" s="83"/>
      <c r="Y204" s="114"/>
      <c r="Z204" s="83"/>
      <c r="AA204" s="30"/>
      <c r="AC204" s="30"/>
      <c r="AG204" s="30"/>
    </row>
    <row r="205" spans="1:3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114"/>
      <c r="P205" s="30"/>
      <c r="Q205" s="30"/>
      <c r="R205" s="30"/>
      <c r="S205" s="114"/>
      <c r="T205" s="30"/>
      <c r="U205" s="68"/>
      <c r="X205" s="83"/>
      <c r="Y205" s="114"/>
      <c r="Z205" s="83"/>
      <c r="AA205" s="30"/>
      <c r="AC205" s="30"/>
      <c r="AG205" s="30"/>
    </row>
    <row r="206" spans="1:3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114"/>
      <c r="P206" s="30"/>
      <c r="Q206" s="30"/>
      <c r="R206" s="30"/>
      <c r="S206" s="114"/>
      <c r="T206" s="30"/>
      <c r="U206" s="68"/>
      <c r="X206" s="83"/>
      <c r="Y206" s="114"/>
      <c r="Z206" s="83"/>
      <c r="AA206" s="30"/>
      <c r="AC206" s="30"/>
      <c r="AG206" s="30"/>
    </row>
    <row r="207" spans="1:3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114"/>
      <c r="P207" s="30"/>
      <c r="Q207" s="30"/>
      <c r="R207" s="30"/>
      <c r="S207" s="114"/>
      <c r="T207" s="30"/>
      <c r="U207" s="68"/>
      <c r="X207" s="83"/>
      <c r="Y207" s="114"/>
      <c r="Z207" s="83"/>
      <c r="AA207" s="30"/>
      <c r="AC207" s="30"/>
      <c r="AG207" s="30"/>
    </row>
    <row r="208" spans="1:3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114"/>
      <c r="P208" s="30"/>
      <c r="Q208" s="30"/>
      <c r="R208" s="30"/>
      <c r="S208" s="114"/>
      <c r="T208" s="30"/>
      <c r="U208" s="68"/>
      <c r="X208" s="83"/>
      <c r="Y208" s="114"/>
      <c r="Z208" s="83"/>
      <c r="AA208" s="30"/>
      <c r="AC208" s="30"/>
      <c r="AG208" s="30"/>
    </row>
    <row r="209" spans="1:3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114"/>
      <c r="P209" s="30"/>
      <c r="Q209" s="30"/>
      <c r="R209" s="30"/>
      <c r="S209" s="114"/>
      <c r="T209" s="30"/>
      <c r="U209" s="68"/>
      <c r="X209" s="83"/>
      <c r="Y209" s="114"/>
      <c r="Z209" s="83"/>
      <c r="AA209" s="30"/>
      <c r="AC209" s="30"/>
      <c r="AG209" s="30"/>
    </row>
    <row r="210" spans="1:3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114"/>
      <c r="P210" s="30"/>
      <c r="Q210" s="30"/>
      <c r="R210" s="30"/>
      <c r="S210" s="114"/>
      <c r="T210" s="30"/>
      <c r="U210" s="68"/>
      <c r="X210" s="83"/>
      <c r="Y210" s="114"/>
      <c r="Z210" s="83"/>
      <c r="AA210" s="30"/>
      <c r="AC210" s="30"/>
      <c r="AG210" s="30"/>
    </row>
    <row r="211" spans="1:3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114"/>
      <c r="P211" s="30"/>
      <c r="Q211" s="30"/>
      <c r="R211" s="30"/>
      <c r="S211" s="114"/>
      <c r="T211" s="30"/>
      <c r="U211" s="68"/>
      <c r="X211" s="83"/>
      <c r="Y211" s="114"/>
      <c r="Z211" s="83"/>
      <c r="AA211" s="30"/>
      <c r="AC211" s="30"/>
      <c r="AG211" s="30"/>
    </row>
    <row r="212" spans="1:3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114"/>
      <c r="P212" s="30"/>
      <c r="Q212" s="30"/>
      <c r="R212" s="30"/>
      <c r="S212" s="114"/>
      <c r="T212" s="30"/>
      <c r="U212" s="68"/>
      <c r="X212" s="83"/>
      <c r="Y212" s="114"/>
      <c r="Z212" s="83"/>
      <c r="AA212" s="30"/>
      <c r="AC212" s="30"/>
      <c r="AG212" s="30"/>
    </row>
    <row r="213" spans="1:3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114"/>
      <c r="P213" s="30"/>
      <c r="Q213" s="30"/>
      <c r="R213" s="30"/>
      <c r="S213" s="114"/>
      <c r="T213" s="30"/>
      <c r="U213" s="68"/>
      <c r="X213" s="83"/>
      <c r="Y213" s="114"/>
      <c r="Z213" s="83"/>
      <c r="AA213" s="30"/>
      <c r="AC213" s="30"/>
      <c r="AG213" s="30"/>
    </row>
    <row r="214" spans="1:3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114"/>
      <c r="P214" s="30"/>
      <c r="Q214" s="30"/>
      <c r="R214" s="30"/>
      <c r="S214" s="114"/>
      <c r="T214" s="30"/>
      <c r="U214" s="68"/>
      <c r="X214" s="83"/>
      <c r="Y214" s="114"/>
      <c r="Z214" s="83"/>
      <c r="AA214" s="30"/>
      <c r="AC214" s="30"/>
      <c r="AG214" s="30"/>
    </row>
    <row r="215" spans="1:3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114"/>
      <c r="P215" s="30"/>
      <c r="Q215" s="30"/>
      <c r="R215" s="30"/>
      <c r="S215" s="114"/>
      <c r="T215" s="30"/>
      <c r="U215" s="68"/>
      <c r="X215" s="83"/>
      <c r="Y215" s="114"/>
      <c r="Z215" s="83"/>
      <c r="AA215" s="30"/>
      <c r="AC215" s="30"/>
      <c r="AG215" s="30"/>
    </row>
    <row r="216" spans="1:3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114"/>
      <c r="T216" s="30"/>
      <c r="U216" s="68"/>
      <c r="X216" s="83"/>
      <c r="Y216" s="114"/>
      <c r="Z216" s="83"/>
      <c r="AA216" s="30"/>
      <c r="AC216" s="30"/>
      <c r="AG216" s="30"/>
    </row>
    <row r="217" spans="1:3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114"/>
      <c r="T217" s="30"/>
      <c r="U217" s="68"/>
      <c r="X217" s="83"/>
      <c r="Y217" s="114"/>
      <c r="Z217" s="83"/>
      <c r="AA217" s="30"/>
      <c r="AC217" s="30"/>
      <c r="AG217" s="30"/>
    </row>
    <row r="218" spans="1:3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114"/>
      <c r="T218" s="30"/>
      <c r="U218" s="68"/>
      <c r="X218" s="83"/>
      <c r="Y218" s="114"/>
      <c r="Z218" s="83"/>
      <c r="AA218" s="30"/>
      <c r="AC218" s="30"/>
      <c r="AG218" s="30"/>
    </row>
    <row r="219" spans="1:3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114"/>
      <c r="T219" s="30"/>
      <c r="U219" s="68"/>
      <c r="X219" s="83"/>
      <c r="Y219" s="114"/>
      <c r="Z219" s="83"/>
      <c r="AA219" s="30"/>
      <c r="AC219" s="30"/>
      <c r="AG219" s="30"/>
    </row>
    <row r="220" spans="1:3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114"/>
      <c r="T220" s="30"/>
      <c r="U220" s="68"/>
      <c r="X220" s="83"/>
      <c r="Y220" s="114"/>
      <c r="Z220" s="83"/>
      <c r="AA220" s="30"/>
      <c r="AC220" s="30"/>
      <c r="AG220" s="30"/>
    </row>
    <row r="221" spans="1:3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114"/>
      <c r="T221" s="30"/>
      <c r="U221" s="68"/>
      <c r="X221" s="83"/>
      <c r="Y221" s="114"/>
      <c r="Z221" s="83"/>
      <c r="AA221" s="30"/>
      <c r="AC221" s="30"/>
      <c r="AG221" s="30"/>
    </row>
    <row r="222" spans="1:3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114"/>
      <c r="T222" s="30"/>
      <c r="U222" s="68"/>
      <c r="X222" s="83"/>
      <c r="Y222" s="114"/>
      <c r="Z222" s="83"/>
      <c r="AA222" s="30"/>
      <c r="AC222" s="30"/>
      <c r="AG222" s="30"/>
    </row>
    <row r="223" spans="1:3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114"/>
      <c r="T223" s="30"/>
      <c r="U223" s="68"/>
      <c r="X223" s="83"/>
      <c r="Y223" s="114"/>
      <c r="Z223" s="83"/>
      <c r="AA223" s="30"/>
      <c r="AC223" s="30"/>
      <c r="AG223" s="30"/>
    </row>
    <row r="224" spans="1:3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114"/>
      <c r="T224" s="30"/>
      <c r="U224" s="68"/>
      <c r="X224" s="83"/>
      <c r="Y224" s="114"/>
      <c r="Z224" s="83"/>
      <c r="AA224" s="30"/>
      <c r="AC224" s="30"/>
      <c r="AG224" s="30"/>
    </row>
    <row r="225" spans="1:3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114"/>
      <c r="T225" s="30"/>
      <c r="U225" s="68"/>
      <c r="X225" s="83"/>
      <c r="Y225" s="114"/>
      <c r="Z225" s="83"/>
      <c r="AA225" s="30"/>
      <c r="AC225" s="30"/>
      <c r="AG225" s="30"/>
    </row>
    <row r="226" spans="1:3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114"/>
      <c r="T226" s="30"/>
      <c r="U226" s="68"/>
      <c r="X226" s="83"/>
      <c r="Y226" s="114"/>
      <c r="Z226" s="83"/>
      <c r="AA226" s="30"/>
      <c r="AC226" s="30"/>
      <c r="AG226" s="30"/>
    </row>
    <row r="227" spans="1:33">
      <c r="M227" s="30"/>
      <c r="N227" s="30"/>
      <c r="O227" s="114"/>
      <c r="P227" s="30"/>
      <c r="Q227" s="30"/>
      <c r="R227" s="30"/>
      <c r="S227" s="114"/>
      <c r="T227" s="30"/>
      <c r="U227" s="68"/>
      <c r="X227" s="83"/>
      <c r="Y227" s="114"/>
      <c r="Z227" s="83"/>
      <c r="AA227" s="30"/>
      <c r="AC227" s="30"/>
      <c r="AG227" s="30"/>
    </row>
    <row r="228" spans="1:33">
      <c r="M228" s="30"/>
      <c r="N228" s="30"/>
      <c r="O228" s="114"/>
      <c r="P228" s="30"/>
      <c r="Q228" s="30"/>
      <c r="R228" s="30"/>
      <c r="S228" s="114"/>
      <c r="T228" s="30"/>
      <c r="U228" s="68"/>
      <c r="X228" s="83"/>
      <c r="Y228" s="114"/>
      <c r="Z228" s="83"/>
      <c r="AA228" s="30"/>
      <c r="AC228" s="30"/>
      <c r="AG228" s="30"/>
    </row>
    <row r="229" spans="1:33">
      <c r="M229" s="30"/>
      <c r="N229" s="30"/>
      <c r="O229" s="114"/>
      <c r="P229" s="30"/>
      <c r="Q229" s="30"/>
      <c r="R229" s="30"/>
      <c r="S229" s="114"/>
      <c r="T229" s="30"/>
      <c r="U229" s="68"/>
      <c r="X229" s="83"/>
      <c r="Y229" s="114"/>
      <c r="Z229" s="83"/>
      <c r="AA229" s="30"/>
      <c r="AC229" s="30"/>
      <c r="AG229" s="30"/>
    </row>
    <row r="230" spans="1:33">
      <c r="M230" s="30"/>
      <c r="N230" s="30"/>
      <c r="O230" s="114"/>
      <c r="P230" s="30"/>
      <c r="Q230" s="30"/>
      <c r="R230" s="30"/>
      <c r="S230" s="114"/>
      <c r="T230" s="30"/>
      <c r="U230" s="68"/>
      <c r="X230" s="83"/>
      <c r="Y230" s="114"/>
      <c r="Z230" s="83"/>
      <c r="AA230" s="30"/>
      <c r="AC230" s="30"/>
      <c r="AG230" s="30"/>
    </row>
    <row r="231" spans="1:33">
      <c r="M231" s="30"/>
      <c r="N231" s="30"/>
      <c r="O231" s="114"/>
      <c r="P231" s="30"/>
      <c r="Q231" s="30"/>
      <c r="R231" s="30"/>
      <c r="S231" s="114"/>
      <c r="T231" s="30"/>
      <c r="U231" s="68"/>
      <c r="X231" s="83"/>
      <c r="Y231" s="114"/>
      <c r="Z231" s="83"/>
      <c r="AA231" s="30"/>
      <c r="AC231" s="30"/>
      <c r="AG231" s="30"/>
    </row>
    <row r="232" spans="1:33">
      <c r="M232" s="30"/>
      <c r="N232" s="30"/>
      <c r="O232" s="114"/>
      <c r="P232" s="30"/>
      <c r="Q232" s="30"/>
      <c r="R232" s="30"/>
      <c r="S232" s="114"/>
      <c r="T232" s="30"/>
      <c r="U232" s="68"/>
      <c r="X232" s="83"/>
      <c r="Y232" s="114"/>
      <c r="Z232" s="83"/>
      <c r="AA232" s="30"/>
      <c r="AC232" s="30"/>
      <c r="AG232" s="30"/>
    </row>
    <row r="233" spans="1:33">
      <c r="M233" s="30"/>
      <c r="N233" s="30"/>
      <c r="O233" s="114"/>
      <c r="P233" s="30"/>
      <c r="Q233" s="30"/>
      <c r="R233" s="30"/>
      <c r="S233" s="114"/>
      <c r="T233" s="30"/>
      <c r="U233" s="68"/>
      <c r="X233" s="83"/>
      <c r="Y233" s="114"/>
      <c r="Z233" s="83"/>
      <c r="AA233" s="30"/>
      <c r="AC233" s="30"/>
      <c r="AG233" s="30"/>
    </row>
    <row r="234" spans="1:33">
      <c r="M234" s="30"/>
      <c r="N234" s="30"/>
      <c r="O234" s="114"/>
      <c r="P234" s="30"/>
      <c r="Q234" s="30"/>
      <c r="R234" s="30"/>
      <c r="S234" s="114"/>
      <c r="T234" s="30"/>
      <c r="U234" s="68"/>
      <c r="X234" s="83"/>
      <c r="Y234" s="114"/>
      <c r="Z234" s="83"/>
      <c r="AA234" s="30"/>
      <c r="AC234" s="30"/>
      <c r="AG234" s="30"/>
    </row>
    <row r="235" spans="1:33">
      <c r="M235" s="30"/>
      <c r="N235" s="30"/>
      <c r="O235" s="114"/>
      <c r="P235" s="30"/>
      <c r="Q235" s="30"/>
      <c r="R235" s="30"/>
      <c r="S235" s="114"/>
      <c r="T235" s="30"/>
      <c r="U235" s="68"/>
      <c r="X235" s="83"/>
      <c r="Y235" s="114"/>
      <c r="Z235" s="83"/>
      <c r="AA235" s="30"/>
      <c r="AC235" s="30"/>
      <c r="AG235" s="30"/>
    </row>
    <row r="236" spans="1:33">
      <c r="M236" s="30"/>
      <c r="N236" s="30"/>
      <c r="O236" s="114"/>
      <c r="P236" s="30"/>
      <c r="Q236" s="30"/>
      <c r="R236" s="30"/>
      <c r="S236" s="114"/>
      <c r="T236" s="30"/>
      <c r="X236" s="83"/>
      <c r="Y236" s="114"/>
      <c r="Z236" s="83"/>
      <c r="AC236" s="30"/>
    </row>
    <row r="237" spans="1:33">
      <c r="M237" s="30"/>
      <c r="N237" s="30"/>
      <c r="O237" s="114"/>
      <c r="P237" s="30"/>
      <c r="Q237" s="30"/>
      <c r="R237" s="30"/>
      <c r="S237" s="114"/>
      <c r="T237" s="30"/>
      <c r="X237" s="83"/>
      <c r="Y237" s="114"/>
      <c r="Z237" s="83"/>
      <c r="AC237" s="30"/>
    </row>
    <row r="238" spans="1:33">
      <c r="M238" s="30"/>
      <c r="N238" s="30"/>
      <c r="O238" s="114"/>
      <c r="P238" s="30"/>
      <c r="Q238" s="30"/>
      <c r="R238" s="30"/>
      <c r="S238" s="114"/>
      <c r="T238" s="30"/>
      <c r="X238" s="83"/>
      <c r="Y238" s="114"/>
      <c r="Z238" s="83"/>
      <c r="AC238" s="30"/>
    </row>
    <row r="239" spans="1:33">
      <c r="M239" s="30"/>
      <c r="N239" s="30"/>
      <c r="O239" s="114"/>
      <c r="P239" s="30"/>
      <c r="Q239" s="30"/>
      <c r="R239" s="30"/>
      <c r="S239" s="114"/>
      <c r="T239" s="30"/>
      <c r="X239" s="83"/>
      <c r="Y239" s="114"/>
      <c r="Z239" s="83"/>
      <c r="AC239" s="30"/>
    </row>
    <row r="240" spans="1:33">
      <c r="M240" s="30"/>
      <c r="N240" s="30"/>
      <c r="O240" s="114"/>
      <c r="P240" s="30"/>
      <c r="Q240" s="30"/>
      <c r="R240" s="30"/>
      <c r="S240" s="114"/>
      <c r="T240" s="30"/>
      <c r="X240" s="83"/>
      <c r="Y240" s="114"/>
      <c r="Z240" s="83"/>
      <c r="AC240" s="30"/>
    </row>
    <row r="241" spans="13:29">
      <c r="M241" s="30"/>
      <c r="N241" s="30"/>
      <c r="O241" s="114"/>
      <c r="P241" s="30"/>
      <c r="Q241" s="30"/>
      <c r="R241" s="30"/>
      <c r="S241" s="114"/>
      <c r="T241" s="30"/>
      <c r="X241" s="83"/>
      <c r="Y241" s="114"/>
      <c r="Z241" s="83"/>
      <c r="AC241" s="30"/>
    </row>
    <row r="242" spans="13:29">
      <c r="M242" s="30"/>
      <c r="N242" s="30"/>
      <c r="O242" s="114"/>
      <c r="P242" s="30"/>
      <c r="Q242" s="30"/>
      <c r="R242" s="30"/>
      <c r="S242" s="114"/>
      <c r="T242" s="30"/>
      <c r="X242" s="83"/>
      <c r="Y242" s="114"/>
      <c r="Z242" s="83"/>
      <c r="AC242" s="30"/>
    </row>
    <row r="243" spans="13:29">
      <c r="M243" s="30"/>
      <c r="N243" s="30"/>
      <c r="O243" s="114"/>
      <c r="P243" s="30"/>
      <c r="Q243" s="30"/>
      <c r="R243" s="30"/>
      <c r="S243" s="114"/>
      <c r="T243" s="30"/>
      <c r="X243" s="83"/>
      <c r="Y243" s="114"/>
      <c r="Z243" s="83"/>
      <c r="AC243" s="30"/>
    </row>
    <row r="244" spans="13:29">
      <c r="M244" s="30"/>
      <c r="N244" s="30"/>
      <c r="O244" s="114"/>
      <c r="P244" s="30"/>
      <c r="Q244" s="30"/>
      <c r="R244" s="30"/>
      <c r="S244" s="114"/>
      <c r="T244" s="30"/>
      <c r="X244" s="83"/>
      <c r="Y244" s="114"/>
      <c r="Z244" s="83"/>
      <c r="AC244" s="30"/>
    </row>
    <row r="245" spans="13:29">
      <c r="M245" s="30"/>
      <c r="N245" s="30"/>
      <c r="O245" s="114"/>
      <c r="P245" s="30"/>
      <c r="Q245" s="30"/>
      <c r="R245" s="30"/>
      <c r="S245" s="114"/>
      <c r="T245" s="30"/>
      <c r="X245" s="83"/>
      <c r="Y245" s="114"/>
      <c r="Z245" s="83"/>
      <c r="AC245" s="30"/>
    </row>
    <row r="246" spans="13:29">
      <c r="M246" s="30"/>
      <c r="N246" s="30"/>
      <c r="O246" s="114"/>
      <c r="P246" s="30"/>
      <c r="Q246" s="30"/>
      <c r="R246" s="30"/>
      <c r="S246" s="114"/>
      <c r="T246" s="30"/>
      <c r="X246" s="83"/>
      <c r="Y246" s="114"/>
      <c r="Z246" s="83"/>
      <c r="AC246" s="30"/>
    </row>
    <row r="247" spans="13:29">
      <c r="M247" s="30"/>
      <c r="N247" s="30"/>
      <c r="O247" s="114"/>
      <c r="P247" s="30"/>
      <c r="Q247" s="30"/>
      <c r="R247" s="30"/>
      <c r="S247" s="114"/>
      <c r="T247" s="30"/>
      <c r="X247" s="83"/>
      <c r="Y247" s="114"/>
      <c r="Z247" s="83"/>
      <c r="AC247" s="30"/>
    </row>
    <row r="248" spans="13:29">
      <c r="M248" s="30"/>
      <c r="N248" s="30"/>
      <c r="O248" s="114"/>
      <c r="P248" s="30"/>
      <c r="Q248" s="30"/>
      <c r="R248" s="30"/>
      <c r="S248" s="114"/>
      <c r="T248" s="30"/>
      <c r="X248" s="83"/>
      <c r="Y248" s="114"/>
      <c r="Z248" s="83"/>
      <c r="AC248" s="30"/>
    </row>
    <row r="249" spans="13:29">
      <c r="M249" s="30"/>
      <c r="N249" s="30"/>
      <c r="O249" s="114"/>
      <c r="P249" s="30"/>
      <c r="Q249" s="30"/>
      <c r="R249" s="30"/>
      <c r="S249" s="114"/>
      <c r="T249" s="30"/>
      <c r="X249" s="83"/>
      <c r="Y249" s="114"/>
      <c r="Z249" s="83"/>
      <c r="AC249" s="30"/>
    </row>
    <row r="250" spans="13:29">
      <c r="M250" s="30"/>
      <c r="N250" s="30"/>
      <c r="O250" s="114"/>
      <c r="P250" s="30"/>
      <c r="Q250" s="30"/>
      <c r="R250" s="30"/>
      <c r="S250" s="114"/>
      <c r="T250" s="30"/>
      <c r="X250" s="83"/>
      <c r="Y250" s="114"/>
      <c r="Z250" s="83"/>
      <c r="AC250" s="30"/>
    </row>
    <row r="251" spans="13:29">
      <c r="M251" s="30"/>
      <c r="N251" s="30"/>
      <c r="O251" s="114"/>
      <c r="P251" s="30"/>
      <c r="Q251" s="30"/>
      <c r="R251" s="30"/>
      <c r="S251" s="114"/>
      <c r="T251" s="30"/>
      <c r="X251" s="83"/>
      <c r="Y251" s="114"/>
      <c r="Z251" s="83"/>
      <c r="AC251" s="30"/>
    </row>
    <row r="252" spans="13:29">
      <c r="N252" s="30"/>
      <c r="O252" s="114"/>
      <c r="P252" s="30"/>
      <c r="Q252" s="30"/>
      <c r="R252" s="30"/>
      <c r="S252" s="114"/>
      <c r="T252" s="30"/>
      <c r="X252" s="83"/>
      <c r="Y252" s="114"/>
      <c r="Z252" s="83"/>
      <c r="AC252" s="30"/>
    </row>
    <row r="253" spans="13:29">
      <c r="N253" s="30"/>
      <c r="O253" s="114"/>
      <c r="P253" s="30"/>
      <c r="Q253" s="30"/>
      <c r="R253" s="30"/>
      <c r="S253" s="114"/>
      <c r="T253" s="30"/>
      <c r="X253" s="83"/>
      <c r="Y253" s="114"/>
      <c r="Z253" s="83"/>
      <c r="AC253" s="30"/>
    </row>
    <row r="254" spans="13:29">
      <c r="N254" s="30"/>
      <c r="O254" s="114"/>
      <c r="P254" s="30"/>
      <c r="Q254" s="30"/>
      <c r="R254" s="30"/>
      <c r="S254" s="114"/>
      <c r="T254" s="30"/>
      <c r="X254" s="83"/>
      <c r="Y254" s="114"/>
      <c r="Z254" s="83"/>
      <c r="AC254" s="30"/>
    </row>
    <row r="255" spans="13:29">
      <c r="N255" s="30"/>
      <c r="O255" s="114"/>
      <c r="P255" s="30"/>
      <c r="Q255" s="30"/>
      <c r="R255" s="30"/>
      <c r="S255" s="114"/>
      <c r="T255" s="30"/>
      <c r="X255" s="83"/>
      <c r="Y255" s="114"/>
      <c r="Z255" s="83"/>
      <c r="AC255" s="30"/>
    </row>
    <row r="256" spans="13:29">
      <c r="N256" s="30"/>
      <c r="O256" s="114"/>
      <c r="P256" s="30"/>
      <c r="Q256" s="30"/>
      <c r="R256" s="30"/>
      <c r="S256" s="114"/>
      <c r="T256" s="30"/>
      <c r="X256" s="83"/>
      <c r="Y256" s="114"/>
      <c r="Z256" s="83"/>
      <c r="AC256" s="30"/>
    </row>
    <row r="257" spans="14:29">
      <c r="N257" s="30"/>
      <c r="O257" s="114"/>
      <c r="P257" s="30"/>
      <c r="Q257" s="30"/>
      <c r="R257" s="30"/>
      <c r="S257" s="114"/>
      <c r="T257" s="30"/>
      <c r="X257" s="83"/>
      <c r="Y257" s="114"/>
      <c r="Z257" s="83"/>
      <c r="AC257" s="30"/>
    </row>
    <row r="258" spans="14:29">
      <c r="N258" s="30"/>
      <c r="O258" s="114"/>
      <c r="P258" s="30"/>
      <c r="Q258" s="30"/>
      <c r="R258" s="30"/>
      <c r="S258" s="114"/>
      <c r="T258" s="30"/>
      <c r="X258" s="83"/>
      <c r="Y258" s="114"/>
      <c r="Z258" s="83"/>
      <c r="AC258" s="30"/>
    </row>
  </sheetData>
  <mergeCells count="1">
    <mergeCell ref="R5:S5"/>
  </mergeCells>
  <conditionalFormatting sqref="G12:G17">
    <cfRule type="cellIs" dxfId="84" priority="13" operator="lessThan">
      <formula>0</formula>
    </cfRule>
    <cfRule type="cellIs" dxfId="83" priority="14" operator="greaterThan">
      <formula>0</formula>
    </cfRule>
  </conditionalFormatting>
  <conditionalFormatting sqref="Q12:Q17">
    <cfRule type="cellIs" dxfId="82" priority="9" operator="lessThan">
      <formula>0</formula>
    </cfRule>
    <cfRule type="cellIs" dxfId="81" priority="10" operator="greaterThan">
      <formula>0</formula>
    </cfRule>
  </conditionalFormatting>
  <conditionalFormatting sqref="S12:S17">
    <cfRule type="cellIs" dxfId="80" priority="7" operator="lessThan">
      <formula>0</formula>
    </cfRule>
    <cfRule type="cellIs" dxfId="79" priority="8" operator="greaterThan">
      <formula>0</formula>
    </cfRule>
  </conditionalFormatting>
  <conditionalFormatting sqref="M12:M17">
    <cfRule type="cellIs" dxfId="78" priority="5" operator="lessThan">
      <formula>0</formula>
    </cfRule>
    <cfRule type="cellIs" dxfId="77" priority="6" operator="greaterThan">
      <formula>0</formula>
    </cfRule>
  </conditionalFormatting>
  <conditionalFormatting sqref="O12:O17">
    <cfRule type="cellIs" dxfId="76" priority="3" operator="lessThan">
      <formula>0</formula>
    </cfRule>
    <cfRule type="cellIs" dxfId="75" priority="4" operator="greaterThan">
      <formula>0</formula>
    </cfRule>
  </conditionalFormatting>
  <conditionalFormatting sqref="I12:I17">
    <cfRule type="cellIs" dxfId="74" priority="1" operator="lessThan">
      <formula>0</formula>
    </cfRule>
    <cfRule type="cellIs" dxfId="7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A26E-0CDC-43D2-857D-80CBC0D04DBA}">
  <dimension ref="A1"/>
  <sheetViews>
    <sheetView workbookViewId="0">
      <selection activeCell="O18" sqref="O1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310"/>
  <sheetViews>
    <sheetView zoomScale="86" zoomScaleNormal="86" workbookViewId="0">
      <selection activeCell="K10" sqref="K10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54296875" customWidth="1"/>
    <col min="8" max="8" width="4.6328125" customWidth="1"/>
    <col min="9" max="9" width="6.36328125" customWidth="1"/>
    <col min="10" max="10" width="5.54296875" style="249" customWidth="1"/>
    <col min="11" max="11" width="1.453125" style="328" customWidth="1"/>
    <col min="12" max="12" width="5.6328125" style="98" customWidth="1"/>
    <col min="13" max="13" width="5.54296875" customWidth="1"/>
    <col min="14" max="14" width="1.6328125" customWidth="1"/>
    <col min="15" max="15" width="5.54296875" style="98" customWidth="1"/>
    <col min="16" max="16" width="5.36328125" customWidth="1"/>
    <col min="17" max="17" width="6" customWidth="1"/>
    <col min="18" max="18" width="7.08984375" customWidth="1"/>
    <col min="19" max="19" width="6.36328125" customWidth="1"/>
    <col min="20" max="20" width="7.453125" style="98" customWidth="1"/>
    <col min="21" max="21" width="5.90625" customWidth="1"/>
    <col min="22" max="22" width="6.36328125" style="98" customWidth="1"/>
    <col min="23" max="23" width="7" customWidth="1"/>
    <col min="24" max="24" width="8.81640625" style="98" customWidth="1"/>
    <col min="25" max="25" width="7.36328125" style="9" customWidth="1"/>
    <col min="26" max="26" width="7.36328125" customWidth="1"/>
    <col min="27" max="27" width="7.54296875" style="98" customWidth="1"/>
    <col min="28" max="28" width="8.54296875" style="9" customWidth="1"/>
    <col min="29" max="29" width="8" customWidth="1"/>
    <col min="30" max="30" width="5.90625" style="117" customWidth="1"/>
    <col min="31" max="31" width="8.36328125" customWidth="1"/>
    <col min="32" max="32" width="5.54296875" style="98" customWidth="1"/>
    <col min="33" max="33" width="7.81640625" customWidth="1"/>
    <col min="34" max="34" width="7.54296875" customWidth="1"/>
    <col min="35" max="35" width="6.90625" customWidth="1"/>
    <col min="37" max="37" width="6.90625" customWidth="1"/>
    <col min="38" max="38" width="12.36328125" customWidth="1"/>
    <col min="39" max="39" width="14.54296875" customWidth="1"/>
    <col min="47" max="47" width="14" customWidth="1"/>
    <col min="48" max="48" width="12.54296875" customWidth="1"/>
    <col min="49" max="49" width="10.90625" customWidth="1"/>
  </cols>
  <sheetData>
    <row r="1" spans="1:53">
      <c r="A1" s="37"/>
      <c r="B1" s="37"/>
      <c r="C1" s="37"/>
      <c r="D1" s="37"/>
      <c r="E1" s="37"/>
      <c r="F1" s="40"/>
      <c r="G1" s="40"/>
      <c r="H1" s="40"/>
      <c r="I1" s="40"/>
      <c r="J1" s="283"/>
      <c r="K1" s="283"/>
      <c r="L1" s="109"/>
      <c r="M1" s="40"/>
      <c r="N1" s="40"/>
      <c r="O1" s="109"/>
      <c r="P1" s="40"/>
      <c r="Q1" s="40"/>
      <c r="R1" s="40"/>
      <c r="S1" s="40"/>
      <c r="T1" s="109"/>
      <c r="U1" s="40"/>
      <c r="V1" s="109"/>
      <c r="W1" s="40"/>
      <c r="X1" s="109"/>
      <c r="Y1" s="143"/>
      <c r="Z1" s="40"/>
      <c r="AA1" s="109"/>
      <c r="AB1" s="40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53" s="162" customFormat="1" ht="31.8">
      <c r="A2" s="161"/>
      <c r="B2" s="135" t="s">
        <v>378</v>
      </c>
      <c r="C2" s="161"/>
      <c r="D2" s="161"/>
      <c r="E2" s="161"/>
      <c r="F2" s="161"/>
      <c r="G2" s="161"/>
      <c r="H2" s="161"/>
      <c r="I2" s="161"/>
      <c r="J2" s="275"/>
      <c r="K2" s="275"/>
      <c r="L2" s="163"/>
      <c r="M2" s="161"/>
      <c r="N2" s="161"/>
      <c r="O2" s="163"/>
      <c r="P2" s="161"/>
      <c r="Q2" s="161"/>
      <c r="R2" s="135" t="s">
        <v>431</v>
      </c>
      <c r="S2" s="161"/>
      <c r="T2" s="174"/>
      <c r="U2" s="161"/>
      <c r="V2" s="174" t="str">
        <f>+År!B3</f>
        <v>VAK GRIS</v>
      </c>
      <c r="W2" s="161"/>
      <c r="X2" s="163"/>
      <c r="Y2" s="168"/>
      <c r="Z2" s="161"/>
      <c r="AA2" s="163"/>
      <c r="AB2" s="161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53" ht="16.5" customHeight="1">
      <c r="A3" s="37"/>
      <c r="B3" s="128"/>
      <c r="C3" s="37"/>
      <c r="D3" s="37"/>
      <c r="E3" s="37"/>
      <c r="F3" s="40"/>
      <c r="G3" s="40"/>
      <c r="H3" s="40"/>
      <c r="I3" s="40"/>
      <c r="J3" s="283"/>
      <c r="K3" s="283"/>
      <c r="L3" s="109"/>
      <c r="M3" s="40"/>
      <c r="N3" s="40"/>
      <c r="O3" s="109"/>
      <c r="P3" s="40"/>
      <c r="Q3" s="40"/>
      <c r="R3" s="40"/>
      <c r="S3" s="40"/>
      <c r="T3" s="109"/>
      <c r="U3" s="40"/>
      <c r="V3" s="109"/>
      <c r="W3" s="40"/>
      <c r="X3" s="109"/>
      <c r="Y3" s="143"/>
      <c r="Z3" s="40"/>
      <c r="AA3" s="109"/>
      <c r="AB3" s="40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53">
      <c r="A4" s="37"/>
      <c r="B4" s="37"/>
      <c r="C4" s="37"/>
      <c r="D4" s="37"/>
      <c r="E4" s="37"/>
      <c r="F4" s="40"/>
      <c r="G4" s="40"/>
      <c r="H4" s="40"/>
      <c r="I4" s="40"/>
      <c r="J4" s="283"/>
      <c r="K4" s="283"/>
      <c r="L4" s="109"/>
      <c r="M4" s="40"/>
      <c r="N4" s="40"/>
      <c r="O4" s="109"/>
      <c r="P4" s="40"/>
      <c r="Q4" s="40"/>
      <c r="R4" s="40"/>
      <c r="S4" s="40"/>
      <c r="T4" s="109"/>
      <c r="U4" s="40"/>
      <c r="V4" s="109"/>
      <c r="W4" s="40"/>
      <c r="X4" s="109"/>
      <c r="Y4" s="143"/>
      <c r="Z4" s="40"/>
      <c r="AA4" s="109"/>
      <c r="AB4" s="40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 spans="1:53" ht="22.2">
      <c r="A5" s="37"/>
      <c r="B5" s="37"/>
      <c r="C5" s="37"/>
      <c r="D5" s="37"/>
      <c r="E5" s="37"/>
      <c r="F5" s="134" t="s">
        <v>8</v>
      </c>
      <c r="G5" s="134"/>
      <c r="H5" s="345">
        <f>+År!M3</f>
        <v>52</v>
      </c>
      <c r="I5" s="346"/>
      <c r="J5" s="289"/>
      <c r="K5" s="289"/>
      <c r="L5" s="134"/>
      <c r="M5" s="137"/>
      <c r="N5" s="137"/>
      <c r="O5" s="134"/>
      <c r="P5" s="134" t="s">
        <v>370</v>
      </c>
      <c r="Q5" s="187"/>
      <c r="R5" s="137"/>
      <c r="S5" s="187"/>
      <c r="T5" s="137"/>
      <c r="U5" s="352">
        <f>SUM(I11:I27)</f>
        <v>31497</v>
      </c>
      <c r="V5" s="356"/>
      <c r="W5" s="40"/>
      <c r="X5" s="111"/>
      <c r="Y5" s="137"/>
      <c r="Z5" s="137"/>
      <c r="AA5" s="137"/>
      <c r="AB5" s="137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5"/>
      <c r="AP5" s="5"/>
      <c r="AT5" s="5"/>
    </row>
    <row r="6" spans="1:53" ht="17.25" customHeight="1">
      <c r="A6" s="43"/>
      <c r="B6" s="43"/>
      <c r="C6" s="37"/>
      <c r="D6" s="56"/>
      <c r="E6" s="37"/>
      <c r="F6" s="56"/>
      <c r="G6" s="69"/>
      <c r="H6" s="37"/>
      <c r="I6" s="69"/>
      <c r="J6" s="269"/>
      <c r="K6" s="269"/>
      <c r="L6" s="142"/>
      <c r="M6" s="37"/>
      <c r="N6" s="37"/>
      <c r="O6" s="111"/>
      <c r="P6" s="37"/>
      <c r="Q6" s="37"/>
      <c r="R6" s="37"/>
      <c r="S6" s="37"/>
      <c r="T6" s="111"/>
      <c r="U6" s="37"/>
      <c r="V6" s="109"/>
      <c r="W6" s="40"/>
      <c r="X6" s="109"/>
      <c r="Y6" s="143"/>
      <c r="Z6" s="40"/>
      <c r="AA6" s="109"/>
      <c r="AB6" s="40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53" ht="15" customHeight="1">
      <c r="A7" s="43"/>
      <c r="B7" s="43"/>
      <c r="C7" s="37"/>
      <c r="D7" s="56"/>
      <c r="E7" s="37"/>
      <c r="F7" s="56"/>
      <c r="G7" s="69"/>
      <c r="H7" s="37"/>
      <c r="I7" s="69"/>
      <c r="J7" s="269"/>
      <c r="K7" s="269"/>
      <c r="L7" s="142"/>
      <c r="M7" s="37"/>
      <c r="N7" s="37"/>
      <c r="O7" s="111"/>
      <c r="P7" s="37"/>
      <c r="Q7" s="37"/>
      <c r="R7" s="37"/>
      <c r="S7" s="37"/>
      <c r="T7" s="111"/>
      <c r="U7" s="37"/>
      <c r="V7" s="109"/>
      <c r="W7" s="40"/>
      <c r="X7" s="121" t="s">
        <v>457</v>
      </c>
      <c r="Y7" s="84" t="s">
        <v>3</v>
      </c>
      <c r="Z7" s="40"/>
      <c r="AA7" s="109"/>
      <c r="AB7" s="40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 spans="1:53" ht="15.6">
      <c r="A8" s="37"/>
      <c r="B8" s="37"/>
      <c r="C8" s="37"/>
      <c r="D8" s="37"/>
      <c r="E8" s="37"/>
      <c r="F8" s="37"/>
      <c r="G8" s="32" t="s">
        <v>3</v>
      </c>
      <c r="H8" s="37"/>
      <c r="I8" s="37"/>
      <c r="J8" s="269"/>
      <c r="K8" s="269"/>
      <c r="L8" s="37"/>
      <c r="M8" s="37"/>
      <c r="N8" s="37"/>
      <c r="O8" s="37"/>
      <c r="P8" s="37"/>
      <c r="Q8" s="225" t="s">
        <v>361</v>
      </c>
      <c r="R8" s="37"/>
      <c r="S8" s="37"/>
      <c r="T8" s="96" t="s">
        <v>17</v>
      </c>
      <c r="U8" s="37"/>
      <c r="V8" s="96" t="s">
        <v>393</v>
      </c>
      <c r="W8" s="40"/>
      <c r="X8" s="96" t="s">
        <v>458</v>
      </c>
      <c r="Y8" s="73" t="s">
        <v>11</v>
      </c>
      <c r="Z8" s="40"/>
      <c r="AA8" s="96" t="s">
        <v>17</v>
      </c>
      <c r="AB8" s="37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53" ht="15.6">
      <c r="A9" s="37"/>
      <c r="B9" s="37"/>
      <c r="C9" s="37"/>
      <c r="D9" s="37"/>
      <c r="E9" s="37"/>
      <c r="F9" s="37"/>
      <c r="G9" s="32" t="s">
        <v>438</v>
      </c>
      <c r="H9" s="37"/>
      <c r="I9" s="73" t="s">
        <v>3</v>
      </c>
      <c r="J9" s="269"/>
      <c r="K9" s="269"/>
      <c r="L9" s="96" t="s">
        <v>3</v>
      </c>
      <c r="M9" s="37"/>
      <c r="N9" s="37"/>
      <c r="O9" s="96" t="s">
        <v>1</v>
      </c>
      <c r="P9" s="37"/>
      <c r="Q9" s="225" t="s">
        <v>487</v>
      </c>
      <c r="R9" s="32" t="s">
        <v>17</v>
      </c>
      <c r="S9" s="37"/>
      <c r="T9" s="96" t="s">
        <v>397</v>
      </c>
      <c r="U9" s="37"/>
      <c r="V9" s="96" t="s">
        <v>397</v>
      </c>
      <c r="W9" s="32" t="s">
        <v>393</v>
      </c>
      <c r="X9" s="96" t="s">
        <v>456</v>
      </c>
      <c r="Y9" s="73" t="s">
        <v>437</v>
      </c>
      <c r="Z9" s="32" t="s">
        <v>17</v>
      </c>
      <c r="AA9" s="96" t="s">
        <v>397</v>
      </c>
      <c r="AB9" s="37"/>
      <c r="AC9" s="4"/>
      <c r="AD9" s="50"/>
      <c r="AE9" s="50"/>
      <c r="AF9" s="1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</row>
    <row r="10" spans="1:53" ht="15.6">
      <c r="A10" s="37"/>
      <c r="B10" s="43" t="s">
        <v>61</v>
      </c>
      <c r="C10" s="43" t="s">
        <v>378</v>
      </c>
      <c r="D10" s="40"/>
      <c r="E10" s="40"/>
      <c r="F10" s="40"/>
      <c r="G10" s="32" t="s">
        <v>434</v>
      </c>
      <c r="H10" s="115" t="s">
        <v>439</v>
      </c>
      <c r="I10" s="73" t="s">
        <v>11</v>
      </c>
      <c r="J10" s="290" t="s">
        <v>439</v>
      </c>
      <c r="K10" s="290"/>
      <c r="L10" s="96" t="s">
        <v>361</v>
      </c>
      <c r="M10" s="115" t="s">
        <v>439</v>
      </c>
      <c r="N10" s="37"/>
      <c r="O10" s="96" t="s">
        <v>361</v>
      </c>
      <c r="P10" s="115" t="s">
        <v>439</v>
      </c>
      <c r="Q10" s="115">
        <v>2022</v>
      </c>
      <c r="R10" s="32" t="s">
        <v>391</v>
      </c>
      <c r="S10" s="115" t="s">
        <v>439</v>
      </c>
      <c r="T10" s="96" t="s">
        <v>394</v>
      </c>
      <c r="U10" s="115" t="s">
        <v>439</v>
      </c>
      <c r="V10" s="96" t="s">
        <v>394</v>
      </c>
      <c r="W10" s="32" t="s">
        <v>395</v>
      </c>
      <c r="X10" s="96" t="s">
        <v>391</v>
      </c>
      <c r="Y10" s="73" t="s">
        <v>468</v>
      </c>
      <c r="Z10" s="32" t="s">
        <v>29</v>
      </c>
      <c r="AA10" s="96" t="s">
        <v>400</v>
      </c>
      <c r="AB10" s="37"/>
      <c r="AC10" s="4"/>
      <c r="AD10" s="4"/>
      <c r="AE10" s="4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</row>
    <row r="11" spans="1:53" ht="15.6">
      <c r="A11" s="37">
        <v>1</v>
      </c>
      <c r="B11" s="45">
        <f>+'Ark1'!C551</f>
        <v>2024</v>
      </c>
      <c r="C11" s="45">
        <f>+'Ark1'!J551</f>
        <v>103</v>
      </c>
      <c r="D11" s="57" t="str">
        <f>VLOOKUP(C11,RNR!$A$1:$B$27,2)</f>
        <v>Rudshøgda</v>
      </c>
      <c r="E11" s="57">
        <f>+'Ark1'!H551</f>
        <v>1</v>
      </c>
      <c r="F11" s="91" t="str">
        <f>VLOOKUP(E11,RNR!$D$1:$E$2,2)</f>
        <v>N</v>
      </c>
      <c r="G11" s="45" t="str">
        <f>+IF(I11=0,"",'Ark1'!Q551)</f>
        <v/>
      </c>
      <c r="H11" s="140" t="str">
        <f t="shared" ref="H11:H25" si="0">+IF(I11=0,"",G11-G31)</f>
        <v/>
      </c>
      <c r="I11" s="251">
        <f>'Ark1'!R551</f>
        <v>0</v>
      </c>
      <c r="J11" s="291">
        <f>+I11-I29</f>
        <v>0</v>
      </c>
      <c r="K11" s="290"/>
      <c r="L11" s="97" t="str">
        <f>+IF(I11=0,"",'Ark1'!AA551)</f>
        <v/>
      </c>
      <c r="M11" s="144" t="str">
        <f t="shared" ref="M11:M25" si="1">+IF(I11=0,"",L11-L31)</f>
        <v/>
      </c>
      <c r="N11" s="37"/>
      <c r="O11" s="97" t="str">
        <f>+IF(I11=0,"",'Ark1'!AB551)</f>
        <v/>
      </c>
      <c r="P11" s="144" t="str">
        <f t="shared" ref="P11:P25" si="2">+IF(I11=0,"",O11-O31)</f>
        <v/>
      </c>
      <c r="Q11" s="228">
        <f t="shared" ref="Q11:Q25" si="3">IF(I11=0,0,IF(I31=0,"",100*I11/I31))</f>
        <v>0</v>
      </c>
      <c r="R11" s="47" t="str">
        <f>+IF(I11=0,"",'Ark1'!U551)</f>
        <v/>
      </c>
      <c r="S11" s="148" t="str">
        <f t="shared" ref="S11:S25" si="4">+IF(I11=0,"",R11-R31)</f>
        <v/>
      </c>
      <c r="T11" s="97" t="str">
        <f>+IF(I11=0,"",'Ark1'!W551)</f>
        <v/>
      </c>
      <c r="U11" s="144" t="str">
        <f t="shared" ref="U11:U25" si="5">+IF(I11=0,"",T11-T31)</f>
        <v/>
      </c>
      <c r="V11" s="97" t="str">
        <f>+IF(I11=0,"",'Ark1'!X551)</f>
        <v/>
      </c>
      <c r="W11" s="47" t="str">
        <f>+IF(I11=0,"",'Ark1'!Y551)</f>
        <v/>
      </c>
      <c r="X11" s="97" t="str">
        <f>+IF(I11=0,"",'Ark1'!Z551)</f>
        <v/>
      </c>
      <c r="Y11" s="65" t="str">
        <f>+IF(I11=0,"",I11/G11)</f>
        <v/>
      </c>
      <c r="Z11" s="47" t="str">
        <f>+IF(I11=0,"",'Ark1'!T551)</f>
        <v/>
      </c>
      <c r="AA11" s="97" t="str">
        <f>+IF(I11=0,"",'Ark1'!V551)</f>
        <v/>
      </c>
      <c r="AB11" s="37"/>
      <c r="AC11" s="4"/>
      <c r="AD11" s="4"/>
      <c r="AE11" s="4"/>
      <c r="AF11" s="1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</row>
    <row r="12" spans="1:53" ht="15.6">
      <c r="A12" s="37">
        <f>1+A11</f>
        <v>2</v>
      </c>
      <c r="B12" s="45">
        <f>+'Ark1'!C552</f>
        <v>2024</v>
      </c>
      <c r="C12" s="45">
        <f>+'Ark1'!J552</f>
        <v>106</v>
      </c>
      <c r="D12" s="57" t="str">
        <f>VLOOKUP(C12,RNR!$A$1:$B$27,2)</f>
        <v>Furuseth</v>
      </c>
      <c r="E12" s="57">
        <f>+'Ark1'!H552</f>
        <v>2</v>
      </c>
      <c r="F12" s="91" t="str">
        <f>VLOOKUP(E12,RNR!$D$1:$E$2,2)</f>
        <v>K</v>
      </c>
      <c r="G12" s="45">
        <f>+IF(I12=0,"",'Ark1'!Q552)</f>
        <v>9</v>
      </c>
      <c r="H12" s="140">
        <f t="shared" si="0"/>
        <v>-19</v>
      </c>
      <c r="I12" s="251">
        <f>'Ark1'!R552</f>
        <v>657</v>
      </c>
      <c r="J12" s="291">
        <f>IF(I12=0,"",+I12-I30)</f>
        <v>214</v>
      </c>
      <c r="K12" s="290"/>
      <c r="L12" s="97">
        <f>+IF(I12=0,"",'Ark1'!AA552)</f>
        <v>2.0859129440899125</v>
      </c>
      <c r="M12" s="144">
        <f t="shared" si="1"/>
        <v>-7.0573073051422668</v>
      </c>
      <c r="N12" s="37"/>
      <c r="O12" s="97">
        <f>+IF(I12=0,"",'Ark1'!AB552)</f>
        <v>2.130900707170837</v>
      </c>
      <c r="P12" s="144">
        <f t="shared" si="2"/>
        <v>-7.0557473420047865</v>
      </c>
      <c r="Q12" s="228">
        <f t="shared" si="3"/>
        <v>25.366795366795365</v>
      </c>
      <c r="R12" s="47">
        <f>+IF(I12=0,"",'Ark1'!U552)</f>
        <v>60.394216133942159</v>
      </c>
      <c r="S12" s="148">
        <f t="shared" si="4"/>
        <v>-0.27566803594201872</v>
      </c>
      <c r="T12" s="97">
        <f>+IF(I12=0,"",'Ark1'!W552)</f>
        <v>84.364840182648379</v>
      </c>
      <c r="U12" s="144">
        <f t="shared" si="5"/>
        <v>-0.98979302198482344</v>
      </c>
      <c r="V12" s="97">
        <f>+IF(I12=0,"",'Ark1'!X552)</f>
        <v>6.3940656715116262</v>
      </c>
      <c r="W12" s="47">
        <f>+IF(I12=0,"",'Ark1'!Y552)</f>
        <v>1.9100383786135071</v>
      </c>
      <c r="X12" s="97">
        <f>+IF(I12=0,"",'Ark1'!Z552)</f>
        <v>-28.790222589514304</v>
      </c>
      <c r="Y12" s="65">
        <f t="shared" ref="Y12:Y27" si="6">+IF(I12=0,"",I12/G12)</f>
        <v>73</v>
      </c>
      <c r="Z12" s="47">
        <f>+IF(I12=0,"",'Ark1'!T552)</f>
        <v>4.2222222222222223</v>
      </c>
      <c r="AA12" s="97">
        <f>+IF(I12=0,"",'Ark1'!V552)</f>
        <v>91.402860436238882</v>
      </c>
      <c r="AB12" s="37"/>
      <c r="AC12" s="4"/>
      <c r="AD12" s="4"/>
      <c r="AE12" s="4"/>
      <c r="AF12" s="1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</row>
    <row r="13" spans="1:53" ht="15.6">
      <c r="A13" s="37">
        <f t="shared" ref="A13:A45" si="7">1+A12</f>
        <v>3</v>
      </c>
      <c r="B13" s="45">
        <f>+'Ark1'!C553</f>
        <v>2024</v>
      </c>
      <c r="C13" s="45">
        <f>+'Ark1'!J553</f>
        <v>109</v>
      </c>
      <c r="D13" s="57" t="str">
        <f>VLOOKUP(C13,RNR!$A$1:$B$27,2)</f>
        <v>Tønsberg</v>
      </c>
      <c r="E13" s="57">
        <f>+'Ark1'!H553</f>
        <v>1</v>
      </c>
      <c r="F13" s="91" t="str">
        <f>VLOOKUP(E13,RNR!$D$1:$E$2,2)</f>
        <v>N</v>
      </c>
      <c r="G13" s="45">
        <f>+IF(I13=0,"",'Ark1'!Q553)</f>
        <v>58</v>
      </c>
      <c r="H13" s="140">
        <f t="shared" si="0"/>
        <v>46</v>
      </c>
      <c r="I13" s="251">
        <f>'Ark1'!R553</f>
        <v>13879</v>
      </c>
      <c r="J13" s="291">
        <f t="shared" ref="J13:J27" si="8">IF(I13=0,"",+I13-I31)</f>
        <v>1865</v>
      </c>
      <c r="K13" s="290"/>
      <c r="L13" s="97">
        <f>+IF(I13=0,"",'Ark1'!AA553)</f>
        <v>44.064514080706097</v>
      </c>
      <c r="M13" s="144">
        <f t="shared" si="1"/>
        <v>37.226514998558322</v>
      </c>
      <c r="N13" s="37"/>
      <c r="O13" s="97">
        <f>+IF(I13=0,"",'Ark1'!AB553)</f>
        <v>43.962920866028192</v>
      </c>
      <c r="P13" s="144">
        <f t="shared" si="2"/>
        <v>37.517812094288502</v>
      </c>
      <c r="Q13" s="228">
        <f t="shared" si="3"/>
        <v>716.52039235931852</v>
      </c>
      <c r="R13" s="47">
        <f>+IF(I13=0,"",'Ark1'!U553)</f>
        <v>61.31111751567115</v>
      </c>
      <c r="S13" s="148">
        <f t="shared" si="4"/>
        <v>0.8542254144837429</v>
      </c>
      <c r="T13" s="97">
        <f>+IF(I13=0,"",'Ark1'!W553)</f>
        <v>82.393320844441305</v>
      </c>
      <c r="U13" s="144">
        <f t="shared" si="5"/>
        <v>2.3232124293663645</v>
      </c>
      <c r="V13" s="97">
        <f>+IF(I13=0,"",'Ark1'!X553)</f>
        <v>9.232796274361581</v>
      </c>
      <c r="W13" s="47">
        <f>+IF(I13=0,"",'Ark1'!Y553)</f>
        <v>2.2623295341111014</v>
      </c>
      <c r="X13" s="97">
        <f>+IF(I13=0,"",'Ark1'!Z553)</f>
        <v>-12.779005873496329</v>
      </c>
      <c r="Y13" s="65">
        <f t="shared" si="6"/>
        <v>239.29310344827587</v>
      </c>
      <c r="Z13" s="47">
        <f>+IF(I13=0,"",'Ark1'!T553)</f>
        <v>2.4403775488147557</v>
      </c>
      <c r="AA13" s="97">
        <f>+IF(I13=0,"",'Ark1'!V553)</f>
        <v>89.266869820629523</v>
      </c>
      <c r="AB13" s="37"/>
      <c r="AC13" s="4"/>
      <c r="AD13" s="4"/>
      <c r="AE13" s="4"/>
      <c r="AF13" s="11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</row>
    <row r="14" spans="1:53" ht="15.6">
      <c r="A14" s="37">
        <f t="shared" si="7"/>
        <v>4</v>
      </c>
      <c r="B14" s="45">
        <f>+'Ark1'!C554</f>
        <v>2024</v>
      </c>
      <c r="C14" s="45">
        <f>+'Ark1'!J554</f>
        <v>111</v>
      </c>
      <c r="D14" s="57" t="str">
        <f>VLOOKUP(C14,RNR!$A$1:$B$27,2)</f>
        <v>Forus</v>
      </c>
      <c r="E14" s="57">
        <f>+'Ark1'!H554</f>
        <v>1</v>
      </c>
      <c r="F14" s="91" t="str">
        <f>VLOOKUP(E14,RNR!$D$1:$E$2,2)</f>
        <v>N</v>
      </c>
      <c r="G14" s="45">
        <f>+IF(I14=0,"",'Ark1'!Q554)</f>
        <v>35</v>
      </c>
      <c r="H14" s="140">
        <f t="shared" si="0"/>
        <v>20</v>
      </c>
      <c r="I14" s="251">
        <f>'Ark1'!R554</f>
        <v>2711</v>
      </c>
      <c r="J14" s="291">
        <f t="shared" si="8"/>
        <v>121</v>
      </c>
      <c r="K14" s="290"/>
      <c r="L14" s="97">
        <f>+IF(I14=0,"",'Ark1'!AA554)</f>
        <v>8.6071689367241309</v>
      </c>
      <c r="M14" s="144">
        <f t="shared" si="1"/>
        <v>5.7229948272173008</v>
      </c>
      <c r="N14" s="37"/>
      <c r="O14" s="97">
        <f>+IF(I14=0,"",'Ark1'!AB554)</f>
        <v>8.596001867643011</v>
      </c>
      <c r="P14" s="144">
        <f t="shared" si="2"/>
        <v>5.7698137050145935</v>
      </c>
      <c r="Q14" s="228">
        <f t="shared" si="3"/>
        <v>331.82374541003674</v>
      </c>
      <c r="R14" s="47">
        <f>+IF(I14=0,"",'Ark1'!U554)</f>
        <v>60.745756457564561</v>
      </c>
      <c r="S14" s="148">
        <f t="shared" si="4"/>
        <v>-0.20270980010415229</v>
      </c>
      <c r="T14" s="97">
        <f>+IF(I14=0,"",'Ark1'!W554)</f>
        <v>82.507011070110721</v>
      </c>
      <c r="U14" s="144">
        <f t="shared" si="5"/>
        <v>-0.94047359246604856</v>
      </c>
      <c r="V14" s="97">
        <f>+IF(I14=0,"",'Ark1'!X554)</f>
        <v>9.2357796704798751</v>
      </c>
      <c r="W14" s="47">
        <f>+IF(I14=0,"",'Ark1'!Y554)</f>
        <v>2.1902017800572287</v>
      </c>
      <c r="X14" s="97">
        <f>+IF(I14=0,"",'Ark1'!Z554)</f>
        <v>-29.182986525435449</v>
      </c>
      <c r="Y14" s="65">
        <f t="shared" si="6"/>
        <v>77.457142857142856</v>
      </c>
      <c r="Z14" s="47">
        <f>+IF(I14=0,"",'Ark1'!T554)</f>
        <v>3.5197344153448906</v>
      </c>
      <c r="AA14" s="97">
        <f>+IF(I14=0,"",'Ark1'!V554)</f>
        <v>89.402757732886059</v>
      </c>
      <c r="AB14" s="37"/>
      <c r="AC14" s="4"/>
      <c r="AD14" s="4"/>
      <c r="AE14" s="4"/>
      <c r="AF14" s="11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</row>
    <row r="15" spans="1:53" ht="15.6">
      <c r="A15" s="37">
        <f t="shared" si="7"/>
        <v>5</v>
      </c>
      <c r="B15" s="45">
        <f>+'Ark1'!C555</f>
        <v>2024</v>
      </c>
      <c r="C15" s="45">
        <f>+'Ark1'!J555</f>
        <v>116</v>
      </c>
      <c r="D15" s="57" t="str">
        <f>VLOOKUP(C15,RNR!$A$1:$B$27,2)</f>
        <v>Sandeid</v>
      </c>
      <c r="E15" s="57">
        <f>+'Ark1'!H555</f>
        <v>1</v>
      </c>
      <c r="F15" s="91" t="str">
        <f>VLOOKUP(E15,RNR!$D$1:$E$2,2)</f>
        <v>N</v>
      </c>
      <c r="G15" s="45">
        <f>+IF(I15=0,"",'Ark1'!Q555)</f>
        <v>15</v>
      </c>
      <c r="H15" s="140">
        <f t="shared" si="0"/>
        <v>-21</v>
      </c>
      <c r="I15" s="251">
        <f>'Ark1'!R555</f>
        <v>1850</v>
      </c>
      <c r="J15" s="291">
        <f t="shared" si="8"/>
        <v>-87</v>
      </c>
      <c r="K15" s="290"/>
      <c r="L15" s="97">
        <f>+IF(I15=0,"",'Ark1'!AA555)</f>
        <v>5.8735752611359828</v>
      </c>
      <c r="M15" s="144">
        <f t="shared" si="1"/>
        <v>-13.839066388173862</v>
      </c>
      <c r="N15" s="37"/>
      <c r="O15" s="97">
        <f>+IF(I15=0,"",'Ark1'!AB555)</f>
        <v>5.8103881010610863</v>
      </c>
      <c r="P15" s="144">
        <f t="shared" si="2"/>
        <v>-14.093415526158211</v>
      </c>
      <c r="Q15" s="228">
        <f t="shared" si="3"/>
        <v>33.130372492836678</v>
      </c>
      <c r="R15" s="47">
        <f>+IF(I15=0,"",'Ark1'!U555)</f>
        <v>60.40724716062735</v>
      </c>
      <c r="S15" s="148">
        <f t="shared" si="4"/>
        <v>0.10477581392247259</v>
      </c>
      <c r="T15" s="97">
        <f>+IF(I15=0,"",'Ark1'!W555)</f>
        <v>81.739480800432602</v>
      </c>
      <c r="U15" s="144">
        <f t="shared" si="5"/>
        <v>-4.0354654746392669</v>
      </c>
      <c r="V15" s="97">
        <f>+IF(I15=0,"",'Ark1'!X555)</f>
        <v>8.9170814593766945</v>
      </c>
      <c r="W15" s="47">
        <f>+IF(I15=0,"",'Ark1'!Y555)</f>
        <v>2.2480497993846078</v>
      </c>
      <c r="X15" s="97">
        <f>+IF(I15=0,"",'Ark1'!Z555)</f>
        <v>-47.830203754716088</v>
      </c>
      <c r="Y15" s="65">
        <f t="shared" si="6"/>
        <v>123.33333333333333</v>
      </c>
      <c r="Z15" s="47">
        <f>+IF(I15=0,"",'Ark1'!T555)</f>
        <v>4.2935135135135125</v>
      </c>
      <c r="AA15" s="97">
        <f>+IF(I15=0,"",'Ark1'!V555)</f>
        <v>88.581980714004942</v>
      </c>
      <c r="AB15" s="37"/>
      <c r="AC15" s="4"/>
      <c r="AD15" s="4"/>
      <c r="AE15" s="4"/>
      <c r="AF15" s="11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</row>
    <row r="16" spans="1:53" ht="15.6">
      <c r="A16" s="37">
        <f t="shared" si="7"/>
        <v>6</v>
      </c>
      <c r="B16" s="45">
        <f>+'Ark1'!C556</f>
        <v>2024</v>
      </c>
      <c r="C16" s="45">
        <f>+'Ark1'!J556</f>
        <v>117</v>
      </c>
      <c r="D16" s="57" t="str">
        <f>VLOOKUP(C16,RNR!$A$1:$B$27,2)</f>
        <v>Jæren</v>
      </c>
      <c r="E16" s="57">
        <f>+'Ark1'!H556</f>
        <v>2</v>
      </c>
      <c r="F16" s="91" t="str">
        <f>VLOOKUP(E16,RNR!$D$1:$E$2,2)</f>
        <v>K</v>
      </c>
      <c r="G16" s="45">
        <f>+IF(I16=0,"",'Ark1'!Q556)</f>
        <v>10</v>
      </c>
      <c r="H16" s="140">
        <f t="shared" si="0"/>
        <v>-3</v>
      </c>
      <c r="I16" s="251">
        <f>'Ark1'!R556</f>
        <v>974</v>
      </c>
      <c r="J16" s="291">
        <f t="shared" si="8"/>
        <v>157</v>
      </c>
      <c r="K16" s="290"/>
      <c r="L16" s="97">
        <f>+IF(I16=0,"",'Ark1'!AA556)</f>
        <v>3.0923580023494295</v>
      </c>
      <c r="M16" s="144">
        <f t="shared" si="1"/>
        <v>-0.27545362613223068</v>
      </c>
      <c r="N16" s="37"/>
      <c r="O16" s="97">
        <f>+IF(I16=0,"",'Ark1'!AB556)</f>
        <v>3.2305264673424876</v>
      </c>
      <c r="P16" s="144">
        <f t="shared" si="2"/>
        <v>-0.22139024397226859</v>
      </c>
      <c r="Q16" s="228">
        <f t="shared" si="3"/>
        <v>102.09643605870021</v>
      </c>
      <c r="R16" s="47">
        <f>+IF(I16=0,"",'Ark1'!U556)</f>
        <v>61.045174537987691</v>
      </c>
      <c r="S16" s="148">
        <f t="shared" si="4"/>
        <v>1.1745120774198696</v>
      </c>
      <c r="T16" s="97">
        <f>+IF(I16=0,"",'Ark1'!W556)</f>
        <v>86.273613963039054</v>
      </c>
      <c r="U16" s="144">
        <f t="shared" si="5"/>
        <v>-1.0737046489482793</v>
      </c>
      <c r="V16" s="97">
        <f>+IF(I16=0,"",'Ark1'!X556)</f>
        <v>11.523558223314781</v>
      </c>
      <c r="W16" s="47">
        <f>+IF(I16=0,"",'Ark1'!Y556)</f>
        <v>2.2120661085306095</v>
      </c>
      <c r="X16" s="97">
        <f>+IF(I16=0,"",'Ark1'!Z556)</f>
        <v>-46.468051966625239</v>
      </c>
      <c r="Y16" s="65">
        <f t="shared" si="6"/>
        <v>97.4</v>
      </c>
      <c r="Z16" s="47">
        <f>+IF(I16=0,"",'Ark1'!T556)</f>
        <v>3.0862422997946615</v>
      </c>
      <c r="AA16" s="97">
        <f>+IF(I16=0,"",'Ark1'!V556)</f>
        <v>93.470871032544977</v>
      </c>
      <c r="AB16" s="37"/>
      <c r="AC16" s="4"/>
      <c r="AD16" s="4"/>
      <c r="AE16" s="4"/>
      <c r="AF16" s="11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</row>
    <row r="17" spans="1:53" ht="15.6">
      <c r="A17" s="37">
        <f t="shared" si="7"/>
        <v>7</v>
      </c>
      <c r="B17" s="45">
        <f>+'Ark1'!C557</f>
        <v>2024</v>
      </c>
      <c r="C17" s="45">
        <f>+'Ark1'!J557</f>
        <v>121</v>
      </c>
      <c r="D17" s="57" t="str">
        <f>VLOOKUP(C17,RNR!$A$1:$B$27,2)</f>
        <v>Steinkjer</v>
      </c>
      <c r="E17" s="57">
        <f>+'Ark1'!H557</f>
        <v>1</v>
      </c>
      <c r="F17" s="91" t="str">
        <f>VLOOKUP(E17,RNR!$D$1:$E$2,2)</f>
        <v>N</v>
      </c>
      <c r="G17" s="45">
        <f>+IF(I17=0,"",'Ark1'!Q557)</f>
        <v>40</v>
      </c>
      <c r="H17" s="140">
        <f t="shared" si="0"/>
        <v>40</v>
      </c>
      <c r="I17" s="251">
        <f>'Ark1'!R557</f>
        <v>6775</v>
      </c>
      <c r="J17" s="291">
        <f t="shared" si="8"/>
        <v>1191</v>
      </c>
      <c r="K17" s="290"/>
      <c r="L17" s="97">
        <f>+IF(I17=0,"",'Ark1'!AA557)</f>
        <v>21.509985077943924</v>
      </c>
      <c r="M17" s="144">
        <f t="shared" si="1"/>
        <v>21.509985077943924</v>
      </c>
      <c r="N17" s="37"/>
      <c r="O17" s="97">
        <f>+IF(I17=0,"",'Ark1'!AB557)</f>
        <v>21.664178334149263</v>
      </c>
      <c r="P17" s="144">
        <f t="shared" si="2"/>
        <v>21.664178334149263</v>
      </c>
      <c r="Q17" s="228" t="str">
        <f t="shared" si="3"/>
        <v/>
      </c>
      <c r="R17" s="47">
        <f>+IF(I17=0,"",'Ark1'!U557)</f>
        <v>60.267050487156759</v>
      </c>
      <c r="S17" s="148">
        <f t="shared" si="4"/>
        <v>60.267050487156759</v>
      </c>
      <c r="T17" s="97">
        <f>+IF(I17=0,"",'Ark1'!W557)</f>
        <v>83.187998228520627</v>
      </c>
      <c r="U17" s="144">
        <f t="shared" si="5"/>
        <v>83.187998228520627</v>
      </c>
      <c r="V17" s="97">
        <f>+IF(I17=0,"",'Ark1'!X557)</f>
        <v>11.139283618877828</v>
      </c>
      <c r="W17" s="47">
        <f>+IF(I17=0,"",'Ark1'!Y557)</f>
        <v>2.4337063771042722</v>
      </c>
      <c r="X17" s="97">
        <f>+IF(I17=0,"",'Ark1'!Z557)</f>
        <v>-40.867354544897289</v>
      </c>
      <c r="Y17" s="65">
        <f t="shared" si="6"/>
        <v>169.375</v>
      </c>
      <c r="Z17" s="47">
        <f>+IF(I17=0,"",'Ark1'!T557)</f>
        <v>4.7018450184501841</v>
      </c>
      <c r="AA17" s="97">
        <f>+IF(I17=0,"",'Ark1'!V557)</f>
        <v>90.134047682794758</v>
      </c>
      <c r="AB17" s="37"/>
      <c r="AC17" s="4"/>
      <c r="AD17" s="4"/>
      <c r="AE17" s="4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</row>
    <row r="18" spans="1:53" ht="15.6">
      <c r="A18" s="37">
        <f t="shared" si="7"/>
        <v>8</v>
      </c>
      <c r="B18" s="45">
        <f>+'Ark1'!C558</f>
        <v>2024</v>
      </c>
      <c r="C18" s="45">
        <f>+'Ark1'!J558</f>
        <v>134</v>
      </c>
      <c r="D18" s="57" t="str">
        <f>VLOOKUP(C18,RNR!$A$1:$B$27,2)</f>
        <v>Førde</v>
      </c>
      <c r="E18" s="57">
        <f>+'Ark1'!H558</f>
        <v>1</v>
      </c>
      <c r="F18" s="91" t="str">
        <f>VLOOKUP(E18,RNR!$D$1:$E$2,2)</f>
        <v>N</v>
      </c>
      <c r="G18" s="45">
        <f>+IF(I18=0,"",'Ark1'!Q558)</f>
        <v>8</v>
      </c>
      <c r="H18" s="140">
        <f t="shared" si="0"/>
        <v>8</v>
      </c>
      <c r="I18" s="251">
        <f>'Ark1'!R558</f>
        <v>876</v>
      </c>
      <c r="J18" s="291">
        <f t="shared" si="8"/>
        <v>-78</v>
      </c>
      <c r="K18" s="290"/>
      <c r="L18" s="97">
        <f>+IF(I18=0,"",'Ark1'!AA558)</f>
        <v>2.7812172587865502</v>
      </c>
      <c r="M18" s="144">
        <f t="shared" si="1"/>
        <v>2.7812172587865502</v>
      </c>
      <c r="N18" s="37"/>
      <c r="O18" s="97">
        <f>+IF(I18=0,"",'Ark1'!AB558)</f>
        <v>3.0280882667000353</v>
      </c>
      <c r="P18" s="144">
        <f t="shared" si="2"/>
        <v>3.0280882667000353</v>
      </c>
      <c r="Q18" s="228" t="str">
        <f t="shared" si="3"/>
        <v/>
      </c>
      <c r="R18" s="47">
        <f>+IF(I18=0,"",'Ark1'!U558)</f>
        <v>59.892694063926953</v>
      </c>
      <c r="S18" s="148">
        <f t="shared" si="4"/>
        <v>59.892694063926953</v>
      </c>
      <c r="T18" s="97">
        <f>+IF(I18=0,"",'Ark1'!W558)</f>
        <v>89.914155251141509</v>
      </c>
      <c r="U18" s="144">
        <f t="shared" si="5"/>
        <v>89.914155251141509</v>
      </c>
      <c r="V18" s="97">
        <f>+IF(I18=0,"",'Ark1'!X558)</f>
        <v>10.476755335913523</v>
      </c>
      <c r="W18" s="47">
        <f>+IF(I18=0,"",'Ark1'!Y558)</f>
        <v>2.1018347176636194</v>
      </c>
      <c r="X18" s="97">
        <f>+IF(I18=0,"",'Ark1'!Z558)</f>
        <v>-42.769423552395679</v>
      </c>
      <c r="Y18" s="65">
        <f t="shared" si="6"/>
        <v>109.5</v>
      </c>
      <c r="Z18" s="47">
        <f>+IF(I18=0,"",'Ark1'!T558)</f>
        <v>5.5719178082191778</v>
      </c>
      <c r="AA18" s="97">
        <f>+IF(I18=0,"",'Ark1'!V558)</f>
        <v>97.415119448690788</v>
      </c>
      <c r="AB18" s="37"/>
      <c r="AC18" s="4"/>
      <c r="AD18" s="4"/>
      <c r="AE18" s="4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</row>
    <row r="19" spans="1:53" ht="15.6">
      <c r="A19" s="37">
        <f t="shared" si="7"/>
        <v>9</v>
      </c>
      <c r="B19" s="45">
        <f>+'Ark1'!C559</f>
        <v>2024</v>
      </c>
      <c r="C19" s="45">
        <f>+'Ark1'!J559</f>
        <v>141</v>
      </c>
      <c r="D19" s="57" t="str">
        <f>VLOOKUP(C19,RNR!$A$1:$B$27,2)</f>
        <v>Ølen</v>
      </c>
      <c r="E19" s="57">
        <f>+'Ark1'!H559</f>
        <v>2</v>
      </c>
      <c r="F19" s="91" t="str">
        <f>VLOOKUP(E19,RNR!$D$1:$E$2,2)</f>
        <v>K</v>
      </c>
      <c r="G19" s="45">
        <f>+IF(I19=0,"",'Ark1'!Q559)</f>
        <v>1</v>
      </c>
      <c r="H19" s="140">
        <f t="shared" si="0"/>
        <v>-9</v>
      </c>
      <c r="I19" s="251">
        <f>'Ark1'!R559</f>
        <v>3</v>
      </c>
      <c r="J19" s="291">
        <f t="shared" si="8"/>
        <v>3</v>
      </c>
      <c r="K19" s="290"/>
      <c r="L19" s="97">
        <f>+IF(I19=0,"",'Ark1'!AA559)</f>
        <v>9.5247166396799678E-3</v>
      </c>
      <c r="M19" s="144">
        <f t="shared" si="1"/>
        <v>-0.23405914328194954</v>
      </c>
      <c r="N19" s="37"/>
      <c r="O19" s="97">
        <f>+IF(I19=0,"",'Ark1'!AB559)</f>
        <v>9.4996827352012477E-3</v>
      </c>
      <c r="P19" s="144">
        <f t="shared" si="2"/>
        <v>-0.24132614256337886</v>
      </c>
      <c r="Q19" s="228">
        <f t="shared" si="3"/>
        <v>4.3478260869565215</v>
      </c>
      <c r="R19" s="47">
        <f>+IF(I19=0,"",'Ark1'!U559)</f>
        <v>60.33333333333335</v>
      </c>
      <c r="S19" s="148">
        <f t="shared" si="4"/>
        <v>-0.27536231884056406</v>
      </c>
      <c r="T19" s="97">
        <f>+IF(I19=0,"",'Ark1'!W559)</f>
        <v>82.366666666666688</v>
      </c>
      <c r="U19" s="144">
        <f t="shared" si="5"/>
        <v>-5.1101449275361972</v>
      </c>
      <c r="V19" s="97">
        <f>+IF(I19=0,"",'Ark1'!X559)</f>
        <v>9.1725435706544385</v>
      </c>
      <c r="W19" s="47">
        <f>+IF(I19=0,"",'Ark1'!Y559)</f>
        <v>0.94280904158195611</v>
      </c>
      <c r="X19" s="97">
        <f>+IF(I19=0,"",'Ark1'!Z559)</f>
        <v>-97.389732740776381</v>
      </c>
      <c r="Y19" s="65">
        <f t="shared" si="6"/>
        <v>3</v>
      </c>
      <c r="Z19" s="47">
        <f>+IF(I19=0,"",'Ark1'!T559)</f>
        <v>4.6666666666666679</v>
      </c>
      <c r="AA19" s="97">
        <f>+IF(I19=0,"",'Ark1'!V559)</f>
        <v>89.237992054893468</v>
      </c>
      <c r="AB19" s="37"/>
      <c r="AC19" s="4"/>
      <c r="AD19" s="4"/>
      <c r="AE19" s="4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</row>
    <row r="20" spans="1:53" ht="15.6">
      <c r="A20" s="37">
        <f t="shared" si="7"/>
        <v>10</v>
      </c>
      <c r="B20" s="45">
        <f>+'Ark1'!C560</f>
        <v>2024</v>
      </c>
      <c r="C20" s="45">
        <f>+'Ark1'!J560</f>
        <v>143</v>
      </c>
      <c r="D20" s="57" t="str">
        <f>VLOOKUP(C20,RNR!$A$1:$B$27,2)</f>
        <v>Nordfjord</v>
      </c>
      <c r="E20" s="57">
        <f>+'Ark1'!H560</f>
        <v>2</v>
      </c>
      <c r="F20" s="91" t="str">
        <f>VLOOKUP(E20,RNR!$D$1:$E$2,2)</f>
        <v>K</v>
      </c>
      <c r="G20" s="45" t="str">
        <f>+IF(I20=0,"",'Ark1'!Q560)</f>
        <v/>
      </c>
      <c r="H20" s="140" t="str">
        <f t="shared" si="0"/>
        <v/>
      </c>
      <c r="I20" s="251">
        <f>'Ark1'!R560</f>
        <v>0</v>
      </c>
      <c r="J20" s="291" t="str">
        <f t="shared" si="8"/>
        <v/>
      </c>
      <c r="K20" s="290"/>
      <c r="L20" s="97" t="str">
        <f>+IF(I20=0,"",'Ark1'!AA560)</f>
        <v/>
      </c>
      <c r="M20" s="144" t="str">
        <f t="shared" si="1"/>
        <v/>
      </c>
      <c r="N20" s="37"/>
      <c r="O20" s="97" t="str">
        <f>+IF(I20=0,"",'Ark1'!AB560)</f>
        <v/>
      </c>
      <c r="P20" s="144" t="str">
        <f t="shared" si="2"/>
        <v/>
      </c>
      <c r="Q20" s="228">
        <f t="shared" si="3"/>
        <v>0</v>
      </c>
      <c r="R20" s="47" t="str">
        <f>+IF(I20=0,"",'Ark1'!U560)</f>
        <v/>
      </c>
      <c r="S20" s="148" t="str">
        <f t="shared" si="4"/>
        <v/>
      </c>
      <c r="T20" s="97" t="str">
        <f>+IF(I20=0,"",'Ark1'!W560)</f>
        <v/>
      </c>
      <c r="U20" s="144" t="str">
        <f t="shared" si="5"/>
        <v/>
      </c>
      <c r="V20" s="97" t="str">
        <f>+IF(I20=0,"",'Ark1'!X560)</f>
        <v/>
      </c>
      <c r="W20" s="47" t="str">
        <f>+IF(I20=0,"",'Ark1'!Y560)</f>
        <v/>
      </c>
      <c r="X20" s="97" t="str">
        <f>+IF(I20=0,"",'Ark1'!Z560)</f>
        <v/>
      </c>
      <c r="Y20" s="65" t="str">
        <f t="shared" si="6"/>
        <v/>
      </c>
      <c r="Z20" s="47" t="str">
        <f>+IF(I20=0,"",'Ark1'!T560)</f>
        <v/>
      </c>
      <c r="AA20" s="97" t="str">
        <f>+IF(I20=0,"",'Ark1'!V560)</f>
        <v/>
      </c>
      <c r="AB20" s="37"/>
      <c r="AC20" s="4"/>
      <c r="AD20" s="4"/>
      <c r="AE20" s="4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</row>
    <row r="21" spans="1:53" ht="15.6">
      <c r="A21" s="37">
        <f t="shared" si="7"/>
        <v>11</v>
      </c>
      <c r="B21" s="45">
        <f>+'Ark1'!C561</f>
        <v>2024</v>
      </c>
      <c r="C21" s="45">
        <f>+'Ark1'!J561</f>
        <v>147</v>
      </c>
      <c r="D21" s="57" t="str">
        <f>VLOOKUP(C21,RNR!$A$1:$B$27,2)</f>
        <v>Midt-Norge</v>
      </c>
      <c r="E21" s="57">
        <f>+'Ark1'!H561</f>
        <v>2</v>
      </c>
      <c r="F21" s="91" t="str">
        <f>VLOOKUP(E21,RNR!$D$1:$E$2,2)</f>
        <v>K</v>
      </c>
      <c r="G21" s="45">
        <f>+IF(I21=0,"",'Ark1'!Q561)</f>
        <v>6</v>
      </c>
      <c r="H21" s="140">
        <f t="shared" si="0"/>
        <v>-7</v>
      </c>
      <c r="I21" s="251">
        <f>'Ark1'!R561</f>
        <v>30</v>
      </c>
      <c r="J21" s="291">
        <f t="shared" si="8"/>
        <v>-39</v>
      </c>
      <c r="K21" s="290"/>
      <c r="L21" s="97">
        <f>+IF(I21=0,"",'Ark1'!AA561)</f>
        <v>9.5247166396799685E-2</v>
      </c>
      <c r="M21" s="144">
        <f t="shared" si="1"/>
        <v>-4.1657052817975027</v>
      </c>
      <c r="N21" s="37"/>
      <c r="O21" s="97">
        <f>+IF(I21=0,"",'Ark1'!AB561)</f>
        <v>0.10035217257667269</v>
      </c>
      <c r="P21" s="144">
        <f t="shared" si="2"/>
        <v>-4.1176888943084409</v>
      </c>
      <c r="Q21" s="228">
        <f t="shared" si="3"/>
        <v>2.4855012427506216</v>
      </c>
      <c r="R21" s="47">
        <f>+IF(I21=0,"",'Ark1'!U561)</f>
        <v>59.766666666666652</v>
      </c>
      <c r="S21" s="148">
        <f t="shared" si="4"/>
        <v>-1.4265339966832613</v>
      </c>
      <c r="T21" s="97">
        <f>+IF(I21=0,"",'Ark1'!W561)</f>
        <v>87.01</v>
      </c>
      <c r="U21" s="144">
        <f t="shared" si="5"/>
        <v>2.8446600331675995</v>
      </c>
      <c r="V21" s="97">
        <f>+IF(I21=0,"",'Ark1'!X561)</f>
        <v>10.912938803701461</v>
      </c>
      <c r="W21" s="47">
        <f>+IF(I21=0,"",'Ark1'!Y561)</f>
        <v>2.577897506798053</v>
      </c>
      <c r="X21" s="97">
        <f>+IF(I21=0,"",'Ark1'!Z561)</f>
        <v>-42.386420423723024</v>
      </c>
      <c r="Y21" s="65">
        <f t="shared" si="6"/>
        <v>5</v>
      </c>
      <c r="Z21" s="47">
        <f>+IF(I21=0,"",'Ark1'!T561)</f>
        <v>6.4333333333333353</v>
      </c>
      <c r="AA21" s="97">
        <f>+IF(I21=0,"",'Ark1'!V561)</f>
        <v>94.268689057421412</v>
      </c>
      <c r="AB21" s="37"/>
      <c r="AC21" s="4"/>
      <c r="AD21" s="4"/>
      <c r="AE21" s="4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</row>
    <row r="22" spans="1:53" ht="15.6">
      <c r="A22" s="37">
        <f t="shared" si="7"/>
        <v>12</v>
      </c>
      <c r="B22" s="45">
        <f>+'Ark1'!C562</f>
        <v>2024</v>
      </c>
      <c r="C22" s="45">
        <f>+'Ark1'!J562</f>
        <v>155</v>
      </c>
      <c r="D22" s="57" t="str">
        <f>VLOOKUP(C22,RNR!$A$1:$B$27,2)</f>
        <v>Målselv</v>
      </c>
      <c r="E22" s="57">
        <f>+'Ark1'!H562</f>
        <v>1</v>
      </c>
      <c r="F22" s="91" t="str">
        <f>VLOOKUP(E22,RNR!$D$1:$E$2,2)</f>
        <v>N</v>
      </c>
      <c r="G22" s="45" t="str">
        <f>+IF(I22=0,"",'Ark1'!Q562)</f>
        <v/>
      </c>
      <c r="H22" s="140" t="str">
        <f t="shared" si="0"/>
        <v/>
      </c>
      <c r="I22" s="251">
        <f>'Ark1'!R562</f>
        <v>0</v>
      </c>
      <c r="J22" s="291" t="str">
        <f t="shared" si="8"/>
        <v/>
      </c>
      <c r="K22" s="290"/>
      <c r="L22" s="97" t="str">
        <f>+IF(I22=0,"",'Ark1'!AA562)</f>
        <v/>
      </c>
      <c r="M22" s="144" t="str">
        <f t="shared" si="1"/>
        <v/>
      </c>
      <c r="N22" s="37"/>
      <c r="O22" s="97" t="str">
        <f>+IF(I22=0,"",'Ark1'!AB562)</f>
        <v/>
      </c>
      <c r="P22" s="144" t="str">
        <f t="shared" si="2"/>
        <v/>
      </c>
      <c r="Q22" s="228">
        <f t="shared" si="3"/>
        <v>0</v>
      </c>
      <c r="R22" s="47" t="str">
        <f>+IF(I22=0,"",'Ark1'!U562)</f>
        <v/>
      </c>
      <c r="S22" s="148" t="str">
        <f t="shared" si="4"/>
        <v/>
      </c>
      <c r="T22" s="97" t="str">
        <f>+IF(I22=0,"",'Ark1'!W562)</f>
        <v/>
      </c>
      <c r="U22" s="144" t="str">
        <f t="shared" si="5"/>
        <v/>
      </c>
      <c r="V22" s="97" t="str">
        <f>+IF(I22=0,"",'Ark1'!X562)</f>
        <v/>
      </c>
      <c r="W22" s="47" t="str">
        <f>+IF(I22=0,"",'Ark1'!Y562)</f>
        <v/>
      </c>
      <c r="X22" s="97" t="str">
        <f>+IF(I22=0,"",'Ark1'!Z562)</f>
        <v/>
      </c>
      <c r="Y22" s="65" t="str">
        <f t="shared" si="6"/>
        <v/>
      </c>
      <c r="Z22" s="47" t="str">
        <f>+IF(I22=0,"",'Ark1'!T562)</f>
        <v/>
      </c>
      <c r="AA22" s="97" t="str">
        <f>+IF(I22=0,"",'Ark1'!V562)</f>
        <v/>
      </c>
      <c r="AB22" s="37"/>
      <c r="AC22" s="4"/>
      <c r="AD22" s="4"/>
      <c r="AE22" s="4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</row>
    <row r="23" spans="1:53" ht="15.6">
      <c r="A23" s="37">
        <f t="shared" si="7"/>
        <v>13</v>
      </c>
      <c r="B23" s="45">
        <f>+'Ark1'!C563</f>
        <v>2024</v>
      </c>
      <c r="C23" s="45">
        <f>+'Ark1'!J563</f>
        <v>160</v>
      </c>
      <c r="D23" s="57" t="str">
        <f>VLOOKUP(C23,RNR!$A$1:$B$27,2)</f>
        <v>Oslo</v>
      </c>
      <c r="E23" s="57">
        <f>+'Ark1'!H563</f>
        <v>2</v>
      </c>
      <c r="F23" s="91" t="str">
        <f>VLOOKUP(E23,RNR!$D$1:$E$2,2)</f>
        <v>K</v>
      </c>
      <c r="G23" s="45">
        <f>+IF(I23=0,"",'Ark1'!Q563)</f>
        <v>11</v>
      </c>
      <c r="H23" s="140">
        <f t="shared" si="0"/>
        <v>11</v>
      </c>
      <c r="I23" s="251">
        <f>'Ark1'!R563</f>
        <v>1266</v>
      </c>
      <c r="J23" s="291">
        <f t="shared" si="8"/>
        <v>59</v>
      </c>
      <c r="K23" s="290"/>
      <c r="L23" s="97">
        <f>+IF(I23=0,"",'Ark1'!AA563)</f>
        <v>4.0194304219449473</v>
      </c>
      <c r="M23" s="144">
        <f t="shared" si="1"/>
        <v>4.0194304219449473</v>
      </c>
      <c r="N23" s="37"/>
      <c r="O23" s="97">
        <f>+IF(I23=0,"",'Ark1'!AB563)</f>
        <v>3.9413687731857512</v>
      </c>
      <c r="P23" s="144">
        <f t="shared" si="2"/>
        <v>3.9413687731857512</v>
      </c>
      <c r="Q23" s="228" t="str">
        <f t="shared" si="3"/>
        <v/>
      </c>
      <c r="R23" s="47">
        <f>+IF(I23=0,"",'Ark1'!U563)</f>
        <v>61.188783570300146</v>
      </c>
      <c r="S23" s="148">
        <f t="shared" si="4"/>
        <v>61.188783570300146</v>
      </c>
      <c r="T23" s="97">
        <f>+IF(I23=0,"",'Ark1'!W563)</f>
        <v>80.97985781990522</v>
      </c>
      <c r="U23" s="144">
        <f t="shared" si="5"/>
        <v>80.97985781990522</v>
      </c>
      <c r="V23" s="97">
        <f>+IF(I23=0,"",'Ark1'!X563)</f>
        <v>8.1381756155456895</v>
      </c>
      <c r="W23" s="47">
        <f>+IF(I23=0,"",'Ark1'!Y563)</f>
        <v>2.0102189027282926</v>
      </c>
      <c r="X23" s="97">
        <f>+IF(I23=0,"",'Ark1'!Z563)</f>
        <v>-23.931008868971752</v>
      </c>
      <c r="Y23" s="65">
        <f t="shared" si="6"/>
        <v>115.09090909090909</v>
      </c>
      <c r="Z23" s="47">
        <f>+IF(I23=0,"",'Ark1'!T563)</f>
        <v>2.4470774091627168</v>
      </c>
      <c r="AA23" s="97">
        <f>+IF(I23=0,"",'Ark1'!V563)</f>
        <v>87.735490595780192</v>
      </c>
      <c r="AB23" s="37"/>
      <c r="AC23" s="4"/>
      <c r="AD23" s="4"/>
      <c r="AE23" s="4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</row>
    <row r="24" spans="1:53" ht="16.5" customHeight="1">
      <c r="A24" s="37">
        <f t="shared" si="7"/>
        <v>14</v>
      </c>
      <c r="B24" s="45">
        <f>+'Ark1'!C564</f>
        <v>2024</v>
      </c>
      <c r="C24" s="45">
        <f>+'Ark1'!J564</f>
        <v>171</v>
      </c>
      <c r="D24" s="57" t="str">
        <f>VLOOKUP(C24,RNR!$A$1:$B$27,2)</f>
        <v>Prima</v>
      </c>
      <c r="E24" s="57">
        <f>+'Ark1'!H564</f>
        <v>1</v>
      </c>
      <c r="F24" s="91" t="str">
        <f>VLOOKUP(E24,RNR!$D$1:$E$2,2)</f>
        <v>N</v>
      </c>
      <c r="G24" s="45">
        <f>+IF(I24=0,"",'Ark1'!Q564)</f>
        <v>11</v>
      </c>
      <c r="H24" s="140">
        <f t="shared" si="0"/>
        <v>11</v>
      </c>
      <c r="I24" s="251">
        <f>'Ark1'!R564</f>
        <v>78</v>
      </c>
      <c r="J24" s="291">
        <f t="shared" si="8"/>
        <v>-81</v>
      </c>
      <c r="K24" s="290"/>
      <c r="L24" s="97">
        <f>+IF(I24=0,"",'Ark1'!AA564)</f>
        <v>0.24764263263167924</v>
      </c>
      <c r="M24" s="144">
        <f t="shared" si="1"/>
        <v>0.24764263263167924</v>
      </c>
      <c r="N24" s="37"/>
      <c r="O24" s="97">
        <f>+IF(I24=0,"",'Ark1'!AB564)</f>
        <v>0.26547980221745138</v>
      </c>
      <c r="P24" s="144">
        <f t="shared" si="2"/>
        <v>0.26547980221745138</v>
      </c>
      <c r="Q24" s="228" t="str">
        <f t="shared" si="3"/>
        <v/>
      </c>
      <c r="R24" s="47">
        <f>+IF(I24=0,"",'Ark1'!U564)</f>
        <v>60.282051282051277</v>
      </c>
      <c r="S24" s="148">
        <f t="shared" si="4"/>
        <v>60.282051282051277</v>
      </c>
      <c r="T24" s="97">
        <f>+IF(I24=0,"",'Ark1'!W564)</f>
        <v>88.532051282051327</v>
      </c>
      <c r="U24" s="144">
        <f t="shared" si="5"/>
        <v>88.532051282051327</v>
      </c>
      <c r="V24" s="97">
        <f>+IF(I24=0,"",'Ark1'!X564)</f>
        <v>15.30622877726513</v>
      </c>
      <c r="W24" s="47">
        <f>+IF(I24=0,"",'Ark1'!Y564)</f>
        <v>2.7683996853566879</v>
      </c>
      <c r="X24" s="97">
        <f>+IF(I24=0,"",'Ark1'!Z564)</f>
        <v>-58.142694570787611</v>
      </c>
      <c r="Y24" s="65">
        <f t="shared" si="6"/>
        <v>7.0909090909090908</v>
      </c>
      <c r="Z24" s="47">
        <f>+IF(I24=0,"",'Ark1'!T564)</f>
        <v>5.1282051282051277</v>
      </c>
      <c r="AA24" s="97">
        <f>+IF(I24=0,"",'Ark1'!V564)</f>
        <v>95.917715365169357</v>
      </c>
      <c r="AB24" s="37"/>
      <c r="AC24" s="4"/>
      <c r="AD24" s="4"/>
      <c r="AE24" s="4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</row>
    <row r="25" spans="1:53" ht="16.5" customHeight="1">
      <c r="A25" s="37">
        <f t="shared" si="7"/>
        <v>15</v>
      </c>
      <c r="B25" s="45">
        <f>+'Ark1'!C566</f>
        <v>2024</v>
      </c>
      <c r="C25" s="45">
        <f>+'Ark1'!J566</f>
        <v>181</v>
      </c>
      <c r="D25" s="57" t="str">
        <f>VLOOKUP(C25,RNR!$A$1:$B$27,2)</f>
        <v>Horns</v>
      </c>
      <c r="E25" s="57">
        <f>+'Ark1'!H566</f>
        <v>2</v>
      </c>
      <c r="F25" s="91" t="str">
        <f>VLOOKUP(E25,RNR!$D$1:$E$2,2)</f>
        <v>K</v>
      </c>
      <c r="G25" s="45" t="str">
        <f>+IF(I25=0,"",'Ark1'!Q566)</f>
        <v/>
      </c>
      <c r="H25" s="140" t="str">
        <f t="shared" si="0"/>
        <v/>
      </c>
      <c r="I25" s="251">
        <f>'Ark1'!R566</f>
        <v>0</v>
      </c>
      <c r="J25" s="291" t="str">
        <f t="shared" si="8"/>
        <v/>
      </c>
      <c r="K25" s="290"/>
      <c r="L25" s="97" t="str">
        <f>+IF(I25=0,"",'Ark1'!AA566)</f>
        <v/>
      </c>
      <c r="M25" s="144" t="str">
        <f t="shared" si="1"/>
        <v/>
      </c>
      <c r="N25" s="37"/>
      <c r="O25" s="97" t="str">
        <f>+IF(I25=0,"",'Ark1'!AB566)</f>
        <v/>
      </c>
      <c r="P25" s="144" t="str">
        <f t="shared" si="2"/>
        <v/>
      </c>
      <c r="Q25" s="228">
        <f t="shared" si="3"/>
        <v>0</v>
      </c>
      <c r="R25" s="47" t="str">
        <f>+IF(I25=0,"",'Ark1'!U566)</f>
        <v/>
      </c>
      <c r="S25" s="148" t="str">
        <f t="shared" si="4"/>
        <v/>
      </c>
      <c r="T25" s="97" t="str">
        <f>+IF(I25=0,"",'Ark1'!W566)</f>
        <v/>
      </c>
      <c r="U25" s="144" t="str">
        <f t="shared" si="5"/>
        <v/>
      </c>
      <c r="V25" s="97" t="str">
        <f>+IF(I25=0,"",'Ark1'!X566)</f>
        <v/>
      </c>
      <c r="W25" s="47" t="str">
        <f>+IF(I25=0,"",'Ark1'!Y566)</f>
        <v/>
      </c>
      <c r="X25" s="97" t="str">
        <f>+IF(I25=0,"",'Ark1'!Z566)</f>
        <v/>
      </c>
      <c r="Y25" s="65" t="str">
        <f t="shared" si="6"/>
        <v/>
      </c>
      <c r="Z25" s="47" t="str">
        <f>+IF(I25=0,"",'Ark1'!T566)</f>
        <v/>
      </c>
      <c r="AA25" s="97" t="str">
        <f>+IF(I25=0,"",'Ark1'!V566)</f>
        <v/>
      </c>
      <c r="AB25" s="37"/>
      <c r="AD25" s="4"/>
      <c r="AE25" s="4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</row>
    <row r="26" spans="1:53" ht="15.6">
      <c r="A26" s="37">
        <f t="shared" si="7"/>
        <v>16</v>
      </c>
      <c r="B26" s="45">
        <f>+'Ark1'!C567</f>
        <v>2024</v>
      </c>
      <c r="C26" s="45">
        <f>+'Ark1'!J567</f>
        <v>470</v>
      </c>
      <c r="D26" s="57" t="str">
        <f>VLOOKUP(C26,RNR!$A$1:$B$27,2)</f>
        <v>Jens Eide</v>
      </c>
      <c r="E26" s="57">
        <f>+'Ark1'!H567</f>
        <v>2</v>
      </c>
      <c r="F26" s="91" t="str">
        <f>VLOOKUP(E26,RNR!$D$1:$E$2,2)</f>
        <v>K</v>
      </c>
      <c r="G26" s="45" t="str">
        <f>+IF(I26=0,"",'Ark1'!Q567)</f>
        <v/>
      </c>
      <c r="H26" s="140" t="str">
        <f>+IF(I26=0,"",G26-G47)</f>
        <v/>
      </c>
      <c r="I26" s="251">
        <f>'Ark1'!R567</f>
        <v>0</v>
      </c>
      <c r="J26" s="291" t="str">
        <f t="shared" si="8"/>
        <v/>
      </c>
      <c r="K26" s="290"/>
      <c r="L26" s="97" t="str">
        <f>+IF(I26=0,"",'Ark1'!AA567)</f>
        <v/>
      </c>
      <c r="M26" s="144" t="str">
        <f>+IF(I26=0,"",L26-L47)</f>
        <v/>
      </c>
      <c r="N26" s="37"/>
      <c r="O26" s="97" t="str">
        <f>+IF(I26=0,"",'Ark1'!AB567)</f>
        <v/>
      </c>
      <c r="P26" s="144" t="str">
        <f>+IF(I26=0,"",O26-O47)</f>
        <v/>
      </c>
      <c r="Q26" s="228">
        <f>IF(I26=0,0,IF(I47=0,"",100*I26/I47))</f>
        <v>0</v>
      </c>
      <c r="R26" s="47" t="str">
        <f>+IF(I26=0,"",'Ark1'!U567)</f>
        <v/>
      </c>
      <c r="S26" s="148" t="str">
        <f>+IF(I26=0,"",R26-R47)</f>
        <v/>
      </c>
      <c r="T26" s="97" t="str">
        <f>+IF(I26=0,"",'Ark1'!W567)</f>
        <v/>
      </c>
      <c r="U26" s="144" t="str">
        <f>+IF(I26=0,"",T26-T47)</f>
        <v/>
      </c>
      <c r="V26" s="97" t="str">
        <f>+IF(I26=0,"",'Ark1'!X567)</f>
        <v/>
      </c>
      <c r="W26" s="47" t="str">
        <f>+IF(I26=0,"",'Ark1'!Y567)</f>
        <v/>
      </c>
      <c r="X26" s="97" t="str">
        <f>+IF(I26=0,"",'Ark1'!Z567)</f>
        <v/>
      </c>
      <c r="Y26" s="65" t="str">
        <f t="shared" si="6"/>
        <v/>
      </c>
      <c r="Z26" s="47" t="str">
        <f>+IF(I26=0,"",'Ark1'!T567)</f>
        <v/>
      </c>
      <c r="AA26" s="97" t="str">
        <f>+IF(I26=0,"",'Ark1'!V567)</f>
        <v/>
      </c>
      <c r="AB26" s="37"/>
      <c r="AC26" s="2"/>
      <c r="AD26" s="4"/>
      <c r="AE26" s="4"/>
      <c r="AF26"/>
    </row>
    <row r="27" spans="1:53" ht="17.25" customHeight="1">
      <c r="A27" s="37">
        <f t="shared" si="7"/>
        <v>17</v>
      </c>
      <c r="B27" s="45">
        <f>+'Ark1'!C568</f>
        <v>2024</v>
      </c>
      <c r="C27" s="45">
        <f>+'Ark1'!J568</f>
        <v>643</v>
      </c>
      <c r="D27" s="57" t="str">
        <f>VLOOKUP(C27,RNR!$A$1:$B$27,2)</f>
        <v>Bjerka</v>
      </c>
      <c r="E27" s="57">
        <f>+'Ark1'!H568</f>
        <v>1</v>
      </c>
      <c r="F27" s="91" t="str">
        <f>VLOOKUP(E27,RNR!$D$1:$E$2,2)</f>
        <v>N</v>
      </c>
      <c r="G27" s="45">
        <f>+IF(I27=0,"",'Ark1'!Q568)</f>
        <v>6</v>
      </c>
      <c r="H27" s="140">
        <f>+IF(I27=0,"",G27-G48)</f>
        <v>-2</v>
      </c>
      <c r="I27" s="251">
        <f>'Ark1'!R568</f>
        <v>2398</v>
      </c>
      <c r="J27" s="291">
        <f t="shared" si="8"/>
        <v>-155</v>
      </c>
      <c r="K27" s="290"/>
      <c r="L27" s="97">
        <f>+IF(I27=0,"",'Ark1'!AA568)</f>
        <v>7.6134235006508559</v>
      </c>
      <c r="M27" s="144">
        <f>+IF(I27=0,"",L27-L48)</f>
        <v>3.9261795592578967</v>
      </c>
      <c r="N27" s="37"/>
      <c r="O27" s="97">
        <f>+IF(I27=0,"",'Ark1'!AB568)</f>
        <v>7.2602949591900252</v>
      </c>
      <c r="P27" s="144">
        <f>+IF(I27=0,"",O27-O48)</f>
        <v>3.5100687113871563</v>
      </c>
      <c r="Q27" s="228">
        <f>IF(I27=0,0,IF(I48=0,"",100*I27/I48))</f>
        <v>225.80037664783427</v>
      </c>
      <c r="R27" s="47">
        <f>+IF(I27=0,"",'Ark1'!U568)</f>
        <v>60.905754795663057</v>
      </c>
      <c r="S27" s="148">
        <f>+IF(I27=0,"",R27-R48)</f>
        <v>-0.56223013842357261</v>
      </c>
      <c r="T27" s="97">
        <f>+IF(I27=0,"",'Ark1'!W568)</f>
        <v>78.753294412010206</v>
      </c>
      <c r="U27" s="144">
        <f>+IF(I27=0,"",T27-T48)</f>
        <v>-8.4625247970294168</v>
      </c>
      <c r="V27" s="97">
        <f>+IF(I27=0,"",'Ark1'!X568)</f>
        <v>8.0512456097853828</v>
      </c>
      <c r="W27" s="47">
        <f>+IF(I27=0,"",'Ark1'!Y568)</f>
        <v>2.188252487881083</v>
      </c>
      <c r="X27" s="97">
        <f>+IF(I27=0,"",'Ark1'!Z568)</f>
        <v>-38.340332756369563</v>
      </c>
      <c r="Y27" s="65">
        <f t="shared" si="6"/>
        <v>399.66666666666669</v>
      </c>
      <c r="Z27" s="47">
        <f>+IF(I27=0,"",'Ark1'!T568)</f>
        <v>3.3444537114261874</v>
      </c>
      <c r="AA27" s="97">
        <f>+IF(I27=0,"",'Ark1'!V568)</f>
        <v>85.323179211278443</v>
      </c>
      <c r="AB27" s="37"/>
      <c r="AC27" s="2"/>
      <c r="AD27" s="4"/>
      <c r="AE27" s="4"/>
      <c r="AF27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</row>
    <row r="28" spans="1:53" ht="15.6">
      <c r="A28" s="37"/>
      <c r="B28" s="37"/>
      <c r="C28" s="37"/>
      <c r="D28" s="37"/>
      <c r="E28" s="37"/>
      <c r="F28" s="37"/>
      <c r="G28" s="37"/>
      <c r="H28" s="37"/>
      <c r="I28" s="37"/>
      <c r="J28" s="269"/>
      <c r="K28" s="290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2"/>
      <c r="AD28" s="4"/>
      <c r="AE28" s="4"/>
      <c r="AF28"/>
    </row>
    <row r="29" spans="1:53" ht="17.25" customHeight="1">
      <c r="A29" s="37">
        <v>1</v>
      </c>
      <c r="B29">
        <f>+'Ark1'!C569</f>
        <v>2023</v>
      </c>
      <c r="C29">
        <f>+'Ark1'!J569</f>
        <v>103</v>
      </c>
      <c r="D29" s="4" t="str">
        <f>VLOOKUP(C29,RNR!$A$1:$B$27,2)</f>
        <v>Rudshøgda</v>
      </c>
      <c r="E29" s="4">
        <f>+'Ark1'!H569</f>
        <v>1</v>
      </c>
      <c r="F29" s="95" t="str">
        <f>VLOOKUP(E29,RNR!$D$1:$E$2,2)</f>
        <v>N</v>
      </c>
      <c r="G29">
        <f>+'Ark1'!Q569</f>
        <v>0</v>
      </c>
      <c r="H29" s="141"/>
      <c r="I29" s="9">
        <f>+'Ark1'!R569</f>
        <v>0</v>
      </c>
      <c r="J29" s="292"/>
      <c r="K29" s="290"/>
      <c r="L29" s="98">
        <f>+'Ark1'!AA569</f>
        <v>0</v>
      </c>
      <c r="M29" s="141"/>
      <c r="N29" s="141"/>
      <c r="O29" s="98">
        <f>+'Ark1'!AB569</f>
        <v>0</v>
      </c>
      <c r="P29" s="141"/>
      <c r="Q29" s="141"/>
      <c r="R29" s="1">
        <f>+'Ark1'!U569</f>
        <v>0</v>
      </c>
      <c r="S29" s="141"/>
      <c r="T29" s="98">
        <f>+'Ark1'!W569</f>
        <v>0</v>
      </c>
      <c r="U29" s="141"/>
      <c r="V29" s="98">
        <f>+'Ark1'!X569</f>
        <v>0</v>
      </c>
      <c r="W29" s="1">
        <f>+'Ark1'!Y569</f>
        <v>0</v>
      </c>
      <c r="X29" s="98">
        <f>+'Ark1'!Z569</f>
        <v>0</v>
      </c>
      <c r="Y29" s="9" t="str">
        <f t="shared" ref="Y29:Y30" si="9">+IF(I29=0,"",I29/G29)</f>
        <v/>
      </c>
      <c r="Z29" s="1">
        <f>+'Ark1'!T569</f>
        <v>0</v>
      </c>
      <c r="AA29" s="98">
        <f>+'Ark1'!V569</f>
        <v>0</v>
      </c>
      <c r="AB29" s="37"/>
      <c r="AC29" s="2"/>
      <c r="AD29" s="4"/>
      <c r="AE29" s="4"/>
      <c r="AF29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</row>
    <row r="30" spans="1:53" ht="15.6">
      <c r="A30" s="37">
        <f t="shared" si="7"/>
        <v>2</v>
      </c>
      <c r="B30">
        <f>+'Ark1'!C570</f>
        <v>2023</v>
      </c>
      <c r="C30">
        <f>+'Ark1'!J570</f>
        <v>106</v>
      </c>
      <c r="D30" s="4" t="str">
        <f>VLOOKUP(C30,RNR!$A$1:$B$27,2)</f>
        <v>Furuseth</v>
      </c>
      <c r="E30" s="4">
        <f>+'Ark1'!H570</f>
        <v>2</v>
      </c>
      <c r="F30" s="95" t="str">
        <f>VLOOKUP(E30,RNR!$D$1:$E$2,2)</f>
        <v>K</v>
      </c>
      <c r="G30">
        <f>+'Ark1'!Q570</f>
        <v>8</v>
      </c>
      <c r="H30" s="141"/>
      <c r="I30" s="9">
        <f>+'Ark1'!R570</f>
        <v>443</v>
      </c>
      <c r="J30" s="292"/>
      <c r="K30" s="290"/>
      <c r="L30" s="98">
        <f>+'Ark1'!AA570</f>
        <v>1.5638789847142305</v>
      </c>
      <c r="M30" s="141"/>
      <c r="N30" s="141"/>
      <c r="O30" s="98">
        <f>+'Ark1'!AB570</f>
        <v>1.6151938141570064</v>
      </c>
      <c r="P30" s="141"/>
      <c r="Q30" s="141"/>
      <c r="R30" s="1">
        <f>+'Ark1'!U570</f>
        <v>60.214446952595942</v>
      </c>
      <c r="S30" s="141"/>
      <c r="T30" s="98">
        <f>+'Ark1'!W570</f>
        <v>87.738600451467278</v>
      </c>
      <c r="U30" s="141"/>
      <c r="V30" s="98">
        <f>+'Ark1'!X570</f>
        <v>6.2328898855733392</v>
      </c>
      <c r="W30" s="1">
        <f>+'Ark1'!Y570</f>
        <v>2.1940960897940882</v>
      </c>
      <c r="X30" s="98">
        <f>+'Ark1'!Z570</f>
        <v>-24.664901974488551</v>
      </c>
      <c r="Y30" s="9">
        <f t="shared" si="9"/>
        <v>55.375</v>
      </c>
      <c r="Z30" s="1">
        <f>+'Ark1'!T570</f>
        <v>4.9977426636568838</v>
      </c>
      <c r="AA30" s="98">
        <f>+'Ark1'!V570</f>
        <v>95.058071995089179</v>
      </c>
      <c r="AB30" s="37"/>
      <c r="AC30" s="2"/>
      <c r="AD30" s="4"/>
      <c r="AE30" s="4"/>
      <c r="AF30"/>
    </row>
    <row r="31" spans="1:53" ht="16.649999999999999" customHeight="1">
      <c r="A31" s="37">
        <f t="shared" si="7"/>
        <v>3</v>
      </c>
      <c r="B31">
        <f>+'Ark1'!C571</f>
        <v>2023</v>
      </c>
      <c r="C31">
        <f>+'Ark1'!J571</f>
        <v>109</v>
      </c>
      <c r="D31" s="4" t="str">
        <f>VLOOKUP(C31,RNR!$A$1:$B$27,2)</f>
        <v>Tønsberg</v>
      </c>
      <c r="E31" s="4">
        <f>+'Ark1'!H571</f>
        <v>1</v>
      </c>
      <c r="F31" s="95" t="str">
        <f>VLOOKUP(E31,RNR!$D$1:$E$2,2)</f>
        <v>N</v>
      </c>
      <c r="G31">
        <f>+'Ark1'!Q571</f>
        <v>68</v>
      </c>
      <c r="H31" s="141"/>
      <c r="I31" s="9">
        <f>+'Ark1'!R571</f>
        <v>12014</v>
      </c>
      <c r="J31" s="292"/>
      <c r="K31" s="290"/>
      <c r="L31" s="98">
        <f>+'Ark1'!AA571</f>
        <v>42.411833233310965</v>
      </c>
      <c r="M31" s="141"/>
      <c r="N31" s="141"/>
      <c r="O31" s="98">
        <f>+'Ark1'!AB571</f>
        <v>42.65830079144007</v>
      </c>
      <c r="P31" s="141"/>
      <c r="Q31" s="141"/>
      <c r="R31" s="1">
        <f>+'Ark1'!U571</f>
        <v>61.332028321532697</v>
      </c>
      <c r="S31" s="141"/>
      <c r="T31" s="98">
        <f>+'Ark1'!W571</f>
        <v>85.508871303623678</v>
      </c>
      <c r="U31" s="141"/>
      <c r="V31" s="98">
        <f>+'Ark1'!X571</f>
        <v>9.5995456872479998</v>
      </c>
      <c r="W31" s="1">
        <f>+'Ark1'!Y571</f>
        <v>2.4666460595387099</v>
      </c>
      <c r="X31" s="98">
        <f>+'Ark1'!Z571</f>
        <v>-14.592269652672048</v>
      </c>
      <c r="Y31" s="9">
        <f t="shared" ref="Y31" si="10">+IF(I31=0,"",I31/G31)</f>
        <v>176.6764705882353</v>
      </c>
      <c r="Z31" s="1">
        <f>+'Ark1'!T571</f>
        <v>2.5043282836690528</v>
      </c>
      <c r="AA31" s="98">
        <f>+'Ark1'!V571</f>
        <v>92.668818472620387</v>
      </c>
      <c r="AB31" s="37"/>
      <c r="AC31" s="4"/>
      <c r="AD31" s="4"/>
      <c r="AE31" s="4"/>
      <c r="AF31"/>
    </row>
    <row r="32" spans="1:53">
      <c r="A32" s="37">
        <f t="shared" si="7"/>
        <v>4</v>
      </c>
      <c r="B32">
        <f>+'Ark1'!C572</f>
        <v>2023</v>
      </c>
      <c r="C32">
        <f>+'Ark1'!J572</f>
        <v>111</v>
      </c>
      <c r="D32" s="4" t="str">
        <f>VLOOKUP(C32,RNR!$A$1:$B$27,2)</f>
        <v>Forus</v>
      </c>
      <c r="E32" s="4">
        <f>+'Ark1'!H572</f>
        <v>1</v>
      </c>
      <c r="F32" s="95" t="str">
        <f>VLOOKUP(E32,RNR!$D$1:$E$2,2)</f>
        <v>N</v>
      </c>
      <c r="G32">
        <f>+'Ark1'!Q572</f>
        <v>28</v>
      </c>
      <c r="H32" s="141"/>
      <c r="I32" s="9">
        <f>+'Ark1'!R572</f>
        <v>2590</v>
      </c>
      <c r="J32" s="292"/>
      <c r="K32" s="290"/>
      <c r="L32" s="98">
        <f>+'Ark1'!AA572</f>
        <v>9.1432202492321792</v>
      </c>
      <c r="M32" s="141"/>
      <c r="N32" s="141"/>
      <c r="O32" s="98">
        <f>+'Ark1'!AB572</f>
        <v>9.1866480491756235</v>
      </c>
      <c r="P32" s="141"/>
      <c r="Q32" s="141"/>
      <c r="R32" s="1">
        <f>+'Ark1'!U572</f>
        <v>60.669884169884178</v>
      </c>
      <c r="S32" s="141"/>
      <c r="T32" s="98">
        <f>+'Ark1'!W572</f>
        <v>85.354633204633203</v>
      </c>
      <c r="U32" s="141"/>
      <c r="V32" s="98">
        <f>+'Ark1'!X572</f>
        <v>9.2301787924797889</v>
      </c>
      <c r="W32" s="1">
        <f>+'Ark1'!Y572</f>
        <v>2.2048341908127886</v>
      </c>
      <c r="X32" s="98">
        <f>+'Ark1'!Z572</f>
        <v>-31.756338932723608</v>
      </c>
      <c r="Y32" s="9">
        <f t="shared" ref="Y32:Y47" si="11">+IF(I32=0,"",I32/G32)</f>
        <v>92.5</v>
      </c>
      <c r="Z32" s="1">
        <f>+'Ark1'!T572</f>
        <v>3.7351351351351361</v>
      </c>
      <c r="AA32" s="98">
        <f>+'Ark1'!V572</f>
        <v>92.475225573817184</v>
      </c>
      <c r="AB32" s="37"/>
      <c r="AC32" s="4"/>
      <c r="AD32" s="4"/>
      <c r="AE32" s="4"/>
      <c r="AF32" s="4"/>
      <c r="AG32" s="4"/>
    </row>
    <row r="33" spans="1:39" ht="15.6">
      <c r="A33" s="37">
        <f t="shared" si="7"/>
        <v>5</v>
      </c>
      <c r="B33">
        <f>+'Ark1'!C573</f>
        <v>2023</v>
      </c>
      <c r="C33">
        <f>+'Ark1'!J573</f>
        <v>116</v>
      </c>
      <c r="D33" s="4" t="str">
        <f>VLOOKUP(C33,RNR!$A$1:$B$27,2)</f>
        <v>Sandeid</v>
      </c>
      <c r="E33" s="4">
        <f>+'Ark1'!H573</f>
        <v>1</v>
      </c>
      <c r="F33" s="95" t="str">
        <f>VLOOKUP(E33,RNR!$D$1:$E$2,2)</f>
        <v>N</v>
      </c>
      <c r="G33">
        <f>+'Ark1'!Q573</f>
        <v>12</v>
      </c>
      <c r="H33" s="141"/>
      <c r="I33" s="9">
        <f>+'Ark1'!R573</f>
        <v>1937</v>
      </c>
      <c r="J33" s="292"/>
      <c r="K33" s="290"/>
      <c r="L33" s="98">
        <f>+'Ark1'!AA573</f>
        <v>6.8379990821477721</v>
      </c>
      <c r="M33" s="141"/>
      <c r="N33" s="141"/>
      <c r="O33" s="98">
        <f>+'Ark1'!AB573</f>
        <v>6.4451087717396867</v>
      </c>
      <c r="P33" s="141"/>
      <c r="Q33" s="141"/>
      <c r="R33" s="1">
        <f>+'Ark1'!U573</f>
        <v>60.456892101187407</v>
      </c>
      <c r="S33" s="141"/>
      <c r="T33" s="98">
        <f>+'Ark1'!W573</f>
        <v>80.070108415074941</v>
      </c>
      <c r="U33" s="141"/>
      <c r="V33" s="98">
        <f>+'Ark1'!X573</f>
        <v>10.700859983032352</v>
      </c>
      <c r="W33" s="1">
        <f>+'Ark1'!Y573</f>
        <v>2.4562932659575005</v>
      </c>
      <c r="X33" s="98">
        <f>+'Ark1'!Z573</f>
        <v>-41.687298284003298</v>
      </c>
      <c r="Y33" s="9">
        <f t="shared" si="11"/>
        <v>161.41666666666666</v>
      </c>
      <c r="Z33" s="1">
        <f>+'Ark1'!T573</f>
        <v>4.3727413526071244</v>
      </c>
      <c r="AA33" s="98">
        <f>+'Ark1'!V573</f>
        <v>86.749846603547994</v>
      </c>
      <c r="AB33" s="37"/>
      <c r="AC33" s="4"/>
      <c r="AD33" s="4"/>
      <c r="AE33" s="4"/>
      <c r="AF33" s="1"/>
      <c r="AG33" s="16"/>
    </row>
    <row r="34" spans="1:39" ht="15.6">
      <c r="A34" s="37">
        <f t="shared" si="7"/>
        <v>6</v>
      </c>
      <c r="B34">
        <f>+'Ark1'!C574</f>
        <v>2023</v>
      </c>
      <c r="C34">
        <f>+'Ark1'!J574</f>
        <v>117</v>
      </c>
      <c r="D34" s="4" t="str">
        <f>VLOOKUP(C34,RNR!$A$1:$B$27,2)</f>
        <v>Jæren</v>
      </c>
      <c r="E34" s="4">
        <f>+'Ark1'!H574</f>
        <v>2</v>
      </c>
      <c r="F34" s="95" t="str">
        <f>VLOOKUP(E34,RNR!$D$1:$E$2,2)</f>
        <v>K</v>
      </c>
      <c r="G34">
        <f>+'Ark1'!Q574</f>
        <v>15</v>
      </c>
      <c r="H34" s="141"/>
      <c r="I34" s="9">
        <f>+'Ark1'!R574</f>
        <v>817</v>
      </c>
      <c r="J34" s="292"/>
      <c r="K34" s="290"/>
      <c r="L34" s="98">
        <f>+'Ark1'!AA574</f>
        <v>2.8841741095068301</v>
      </c>
      <c r="M34" s="141"/>
      <c r="N34" s="141"/>
      <c r="O34" s="98">
        <f>+'Ark1'!AB574</f>
        <v>2.8261881626284175</v>
      </c>
      <c r="P34" s="141"/>
      <c r="Q34" s="141"/>
      <c r="R34" s="1">
        <f>+'Ark1'!U574</f>
        <v>60.948466257668713</v>
      </c>
      <c r="S34" s="141"/>
      <c r="T34" s="98">
        <f>+'Ark1'!W574</f>
        <v>83.44748466257677</v>
      </c>
      <c r="U34" s="141"/>
      <c r="V34" s="98">
        <f>+'Ark1'!X574</f>
        <v>11.73465908045125</v>
      </c>
      <c r="W34" s="1">
        <f>+'Ark1'!Y574</f>
        <v>2.2808446349676896</v>
      </c>
      <c r="X34" s="98">
        <f>+'Ark1'!Z574</f>
        <v>-36.65773243638025</v>
      </c>
      <c r="Y34" s="9">
        <f t="shared" si="11"/>
        <v>54.466666666666669</v>
      </c>
      <c r="Z34" s="1">
        <f>+'Ark1'!T574</f>
        <v>3.4369645042839649</v>
      </c>
      <c r="AA34" s="98">
        <f>+'Ark1'!V574</f>
        <v>90.49458620529218</v>
      </c>
      <c r="AB34" s="37"/>
      <c r="AC34" s="4"/>
      <c r="AD34" s="4"/>
      <c r="AE34" s="4"/>
      <c r="AF34" s="1"/>
      <c r="AG34" s="16"/>
    </row>
    <row r="35" spans="1:39" ht="15.6">
      <c r="A35" s="37">
        <f t="shared" si="7"/>
        <v>7</v>
      </c>
      <c r="B35">
        <f>+'Ark1'!C575</f>
        <v>2023</v>
      </c>
      <c r="C35">
        <f>+'Ark1'!J575</f>
        <v>121</v>
      </c>
      <c r="D35" s="4" t="str">
        <f>VLOOKUP(C35,RNR!$A$1:$B$27,2)</f>
        <v>Steinkjer</v>
      </c>
      <c r="E35" s="4">
        <f>+'Ark1'!H575</f>
        <v>1</v>
      </c>
      <c r="F35" s="95" t="str">
        <f>VLOOKUP(E35,RNR!$D$1:$E$2,2)</f>
        <v>N</v>
      </c>
      <c r="G35">
        <f>+'Ark1'!Q575</f>
        <v>36</v>
      </c>
      <c r="H35" s="141"/>
      <c r="I35" s="9">
        <f>+'Ark1'!R575</f>
        <v>5584</v>
      </c>
      <c r="J35" s="292"/>
      <c r="K35" s="290"/>
      <c r="L35" s="98">
        <f>+'Ark1'!AA575</f>
        <v>19.712641649309845</v>
      </c>
      <c r="M35" s="141"/>
      <c r="N35" s="141"/>
      <c r="O35" s="98">
        <f>+'Ark1'!AB575</f>
        <v>19.903803627219297</v>
      </c>
      <c r="P35" s="141"/>
      <c r="Q35" s="141"/>
      <c r="R35" s="1">
        <f>+'Ark1'!U575</f>
        <v>60.302471346704877</v>
      </c>
      <c r="S35" s="141"/>
      <c r="T35" s="98">
        <f>+'Ark1'!W575</f>
        <v>85.774946275071869</v>
      </c>
      <c r="U35" s="141"/>
      <c r="V35" s="98">
        <f>+'Ark1'!X575</f>
        <v>11.919990290023415</v>
      </c>
      <c r="W35" s="1">
        <f>+'Ark1'!Y575</f>
        <v>2.3784990020516035</v>
      </c>
      <c r="X35" s="98">
        <f>+'Ark1'!Z575</f>
        <v>-41.19221234617175</v>
      </c>
      <c r="Y35" s="9">
        <f t="shared" si="11"/>
        <v>155.11111111111111</v>
      </c>
      <c r="Z35" s="1">
        <f>+'Ark1'!T575</f>
        <v>4.6002865329512881</v>
      </c>
      <c r="AA35" s="98">
        <f>+'Ark1'!V575</f>
        <v>92.930602681550809</v>
      </c>
      <c r="AB35" s="37"/>
      <c r="AC35" s="4"/>
      <c r="AD35" s="4"/>
      <c r="AE35" s="4"/>
      <c r="AF35" s="1"/>
      <c r="AG35" s="16"/>
      <c r="AI35" s="2"/>
      <c r="AJ35" s="2"/>
      <c r="AK35" s="2"/>
    </row>
    <row r="36" spans="1:39" ht="15.6">
      <c r="A36" s="37">
        <f t="shared" si="7"/>
        <v>8</v>
      </c>
      <c r="B36">
        <f>+'Ark1'!C576</f>
        <v>2023</v>
      </c>
      <c r="C36">
        <f>+'Ark1'!J576</f>
        <v>134</v>
      </c>
      <c r="D36" s="4" t="str">
        <f>VLOOKUP(C36,RNR!$A$1:$B$27,2)</f>
        <v>Førde</v>
      </c>
      <c r="E36" s="4">
        <f>+'Ark1'!H576</f>
        <v>1</v>
      </c>
      <c r="F36" s="95" t="str">
        <f>VLOOKUP(E36,RNR!$D$1:$E$2,2)</f>
        <v>N</v>
      </c>
      <c r="G36">
        <f>+'Ark1'!Q576</f>
        <v>13</v>
      </c>
      <c r="H36" s="141"/>
      <c r="I36" s="9">
        <f>+'Ark1'!R576</f>
        <v>954</v>
      </c>
      <c r="J36" s="292"/>
      <c r="K36" s="290"/>
      <c r="L36" s="98">
        <f>+'Ark1'!AA576</f>
        <v>3.3678116284816602</v>
      </c>
      <c r="M36" s="141"/>
      <c r="N36" s="141"/>
      <c r="O36" s="98">
        <f>+'Ark1'!AB576</f>
        <v>3.4519167113147562</v>
      </c>
      <c r="P36" s="141"/>
      <c r="Q36" s="141"/>
      <c r="R36" s="1">
        <f>+'Ark1'!U576</f>
        <v>59.870662460567821</v>
      </c>
      <c r="S36" s="141"/>
      <c r="T36" s="98">
        <f>+'Ark1'!W576</f>
        <v>87.347318611987333</v>
      </c>
      <c r="U36" s="141"/>
      <c r="V36" s="98">
        <f>+'Ark1'!X576</f>
        <v>11.321556198950709</v>
      </c>
      <c r="W36" s="1">
        <f>+'Ark1'!Y576</f>
        <v>1.9518632697007119</v>
      </c>
      <c r="X36" s="98">
        <f>+'Ark1'!Z576</f>
        <v>-38.312903611805574</v>
      </c>
      <c r="Y36" s="9">
        <f t="shared" si="11"/>
        <v>73.384615384615387</v>
      </c>
      <c r="Z36" s="1">
        <f>+'Ark1'!T576</f>
        <v>5.3784067085953886</v>
      </c>
      <c r="AA36" s="98">
        <f>+'Ark1'!V576</f>
        <v>94.731667526797949</v>
      </c>
      <c r="AB36" s="37"/>
      <c r="AC36" s="4"/>
      <c r="AD36" s="4"/>
      <c r="AE36" s="4"/>
      <c r="AF36" s="1"/>
      <c r="AG36" s="16"/>
      <c r="AI36" s="2"/>
      <c r="AJ36" s="2"/>
      <c r="AK36" s="4"/>
      <c r="AL36" s="4"/>
      <c r="AM36" s="4"/>
    </row>
    <row r="37" spans="1:39" ht="15.6">
      <c r="A37" s="37">
        <f t="shared" si="7"/>
        <v>9</v>
      </c>
      <c r="B37">
        <f>+'Ark1'!C577</f>
        <v>2023</v>
      </c>
      <c r="C37">
        <f>+'Ark1'!J577</f>
        <v>141</v>
      </c>
      <c r="D37" s="4" t="str">
        <f>VLOOKUP(C37,RNR!$A$1:$B$27,2)</f>
        <v>Ølen</v>
      </c>
      <c r="E37" s="4">
        <f>+'Ark1'!H577</f>
        <v>2</v>
      </c>
      <c r="F37" s="95" t="str">
        <f>VLOOKUP(E37,RNR!$D$1:$E$2,2)</f>
        <v>K</v>
      </c>
      <c r="G37">
        <f>+'Ark1'!Q577</f>
        <v>0</v>
      </c>
      <c r="H37" s="141"/>
      <c r="I37" s="9">
        <f>+'Ark1'!R577</f>
        <v>0</v>
      </c>
      <c r="J37" s="292"/>
      <c r="K37" s="290"/>
      <c r="L37" s="98">
        <f>+'Ark1'!AA577</f>
        <v>0</v>
      </c>
      <c r="M37" s="141"/>
      <c r="N37" s="141"/>
      <c r="O37" s="98">
        <f>+'Ark1'!AB577</f>
        <v>0</v>
      </c>
      <c r="P37" s="141"/>
      <c r="Q37" s="141"/>
      <c r="R37" s="1">
        <f>+'Ark1'!U577</f>
        <v>0</v>
      </c>
      <c r="S37" s="141"/>
      <c r="T37" s="98">
        <f>+'Ark1'!W577</f>
        <v>0</v>
      </c>
      <c r="U37" s="141"/>
      <c r="V37" s="98">
        <f>+'Ark1'!X577</f>
        <v>0</v>
      </c>
      <c r="W37" s="1">
        <f>+'Ark1'!Y577</f>
        <v>0</v>
      </c>
      <c r="X37" s="98">
        <f>+'Ark1'!Z577</f>
        <v>0</v>
      </c>
      <c r="Y37" s="9" t="str">
        <f t="shared" si="11"/>
        <v/>
      </c>
      <c r="Z37" s="1">
        <f>+'Ark1'!T577</f>
        <v>0</v>
      </c>
      <c r="AA37" s="98">
        <f>+'Ark1'!V577</f>
        <v>0</v>
      </c>
      <c r="AB37" s="37"/>
      <c r="AC37" s="4"/>
      <c r="AD37" s="4"/>
      <c r="AE37" s="4"/>
      <c r="AF37" s="11"/>
      <c r="AG37" s="16"/>
      <c r="AI37" s="1"/>
      <c r="AJ37" s="1"/>
      <c r="AK37" s="9"/>
      <c r="AL37" s="9"/>
      <c r="AM37" s="9"/>
    </row>
    <row r="38" spans="1:39" ht="15.6">
      <c r="A38" s="37">
        <f t="shared" si="7"/>
        <v>10</v>
      </c>
      <c r="B38">
        <f>+'Ark1'!C578</f>
        <v>2023</v>
      </c>
      <c r="C38">
        <f>+'Ark1'!J578</f>
        <v>143</v>
      </c>
      <c r="D38" s="4" t="str">
        <f>VLOOKUP(C38,RNR!$A$1:$B$27,2)</f>
        <v>Nordfjord</v>
      </c>
      <c r="E38" s="4">
        <f>+'Ark1'!H578</f>
        <v>2</v>
      </c>
      <c r="F38" s="95" t="str">
        <f>VLOOKUP(E38,RNR!$D$1:$E$2,2)</f>
        <v>K</v>
      </c>
      <c r="G38">
        <f>+'Ark1'!Q578</f>
        <v>0</v>
      </c>
      <c r="H38" s="141"/>
      <c r="I38" s="9">
        <f>+'Ark1'!R578</f>
        <v>0</v>
      </c>
      <c r="J38" s="292"/>
      <c r="K38" s="290"/>
      <c r="L38" s="98">
        <f>+'Ark1'!AA578</f>
        <v>0</v>
      </c>
      <c r="M38" s="141"/>
      <c r="N38" s="141"/>
      <c r="O38" s="98">
        <f>+'Ark1'!AB578</f>
        <v>0</v>
      </c>
      <c r="P38" s="141"/>
      <c r="Q38" s="141"/>
      <c r="R38" s="1">
        <f>+'Ark1'!U578</f>
        <v>0</v>
      </c>
      <c r="S38" s="141"/>
      <c r="T38" s="98">
        <f>+'Ark1'!W578</f>
        <v>0</v>
      </c>
      <c r="U38" s="141"/>
      <c r="V38" s="98">
        <f>+'Ark1'!X578</f>
        <v>0</v>
      </c>
      <c r="W38" s="1">
        <f>+'Ark1'!Y578</f>
        <v>0</v>
      </c>
      <c r="X38" s="98">
        <f>+'Ark1'!Z578</f>
        <v>0</v>
      </c>
      <c r="Y38" s="9" t="str">
        <f t="shared" si="11"/>
        <v/>
      </c>
      <c r="Z38" s="1">
        <f>+'Ark1'!T578</f>
        <v>0</v>
      </c>
      <c r="AA38" s="98">
        <f>+'Ark1'!V578</f>
        <v>0</v>
      </c>
      <c r="AB38" s="37"/>
      <c r="AC38" s="4"/>
      <c r="AD38" s="4"/>
      <c r="AE38" s="4"/>
      <c r="AF38" s="11"/>
      <c r="AG38" s="16"/>
      <c r="AI38" s="1"/>
      <c r="AJ38" s="1"/>
      <c r="AK38" s="9"/>
      <c r="AL38" s="9"/>
      <c r="AM38" s="9"/>
    </row>
    <row r="39" spans="1:39" ht="15.6">
      <c r="A39" s="37">
        <f t="shared" si="7"/>
        <v>11</v>
      </c>
      <c r="B39">
        <f>+'Ark1'!C579</f>
        <v>2023</v>
      </c>
      <c r="C39">
        <f>+'Ark1'!J579</f>
        <v>147</v>
      </c>
      <c r="D39" s="4" t="str">
        <f>VLOOKUP(C39,RNR!$A$1:$B$27,2)</f>
        <v>Midt-Norge</v>
      </c>
      <c r="E39" s="4">
        <f>+'Ark1'!H579</f>
        <v>2</v>
      </c>
      <c r="F39" s="95" t="str">
        <f>VLOOKUP(E39,RNR!$D$1:$E$2,2)</f>
        <v>K</v>
      </c>
      <c r="G39">
        <f>+'Ark1'!Q579</f>
        <v>10</v>
      </c>
      <c r="H39" s="141"/>
      <c r="I39" s="9">
        <f>+'Ark1'!R579</f>
        <v>69</v>
      </c>
      <c r="J39" s="292"/>
      <c r="K39" s="290"/>
      <c r="L39" s="98">
        <f>+'Ark1'!AA579</f>
        <v>0.24358385992162951</v>
      </c>
      <c r="M39" s="141"/>
      <c r="N39" s="141"/>
      <c r="O39" s="98">
        <f>+'Ark1'!AB579</f>
        <v>0.25082582529858011</v>
      </c>
      <c r="P39" s="141"/>
      <c r="Q39" s="141"/>
      <c r="R39" s="1">
        <f>+'Ark1'!U579</f>
        <v>60.608695652173914</v>
      </c>
      <c r="S39" s="141"/>
      <c r="T39" s="98">
        <f>+'Ark1'!W579</f>
        <v>87.476811594202886</v>
      </c>
      <c r="U39" s="141"/>
      <c r="V39" s="98">
        <f>+'Ark1'!X579</f>
        <v>15.94481556673704</v>
      </c>
      <c r="W39" s="1">
        <f>+'Ark1'!Y579</f>
        <v>3.371738429624588</v>
      </c>
      <c r="X39" s="98">
        <f>+'Ark1'!Z579</f>
        <v>-61.080714112864598</v>
      </c>
      <c r="Y39" s="9">
        <f t="shared" si="11"/>
        <v>6.9</v>
      </c>
      <c r="Z39" s="1">
        <f>+'Ark1'!T579</f>
        <v>4.8550724637681162</v>
      </c>
      <c r="AA39" s="98">
        <f>+'Ark1'!V579</f>
        <v>94.774443764033478</v>
      </c>
      <c r="AB39" s="37"/>
      <c r="AC39" s="4"/>
      <c r="AD39" s="4"/>
      <c r="AE39" s="4"/>
      <c r="AF39" s="11"/>
      <c r="AG39" s="16"/>
      <c r="AI39" s="1"/>
      <c r="AJ39" s="1"/>
      <c r="AK39" s="9"/>
      <c r="AL39" s="9"/>
      <c r="AM39" s="9"/>
    </row>
    <row r="40" spans="1:39" ht="15.6">
      <c r="A40" s="37">
        <f t="shared" si="7"/>
        <v>12</v>
      </c>
      <c r="B40">
        <f>+'Ark1'!C580</f>
        <v>2023</v>
      </c>
      <c r="C40">
        <f>+'Ark1'!J580</f>
        <v>155</v>
      </c>
      <c r="D40" s="4" t="str">
        <f>VLOOKUP(C40,RNR!$A$1:$B$27,2)</f>
        <v>Målselv</v>
      </c>
      <c r="E40" s="4">
        <f>+'Ark1'!H580</f>
        <v>1</v>
      </c>
      <c r="F40" s="95" t="str">
        <f>VLOOKUP(E40,RNR!$D$1:$E$2,2)</f>
        <v>N</v>
      </c>
      <c r="G40">
        <f>+'Ark1'!Q580</f>
        <v>0</v>
      </c>
      <c r="H40" s="141"/>
      <c r="I40" s="9">
        <f>+'Ark1'!R580</f>
        <v>0</v>
      </c>
      <c r="J40" s="292"/>
      <c r="K40" s="290"/>
      <c r="L40" s="98">
        <f>+'Ark1'!AA580</f>
        <v>0</v>
      </c>
      <c r="M40" s="141"/>
      <c r="N40" s="141"/>
      <c r="O40" s="98">
        <f>+'Ark1'!AB580</f>
        <v>0</v>
      </c>
      <c r="P40" s="141"/>
      <c r="Q40" s="141"/>
      <c r="R40" s="1">
        <f>+'Ark1'!U580</f>
        <v>0</v>
      </c>
      <c r="S40" s="141"/>
      <c r="T40" s="98">
        <f>+'Ark1'!W580</f>
        <v>0</v>
      </c>
      <c r="U40" s="141"/>
      <c r="V40" s="98">
        <f>+'Ark1'!X580</f>
        <v>0</v>
      </c>
      <c r="W40" s="1">
        <f>+'Ark1'!Y580</f>
        <v>0</v>
      </c>
      <c r="X40" s="98">
        <f>+'Ark1'!Z580</f>
        <v>0</v>
      </c>
      <c r="Y40" s="9" t="str">
        <f t="shared" si="11"/>
        <v/>
      </c>
      <c r="Z40" s="1">
        <f>+'Ark1'!T580</f>
        <v>0</v>
      </c>
      <c r="AA40" s="98">
        <f>+'Ark1'!V580</f>
        <v>0</v>
      </c>
      <c r="AB40" s="37"/>
      <c r="AC40" s="4"/>
      <c r="AD40" s="4"/>
      <c r="AE40" s="4"/>
      <c r="AF40" s="11"/>
      <c r="AG40" s="16"/>
      <c r="AI40" s="1"/>
      <c r="AJ40" s="1"/>
      <c r="AK40" s="9"/>
      <c r="AL40" s="9"/>
      <c r="AM40" s="9"/>
    </row>
    <row r="41" spans="1:39" ht="15.6">
      <c r="A41" s="37">
        <f t="shared" si="7"/>
        <v>13</v>
      </c>
      <c r="B41">
        <f>+'Ark1'!C581</f>
        <v>2023</v>
      </c>
      <c r="C41">
        <f>+'Ark1'!J581</f>
        <v>160</v>
      </c>
      <c r="D41" s="4" t="str">
        <f>VLOOKUP(C41,RNR!$A$1:$B$27,2)</f>
        <v>Oslo</v>
      </c>
      <c r="E41" s="4">
        <f>+'Ark1'!H581</f>
        <v>2</v>
      </c>
      <c r="F41" s="95" t="str">
        <f>VLOOKUP(E41,RNR!$D$1:$E$2,2)</f>
        <v>K</v>
      </c>
      <c r="G41">
        <f>+'Ark1'!Q581</f>
        <v>13</v>
      </c>
      <c r="H41" s="141"/>
      <c r="I41" s="9">
        <f>+'Ark1'!R581</f>
        <v>1207</v>
      </c>
      <c r="J41" s="292"/>
      <c r="K41" s="290"/>
      <c r="L41" s="98">
        <f>+'Ark1'!AA581</f>
        <v>4.2609524481943026</v>
      </c>
      <c r="M41" s="141"/>
      <c r="N41" s="141"/>
      <c r="O41" s="98">
        <f>+'Ark1'!AB581</f>
        <v>4.2180410668851138</v>
      </c>
      <c r="P41" s="141"/>
      <c r="Q41" s="141"/>
      <c r="R41" s="1">
        <f>+'Ark1'!U581</f>
        <v>61.193200663349913</v>
      </c>
      <c r="S41" s="141"/>
      <c r="T41" s="98">
        <f>+'Ark1'!W581</f>
        <v>84.165339966832406</v>
      </c>
      <c r="U41" s="141"/>
      <c r="V41" s="98">
        <f>+'Ark1'!X581</f>
        <v>10.404248367298369</v>
      </c>
      <c r="W41" s="1">
        <f>+'Ark1'!Y581</f>
        <v>2.1998010322809711</v>
      </c>
      <c r="X41" s="98">
        <f>+'Ark1'!Z581</f>
        <v>-29.747510277839801</v>
      </c>
      <c r="Y41" s="9">
        <f t="shared" si="11"/>
        <v>92.84615384615384</v>
      </c>
      <c r="Z41" s="1">
        <f>+'Ark1'!T581</f>
        <v>2.8492129246064626</v>
      </c>
      <c r="AA41" s="98">
        <f>+'Ark1'!V581</f>
        <v>91.219507374647108</v>
      </c>
      <c r="AB41" s="37"/>
      <c r="AC41" s="4"/>
      <c r="AD41" s="4"/>
      <c r="AE41" s="4"/>
      <c r="AF41" s="5"/>
      <c r="AG41" s="16"/>
      <c r="AI41" s="1"/>
      <c r="AJ41" s="1"/>
      <c r="AK41" s="9"/>
      <c r="AL41" s="9"/>
      <c r="AM41" s="9"/>
    </row>
    <row r="42" spans="1:39" ht="15.6">
      <c r="A42" s="37">
        <f t="shared" si="7"/>
        <v>14</v>
      </c>
      <c r="B42">
        <f>+'Ark1'!C582</f>
        <v>2023</v>
      </c>
      <c r="C42">
        <f>+'Ark1'!J582</f>
        <v>171</v>
      </c>
      <c r="D42" s="4" t="str">
        <f>VLOOKUP(C42,RNR!$A$1:$B$27,2)</f>
        <v>Prima</v>
      </c>
      <c r="E42" s="4">
        <f>+'Ark1'!H582</f>
        <v>1</v>
      </c>
      <c r="F42" s="95" t="str">
        <f>VLOOKUP(E42,RNR!$D$1:$E$2,2)</f>
        <v>N</v>
      </c>
      <c r="G42">
        <f>+'Ark1'!Q582</f>
        <v>9</v>
      </c>
      <c r="H42" s="141"/>
      <c r="I42" s="9">
        <f>+'Ark1'!R582</f>
        <v>159</v>
      </c>
      <c r="J42" s="292"/>
      <c r="K42" s="290"/>
      <c r="L42" s="98">
        <f>+'Ark1'!AA582</f>
        <v>0.56130193808027662</v>
      </c>
      <c r="M42" s="141"/>
      <c r="N42" s="141"/>
      <c r="O42" s="98">
        <f>+'Ark1'!AB582</f>
        <v>0.57759046885966092</v>
      </c>
      <c r="P42" s="141"/>
      <c r="Q42" s="141"/>
      <c r="R42" s="1">
        <f>+'Ark1'!U582</f>
        <v>61.113207547169807</v>
      </c>
      <c r="S42" s="141"/>
      <c r="T42" s="98">
        <f>+'Ark1'!W582</f>
        <v>87.416352201257936</v>
      </c>
      <c r="U42" s="141"/>
      <c r="V42" s="98">
        <f>+'Ark1'!X582</f>
        <v>14.830958926124763</v>
      </c>
      <c r="W42" s="1">
        <f>+'Ark1'!Y582</f>
        <v>2.3066246735429781</v>
      </c>
      <c r="X42" s="98">
        <f>+'Ark1'!Z582</f>
        <v>-51.638860649949763</v>
      </c>
      <c r="Y42" s="9">
        <f t="shared" si="11"/>
        <v>17.666666666666668</v>
      </c>
      <c r="Z42" s="1">
        <f>+'Ark1'!T582</f>
        <v>3.132075471698113</v>
      </c>
      <c r="AA42" s="98">
        <f>+'Ark1'!V582</f>
        <v>94.708940629748483</v>
      </c>
      <c r="AB42" s="37"/>
      <c r="AC42" s="4"/>
      <c r="AD42" s="4"/>
      <c r="AE42" s="4"/>
      <c r="AF42" s="5"/>
      <c r="AG42" s="16"/>
      <c r="AI42" s="1"/>
      <c r="AJ42" s="1"/>
      <c r="AK42" s="9"/>
      <c r="AL42" s="9"/>
      <c r="AM42" s="9"/>
    </row>
    <row r="43" spans="1:39" ht="15.6">
      <c r="A43" s="37">
        <f t="shared" si="7"/>
        <v>15</v>
      </c>
      <c r="B43">
        <f>+'Ark1'!C584</f>
        <v>2023</v>
      </c>
      <c r="C43">
        <f>+'Ark1'!J584</f>
        <v>181</v>
      </c>
      <c r="D43" s="4" t="str">
        <f>VLOOKUP(C43,RNR!$A$1:$B$27,2)</f>
        <v>Horns</v>
      </c>
      <c r="E43" s="4">
        <f>+'Ark1'!H584</f>
        <v>2</v>
      </c>
      <c r="F43" s="95" t="str">
        <f>VLOOKUP(E43,RNR!$D$1:$E$2,2)</f>
        <v>K</v>
      </c>
      <c r="G43">
        <f>+'Ark1'!Q584</f>
        <v>0</v>
      </c>
      <c r="H43" s="141"/>
      <c r="I43" s="9">
        <f>+'Ark1'!R584</f>
        <v>0</v>
      </c>
      <c r="J43" s="292"/>
      <c r="K43" s="290"/>
      <c r="L43" s="98">
        <f>+'Ark1'!AA584</f>
        <v>0</v>
      </c>
      <c r="M43" s="141"/>
      <c r="N43" s="141"/>
      <c r="O43" s="98">
        <f>+'Ark1'!AB584</f>
        <v>0</v>
      </c>
      <c r="P43" s="141"/>
      <c r="Q43" s="141"/>
      <c r="R43" s="1">
        <f>+'Ark1'!U584</f>
        <v>0</v>
      </c>
      <c r="S43" s="141"/>
      <c r="T43" s="98">
        <f>+'Ark1'!W584</f>
        <v>0</v>
      </c>
      <c r="U43" s="141"/>
      <c r="V43" s="98">
        <f>+'Ark1'!X584</f>
        <v>0</v>
      </c>
      <c r="W43" s="1">
        <f>+'Ark1'!Y584</f>
        <v>0</v>
      </c>
      <c r="X43" s="98">
        <f>+'Ark1'!Z584</f>
        <v>0</v>
      </c>
      <c r="Y43" s="9" t="str">
        <f t="shared" si="11"/>
        <v/>
      </c>
      <c r="Z43" s="1">
        <f>+'Ark1'!T584</f>
        <v>0</v>
      </c>
      <c r="AA43" s="98">
        <f>+'Ark1'!V584</f>
        <v>0</v>
      </c>
      <c r="AB43" s="37"/>
      <c r="AC43" s="4"/>
      <c r="AD43" s="4"/>
      <c r="AE43" s="4"/>
      <c r="AF43" s="5"/>
      <c r="AG43" s="16"/>
      <c r="AI43" s="1"/>
      <c r="AJ43" s="1"/>
      <c r="AK43" s="9"/>
      <c r="AL43" s="9"/>
      <c r="AM43" s="9"/>
    </row>
    <row r="44" spans="1:39" ht="15.6">
      <c r="A44" s="37">
        <f t="shared" si="7"/>
        <v>16</v>
      </c>
      <c r="B44">
        <f>+'Ark1'!C585</f>
        <v>2023</v>
      </c>
      <c r="C44">
        <f>+'Ark1'!J585</f>
        <v>470</v>
      </c>
      <c r="D44" s="4" t="str">
        <f>VLOOKUP(C44,RNR!$A$1:$B$27,2)</f>
        <v>Jens Eide</v>
      </c>
      <c r="E44" s="4">
        <f>+'Ark1'!H585</f>
        <v>2</v>
      </c>
      <c r="F44" s="95" t="str">
        <f>VLOOKUP(E44,RNR!$D$1:$E$2,2)</f>
        <v>K</v>
      </c>
      <c r="G44">
        <f>+'Ark1'!Q585</f>
        <v>0</v>
      </c>
      <c r="H44" s="141"/>
      <c r="I44" s="9">
        <f>+'Ark1'!R585</f>
        <v>0</v>
      </c>
      <c r="J44" s="292"/>
      <c r="K44" s="290"/>
      <c r="L44" s="98">
        <f>+'Ark1'!AA585</f>
        <v>0</v>
      </c>
      <c r="M44" s="141"/>
      <c r="N44" s="141"/>
      <c r="O44" s="98">
        <f>+'Ark1'!AB585</f>
        <v>0</v>
      </c>
      <c r="P44" s="141"/>
      <c r="Q44" s="141"/>
      <c r="R44" s="1">
        <f>+'Ark1'!U585</f>
        <v>0</v>
      </c>
      <c r="S44" s="141"/>
      <c r="T44" s="98">
        <f>+'Ark1'!W585</f>
        <v>0</v>
      </c>
      <c r="U44" s="141"/>
      <c r="V44" s="98">
        <f>+'Ark1'!X585</f>
        <v>0</v>
      </c>
      <c r="W44" s="1">
        <f>+'Ark1'!Y585</f>
        <v>0</v>
      </c>
      <c r="X44" s="98">
        <f>+'Ark1'!Z585</f>
        <v>0</v>
      </c>
      <c r="Y44" s="9" t="str">
        <f t="shared" si="11"/>
        <v/>
      </c>
      <c r="Z44" s="1">
        <f>+'Ark1'!T585</f>
        <v>0</v>
      </c>
      <c r="AA44" s="98">
        <f>+'Ark1'!V585</f>
        <v>0</v>
      </c>
      <c r="AB44" s="37"/>
      <c r="AC44" s="4"/>
      <c r="AD44" s="4"/>
      <c r="AE44" s="4"/>
      <c r="AF44" s="5"/>
      <c r="AG44" s="16"/>
      <c r="AI44" s="1"/>
      <c r="AJ44" s="1"/>
      <c r="AK44" s="9"/>
      <c r="AL44" s="9"/>
      <c r="AM44" s="9"/>
    </row>
    <row r="45" spans="1:39" ht="15.6">
      <c r="A45" s="37">
        <f t="shared" si="7"/>
        <v>17</v>
      </c>
      <c r="B45">
        <f>+'Ark1'!C586</f>
        <v>2023</v>
      </c>
      <c r="C45">
        <f>+'Ark1'!J586</f>
        <v>643</v>
      </c>
      <c r="D45" s="4" t="str">
        <f>VLOOKUP(C45,RNR!$A$1:$B$27,2)</f>
        <v>Bjerka</v>
      </c>
      <c r="E45" s="4">
        <f>+'Ark1'!H586</f>
        <v>1</v>
      </c>
      <c r="F45" s="95" t="str">
        <f>VLOOKUP(E45,RNR!$D$1:$E$2,2)</f>
        <v>N</v>
      </c>
      <c r="G45">
        <f>+'Ark1'!Q586</f>
        <v>6</v>
      </c>
      <c r="H45" s="141"/>
      <c r="I45" s="9">
        <f>+'Ark1'!R586</f>
        <v>2553</v>
      </c>
      <c r="J45" s="292"/>
      <c r="K45" s="290"/>
      <c r="L45" s="98">
        <f>+'Ark1'!AA586</f>
        <v>9.0126028171002943</v>
      </c>
      <c r="M45" s="141"/>
      <c r="N45" s="141"/>
      <c r="O45" s="98">
        <f>+'Ark1'!AB586</f>
        <v>8.8663827112817568</v>
      </c>
      <c r="P45" s="141"/>
      <c r="Q45" s="141"/>
      <c r="R45" s="1">
        <f>+'Ark1'!U586</f>
        <v>60.814727771249515</v>
      </c>
      <c r="S45" s="141"/>
      <c r="T45" s="98">
        <f>+'Ark1'!W586</f>
        <v>83.572894633764221</v>
      </c>
      <c r="U45" s="141"/>
      <c r="V45" s="98">
        <f>+'Ark1'!X586</f>
        <v>8.9219825237322876</v>
      </c>
      <c r="W45" s="1">
        <f>+'Ark1'!Y586</f>
        <v>2.1656223554372862</v>
      </c>
      <c r="X45" s="98">
        <f>+'Ark1'!Z586</f>
        <v>-43.247551066590141</v>
      </c>
      <c r="Y45" s="9">
        <f t="shared" si="11"/>
        <v>425.5</v>
      </c>
      <c r="Z45" s="1">
        <f>+'Ark1'!T586</f>
        <v>3.2440266353309823</v>
      </c>
      <c r="AA45" s="98">
        <f>+'Ark1'!V586</f>
        <v>90.544847923904811</v>
      </c>
      <c r="AB45" s="37"/>
      <c r="AC45" s="4"/>
      <c r="AD45" s="4"/>
      <c r="AE45" s="4"/>
      <c r="AF45" s="5"/>
      <c r="AG45" s="16"/>
      <c r="AI45" s="1"/>
      <c r="AJ45" s="1"/>
      <c r="AK45" s="9"/>
      <c r="AL45" s="9"/>
      <c r="AM45" s="9"/>
    </row>
    <row r="46" spans="1:39" ht="15.6">
      <c r="A46" s="37"/>
      <c r="B46" s="37"/>
      <c r="C46" s="37"/>
      <c r="D46" s="37"/>
      <c r="E46" s="37"/>
      <c r="F46" s="37"/>
      <c r="G46" s="37"/>
      <c r="H46" s="37"/>
      <c r="I46" s="37"/>
      <c r="J46" s="269"/>
      <c r="K46" s="290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2"/>
      <c r="AD46" s="4"/>
      <c r="AE46" s="4"/>
      <c r="AF46"/>
    </row>
    <row r="47" spans="1:39" ht="15.6">
      <c r="A47" s="37"/>
      <c r="B47">
        <f>+'Ark1'!C587</f>
        <v>2022</v>
      </c>
      <c r="C47">
        <f>+'Ark1'!J587</f>
        <v>103</v>
      </c>
      <c r="D47" s="4" t="str">
        <f>VLOOKUP(C47,RNR!$A$1:$B$27,2)</f>
        <v>Rudshøgda</v>
      </c>
      <c r="E47" s="4">
        <f>+'Ark1'!H587</f>
        <v>1</v>
      </c>
      <c r="F47" s="95" t="str">
        <f>VLOOKUP(E47,RNR!$D$1:$E$2,2)</f>
        <v>N</v>
      </c>
      <c r="G47">
        <f>+'Ark1'!Q587</f>
        <v>50</v>
      </c>
      <c r="H47" s="141"/>
      <c r="I47" s="9">
        <f>+'Ark1'!R587</f>
        <v>4469</v>
      </c>
      <c r="J47" s="292"/>
      <c r="K47" s="290"/>
      <c r="L47" s="98">
        <f>+'Ark1'!AA587</f>
        <v>15.51628359141726</v>
      </c>
      <c r="M47" s="141"/>
      <c r="N47" s="141"/>
      <c r="O47" s="98">
        <f>+'Ark1'!AB587</f>
        <v>15.5992389498241</v>
      </c>
      <c r="P47" s="141"/>
      <c r="Q47" s="141"/>
      <c r="R47" s="1">
        <f>+'Ark1'!U587</f>
        <v>60.886551801297813</v>
      </c>
      <c r="S47" s="141"/>
      <c r="T47" s="98">
        <f>+'Ark1'!W587</f>
        <v>86.209547997314942</v>
      </c>
      <c r="U47" s="141"/>
      <c r="V47" s="98">
        <f>+'Ark1'!X587</f>
        <v>9.676248587539984</v>
      </c>
      <c r="W47" s="1">
        <f>+'Ark1'!Y587</f>
        <v>2.4309429241333338</v>
      </c>
      <c r="X47" s="98">
        <f>+'Ark1'!Z587</f>
        <v>-33.14078686741378</v>
      </c>
      <c r="Y47" s="9">
        <f t="shared" si="11"/>
        <v>89.38</v>
      </c>
      <c r="Z47" s="1">
        <f>+'Ark1'!T587</f>
        <v>3.2168270306556281</v>
      </c>
      <c r="AA47" s="98">
        <f>+'Ark1'!V587</f>
        <v>93.401460452128518</v>
      </c>
      <c r="AB47" s="37"/>
      <c r="AC47" s="4"/>
      <c r="AD47" s="4"/>
      <c r="AE47" s="4"/>
      <c r="AF47" s="5"/>
      <c r="AG47" s="16"/>
      <c r="AI47" s="11"/>
      <c r="AJ47" s="11"/>
      <c r="AK47" s="9"/>
      <c r="AL47" s="9"/>
      <c r="AM47" s="9"/>
    </row>
    <row r="48" spans="1:39" ht="15.6">
      <c r="A48" s="37"/>
      <c r="B48">
        <f>+'Ark1'!C588</f>
        <v>2022</v>
      </c>
      <c r="C48">
        <f>+'Ark1'!J588</f>
        <v>106</v>
      </c>
      <c r="D48" s="4" t="str">
        <f>VLOOKUP(C48,RNR!$A$1:$B$27,2)</f>
        <v>Furuseth</v>
      </c>
      <c r="E48" s="4">
        <f>+'Ark1'!H588</f>
        <v>2</v>
      </c>
      <c r="F48" s="95" t="str">
        <f>VLOOKUP(E48,RNR!$D$1:$E$2,2)</f>
        <v>K</v>
      </c>
      <c r="G48">
        <f>+'Ark1'!Q588</f>
        <v>8</v>
      </c>
      <c r="H48" s="141"/>
      <c r="I48" s="9">
        <f>+'Ark1'!R588</f>
        <v>1062</v>
      </c>
      <c r="J48" s="292"/>
      <c r="K48" s="290"/>
      <c r="L48" s="98">
        <f>+'Ark1'!AA588</f>
        <v>3.6872439413929592</v>
      </c>
      <c r="M48" s="141"/>
      <c r="N48" s="141"/>
      <c r="O48" s="98">
        <f>+'Ark1'!AB588</f>
        <v>3.750226247802869</v>
      </c>
      <c r="P48" s="141"/>
      <c r="Q48" s="141"/>
      <c r="R48" s="1">
        <f>+'Ark1'!U588</f>
        <v>61.46798493408663</v>
      </c>
      <c r="S48" s="141"/>
      <c r="T48" s="98">
        <f>+'Ark1'!W588</f>
        <v>87.215819209039623</v>
      </c>
      <c r="U48" s="141"/>
      <c r="V48" s="98">
        <f>+'Ark1'!X588</f>
        <v>7.0547438486144234</v>
      </c>
      <c r="W48" s="1">
        <f>+'Ark1'!Y588</f>
        <v>2.0080842937602505</v>
      </c>
      <c r="X48" s="98">
        <f>+'Ark1'!Z588</f>
        <v>-28.7085860163542</v>
      </c>
      <c r="Y48" s="9">
        <f t="shared" ref="Y48:Y63" si="12">+IF(I48=0,"",I48/G48)</f>
        <v>132.75</v>
      </c>
      <c r="Z48" s="1">
        <f>+'Ark1'!T588</f>
        <v>2.0320150659133711</v>
      </c>
      <c r="AA48" s="98">
        <f>+'Ark1'!V588</f>
        <v>94.491678449663681</v>
      </c>
      <c r="AB48" s="37"/>
      <c r="AC48" s="4"/>
      <c r="AD48" s="4"/>
      <c r="AE48" s="4"/>
      <c r="AF48" s="5"/>
      <c r="AG48" s="16"/>
      <c r="AI48" s="11"/>
      <c r="AJ48" s="11"/>
      <c r="AK48" s="9"/>
      <c r="AL48" s="9"/>
      <c r="AM48" s="9"/>
    </row>
    <row r="49" spans="1:44">
      <c r="A49" s="37"/>
      <c r="B49">
        <f>+'Ark1'!C589</f>
        <v>2022</v>
      </c>
      <c r="C49">
        <f>+'Ark1'!J589</f>
        <v>109</v>
      </c>
      <c r="D49" s="4" t="str">
        <f>VLOOKUP(C49,RNR!$A$1:$B$27,2)</f>
        <v>Tønsberg</v>
      </c>
      <c r="E49" s="4">
        <f>+'Ark1'!H589</f>
        <v>1</v>
      </c>
      <c r="F49" s="95" t="str">
        <f>VLOOKUP(E49,RNR!$D$1:$E$2,2)</f>
        <v>N</v>
      </c>
      <c r="G49">
        <f>+'Ark1'!Q589</f>
        <v>54</v>
      </c>
      <c r="H49" s="141"/>
      <c r="I49" s="9">
        <f>+'Ark1'!R589</f>
        <v>6256</v>
      </c>
      <c r="J49" s="292"/>
      <c r="K49" s="290"/>
      <c r="L49" s="98">
        <f>+'Ark1'!AA589</f>
        <v>21.720713839316712</v>
      </c>
      <c r="M49" s="141"/>
      <c r="N49" s="141"/>
      <c r="O49" s="98">
        <f>+'Ark1'!AB589</f>
        <v>22.216303171614449</v>
      </c>
      <c r="P49" s="141"/>
      <c r="Q49" s="141"/>
      <c r="R49" s="1">
        <f>+'Ark1'!U589</f>
        <v>60.73349320543565</v>
      </c>
      <c r="S49" s="141"/>
      <c r="T49" s="98">
        <f>+'Ark1'!W589</f>
        <v>87.721649880095697</v>
      </c>
      <c r="U49" s="141"/>
      <c r="V49" s="98">
        <f>+'Ark1'!X589</f>
        <v>9.8845389963734327</v>
      </c>
      <c r="W49" s="1">
        <f>+'Ark1'!Y589</f>
        <v>2.6307148798626683</v>
      </c>
      <c r="X49" s="98">
        <f>+'Ark1'!Z589</f>
        <v>-17.350443083809012</v>
      </c>
      <c r="Y49" s="9">
        <f t="shared" si="12"/>
        <v>115.85185185185185</v>
      </c>
      <c r="Z49" s="1">
        <f>+'Ark1'!T589</f>
        <v>3.4744245524296682</v>
      </c>
      <c r="AA49" s="98">
        <f>+'Ark1'!V589</f>
        <v>95.054516733308887</v>
      </c>
      <c r="AB49" s="37"/>
      <c r="AC49" s="4"/>
      <c r="AD49" s="116"/>
      <c r="AE49" s="1"/>
      <c r="AF49"/>
    </row>
    <row r="50" spans="1:44" ht="15.6">
      <c r="A50" s="37"/>
      <c r="B50">
        <f>+'Ark1'!C590</f>
        <v>2022</v>
      </c>
      <c r="C50">
        <f>+'Ark1'!J590</f>
        <v>111</v>
      </c>
      <c r="D50" s="4" t="str">
        <f>VLOOKUP(C50,RNR!$A$1:$B$27,2)</f>
        <v>Forus</v>
      </c>
      <c r="E50" s="4">
        <f>+'Ark1'!H590</f>
        <v>1</v>
      </c>
      <c r="F50" s="95" t="str">
        <f>VLOOKUP(E50,RNR!$D$1:$E$2,2)</f>
        <v>N</v>
      </c>
      <c r="G50">
        <f>+'Ark1'!Q590</f>
        <v>41</v>
      </c>
      <c r="H50" s="141"/>
      <c r="I50" s="9">
        <f>+'Ark1'!R590</f>
        <v>3010</v>
      </c>
      <c r="J50" s="292"/>
      <c r="K50" s="290"/>
      <c r="L50" s="98">
        <f>+'Ark1'!AA590</f>
        <v>10.45066314839247</v>
      </c>
      <c r="M50" s="141"/>
      <c r="N50" s="141"/>
      <c r="O50" s="98">
        <f>+'Ark1'!AB590</f>
        <v>10.353705580379122</v>
      </c>
      <c r="P50" s="141"/>
      <c r="Q50" s="141"/>
      <c r="R50" s="1">
        <f>+'Ark1'!U590</f>
        <v>61.110003323363266</v>
      </c>
      <c r="S50" s="141"/>
      <c r="T50" s="98">
        <f>+'Ark1'!W590</f>
        <v>84.983758723828629</v>
      </c>
      <c r="U50" s="141"/>
      <c r="V50" s="98">
        <f>+'Ark1'!X590</f>
        <v>10.968196539249718</v>
      </c>
      <c r="W50" s="1">
        <f>+'Ark1'!Y590</f>
        <v>2.2501127256549425</v>
      </c>
      <c r="X50" s="98">
        <f>+'Ark1'!Z590</f>
        <v>-30.651845866674005</v>
      </c>
      <c r="Y50" s="9">
        <f t="shared" si="12"/>
        <v>73.41463414634147</v>
      </c>
      <c r="Z50" s="1">
        <f>+'Ark1'!T590</f>
        <v>3.0059800664451832</v>
      </c>
      <c r="AA50" s="98">
        <f>+'Ark1'!V590</f>
        <v>92.086661647416022</v>
      </c>
      <c r="AB50" s="37"/>
      <c r="AC50" s="4"/>
      <c r="AD50" s="116"/>
      <c r="AE50" s="1"/>
      <c r="AF50" s="4"/>
      <c r="AG50" s="4"/>
      <c r="AI50" s="1"/>
      <c r="AJ50" s="5"/>
    </row>
    <row r="51" spans="1:44" ht="15.6">
      <c r="A51" s="37"/>
      <c r="B51">
        <f>+'Ark1'!C591</f>
        <v>2022</v>
      </c>
      <c r="C51">
        <f>+'Ark1'!J591</f>
        <v>116</v>
      </c>
      <c r="D51" s="4" t="str">
        <f>VLOOKUP(C51,RNR!$A$1:$B$27,2)</f>
        <v>Sandeid</v>
      </c>
      <c r="E51" s="4">
        <f>+'Ark1'!H591</f>
        <v>1</v>
      </c>
      <c r="F51" s="95" t="str">
        <f>VLOOKUP(E51,RNR!$D$1:$E$2,2)</f>
        <v>N</v>
      </c>
      <c r="G51">
        <f>+'Ark1'!Q591</f>
        <v>16</v>
      </c>
      <c r="H51" s="141"/>
      <c r="I51" s="9">
        <f>+'Ark1'!R591</f>
        <v>1991</v>
      </c>
      <c r="J51" s="292"/>
      <c r="K51" s="290"/>
      <c r="L51" s="98">
        <f>+'Ark1'!AA591</f>
        <v>6.9127143948336922</v>
      </c>
      <c r="M51" s="141"/>
      <c r="N51" s="141"/>
      <c r="O51" s="98">
        <f>+'Ark1'!AB591</f>
        <v>6.5596450670747668</v>
      </c>
      <c r="P51" s="141"/>
      <c r="Q51" s="141"/>
      <c r="R51" s="1">
        <f>+'Ark1'!U591</f>
        <v>60.929181315921639</v>
      </c>
      <c r="S51" s="141"/>
      <c r="T51" s="98">
        <f>+'Ark1'!W591</f>
        <v>81.371325966850875</v>
      </c>
      <c r="U51" s="141"/>
      <c r="V51" s="98">
        <f>+'Ark1'!X591</f>
        <v>10.429766362118416</v>
      </c>
      <c r="W51" s="1">
        <f>+'Ark1'!Y591</f>
        <v>2.420925700716634</v>
      </c>
      <c r="X51" s="98">
        <f>+'Ark1'!Z591</f>
        <v>-45.081901810953561</v>
      </c>
      <c r="Y51" s="9">
        <f t="shared" si="12"/>
        <v>124.4375</v>
      </c>
      <c r="Z51" s="1">
        <f>+'Ark1'!T591</f>
        <v>3.695128076343547</v>
      </c>
      <c r="AA51" s="98">
        <f>+'Ark1'!V591</f>
        <v>88.15961643212438</v>
      </c>
      <c r="AB51" s="37"/>
      <c r="AC51" s="51"/>
      <c r="AD51" s="116"/>
      <c r="AE51" s="1"/>
      <c r="AF51" s="99"/>
      <c r="AG51" s="51"/>
      <c r="AH51" s="1"/>
      <c r="AI51" s="1"/>
      <c r="AJ51" s="1"/>
      <c r="AL51" s="1"/>
      <c r="AM51" s="1"/>
      <c r="AN51" s="1"/>
      <c r="AO51" s="1"/>
      <c r="AP51" s="1"/>
      <c r="AQ51" s="1"/>
      <c r="AR51" s="5"/>
    </row>
    <row r="52" spans="1:44">
      <c r="A52" s="37"/>
      <c r="B52">
        <f>+'Ark1'!C592</f>
        <v>2022</v>
      </c>
      <c r="C52">
        <f>+'Ark1'!J592</f>
        <v>117</v>
      </c>
      <c r="D52" s="4" t="str">
        <f>VLOOKUP(C52,RNR!$A$1:$B$27,2)</f>
        <v>Jæren</v>
      </c>
      <c r="E52" s="4">
        <f>+'Ark1'!H592</f>
        <v>2</v>
      </c>
      <c r="F52" s="95" t="str">
        <f>VLOOKUP(E52,RNR!$D$1:$E$2,2)</f>
        <v>K</v>
      </c>
      <c r="G52">
        <f>+'Ark1'!Q592</f>
        <v>16</v>
      </c>
      <c r="H52" s="141"/>
      <c r="I52" s="9">
        <f>+'Ark1'!R592</f>
        <v>1092</v>
      </c>
      <c r="J52" s="292"/>
      <c r="K52" s="290"/>
      <c r="L52" s="98">
        <f>+'Ark1'!AA592</f>
        <v>3.7914033747656406</v>
      </c>
      <c r="M52" s="141"/>
      <c r="N52" s="141"/>
      <c r="O52" s="98">
        <f>+'Ark1'!AB592</f>
        <v>3.9445089504892046</v>
      </c>
      <c r="P52" s="141"/>
      <c r="Q52" s="141"/>
      <c r="R52" s="1">
        <f>+'Ark1'!U592</f>
        <v>60.713369963369985</v>
      </c>
      <c r="S52" s="141"/>
      <c r="T52" s="98">
        <f>+'Ark1'!W592</f>
        <v>89.213919413919442</v>
      </c>
      <c r="U52" s="141"/>
      <c r="V52" s="98">
        <f>+'Ark1'!X592</f>
        <v>10.870433588244856</v>
      </c>
      <c r="W52" s="1">
        <f>+'Ark1'!Y592</f>
        <v>2.3399862242744089</v>
      </c>
      <c r="X52" s="98">
        <f>+'Ark1'!Z592</f>
        <v>-50.404740871393997</v>
      </c>
      <c r="Y52" s="9">
        <f t="shared" si="12"/>
        <v>68.25</v>
      </c>
      <c r="Z52" s="1">
        <f>+'Ark1'!T592</f>
        <v>3.7994505494505497</v>
      </c>
      <c r="AA52" s="98">
        <f>+'Ark1'!V592</f>
        <v>96.656467404029726</v>
      </c>
      <c r="AB52" s="37"/>
      <c r="AC52" s="51"/>
      <c r="AD52" s="116"/>
      <c r="AE52" s="1"/>
      <c r="AF52" s="99"/>
      <c r="AG52" s="51"/>
      <c r="AH52" s="1"/>
      <c r="AI52" s="1"/>
      <c r="AJ52" s="1"/>
      <c r="AL52" s="1"/>
      <c r="AM52" s="1"/>
      <c r="AN52" s="1"/>
      <c r="AO52" s="1"/>
      <c r="AP52" s="1"/>
      <c r="AQ52" s="1"/>
      <c r="AR52" s="1"/>
    </row>
    <row r="53" spans="1:44">
      <c r="A53" s="37"/>
      <c r="B53">
        <f>+'Ark1'!C593</f>
        <v>2022</v>
      </c>
      <c r="C53">
        <f>+'Ark1'!J593</f>
        <v>121</v>
      </c>
      <c r="D53" s="4" t="str">
        <f>VLOOKUP(C53,RNR!$A$1:$B$27,2)</f>
        <v>Steinkjer</v>
      </c>
      <c r="E53" s="4">
        <f>+'Ark1'!H593</f>
        <v>1</v>
      </c>
      <c r="F53" s="95" t="str">
        <f>VLOOKUP(E53,RNR!$D$1:$E$2,2)</f>
        <v>N</v>
      </c>
      <c r="G53">
        <f>+'Ark1'!Q593</f>
        <v>36</v>
      </c>
      <c r="H53" s="141"/>
      <c r="I53" s="9">
        <f>+'Ark1'!R593</f>
        <v>5788</v>
      </c>
      <c r="J53" s="292"/>
      <c r="K53" s="290"/>
      <c r="L53" s="98">
        <f>+'Ark1'!AA593</f>
        <v>20.095826678702871</v>
      </c>
      <c r="M53" s="141"/>
      <c r="N53" s="141"/>
      <c r="O53" s="98">
        <f>+'Ark1'!AB593</f>
        <v>19.712673519761221</v>
      </c>
      <c r="P53" s="141"/>
      <c r="Q53" s="141"/>
      <c r="R53" s="1">
        <f>+'Ark1'!U593</f>
        <v>60.642461964038759</v>
      </c>
      <c r="S53" s="141"/>
      <c r="T53" s="98">
        <f>+'Ark1'!W593</f>
        <v>84.174308437067978</v>
      </c>
      <c r="U53" s="141"/>
      <c r="V53" s="98">
        <f>+'Ark1'!X593</f>
        <v>11.724119432097536</v>
      </c>
      <c r="W53" s="1">
        <f>+'Ark1'!Y593</f>
        <v>2.4464037505681833</v>
      </c>
      <c r="X53" s="98">
        <f>+'Ark1'!Z593</f>
        <v>-41.819810215295902</v>
      </c>
      <c r="Y53" s="9">
        <f t="shared" si="12"/>
        <v>160.77777777777777</v>
      </c>
      <c r="Z53" s="1">
        <f>+'Ark1'!T593</f>
        <v>3.9364201796820999</v>
      </c>
      <c r="AA53" s="98">
        <f>+'Ark1'!V593</f>
        <v>91.223313388148782</v>
      </c>
      <c r="AB53" s="37"/>
      <c r="AC53" s="51"/>
      <c r="AD53" s="116"/>
      <c r="AE53" s="1"/>
      <c r="AF53" s="99"/>
      <c r="AG53" s="51"/>
      <c r="AH53" s="1"/>
      <c r="AI53" s="1"/>
      <c r="AJ53" s="1"/>
      <c r="AL53" s="1"/>
      <c r="AM53" s="1"/>
      <c r="AN53" s="1"/>
      <c r="AO53" s="1"/>
      <c r="AP53" s="1"/>
      <c r="AQ53" s="1"/>
      <c r="AR53" s="1"/>
    </row>
    <row r="54" spans="1:44">
      <c r="A54" s="37"/>
      <c r="B54">
        <f>+'Ark1'!C594</f>
        <v>2022</v>
      </c>
      <c r="C54">
        <f>+'Ark1'!J594</f>
        <v>134</v>
      </c>
      <c r="D54" s="4" t="str">
        <f>VLOOKUP(C54,RNR!$A$1:$B$27,2)</f>
        <v>Førde</v>
      </c>
      <c r="E54" s="4">
        <f>+'Ark1'!H594</f>
        <v>1</v>
      </c>
      <c r="F54" s="95" t="str">
        <f>VLOOKUP(E54,RNR!$D$1:$E$2,2)</f>
        <v>N</v>
      </c>
      <c r="G54">
        <f>+'Ark1'!Q594</f>
        <v>14</v>
      </c>
      <c r="H54" s="141"/>
      <c r="I54" s="9">
        <f>+'Ark1'!R594</f>
        <v>1217</v>
      </c>
      <c r="J54" s="292"/>
      <c r="K54" s="290"/>
      <c r="L54" s="98">
        <f>+'Ark1'!AA594</f>
        <v>4.2254010138184839</v>
      </c>
      <c r="M54" s="141"/>
      <c r="N54" s="141"/>
      <c r="O54" s="98">
        <f>+'Ark1'!AB594</f>
        <v>4.3288756404007724</v>
      </c>
      <c r="P54" s="141"/>
      <c r="Q54" s="141"/>
      <c r="R54" s="1">
        <f>+'Ark1'!U594</f>
        <v>60.609876543209879</v>
      </c>
      <c r="S54" s="141"/>
      <c r="T54" s="98">
        <f>+'Ark1'!W594</f>
        <v>87.995637860082255</v>
      </c>
      <c r="U54" s="141"/>
      <c r="V54" s="98">
        <f>+'Ark1'!X594</f>
        <v>10.952022827633828</v>
      </c>
      <c r="W54" s="1">
        <f>+'Ark1'!Y594</f>
        <v>2.0498080772312028</v>
      </c>
      <c r="X54" s="98">
        <f>+'Ark1'!Z594</f>
        <v>-42.453746962145779</v>
      </c>
      <c r="Y54" s="9">
        <f t="shared" si="12"/>
        <v>86.928571428571431</v>
      </c>
      <c r="Z54" s="1">
        <f>+'Ark1'!T594</f>
        <v>3.8668857847165161</v>
      </c>
      <c r="AA54" s="98">
        <f>+'Ark1'!V594</f>
        <v>95.405481320974218</v>
      </c>
      <c r="AB54" s="37"/>
      <c r="AC54" s="51"/>
      <c r="AD54" s="116"/>
      <c r="AE54" s="1"/>
      <c r="AF54" s="99"/>
      <c r="AG54" s="51"/>
      <c r="AH54" s="1"/>
      <c r="AI54" s="1"/>
      <c r="AJ54" s="1"/>
      <c r="AL54" s="1"/>
      <c r="AM54" s="1"/>
      <c r="AN54" s="1"/>
      <c r="AO54" s="1"/>
      <c r="AP54" s="1"/>
      <c r="AQ54" s="1"/>
      <c r="AR54" s="1"/>
    </row>
    <row r="55" spans="1:44">
      <c r="A55" s="37"/>
      <c r="B55">
        <f>+'Ark1'!C595</f>
        <v>2022</v>
      </c>
      <c r="C55">
        <f>+'Ark1'!J595</f>
        <v>141</v>
      </c>
      <c r="D55" s="4" t="str">
        <f>VLOOKUP(C55,RNR!$A$1:$B$27,2)</f>
        <v>Ølen</v>
      </c>
      <c r="E55" s="4">
        <f>+'Ark1'!H595</f>
        <v>2</v>
      </c>
      <c r="F55" s="95" t="str">
        <f>VLOOKUP(E55,RNR!$D$1:$E$2,2)</f>
        <v>K</v>
      </c>
      <c r="G55">
        <f>+'Ark1'!Q595</f>
        <v>0</v>
      </c>
      <c r="H55" s="141"/>
      <c r="I55" s="9">
        <f>+'Ark1'!R595</f>
        <v>0</v>
      </c>
      <c r="J55" s="292"/>
      <c r="K55" s="290"/>
      <c r="L55" s="98">
        <f>+'Ark1'!AA595</f>
        <v>0</v>
      </c>
      <c r="M55" s="141"/>
      <c r="N55" s="141"/>
      <c r="O55" s="98">
        <f>+'Ark1'!AB595</f>
        <v>0</v>
      </c>
      <c r="P55" s="141"/>
      <c r="Q55" s="141"/>
      <c r="R55" s="1">
        <f>+'Ark1'!U595</f>
        <v>0</v>
      </c>
      <c r="S55" s="141"/>
      <c r="T55" s="98">
        <f>+'Ark1'!W595</f>
        <v>0</v>
      </c>
      <c r="U55" s="141"/>
      <c r="V55" s="98">
        <f>+'Ark1'!X595</f>
        <v>0</v>
      </c>
      <c r="W55" s="1">
        <f>+'Ark1'!Y595</f>
        <v>0</v>
      </c>
      <c r="X55" s="98">
        <f>+'Ark1'!Z595</f>
        <v>0</v>
      </c>
      <c r="Y55" s="9" t="str">
        <f t="shared" si="12"/>
        <v/>
      </c>
      <c r="Z55" s="1">
        <f>+'Ark1'!T595</f>
        <v>0</v>
      </c>
      <c r="AA55" s="98">
        <f>+'Ark1'!V595</f>
        <v>0</v>
      </c>
      <c r="AB55" s="37"/>
      <c r="AC55" s="51"/>
      <c r="AD55" s="116"/>
      <c r="AE55" s="1"/>
      <c r="AF55" s="99"/>
      <c r="AG55" s="51"/>
      <c r="AH55" s="1"/>
      <c r="AI55" s="1"/>
      <c r="AJ55" s="1"/>
      <c r="AL55" s="1"/>
      <c r="AM55" s="1"/>
      <c r="AN55" s="1"/>
      <c r="AO55" s="1"/>
      <c r="AP55" s="1"/>
      <c r="AQ55" s="1"/>
      <c r="AR55" s="1"/>
    </row>
    <row r="56" spans="1:44">
      <c r="A56" s="37"/>
      <c r="B56">
        <f>+'Ark1'!C596</f>
        <v>2022</v>
      </c>
      <c r="C56">
        <f>+'Ark1'!J596</f>
        <v>143</v>
      </c>
      <c r="D56" s="4" t="str">
        <f>VLOOKUP(C56,RNR!$A$1:$B$27,2)</f>
        <v>Nordfjord</v>
      </c>
      <c r="E56" s="4">
        <f>+'Ark1'!H596</f>
        <v>2</v>
      </c>
      <c r="F56" s="95" t="str">
        <f>VLOOKUP(E56,RNR!$D$1:$E$2,2)</f>
        <v>K</v>
      </c>
      <c r="G56">
        <f>+'Ark1'!Q596</f>
        <v>0</v>
      </c>
      <c r="H56" s="141"/>
      <c r="I56" s="9">
        <f>+'Ark1'!R596</f>
        <v>0</v>
      </c>
      <c r="J56" s="292"/>
      <c r="K56" s="290"/>
      <c r="L56" s="98">
        <f>+'Ark1'!AA596</f>
        <v>0</v>
      </c>
      <c r="M56" s="141"/>
      <c r="N56" s="141"/>
      <c r="O56" s="98">
        <f>+'Ark1'!AB596</f>
        <v>0</v>
      </c>
      <c r="P56" s="141"/>
      <c r="Q56" s="141"/>
      <c r="R56" s="1">
        <f>+'Ark1'!U596</f>
        <v>0</v>
      </c>
      <c r="S56" s="141"/>
      <c r="T56" s="98">
        <f>+'Ark1'!W596</f>
        <v>0</v>
      </c>
      <c r="U56" s="141"/>
      <c r="V56" s="98">
        <f>+'Ark1'!X596</f>
        <v>0</v>
      </c>
      <c r="W56" s="1">
        <f>+'Ark1'!Y596</f>
        <v>0</v>
      </c>
      <c r="X56" s="98">
        <f>+'Ark1'!Z596</f>
        <v>0</v>
      </c>
      <c r="Y56" s="9" t="str">
        <f t="shared" si="12"/>
        <v/>
      </c>
      <c r="Z56" s="1">
        <f>+'Ark1'!T596</f>
        <v>0</v>
      </c>
      <c r="AA56" s="98">
        <f>+'Ark1'!V596</f>
        <v>0</v>
      </c>
      <c r="AB56" s="37"/>
      <c r="AC56" s="51"/>
      <c r="AD56" s="116"/>
      <c r="AE56" s="1"/>
      <c r="AF56" s="99"/>
      <c r="AG56" s="51"/>
      <c r="AH56" s="1"/>
      <c r="AI56" s="1"/>
      <c r="AJ56" s="1"/>
      <c r="AL56" s="1"/>
      <c r="AM56" s="1"/>
      <c r="AN56" s="1"/>
      <c r="AO56" s="1"/>
      <c r="AP56" s="1"/>
      <c r="AQ56" s="1"/>
      <c r="AR56" s="1"/>
    </row>
    <row r="57" spans="1:44">
      <c r="A57" s="37"/>
      <c r="B57">
        <f>+'Ark1'!C597</f>
        <v>2022</v>
      </c>
      <c r="C57">
        <f>+'Ark1'!J597</f>
        <v>147</v>
      </c>
      <c r="D57" s="4" t="str">
        <f>VLOOKUP(C57,RNR!$A$1:$B$27,2)</f>
        <v>Midt-Norge</v>
      </c>
      <c r="E57" s="4">
        <f>+'Ark1'!H597</f>
        <v>2</v>
      </c>
      <c r="F57" s="95" t="str">
        <f>VLOOKUP(E57,RNR!$D$1:$E$2,2)</f>
        <v>K</v>
      </c>
      <c r="G57">
        <f>+'Ark1'!Q597</f>
        <v>7</v>
      </c>
      <c r="H57" s="141"/>
      <c r="I57" s="9">
        <f>+'Ark1'!R597</f>
        <v>38</v>
      </c>
      <c r="J57" s="292"/>
      <c r="K57" s="290"/>
      <c r="L57" s="98">
        <f>+'Ark1'!AA597</f>
        <v>0.13193528227206441</v>
      </c>
      <c r="M57" s="141"/>
      <c r="N57" s="141"/>
      <c r="O57" s="98">
        <f>+'Ark1'!AB597</f>
        <v>0.14437588805413179</v>
      </c>
      <c r="P57" s="141"/>
      <c r="Q57" s="141"/>
      <c r="R57" s="1">
        <f>+'Ark1'!U597</f>
        <v>60.65789473684211</v>
      </c>
      <c r="S57" s="141"/>
      <c r="T57" s="98">
        <f>+'Ark1'!W597</f>
        <v>93.836842105263116</v>
      </c>
      <c r="U57" s="141"/>
      <c r="V57" s="98">
        <f>+'Ark1'!X597</f>
        <v>16.305462776121935</v>
      </c>
      <c r="W57" s="1">
        <f>+'Ark1'!Y597</f>
        <v>4.0670454541057373</v>
      </c>
      <c r="X57" s="98">
        <f>+'Ark1'!Z597</f>
        <v>-54.033177235725006</v>
      </c>
      <c r="Y57" s="9">
        <f t="shared" si="12"/>
        <v>5.4285714285714288</v>
      </c>
      <c r="Z57" s="1">
        <f>+'Ark1'!T597</f>
        <v>3.3684210526315783</v>
      </c>
      <c r="AA57" s="98">
        <f>+'Ark1'!V597</f>
        <v>101.66505103495469</v>
      </c>
      <c r="AB57" s="37"/>
      <c r="AC57" s="51"/>
      <c r="AD57" s="116"/>
      <c r="AE57" s="1"/>
      <c r="AF57" s="99"/>
      <c r="AG57" s="51"/>
      <c r="AH57" s="1"/>
      <c r="AI57" s="1"/>
      <c r="AJ57" s="1"/>
      <c r="AL57" s="1"/>
      <c r="AM57" s="1"/>
      <c r="AN57" s="1"/>
      <c r="AO57" s="1"/>
      <c r="AP57" s="1"/>
      <c r="AQ57" s="1"/>
      <c r="AR57" s="1"/>
    </row>
    <row r="58" spans="1:44">
      <c r="A58" s="37"/>
      <c r="B58">
        <f>+'Ark1'!C598</f>
        <v>2022</v>
      </c>
      <c r="C58">
        <f>+'Ark1'!J598</f>
        <v>155</v>
      </c>
      <c r="D58" s="4" t="str">
        <f>VLOOKUP(C58,RNR!$A$1:$B$27,2)</f>
        <v>Målselv</v>
      </c>
      <c r="E58" s="4">
        <f>+'Ark1'!H598</f>
        <v>1</v>
      </c>
      <c r="F58" s="95" t="str">
        <f>VLOOKUP(E58,RNR!$D$1:$E$2,2)</f>
        <v>N</v>
      </c>
      <c r="G58">
        <f>+'Ark1'!Q598</f>
        <v>0</v>
      </c>
      <c r="H58" s="141"/>
      <c r="I58" s="9">
        <f>+'Ark1'!R598</f>
        <v>0</v>
      </c>
      <c r="J58" s="292"/>
      <c r="K58" s="290"/>
      <c r="L58" s="98">
        <f>+'Ark1'!AA598</f>
        <v>0</v>
      </c>
      <c r="M58" s="141"/>
      <c r="N58" s="141"/>
      <c r="O58" s="98">
        <f>+'Ark1'!AB598</f>
        <v>0</v>
      </c>
      <c r="P58" s="141"/>
      <c r="Q58" s="141"/>
      <c r="R58" s="1">
        <f>+'Ark1'!U598</f>
        <v>0</v>
      </c>
      <c r="S58" s="141"/>
      <c r="T58" s="98">
        <f>+'Ark1'!W598</f>
        <v>0</v>
      </c>
      <c r="U58" s="141"/>
      <c r="V58" s="98">
        <f>+'Ark1'!X598</f>
        <v>0</v>
      </c>
      <c r="W58" s="1">
        <f>+'Ark1'!Y598</f>
        <v>0</v>
      </c>
      <c r="X58" s="98">
        <f>+'Ark1'!Z598</f>
        <v>0</v>
      </c>
      <c r="Y58" s="9" t="str">
        <f t="shared" si="12"/>
        <v/>
      </c>
      <c r="Z58" s="1">
        <f>+'Ark1'!T598</f>
        <v>0</v>
      </c>
      <c r="AA58" s="98">
        <f>+'Ark1'!V598</f>
        <v>0</v>
      </c>
      <c r="AB58" s="37"/>
      <c r="AC58" s="51"/>
      <c r="AD58" s="116"/>
      <c r="AE58" s="1"/>
      <c r="AF58" s="99"/>
      <c r="AG58" s="51"/>
      <c r="AH58" s="1"/>
      <c r="AI58" s="1"/>
      <c r="AJ58" s="1"/>
      <c r="AL58" s="1"/>
      <c r="AM58" s="1"/>
      <c r="AN58" s="1"/>
      <c r="AO58" s="1"/>
      <c r="AP58" s="1"/>
      <c r="AQ58" s="1"/>
      <c r="AR58" s="1"/>
    </row>
    <row r="59" spans="1:44">
      <c r="A59" s="37"/>
      <c r="B59">
        <f>+'Ark1'!C599</f>
        <v>2022</v>
      </c>
      <c r="C59">
        <f>+'Ark1'!J599</f>
        <v>160</v>
      </c>
      <c r="D59" s="4" t="str">
        <f>VLOOKUP(C59,RNR!$A$1:$B$27,2)</f>
        <v>Oslo</v>
      </c>
      <c r="E59" s="4">
        <f>+'Ark1'!H599</f>
        <v>2</v>
      </c>
      <c r="F59" s="95" t="str">
        <f>VLOOKUP(E59,RNR!$D$1:$E$2,2)</f>
        <v>K</v>
      </c>
      <c r="G59">
        <f>+'Ark1'!Q599</f>
        <v>9</v>
      </c>
      <c r="H59" s="141"/>
      <c r="I59" s="9">
        <f>+'Ark1'!R599</f>
        <v>1108</v>
      </c>
      <c r="J59" s="292"/>
      <c r="K59" s="290"/>
      <c r="L59" s="98">
        <f>+'Ark1'!AA599</f>
        <v>3.8469550725644046</v>
      </c>
      <c r="M59" s="141"/>
      <c r="N59" s="141"/>
      <c r="O59" s="98">
        <f>+'Ark1'!AB599</f>
        <v>3.8872371759498057</v>
      </c>
      <c r="P59" s="141"/>
      <c r="Q59" s="141"/>
      <c r="R59" s="1">
        <f>+'Ark1'!U599</f>
        <v>60.919602529358606</v>
      </c>
      <c r="S59" s="141"/>
      <c r="T59" s="98">
        <f>+'Ark1'!W599</f>
        <v>86.727280939475918</v>
      </c>
      <c r="U59" s="141"/>
      <c r="V59" s="98">
        <f>+'Ark1'!X599</f>
        <v>9.7039937259227784</v>
      </c>
      <c r="W59" s="1">
        <f>+'Ark1'!Y599</f>
        <v>2.1294690240530914</v>
      </c>
      <c r="X59" s="98">
        <f>+'Ark1'!Z599</f>
        <v>-23.275932669102545</v>
      </c>
      <c r="Y59" s="9">
        <f t="shared" si="12"/>
        <v>123.11111111111111</v>
      </c>
      <c r="Z59" s="1">
        <f>+'Ark1'!T599</f>
        <v>3.3555956678700363</v>
      </c>
      <c r="AA59" s="98">
        <f>+'Ark1'!V599</f>
        <v>94.000945426572315</v>
      </c>
      <c r="AB59" s="37"/>
      <c r="AC59" s="51"/>
      <c r="AD59" s="116"/>
      <c r="AE59" s="1"/>
      <c r="AF59" s="99"/>
      <c r="AG59" s="51"/>
      <c r="AH59" s="1"/>
      <c r="AI59" s="1"/>
      <c r="AJ59" s="1"/>
      <c r="AL59" s="1"/>
      <c r="AM59" s="1"/>
      <c r="AN59" s="1"/>
      <c r="AO59" s="1"/>
      <c r="AP59" s="1"/>
      <c r="AQ59" s="1"/>
      <c r="AR59" s="1"/>
    </row>
    <row r="60" spans="1:44">
      <c r="A60" s="37"/>
      <c r="B60">
        <f>+'Ark1'!C600</f>
        <v>2022</v>
      </c>
      <c r="C60">
        <f>+'Ark1'!J600</f>
        <v>171</v>
      </c>
      <c r="D60" s="4" t="str">
        <f>VLOOKUP(C60,RNR!$A$1:$B$27,2)</f>
        <v>Prima</v>
      </c>
      <c r="E60" s="4">
        <f>+'Ark1'!H600</f>
        <v>1</v>
      </c>
      <c r="F60" s="95" t="str">
        <f>VLOOKUP(E60,RNR!$D$1:$E$2,2)</f>
        <v>N</v>
      </c>
      <c r="G60">
        <f>+'Ark1'!Q600</f>
        <v>9</v>
      </c>
      <c r="H60" s="141"/>
      <c r="I60" s="9">
        <f>+'Ark1'!R600</f>
        <v>96</v>
      </c>
      <c r="J60" s="292"/>
      <c r="K60" s="290"/>
      <c r="L60" s="98">
        <f>+'Ark1'!AA600</f>
        <v>0.3333101867925839</v>
      </c>
      <c r="M60" s="141"/>
      <c r="N60" s="141"/>
      <c r="O60" s="98">
        <f>+'Ark1'!AB600</f>
        <v>0.31582681013759722</v>
      </c>
      <c r="P60" s="141"/>
      <c r="Q60" s="141"/>
      <c r="R60" s="1">
        <f>+'Ark1'!U600</f>
        <v>61.468085106382993</v>
      </c>
      <c r="S60" s="141"/>
      <c r="T60" s="98">
        <f>+'Ark1'!W600</f>
        <v>82.981914893617059</v>
      </c>
      <c r="U60" s="141"/>
      <c r="V60" s="98">
        <f>+'Ark1'!X600</f>
        <v>16.268253399600219</v>
      </c>
      <c r="W60" s="1">
        <f>+'Ark1'!Y600</f>
        <v>2.3461245892964939</v>
      </c>
      <c r="X60" s="98">
        <f>+'Ark1'!Z600</f>
        <v>-44.061394996120072</v>
      </c>
      <c r="Y60" s="9">
        <f t="shared" si="12"/>
        <v>10.666666666666666</v>
      </c>
      <c r="Z60" s="1">
        <f>+'Ark1'!T600</f>
        <v>2.9166666666666665</v>
      </c>
      <c r="AA60" s="98">
        <f>+'Ark1'!V600</f>
        <v>90.818561121228186</v>
      </c>
      <c r="AB60" s="37"/>
      <c r="AC60" s="51"/>
      <c r="AD60" s="116"/>
      <c r="AE60" s="1"/>
      <c r="AF60" s="99"/>
      <c r="AG60" s="51"/>
      <c r="AH60" s="1"/>
      <c r="AI60" s="1"/>
      <c r="AJ60" s="1"/>
      <c r="AL60" s="1"/>
      <c r="AM60" s="1"/>
      <c r="AN60" s="1"/>
      <c r="AO60" s="1"/>
      <c r="AP60" s="1"/>
      <c r="AQ60" s="1"/>
      <c r="AR60" s="1"/>
    </row>
    <row r="61" spans="1:44">
      <c r="A61" s="37"/>
      <c r="B61">
        <f>+'Ark1'!C602</f>
        <v>2022</v>
      </c>
      <c r="C61">
        <f>+'Ark1'!J602</f>
        <v>181</v>
      </c>
      <c r="D61" s="4" t="str">
        <f>VLOOKUP(C61,RNR!$A$1:$B$27,2)</f>
        <v>Horns</v>
      </c>
      <c r="E61" s="4">
        <f>+'Ark1'!H602</f>
        <v>2</v>
      </c>
      <c r="F61" s="95" t="str">
        <f>VLOOKUP(E61,RNR!$D$1:$E$2,2)</f>
        <v>K</v>
      </c>
      <c r="G61">
        <f>+'Ark1'!Q602</f>
        <v>0</v>
      </c>
      <c r="H61" s="141"/>
      <c r="I61" s="9">
        <f>+'Ark1'!R602</f>
        <v>0</v>
      </c>
      <c r="J61" s="292"/>
      <c r="K61" s="290"/>
      <c r="L61" s="98">
        <f>+'Ark1'!AA602</f>
        <v>0</v>
      </c>
      <c r="M61" s="141"/>
      <c r="N61" s="141"/>
      <c r="O61" s="98">
        <f>+'Ark1'!AB602</f>
        <v>0</v>
      </c>
      <c r="P61" s="141"/>
      <c r="Q61" s="141"/>
      <c r="R61" s="1">
        <f>+'Ark1'!U602</f>
        <v>0</v>
      </c>
      <c r="S61" s="141"/>
      <c r="T61" s="98">
        <f>+'Ark1'!W602</f>
        <v>0</v>
      </c>
      <c r="U61" s="141"/>
      <c r="V61" s="98">
        <f>+'Ark1'!X602</f>
        <v>0</v>
      </c>
      <c r="W61" s="1">
        <f>+'Ark1'!Y602</f>
        <v>0</v>
      </c>
      <c r="X61" s="98">
        <f>+'Ark1'!Z602</f>
        <v>0</v>
      </c>
      <c r="Y61" s="9" t="str">
        <f t="shared" si="12"/>
        <v/>
      </c>
      <c r="Z61" s="1">
        <f>+'Ark1'!T602</f>
        <v>0</v>
      </c>
      <c r="AA61" s="98">
        <f>+'Ark1'!V602</f>
        <v>0</v>
      </c>
      <c r="AB61" s="37"/>
      <c r="AC61" s="51"/>
      <c r="AD61" s="116"/>
      <c r="AE61" s="1"/>
      <c r="AF61" s="99"/>
      <c r="AG61" s="51"/>
      <c r="AH61" s="1"/>
      <c r="AI61" s="1"/>
      <c r="AJ61" s="1"/>
      <c r="AL61" s="1"/>
      <c r="AM61" s="1"/>
      <c r="AN61" s="1"/>
      <c r="AO61" s="1"/>
      <c r="AP61" s="1"/>
      <c r="AQ61" s="1"/>
      <c r="AR61" s="1"/>
    </row>
    <row r="62" spans="1:44">
      <c r="A62" s="37"/>
      <c r="B62">
        <f>+'Ark1'!C603</f>
        <v>2022</v>
      </c>
      <c r="C62">
        <f>+'Ark1'!J603</f>
        <v>470</v>
      </c>
      <c r="D62" s="4" t="str">
        <f>VLOOKUP(C62,RNR!$A$1:$B$27,2)</f>
        <v>Jens Eide</v>
      </c>
      <c r="E62" s="4">
        <f>+'Ark1'!H603</f>
        <v>2</v>
      </c>
      <c r="F62" s="95" t="str">
        <f>VLOOKUP(E62,RNR!$D$1:$E$2,2)</f>
        <v>K</v>
      </c>
      <c r="G62">
        <f>+'Ark1'!Q603</f>
        <v>0</v>
      </c>
      <c r="H62" s="141"/>
      <c r="I62" s="9">
        <f>+'Ark1'!R603</f>
        <v>0</v>
      </c>
      <c r="J62" s="292"/>
      <c r="K62" s="290"/>
      <c r="L62" s="98">
        <f>+'Ark1'!AA603</f>
        <v>0</v>
      </c>
      <c r="M62" s="141"/>
      <c r="N62" s="141"/>
      <c r="O62" s="98">
        <f>+'Ark1'!AB603</f>
        <v>0</v>
      </c>
      <c r="P62" s="141"/>
      <c r="Q62" s="141"/>
      <c r="R62" s="1">
        <f>+'Ark1'!U603</f>
        <v>0</v>
      </c>
      <c r="S62" s="141"/>
      <c r="T62" s="98">
        <f>+'Ark1'!W603</f>
        <v>0</v>
      </c>
      <c r="U62" s="141"/>
      <c r="V62" s="98">
        <f>+'Ark1'!X603</f>
        <v>0</v>
      </c>
      <c r="W62" s="1">
        <f>+'Ark1'!Y603</f>
        <v>0</v>
      </c>
      <c r="X62" s="98">
        <f>+'Ark1'!Z603</f>
        <v>0</v>
      </c>
      <c r="Y62" s="9" t="str">
        <f t="shared" si="12"/>
        <v/>
      </c>
      <c r="Z62" s="1">
        <f>+'Ark1'!T603</f>
        <v>0</v>
      </c>
      <c r="AA62" s="98">
        <f>+'Ark1'!V603</f>
        <v>0</v>
      </c>
      <c r="AB62" s="37"/>
      <c r="AC62" s="51"/>
      <c r="AD62" s="116"/>
      <c r="AE62" s="1"/>
      <c r="AF62" s="99"/>
      <c r="AG62" s="51"/>
      <c r="AH62" s="1"/>
      <c r="AI62" s="1"/>
      <c r="AJ62" s="1"/>
      <c r="AL62" s="1"/>
      <c r="AM62" s="1"/>
      <c r="AN62" s="1"/>
      <c r="AO62" s="1"/>
      <c r="AP62" s="1"/>
      <c r="AQ62" s="1"/>
      <c r="AR62" s="1"/>
    </row>
    <row r="63" spans="1:44">
      <c r="A63" s="37"/>
      <c r="B63">
        <f>+'Ark1'!C604</f>
        <v>2022</v>
      </c>
      <c r="C63">
        <f>+'Ark1'!J604</f>
        <v>643</v>
      </c>
      <c r="D63" s="4" t="str">
        <f>VLOOKUP(C63,RNR!$A$1:$B$27,2)</f>
        <v>Bjerka</v>
      </c>
      <c r="E63" s="4">
        <f>+'Ark1'!H604</f>
        <v>1</v>
      </c>
      <c r="F63" s="95" t="str">
        <f>VLOOKUP(E63,RNR!$D$1:$E$2,2)</f>
        <v>N</v>
      </c>
      <c r="G63">
        <f>+'Ark1'!Q604</f>
        <v>6</v>
      </c>
      <c r="H63" s="141"/>
      <c r="I63" s="9">
        <f>+'Ark1'!R604</f>
        <v>2675</v>
      </c>
      <c r="J63" s="292"/>
      <c r="K63" s="290"/>
      <c r="L63" s="98">
        <f>+'Ark1'!AA604</f>
        <v>9.2875494757308488</v>
      </c>
      <c r="M63" s="141"/>
      <c r="N63" s="141"/>
      <c r="O63" s="98">
        <f>+'Ark1'!AB604</f>
        <v>9.1873829985119499</v>
      </c>
      <c r="P63" s="141"/>
      <c r="Q63" s="141"/>
      <c r="R63" s="1">
        <f>+'Ark1'!U604</f>
        <v>61.20485981308412</v>
      </c>
      <c r="S63" s="141"/>
      <c r="T63" s="98">
        <f>+'Ark1'!W604</f>
        <v>84.826265420560659</v>
      </c>
      <c r="U63" s="141"/>
      <c r="V63" s="98">
        <f>+'Ark1'!X604</f>
        <v>9.4504354286587056</v>
      </c>
      <c r="W63" s="1">
        <f>+'Ark1'!Y604</f>
        <v>2.0569223741417364</v>
      </c>
      <c r="X63" s="98">
        <f>+'Ark1'!Z604</f>
        <v>-46.322498049586002</v>
      </c>
      <c r="Y63" s="9">
        <f t="shared" si="12"/>
        <v>445.83333333333331</v>
      </c>
      <c r="Z63" s="1">
        <f>+'Ark1'!T604</f>
        <v>2.5794392523364489</v>
      </c>
      <c r="AA63" s="98">
        <f>+'Ark1'!V604</f>
        <v>91.902779437227395</v>
      </c>
      <c r="AB63" s="37"/>
      <c r="AC63" s="51"/>
      <c r="AD63" s="116"/>
      <c r="AE63" s="1"/>
      <c r="AF63" s="99"/>
      <c r="AG63" s="51"/>
      <c r="AH63" s="1"/>
      <c r="AI63" s="1"/>
      <c r="AJ63" s="1"/>
      <c r="AL63" s="1"/>
      <c r="AM63" s="1"/>
      <c r="AN63" s="1"/>
      <c r="AO63" s="1"/>
      <c r="AP63" s="1"/>
      <c r="AQ63" s="1"/>
      <c r="AR63" s="1"/>
    </row>
    <row r="64" spans="1:44">
      <c r="A64" s="37"/>
      <c r="B64" s="37"/>
      <c r="C64" s="37"/>
      <c r="D64" s="37"/>
      <c r="E64" s="37"/>
      <c r="F64" s="37"/>
      <c r="G64" s="37"/>
      <c r="H64" s="37"/>
      <c r="I64" s="37"/>
      <c r="J64" s="269"/>
      <c r="K64" s="290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1"/>
      <c r="AD64" s="116"/>
      <c r="AE64" s="1"/>
      <c r="AF64" s="99"/>
      <c r="AG64" s="51"/>
      <c r="AH64" s="1"/>
      <c r="AI64" s="1"/>
      <c r="AJ64" s="1"/>
      <c r="AL64" s="1"/>
      <c r="AM64" s="1"/>
      <c r="AN64" s="1"/>
      <c r="AO64" s="1"/>
      <c r="AP64" s="1"/>
      <c r="AQ64" s="1"/>
      <c r="AR64" s="1"/>
    </row>
    <row r="65" spans="1:49">
      <c r="A65" s="37"/>
      <c r="B65" s="37"/>
      <c r="C65" s="37"/>
      <c r="D65" s="37"/>
      <c r="E65" s="37"/>
      <c r="F65" s="37"/>
      <c r="G65" s="37"/>
      <c r="H65" s="37"/>
      <c r="I65" s="37"/>
      <c r="J65" s="269"/>
      <c r="K65" s="269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51"/>
      <c r="AD65" s="116"/>
      <c r="AE65" s="1"/>
      <c r="AF65" s="99"/>
      <c r="AG65" s="51"/>
      <c r="AH65" s="1"/>
      <c r="AI65" s="1"/>
      <c r="AJ65" s="1"/>
      <c r="AL65" s="1"/>
      <c r="AM65" s="1"/>
      <c r="AN65" s="1"/>
      <c r="AO65" s="1"/>
      <c r="AP65" s="1"/>
      <c r="AQ65" s="1"/>
      <c r="AR65" s="1"/>
    </row>
    <row r="66" spans="1:49">
      <c r="V66" s="50"/>
      <c r="W66" s="3"/>
      <c r="X66" s="50"/>
      <c r="Z66" s="1"/>
      <c r="AA66" s="50"/>
      <c r="AC66" s="51"/>
      <c r="AD66" s="116"/>
      <c r="AE66" s="1"/>
      <c r="AF66" s="99"/>
      <c r="AG66" s="51"/>
      <c r="AH66" s="1"/>
      <c r="AI66" s="1"/>
      <c r="AJ66" s="1"/>
      <c r="AL66" s="1"/>
      <c r="AM66" s="1"/>
      <c r="AN66" s="1"/>
      <c r="AO66" s="1"/>
      <c r="AP66" s="1"/>
      <c r="AQ66" s="1"/>
      <c r="AR66" s="1"/>
    </row>
    <row r="67" spans="1:49">
      <c r="V67" s="50"/>
      <c r="W67" s="3"/>
      <c r="X67" s="50"/>
      <c r="Z67" s="1"/>
      <c r="AA67" s="50"/>
      <c r="AC67" s="51"/>
      <c r="AD67" s="116"/>
      <c r="AE67" s="1"/>
      <c r="AF67" s="99"/>
      <c r="AG67" s="51"/>
      <c r="AH67" s="1"/>
      <c r="AI67" s="1"/>
      <c r="AJ67" s="1"/>
      <c r="AL67" s="1"/>
      <c r="AM67" s="1"/>
      <c r="AN67" s="1"/>
      <c r="AO67" s="1"/>
      <c r="AP67" s="1"/>
      <c r="AQ67" s="1"/>
      <c r="AR67" s="1"/>
    </row>
    <row r="68" spans="1:49">
      <c r="V68" s="50"/>
      <c r="W68" s="3"/>
      <c r="X68" s="50"/>
      <c r="Z68" s="1"/>
      <c r="AA68" s="50"/>
      <c r="AC68" s="51"/>
      <c r="AD68" s="116"/>
      <c r="AE68" s="1"/>
      <c r="AF68" s="99"/>
      <c r="AG68" s="51"/>
      <c r="AH68" s="1"/>
      <c r="AI68" s="1"/>
      <c r="AJ68" s="1"/>
      <c r="AL68" s="1"/>
      <c r="AM68" s="1"/>
      <c r="AN68" s="1"/>
      <c r="AO68" s="1"/>
      <c r="AP68" s="1"/>
      <c r="AQ68" s="1"/>
      <c r="AR68" s="1"/>
    </row>
    <row r="69" spans="1:49">
      <c r="V69" s="50"/>
      <c r="W69" s="3"/>
      <c r="X69" s="50"/>
      <c r="Z69" s="1"/>
      <c r="AA69" s="50"/>
      <c r="AC69" s="51"/>
      <c r="AD69" s="116"/>
      <c r="AE69" s="1"/>
      <c r="AF69" s="99"/>
      <c r="AG69" s="51"/>
      <c r="AH69" s="1"/>
      <c r="AI69" s="1"/>
      <c r="AJ69" s="1"/>
      <c r="AL69" s="1"/>
      <c r="AM69" s="1"/>
      <c r="AN69" s="1"/>
      <c r="AO69" s="1"/>
      <c r="AP69" s="1"/>
      <c r="AQ69" s="1"/>
      <c r="AR69" s="1"/>
    </row>
    <row r="70" spans="1:49">
      <c r="V70" s="50"/>
      <c r="W70" s="3"/>
      <c r="X70" s="50"/>
      <c r="Z70" s="1"/>
      <c r="AA70" s="50"/>
      <c r="AC70" s="51"/>
      <c r="AD70" s="116"/>
      <c r="AE70" s="1"/>
      <c r="AF70" s="99"/>
      <c r="AG70" s="51"/>
      <c r="AH70" s="1"/>
      <c r="AI70" s="1"/>
      <c r="AJ70" s="1"/>
      <c r="AL70" s="1"/>
      <c r="AM70" s="1"/>
      <c r="AN70" s="1"/>
      <c r="AO70" s="1"/>
      <c r="AP70" s="1"/>
      <c r="AQ70" s="1"/>
      <c r="AR70" s="1"/>
    </row>
    <row r="71" spans="1:49">
      <c r="V71" s="50"/>
      <c r="W71" s="3"/>
      <c r="X71" s="50"/>
      <c r="Z71" s="1"/>
      <c r="AA71" s="50"/>
      <c r="AC71" s="51"/>
      <c r="AD71" s="116"/>
      <c r="AE71" s="1"/>
      <c r="AF71" s="99"/>
      <c r="AG71" s="51"/>
      <c r="AH71" s="1"/>
      <c r="AI71" s="1"/>
      <c r="AJ71" s="1"/>
      <c r="AL71" s="1"/>
      <c r="AM71" s="1"/>
      <c r="AN71" s="1"/>
      <c r="AO71" s="1"/>
      <c r="AP71" s="1"/>
      <c r="AQ71" s="1"/>
      <c r="AR71" s="1"/>
    </row>
    <row r="72" spans="1:49">
      <c r="V72" s="50"/>
      <c r="W72" s="3"/>
      <c r="X72" s="50"/>
      <c r="Z72" s="1"/>
      <c r="AA72" s="50"/>
      <c r="AC72" s="51"/>
      <c r="AD72" s="116"/>
      <c r="AE72" s="1"/>
      <c r="AF72" s="99"/>
      <c r="AG72" s="51"/>
      <c r="AH72" s="1"/>
      <c r="AI72" s="1"/>
      <c r="AJ72" s="1"/>
      <c r="AL72" s="1"/>
      <c r="AM72" s="1"/>
      <c r="AN72" s="1"/>
      <c r="AO72" s="1"/>
      <c r="AP72" s="1"/>
      <c r="AQ72" s="1"/>
      <c r="AR72" s="1"/>
    </row>
    <row r="73" spans="1:49">
      <c r="V73" s="50"/>
      <c r="W73" s="3"/>
      <c r="X73" s="50"/>
      <c r="Z73" s="1"/>
      <c r="AA73" s="50"/>
      <c r="AC73" s="51"/>
      <c r="AD73" s="116"/>
      <c r="AE73" s="1"/>
      <c r="AF73" s="99"/>
      <c r="AG73" s="51"/>
      <c r="AH73" s="1"/>
      <c r="AI73" s="1"/>
      <c r="AJ73" s="1"/>
      <c r="AL73" s="1"/>
      <c r="AM73" s="1"/>
      <c r="AN73" s="1"/>
      <c r="AO73" s="1"/>
      <c r="AP73" s="1"/>
      <c r="AQ73" s="1"/>
      <c r="AR73" s="1"/>
    </row>
    <row r="74" spans="1:49">
      <c r="V74" s="50"/>
      <c r="W74" s="3"/>
      <c r="X74" s="50"/>
      <c r="Z74" s="1"/>
      <c r="AA74" s="50"/>
      <c r="AC74" s="51"/>
      <c r="AD74" s="116"/>
      <c r="AE74" s="1"/>
      <c r="AF74" s="99"/>
      <c r="AG74" s="51"/>
      <c r="AH74" s="1"/>
      <c r="AI74" s="1"/>
      <c r="AJ74" s="1"/>
      <c r="AL74" s="1"/>
      <c r="AM74" s="1"/>
      <c r="AN74" s="1"/>
      <c r="AO74" s="1"/>
      <c r="AP74" s="1"/>
      <c r="AQ74" s="1"/>
      <c r="AR74" s="1"/>
    </row>
    <row r="75" spans="1:49" ht="15.6">
      <c r="V75" s="50"/>
      <c r="W75" s="3"/>
      <c r="X75" s="50"/>
      <c r="Z75" s="1"/>
      <c r="AA75" s="50"/>
      <c r="AC75" s="51"/>
      <c r="AD75" s="116"/>
      <c r="AE75" s="1"/>
      <c r="AF75" s="99"/>
      <c r="AG75" s="51"/>
      <c r="AH75" s="1"/>
      <c r="AI75" s="1"/>
      <c r="AJ75" s="1"/>
      <c r="AL75" s="1"/>
      <c r="AM75" s="1"/>
      <c r="AN75" s="1"/>
      <c r="AO75" s="1"/>
      <c r="AP75" s="1"/>
      <c r="AQ75" s="1"/>
      <c r="AR75" s="1"/>
      <c r="AS75" s="4"/>
      <c r="AT75" s="11"/>
      <c r="AU75" s="11"/>
      <c r="AV75" s="1"/>
      <c r="AW75" s="5"/>
    </row>
    <row r="76" spans="1:49" ht="15.6">
      <c r="V76" s="50"/>
      <c r="W76" s="3"/>
      <c r="X76" s="50"/>
      <c r="Z76" s="1"/>
      <c r="AA76" s="50"/>
      <c r="AC76" s="51"/>
      <c r="AD76" s="116"/>
      <c r="AE76" s="1"/>
      <c r="AF76" s="99"/>
      <c r="AG76" s="51"/>
      <c r="AH76" s="1"/>
      <c r="AI76" s="1"/>
      <c r="AJ76" s="1"/>
      <c r="AL76" s="1"/>
      <c r="AM76" s="1"/>
      <c r="AN76" s="1"/>
      <c r="AO76" s="1"/>
      <c r="AP76" s="1"/>
      <c r="AQ76" s="1"/>
      <c r="AR76" s="1"/>
      <c r="AS76" s="4"/>
      <c r="AT76" s="11"/>
      <c r="AU76" s="11"/>
      <c r="AV76" s="1"/>
      <c r="AW76" s="5"/>
    </row>
    <row r="77" spans="1:49" ht="15.6">
      <c r="V77" s="50"/>
      <c r="W77" s="3"/>
      <c r="X77" s="50"/>
      <c r="Z77" s="1"/>
      <c r="AA77" s="50"/>
      <c r="AC77" s="51"/>
      <c r="AD77" s="116"/>
      <c r="AE77" s="1"/>
      <c r="AF77" s="99"/>
      <c r="AG77" s="51"/>
      <c r="AH77" s="1"/>
      <c r="AI77" s="1"/>
      <c r="AJ77" s="1"/>
      <c r="AL77" s="1"/>
      <c r="AM77" s="1"/>
      <c r="AN77" s="1"/>
      <c r="AO77" s="1"/>
      <c r="AP77" s="1"/>
      <c r="AQ77" s="1"/>
      <c r="AR77" s="1"/>
      <c r="AS77" s="4"/>
      <c r="AT77" s="11"/>
      <c r="AU77" s="11"/>
      <c r="AV77" s="1"/>
      <c r="AW77" s="5"/>
    </row>
    <row r="78" spans="1:49" ht="15.6">
      <c r="V78" s="50"/>
      <c r="W78" s="3"/>
      <c r="X78" s="50"/>
      <c r="Z78" s="1"/>
      <c r="AA78" s="50"/>
      <c r="AC78" s="51"/>
      <c r="AD78" s="116"/>
      <c r="AE78" s="1"/>
      <c r="AF78" s="99"/>
      <c r="AG78" s="51"/>
      <c r="AH78" s="1"/>
      <c r="AI78" s="1"/>
      <c r="AJ78" s="1"/>
      <c r="AL78" s="1"/>
      <c r="AM78" s="1"/>
      <c r="AN78" s="1"/>
      <c r="AO78" s="1"/>
      <c r="AP78" s="1"/>
      <c r="AQ78" s="1"/>
      <c r="AR78" s="1"/>
      <c r="AS78" s="4"/>
      <c r="AT78" s="11"/>
      <c r="AU78" s="11"/>
      <c r="AV78" s="11"/>
      <c r="AW78" s="5"/>
    </row>
    <row r="79" spans="1:49" ht="15.6">
      <c r="V79" s="50"/>
      <c r="W79" s="3"/>
      <c r="X79" s="50"/>
      <c r="Z79" s="1"/>
      <c r="AA79" s="50"/>
      <c r="AC79" s="51"/>
      <c r="AD79" s="116"/>
      <c r="AE79" s="1"/>
      <c r="AF79" s="99"/>
      <c r="AG79" s="51"/>
      <c r="AH79" s="1"/>
      <c r="AI79" s="1"/>
      <c r="AJ79" s="1"/>
      <c r="AL79" s="1"/>
      <c r="AM79" s="1"/>
      <c r="AN79" s="1"/>
      <c r="AO79" s="1"/>
      <c r="AP79" s="1"/>
      <c r="AQ79" s="1"/>
      <c r="AR79" s="1"/>
      <c r="AS79" s="4"/>
      <c r="AT79" s="11"/>
      <c r="AU79" s="11"/>
      <c r="AV79" s="11"/>
      <c r="AW79" s="5"/>
    </row>
    <row r="80" spans="1:49" ht="15.6">
      <c r="V80" s="50"/>
      <c r="W80" s="3"/>
      <c r="X80" s="50"/>
      <c r="Z80" s="1"/>
      <c r="AA80" s="50"/>
      <c r="AC80" s="51"/>
      <c r="AD80" s="116"/>
      <c r="AE80" s="1"/>
      <c r="AF80" s="99"/>
      <c r="AG80" s="51"/>
      <c r="AH80" s="1"/>
      <c r="AI80" s="1"/>
      <c r="AJ80" s="1"/>
      <c r="AL80" s="1"/>
      <c r="AM80" s="1"/>
      <c r="AN80" s="1"/>
      <c r="AO80" s="1"/>
      <c r="AP80" s="1"/>
      <c r="AQ80" s="1"/>
      <c r="AR80" s="1"/>
      <c r="AS80" s="4"/>
      <c r="AT80" s="11"/>
      <c r="AU80" s="11"/>
      <c r="AV80" s="11"/>
      <c r="AW80" s="5"/>
    </row>
    <row r="81" spans="22:51" ht="15.6">
      <c r="V81" s="50"/>
      <c r="W81" s="3"/>
      <c r="X81" s="50"/>
      <c r="Z81" s="1"/>
      <c r="AA81" s="50"/>
      <c r="AC81" s="51"/>
      <c r="AD81" s="116"/>
      <c r="AE81" s="1"/>
      <c r="AF81" s="99"/>
      <c r="AG81" s="51"/>
      <c r="AH81" s="1"/>
      <c r="AI81" s="1"/>
      <c r="AJ81" s="1"/>
      <c r="AL81" s="1"/>
      <c r="AM81" s="1"/>
      <c r="AN81" s="1"/>
      <c r="AO81" s="1"/>
      <c r="AP81" s="1"/>
      <c r="AQ81" s="1"/>
      <c r="AR81" s="1"/>
      <c r="AS81" s="4"/>
      <c r="AT81" s="11"/>
      <c r="AU81" s="11"/>
      <c r="AV81" s="11"/>
      <c r="AW81" s="5"/>
    </row>
    <row r="82" spans="22:51" ht="15.6">
      <c r="V82" s="50"/>
      <c r="W82" s="3"/>
      <c r="X82" s="50"/>
      <c r="Z82" s="1"/>
      <c r="AA82" s="50"/>
      <c r="AC82" s="51"/>
      <c r="AF82" s="99"/>
      <c r="AG82" s="51"/>
      <c r="AH82" s="1"/>
      <c r="AI82" s="1"/>
      <c r="AJ82" s="1"/>
      <c r="AL82" s="1"/>
      <c r="AM82" s="1"/>
      <c r="AN82" s="1"/>
      <c r="AO82" s="1"/>
      <c r="AP82" s="1"/>
      <c r="AQ82" s="1"/>
      <c r="AR82" s="1"/>
      <c r="AS82" s="4"/>
      <c r="AT82" s="11"/>
      <c r="AU82" s="11"/>
      <c r="AV82" s="5"/>
      <c r="AW82" s="5"/>
    </row>
    <row r="83" spans="22:51" ht="15.6">
      <c r="V83" s="50"/>
      <c r="W83" s="3"/>
      <c r="X83" s="50"/>
      <c r="Z83" s="1"/>
      <c r="AA83" s="50"/>
      <c r="AC83" s="51"/>
      <c r="AF83" s="99"/>
      <c r="AG83" s="51"/>
      <c r="AH83" s="1"/>
      <c r="AI83" s="1"/>
      <c r="AJ83" s="1"/>
      <c r="AL83" s="1"/>
      <c r="AM83" s="1"/>
      <c r="AN83" s="1"/>
      <c r="AO83" s="1"/>
      <c r="AP83" s="1"/>
      <c r="AQ83" s="1"/>
      <c r="AR83" s="1"/>
      <c r="AS83" s="4"/>
      <c r="AT83" s="11"/>
      <c r="AU83" s="11"/>
      <c r="AV83" s="5"/>
      <c r="AW83" s="5"/>
    </row>
    <row r="84" spans="22:51" ht="15.6">
      <c r="V84" s="50"/>
      <c r="W84" s="3"/>
      <c r="X84" s="50"/>
      <c r="Z84" s="1"/>
      <c r="AA84" s="50"/>
      <c r="AC84" s="51"/>
      <c r="AD84" s="116"/>
      <c r="AE84" s="1"/>
      <c r="AF84" s="99"/>
      <c r="AG84" s="51"/>
      <c r="AH84" s="1"/>
      <c r="AI84" s="1"/>
      <c r="AJ84" s="1"/>
      <c r="AL84" s="1"/>
      <c r="AM84" s="1"/>
      <c r="AN84" s="1"/>
      <c r="AO84" s="1"/>
      <c r="AP84" s="1"/>
      <c r="AQ84" s="1"/>
      <c r="AR84" s="1"/>
      <c r="AS84" s="4"/>
      <c r="AT84" s="11"/>
      <c r="AU84" s="11"/>
      <c r="AV84" s="5"/>
      <c r="AW84" s="5"/>
    </row>
    <row r="85" spans="22:51" ht="15.6">
      <c r="AD85" s="116"/>
      <c r="AE85" s="1"/>
      <c r="AQ85" s="1"/>
      <c r="AR85" s="1"/>
      <c r="AS85" s="1"/>
      <c r="AU85" s="4"/>
      <c r="AV85" s="11"/>
      <c r="AW85" s="11"/>
      <c r="AX85" s="5"/>
      <c r="AY85" s="5"/>
    </row>
    <row r="86" spans="22:51" ht="15.6">
      <c r="AD86" s="116"/>
      <c r="AE86" s="1"/>
      <c r="AS86" s="1"/>
      <c r="AU86" s="4"/>
      <c r="AV86" s="11"/>
      <c r="AW86" s="11"/>
      <c r="AX86" s="5"/>
      <c r="AY86" s="5"/>
    </row>
    <row r="87" spans="22:51" ht="15.6">
      <c r="V87" s="50"/>
      <c r="W87" s="3"/>
      <c r="X87" s="50"/>
      <c r="Z87" s="1"/>
      <c r="AA87" s="50"/>
      <c r="AC87" s="51"/>
      <c r="AD87" s="116"/>
      <c r="AE87" s="1"/>
      <c r="AF87" s="99"/>
      <c r="AG87" s="51"/>
      <c r="AH87" s="1"/>
      <c r="AI87" s="1"/>
      <c r="AJ87" s="1"/>
      <c r="AL87" s="1"/>
      <c r="AM87" s="1"/>
      <c r="AN87" s="1"/>
      <c r="AO87" s="1"/>
      <c r="AP87" s="1"/>
      <c r="AS87" s="1"/>
      <c r="AU87" s="4"/>
      <c r="AV87" s="11"/>
      <c r="AW87" s="11"/>
      <c r="AX87" s="5"/>
      <c r="AY87" s="5"/>
    </row>
    <row r="88" spans="22:51" ht="15.6">
      <c r="V88" s="50"/>
      <c r="W88" s="3"/>
      <c r="X88" s="50"/>
      <c r="Z88" s="1"/>
      <c r="AA88" s="50"/>
      <c r="AC88" s="51"/>
      <c r="AD88" s="116"/>
      <c r="AE88" s="1"/>
      <c r="AF88" s="99"/>
      <c r="AG88" s="51"/>
      <c r="AH88" s="1"/>
      <c r="AI88" s="1"/>
      <c r="AJ88" s="1"/>
      <c r="AL88" s="1"/>
      <c r="AM88" s="1"/>
      <c r="AN88" s="1"/>
      <c r="AO88" s="1"/>
      <c r="AP88" s="1"/>
      <c r="AQ88" s="1"/>
      <c r="AR88" s="1"/>
      <c r="AS88" s="1"/>
      <c r="AU88" s="4"/>
      <c r="AV88" s="11"/>
      <c r="AW88" s="11"/>
      <c r="AX88" s="5"/>
      <c r="AY88" s="5"/>
    </row>
    <row r="89" spans="22:51" ht="15.6">
      <c r="V89" s="50"/>
      <c r="W89" s="3"/>
      <c r="X89" s="50"/>
      <c r="Z89" s="1"/>
      <c r="AA89" s="50"/>
      <c r="AC89" s="51"/>
      <c r="AD89" s="116"/>
      <c r="AE89" s="1"/>
      <c r="AF89" s="99"/>
      <c r="AG89" s="51"/>
      <c r="AH89" s="1"/>
      <c r="AI89" s="1"/>
      <c r="AJ89" s="1"/>
      <c r="AL89" s="1"/>
      <c r="AM89" s="1"/>
      <c r="AN89" s="1"/>
      <c r="AO89" s="1"/>
      <c r="AP89" s="1"/>
      <c r="AQ89" s="1"/>
      <c r="AR89" s="1"/>
      <c r="AS89" s="1"/>
      <c r="AU89" s="4"/>
      <c r="AV89" s="11"/>
      <c r="AW89" s="11"/>
      <c r="AX89" s="5"/>
      <c r="AY89" s="5"/>
    </row>
    <row r="90" spans="22:51" ht="15.6">
      <c r="V90" s="50"/>
      <c r="W90" s="3"/>
      <c r="X90" s="50"/>
      <c r="Z90" s="1"/>
      <c r="AA90" s="50"/>
      <c r="AC90" s="51"/>
      <c r="AD90" s="116"/>
      <c r="AE90" s="1"/>
      <c r="AF90" s="99"/>
      <c r="AG90" s="51"/>
      <c r="AH90" s="1"/>
      <c r="AI90" s="1"/>
      <c r="AJ90" s="1"/>
      <c r="AL90" s="1"/>
      <c r="AM90" s="1"/>
      <c r="AN90" s="1"/>
      <c r="AO90" s="1"/>
      <c r="AP90" s="1"/>
      <c r="AQ90" s="1"/>
      <c r="AR90" s="1"/>
      <c r="AS90" s="1"/>
      <c r="AU90" s="4"/>
      <c r="AV90" s="5"/>
      <c r="AW90" s="5"/>
      <c r="AX90" s="5"/>
      <c r="AY90" s="5"/>
    </row>
    <row r="91" spans="22:51">
      <c r="V91" s="50"/>
      <c r="W91" s="3"/>
      <c r="X91" s="50"/>
      <c r="Z91" s="1"/>
      <c r="AA91" s="50"/>
      <c r="AC91" s="51"/>
      <c r="AD91" s="116"/>
      <c r="AE91" s="1"/>
      <c r="AF91" s="99"/>
      <c r="AG91" s="51"/>
      <c r="AH91" s="1"/>
      <c r="AI91" s="1"/>
      <c r="AJ91" s="1"/>
      <c r="AL91" s="1"/>
      <c r="AM91" s="1"/>
      <c r="AN91" s="1"/>
      <c r="AO91" s="1"/>
      <c r="AP91" s="1"/>
      <c r="AQ91" s="1"/>
      <c r="AR91" s="1"/>
      <c r="AS91" s="1"/>
      <c r="AU91" s="11"/>
      <c r="AV91" s="11"/>
    </row>
    <row r="92" spans="22:51" ht="15.6">
      <c r="V92" s="50"/>
      <c r="W92" s="3"/>
      <c r="X92" s="50"/>
      <c r="Z92" s="1"/>
      <c r="AA92" s="50"/>
      <c r="AC92" s="51"/>
      <c r="AD92" s="116"/>
      <c r="AE92" s="1"/>
      <c r="AF92" s="99"/>
      <c r="AG92" s="51"/>
      <c r="AH92" s="1"/>
      <c r="AI92" s="1"/>
      <c r="AJ92" s="1"/>
      <c r="AL92" s="1"/>
      <c r="AM92" s="1"/>
      <c r="AN92" s="1"/>
      <c r="AO92" s="1"/>
      <c r="AP92" s="1"/>
      <c r="AQ92" s="1"/>
      <c r="AR92" s="1"/>
      <c r="AS92" s="1"/>
      <c r="AU92" s="5"/>
      <c r="AV92" s="5"/>
      <c r="AW92" s="5"/>
      <c r="AY92" s="5"/>
    </row>
    <row r="93" spans="22:51">
      <c r="V93" s="50"/>
      <c r="W93" s="3"/>
      <c r="X93" s="50"/>
      <c r="Z93" s="1"/>
      <c r="AA93" s="50"/>
      <c r="AC93" s="51"/>
      <c r="AD93" s="116"/>
      <c r="AE93" s="1"/>
      <c r="AF93" s="99"/>
      <c r="AG93" s="51"/>
      <c r="AH93" s="1"/>
      <c r="AI93" s="1"/>
      <c r="AJ93" s="1"/>
      <c r="AL93" s="1"/>
      <c r="AM93" s="1"/>
      <c r="AN93" s="1"/>
      <c r="AO93" s="1"/>
      <c r="AP93" s="1"/>
      <c r="AQ93" s="1"/>
      <c r="AR93" s="1"/>
      <c r="AS93" s="1"/>
      <c r="AU93" s="11"/>
      <c r="AV93" s="11"/>
    </row>
    <row r="94" spans="22:51">
      <c r="V94" s="50"/>
      <c r="W94" s="3"/>
      <c r="X94" s="50"/>
      <c r="Z94" s="1"/>
      <c r="AA94" s="50"/>
      <c r="AC94" s="51"/>
      <c r="AD94" s="116"/>
      <c r="AE94" s="1"/>
      <c r="AF94" s="99"/>
      <c r="AG94" s="51"/>
      <c r="AH94" s="1"/>
      <c r="AI94" s="1"/>
      <c r="AJ94" s="1"/>
      <c r="AL94" s="1"/>
      <c r="AM94" s="1"/>
      <c r="AN94" s="1"/>
      <c r="AO94" s="1"/>
      <c r="AP94" s="1"/>
      <c r="AQ94" s="1"/>
      <c r="AR94" s="1"/>
      <c r="AS94" s="1"/>
      <c r="AU94" s="11"/>
      <c r="AV94" s="11"/>
    </row>
    <row r="95" spans="22:51" ht="15.6">
      <c r="V95" s="50"/>
      <c r="W95" s="3"/>
      <c r="X95" s="50"/>
      <c r="Z95" s="1"/>
      <c r="AA95" s="50"/>
      <c r="AC95" s="51"/>
      <c r="AD95" s="116"/>
      <c r="AE95" s="1"/>
      <c r="AF95" s="99"/>
      <c r="AG95" s="51"/>
      <c r="AH95" s="1"/>
      <c r="AI95" s="1"/>
      <c r="AJ95" s="1"/>
      <c r="AL95" s="1"/>
      <c r="AM95" s="1"/>
      <c r="AN95" s="1"/>
      <c r="AO95" s="1"/>
      <c r="AP95" s="1"/>
      <c r="AQ95" s="1"/>
      <c r="AR95" s="1"/>
      <c r="AS95" s="1"/>
      <c r="AU95" s="2"/>
      <c r="AV95" s="5"/>
      <c r="AW95" s="5"/>
      <c r="AY95" s="2"/>
    </row>
    <row r="96" spans="22:51">
      <c r="V96" s="50"/>
      <c r="W96" s="3"/>
      <c r="X96" s="50"/>
      <c r="Z96" s="1"/>
      <c r="AA96" s="50"/>
      <c r="AC96" s="51"/>
      <c r="AD96" s="116"/>
      <c r="AE96" s="1"/>
      <c r="AF96" s="99"/>
      <c r="AG96" s="51"/>
      <c r="AH96" s="1"/>
      <c r="AI96" s="1"/>
      <c r="AJ96" s="1"/>
      <c r="AL96" s="1"/>
      <c r="AM96" s="1"/>
      <c r="AN96" s="1"/>
      <c r="AO96" s="1"/>
      <c r="AP96" s="1"/>
      <c r="AQ96" s="1"/>
      <c r="AR96" s="1"/>
      <c r="AS96" s="1"/>
      <c r="AU96" s="4"/>
      <c r="AV96" s="4"/>
      <c r="AW96" s="4"/>
      <c r="AX96" s="4"/>
      <c r="AY96" s="4"/>
    </row>
    <row r="97" spans="22:51" ht="15.6">
      <c r="V97" s="50"/>
      <c r="W97" s="3"/>
      <c r="X97" s="50"/>
      <c r="Z97" s="1"/>
      <c r="AA97" s="50"/>
      <c r="AC97" s="51"/>
      <c r="AD97" s="116"/>
      <c r="AE97" s="1"/>
      <c r="AF97" s="99"/>
      <c r="AG97" s="51"/>
      <c r="AH97" s="1"/>
      <c r="AI97" s="1"/>
      <c r="AJ97" s="1"/>
      <c r="AL97" s="1"/>
      <c r="AM97" s="1"/>
      <c r="AN97" s="1"/>
      <c r="AO97" s="1"/>
      <c r="AP97" s="1"/>
      <c r="AQ97" s="1"/>
      <c r="AR97" s="1"/>
      <c r="AS97" s="1"/>
      <c r="AU97" s="4"/>
      <c r="AV97" s="11"/>
      <c r="AW97" s="11"/>
      <c r="AX97" s="1"/>
      <c r="AY97" s="5"/>
    </row>
    <row r="98" spans="22:51" ht="15.6">
      <c r="V98" s="50"/>
      <c r="W98" s="3"/>
      <c r="X98" s="50"/>
      <c r="Z98" s="1"/>
      <c r="AA98" s="50"/>
      <c r="AC98" s="51"/>
      <c r="AD98" s="116"/>
      <c r="AE98" s="1"/>
      <c r="AF98" s="99"/>
      <c r="AG98" s="51"/>
      <c r="AH98" s="1"/>
      <c r="AI98" s="1"/>
      <c r="AJ98" s="1"/>
      <c r="AL98" s="1"/>
      <c r="AM98" s="1"/>
      <c r="AN98" s="1"/>
      <c r="AO98" s="1"/>
      <c r="AP98" s="1"/>
      <c r="AQ98" s="1"/>
      <c r="AR98" s="1"/>
      <c r="AS98" s="1"/>
      <c r="AU98" s="4"/>
      <c r="AV98" s="11"/>
      <c r="AW98" s="11"/>
      <c r="AX98" s="1"/>
      <c r="AY98" s="5"/>
    </row>
    <row r="99" spans="22:51" ht="15.6">
      <c r="V99" s="50"/>
      <c r="W99" s="3"/>
      <c r="X99" s="50"/>
      <c r="Z99" s="1"/>
      <c r="AA99" s="50"/>
      <c r="AC99" s="51"/>
      <c r="AD99" s="116"/>
      <c r="AE99" s="1"/>
      <c r="AF99" s="99"/>
      <c r="AG99" s="51"/>
      <c r="AH99" s="1"/>
      <c r="AI99" s="1"/>
      <c r="AJ99" s="1"/>
      <c r="AL99" s="1"/>
      <c r="AM99" s="1"/>
      <c r="AN99" s="1"/>
      <c r="AO99" s="1"/>
      <c r="AP99" s="1"/>
      <c r="AQ99" s="1"/>
      <c r="AR99" s="1"/>
      <c r="AS99" s="1"/>
      <c r="AU99" s="4"/>
      <c r="AV99" s="11"/>
      <c r="AW99" s="11"/>
      <c r="AX99" s="1"/>
      <c r="AY99" s="5"/>
    </row>
    <row r="100" spans="22:51" ht="15.6">
      <c r="V100" s="50"/>
      <c r="W100" s="3"/>
      <c r="X100" s="50"/>
      <c r="Z100" s="1"/>
      <c r="AA100" s="50"/>
      <c r="AC100" s="51"/>
      <c r="AD100" s="116"/>
      <c r="AE100" s="1"/>
      <c r="AF100" s="99"/>
      <c r="AG100" s="51"/>
      <c r="AH100" s="1"/>
      <c r="AI100" s="1"/>
      <c r="AJ100" s="1"/>
      <c r="AL100" s="1"/>
      <c r="AM100" s="1"/>
      <c r="AN100" s="1"/>
      <c r="AO100" s="1"/>
      <c r="AP100" s="1"/>
      <c r="AQ100" s="1"/>
      <c r="AR100" s="1"/>
      <c r="AS100" s="1"/>
      <c r="AU100" s="4"/>
      <c r="AV100" s="11"/>
      <c r="AW100" s="11"/>
      <c r="AX100" s="1"/>
      <c r="AY100" s="5"/>
    </row>
    <row r="101" spans="22:51" ht="15.6">
      <c r="V101" s="50"/>
      <c r="W101" s="3"/>
      <c r="X101" s="50"/>
      <c r="Z101" s="1"/>
      <c r="AA101" s="50"/>
      <c r="AC101" s="51"/>
      <c r="AD101" s="116"/>
      <c r="AE101" s="1"/>
      <c r="AF101" s="99"/>
      <c r="AG101" s="51"/>
      <c r="AH101" s="1"/>
      <c r="AI101" s="1"/>
      <c r="AJ101" s="1"/>
      <c r="AL101" s="1"/>
      <c r="AM101" s="1"/>
      <c r="AN101" s="1"/>
      <c r="AO101" s="1"/>
      <c r="AP101" s="1"/>
      <c r="AQ101" s="1"/>
      <c r="AR101" s="1"/>
      <c r="AS101" s="1"/>
      <c r="AU101" s="4"/>
      <c r="AV101" s="11"/>
      <c r="AW101" s="11"/>
      <c r="AX101" s="11"/>
      <c r="AY101" s="5"/>
    </row>
    <row r="102" spans="22:51" ht="15.6">
      <c r="V102" s="50"/>
      <c r="W102" s="3"/>
      <c r="X102" s="50"/>
      <c r="Z102" s="1"/>
      <c r="AA102" s="50"/>
      <c r="AC102" s="51"/>
      <c r="AD102" s="116"/>
      <c r="AE102" s="1"/>
      <c r="AF102" s="99"/>
      <c r="AG102" s="51"/>
      <c r="AH102" s="1"/>
      <c r="AI102" s="1"/>
      <c r="AJ102" s="1"/>
      <c r="AL102" s="1"/>
      <c r="AM102" s="1"/>
      <c r="AN102" s="1"/>
      <c r="AO102" s="1"/>
      <c r="AP102" s="1"/>
      <c r="AQ102" s="1"/>
      <c r="AR102" s="1"/>
      <c r="AS102" s="1"/>
      <c r="AU102" s="4"/>
      <c r="AV102" s="11"/>
      <c r="AW102" s="11"/>
      <c r="AX102" s="11"/>
      <c r="AY102" s="5"/>
    </row>
    <row r="103" spans="22:51" ht="15.6">
      <c r="V103" s="50"/>
      <c r="W103" s="3"/>
      <c r="X103" s="50"/>
      <c r="Z103" s="1"/>
      <c r="AA103" s="50"/>
      <c r="AC103" s="51"/>
      <c r="AD103" s="116"/>
      <c r="AE103" s="1"/>
      <c r="AF103" s="99"/>
      <c r="AG103" s="51"/>
      <c r="AH103" s="1"/>
      <c r="AI103" s="1"/>
      <c r="AJ103" s="1"/>
      <c r="AL103" s="1"/>
      <c r="AM103" s="1"/>
      <c r="AN103" s="1"/>
      <c r="AO103" s="1"/>
      <c r="AP103" s="1"/>
      <c r="AQ103" s="1"/>
      <c r="AR103" s="1"/>
      <c r="AS103" s="1"/>
      <c r="AU103" s="4"/>
      <c r="AV103" s="11"/>
      <c r="AW103" s="11"/>
      <c r="AX103" s="11"/>
      <c r="AY103" s="5"/>
    </row>
    <row r="104" spans="22:51" ht="15.6">
      <c r="V104" s="50"/>
      <c r="W104" s="3"/>
      <c r="X104" s="50"/>
      <c r="Z104" s="1"/>
      <c r="AA104" s="50"/>
      <c r="AC104" s="51"/>
      <c r="AD104" s="116"/>
      <c r="AE104" s="1"/>
      <c r="AF104" s="99"/>
      <c r="AG104" s="51"/>
      <c r="AH104" s="1"/>
      <c r="AI104" s="1"/>
      <c r="AJ104" s="1"/>
      <c r="AL104" s="1"/>
      <c r="AM104" s="1"/>
      <c r="AN104" s="1"/>
      <c r="AO104" s="1"/>
      <c r="AP104" s="1"/>
      <c r="AQ104" s="1"/>
      <c r="AR104" s="1"/>
      <c r="AS104" s="1"/>
      <c r="AU104" s="4"/>
      <c r="AV104" s="11"/>
      <c r="AW104" s="11"/>
      <c r="AX104" s="11"/>
      <c r="AY104" s="5"/>
    </row>
    <row r="105" spans="22:51" ht="15.6">
      <c r="V105" s="50"/>
      <c r="W105" s="3"/>
      <c r="X105" s="50"/>
      <c r="Z105" s="1"/>
      <c r="AA105" s="50"/>
      <c r="AC105" s="51"/>
      <c r="AD105" s="116"/>
      <c r="AE105" s="1"/>
      <c r="AF105" s="99"/>
      <c r="AG105" s="51"/>
      <c r="AH105" s="1"/>
      <c r="AI105" s="1"/>
      <c r="AJ105" s="1"/>
      <c r="AL105" s="1"/>
      <c r="AM105" s="1"/>
      <c r="AN105" s="1"/>
      <c r="AO105" s="1"/>
      <c r="AP105" s="1"/>
      <c r="AQ105" s="1"/>
      <c r="AR105" s="1"/>
      <c r="AS105" s="1"/>
      <c r="AU105" s="4"/>
      <c r="AV105" s="11"/>
      <c r="AW105" s="11"/>
      <c r="AX105" s="5"/>
      <c r="AY105" s="5"/>
    </row>
    <row r="106" spans="22:51" ht="15.6">
      <c r="V106" s="50"/>
      <c r="W106" s="3"/>
      <c r="X106" s="50"/>
      <c r="Z106" s="1"/>
      <c r="AA106" s="50"/>
      <c r="AC106" s="51"/>
      <c r="AD106" s="116"/>
      <c r="AE106" s="1"/>
      <c r="AF106" s="99"/>
      <c r="AG106" s="51"/>
      <c r="AH106" s="1"/>
      <c r="AI106" s="1"/>
      <c r="AJ106" s="1"/>
      <c r="AL106" s="1"/>
      <c r="AM106" s="1"/>
      <c r="AN106" s="1"/>
      <c r="AO106" s="1"/>
      <c r="AP106" s="1"/>
      <c r="AQ106" s="1"/>
      <c r="AR106" s="1"/>
      <c r="AS106" s="1"/>
      <c r="AU106" s="4"/>
      <c r="AV106" s="11"/>
      <c r="AW106" s="11"/>
      <c r="AX106" s="5"/>
      <c r="AY106" s="5"/>
    </row>
    <row r="107" spans="22:51" ht="15.6">
      <c r="V107" s="50"/>
      <c r="W107" s="3"/>
      <c r="X107" s="50"/>
      <c r="Z107" s="1"/>
      <c r="AA107" s="50"/>
      <c r="AC107" s="51"/>
      <c r="AD107" s="116"/>
      <c r="AE107" s="1"/>
      <c r="AF107" s="99"/>
      <c r="AG107" s="51"/>
      <c r="AH107" s="1"/>
      <c r="AI107" s="1"/>
      <c r="AJ107" s="1"/>
      <c r="AL107" s="1"/>
      <c r="AM107" s="1"/>
      <c r="AN107" s="1"/>
      <c r="AO107" s="1"/>
      <c r="AP107" s="1"/>
      <c r="AQ107" s="1"/>
      <c r="AR107" s="1"/>
      <c r="AS107" s="1"/>
      <c r="AU107" s="4"/>
      <c r="AV107" s="11"/>
      <c r="AW107" s="11"/>
      <c r="AX107" s="5"/>
      <c r="AY107" s="5"/>
    </row>
    <row r="108" spans="22:51" ht="15.6">
      <c r="V108" s="50"/>
      <c r="W108" s="3"/>
      <c r="X108" s="50"/>
      <c r="Z108" s="1"/>
      <c r="AA108" s="50"/>
      <c r="AC108" s="51"/>
      <c r="AD108" s="116"/>
      <c r="AE108" s="1"/>
      <c r="AF108" s="99"/>
      <c r="AG108" s="51"/>
      <c r="AH108" s="1"/>
      <c r="AI108" s="1"/>
      <c r="AJ108" s="1"/>
      <c r="AL108" s="1"/>
      <c r="AM108" s="1"/>
      <c r="AN108" s="1"/>
      <c r="AO108" s="1"/>
      <c r="AP108" s="1"/>
      <c r="AQ108" s="1"/>
      <c r="AR108" s="1"/>
      <c r="AS108" s="1"/>
      <c r="AU108" s="4"/>
      <c r="AV108" s="11"/>
      <c r="AW108" s="11"/>
      <c r="AX108" s="5"/>
      <c r="AY108" s="5"/>
    </row>
    <row r="109" spans="22:51" ht="15.6">
      <c r="V109" s="50"/>
      <c r="W109" s="3"/>
      <c r="X109" s="50"/>
      <c r="Z109" s="1"/>
      <c r="AA109" s="50"/>
      <c r="AC109" s="51"/>
      <c r="AD109" s="116"/>
      <c r="AE109" s="1"/>
      <c r="AF109" s="99"/>
      <c r="AG109" s="51"/>
      <c r="AH109" s="1"/>
      <c r="AI109" s="1"/>
      <c r="AJ109" s="1"/>
      <c r="AL109" s="1"/>
      <c r="AM109" s="1"/>
      <c r="AN109" s="1"/>
      <c r="AO109" s="1"/>
      <c r="AP109" s="1"/>
      <c r="AQ109" s="1"/>
      <c r="AR109" s="1"/>
      <c r="AS109" s="1"/>
      <c r="AU109" s="4"/>
      <c r="AV109" s="11"/>
      <c r="AW109" s="11"/>
      <c r="AX109" s="5"/>
      <c r="AY109" s="5"/>
    </row>
    <row r="110" spans="22:51" ht="15.6">
      <c r="V110" s="50"/>
      <c r="W110" s="3"/>
      <c r="X110" s="50"/>
      <c r="Z110" s="1"/>
      <c r="AA110" s="50"/>
      <c r="AC110" s="51"/>
      <c r="AD110" s="116"/>
      <c r="AE110" s="1"/>
      <c r="AF110" s="99"/>
      <c r="AG110" s="51"/>
      <c r="AH110" s="1"/>
      <c r="AI110" s="1"/>
      <c r="AJ110" s="1"/>
      <c r="AL110" s="1"/>
      <c r="AM110" s="1"/>
      <c r="AN110" s="1"/>
      <c r="AO110" s="1"/>
      <c r="AP110" s="1"/>
      <c r="AQ110" s="1"/>
      <c r="AR110" s="1"/>
      <c r="AS110" s="1"/>
      <c r="AU110" s="4"/>
      <c r="AV110" s="11"/>
      <c r="AW110" s="11"/>
      <c r="AX110" s="5"/>
      <c r="AY110" s="5"/>
    </row>
    <row r="111" spans="22:51" ht="15.6">
      <c r="V111" s="50"/>
      <c r="W111" s="3"/>
      <c r="X111" s="50"/>
      <c r="Z111" s="1"/>
      <c r="AA111" s="50"/>
      <c r="AC111" s="51"/>
      <c r="AD111" s="116"/>
      <c r="AE111" s="1"/>
      <c r="AF111" s="99"/>
      <c r="AG111" s="51"/>
      <c r="AH111" s="1"/>
      <c r="AI111" s="1"/>
      <c r="AJ111" s="1"/>
      <c r="AL111" s="1"/>
      <c r="AM111" s="1"/>
      <c r="AN111" s="1"/>
      <c r="AO111" s="1"/>
      <c r="AP111" s="1"/>
      <c r="AQ111" s="1"/>
      <c r="AR111" s="1"/>
      <c r="AS111" s="1"/>
      <c r="AU111" s="4"/>
      <c r="AV111" s="11"/>
      <c r="AW111" s="11"/>
      <c r="AX111" s="5"/>
      <c r="AY111" s="5"/>
    </row>
    <row r="112" spans="22:51" ht="15.6">
      <c r="V112" s="50"/>
      <c r="W112" s="3"/>
      <c r="X112" s="50"/>
      <c r="Z112" s="1"/>
      <c r="AA112" s="50"/>
      <c r="AC112" s="51"/>
      <c r="AD112" s="116"/>
      <c r="AE112" s="1"/>
      <c r="AF112" s="99"/>
      <c r="AG112" s="51"/>
      <c r="AH112" s="1"/>
      <c r="AI112" s="1"/>
      <c r="AJ112" s="1"/>
      <c r="AL112" s="1"/>
      <c r="AM112" s="1"/>
      <c r="AN112" s="1"/>
      <c r="AO112" s="1"/>
      <c r="AP112" s="1"/>
      <c r="AQ112" s="1"/>
      <c r="AR112" s="1"/>
      <c r="AS112" s="1"/>
      <c r="AU112" s="4"/>
      <c r="AV112" s="11"/>
      <c r="AW112" s="11"/>
      <c r="AX112" s="5"/>
      <c r="AY112" s="5"/>
    </row>
    <row r="113" spans="22:51" ht="15.6">
      <c r="V113" s="50"/>
      <c r="W113" s="3"/>
      <c r="X113" s="50"/>
      <c r="Z113" s="1"/>
      <c r="AA113" s="50"/>
      <c r="AC113" s="51"/>
      <c r="AD113" s="116"/>
      <c r="AE113" s="1"/>
      <c r="AF113" s="99"/>
      <c r="AG113" s="51"/>
      <c r="AH113" s="1"/>
      <c r="AI113" s="1"/>
      <c r="AJ113" s="1"/>
      <c r="AL113" s="1"/>
      <c r="AM113" s="1"/>
      <c r="AN113" s="1"/>
      <c r="AO113" s="1"/>
      <c r="AP113" s="1"/>
      <c r="AQ113" s="1"/>
      <c r="AR113" s="1"/>
      <c r="AS113" s="1"/>
      <c r="AU113" s="4"/>
      <c r="AV113" s="5"/>
      <c r="AW113" s="5"/>
      <c r="AX113" s="5"/>
      <c r="AY113" s="5"/>
    </row>
    <row r="114" spans="22:51">
      <c r="V114" s="50"/>
      <c r="W114" s="3"/>
      <c r="X114" s="50"/>
      <c r="Z114" s="1"/>
      <c r="AA114" s="50"/>
      <c r="AC114" s="51"/>
      <c r="AD114" s="116"/>
      <c r="AE114" s="1"/>
      <c r="AF114" s="99"/>
      <c r="AG114" s="51"/>
      <c r="AH114" s="1"/>
      <c r="AI114" s="1"/>
      <c r="AJ114" s="1"/>
      <c r="AL114" s="1"/>
      <c r="AM114" s="1"/>
      <c r="AN114" s="1"/>
      <c r="AO114" s="1"/>
      <c r="AP114" s="1"/>
      <c r="AQ114" s="1"/>
      <c r="AR114" s="1"/>
      <c r="AS114" s="1"/>
      <c r="AU114" s="11"/>
      <c r="AV114" s="11"/>
    </row>
    <row r="115" spans="22:51" ht="15.6">
      <c r="V115" s="50"/>
      <c r="W115" s="3"/>
      <c r="X115" s="50"/>
      <c r="Z115" s="1"/>
      <c r="AA115" s="50"/>
      <c r="AC115" s="51"/>
      <c r="AD115" s="116"/>
      <c r="AE115" s="1"/>
      <c r="AF115" s="99"/>
      <c r="AG115" s="51"/>
      <c r="AH115" s="1"/>
      <c r="AI115" s="1"/>
      <c r="AJ115" s="1"/>
      <c r="AL115" s="1"/>
      <c r="AM115" s="1"/>
      <c r="AN115" s="1"/>
      <c r="AO115" s="1"/>
      <c r="AP115" s="1"/>
      <c r="AQ115" s="1"/>
      <c r="AR115" s="1"/>
      <c r="AS115" s="1"/>
      <c r="AU115" s="5"/>
      <c r="AV115" s="5"/>
      <c r="AW115" s="5"/>
      <c r="AY115" s="5"/>
    </row>
    <row r="116" spans="22:51">
      <c r="V116" s="50"/>
      <c r="W116" s="3"/>
      <c r="X116" s="50"/>
      <c r="Z116" s="1"/>
      <c r="AA116" s="50"/>
      <c r="AC116" s="51"/>
      <c r="AF116" s="99"/>
      <c r="AG116" s="51"/>
      <c r="AH116" s="1"/>
      <c r="AI116" s="1"/>
      <c r="AJ116" s="1"/>
      <c r="AL116" s="1"/>
      <c r="AM116" s="1"/>
      <c r="AN116" s="1"/>
      <c r="AO116" s="1"/>
      <c r="AP116" s="1"/>
      <c r="AQ116" s="1"/>
      <c r="AR116" s="1"/>
      <c r="AS116" s="1"/>
      <c r="AU116" s="11"/>
      <c r="AV116" s="11"/>
    </row>
    <row r="117" spans="22:51">
      <c r="V117" s="50"/>
      <c r="W117" s="3"/>
      <c r="X117" s="50"/>
      <c r="Z117" s="1"/>
      <c r="AA117" s="50"/>
      <c r="AC117" s="51"/>
      <c r="AF117" s="99"/>
      <c r="AG117" s="51"/>
      <c r="AH117" s="1"/>
      <c r="AI117" s="1"/>
      <c r="AJ117" s="1"/>
      <c r="AL117" s="1"/>
      <c r="AM117" s="1"/>
      <c r="AN117" s="1"/>
      <c r="AO117" s="1"/>
      <c r="AP117" s="1"/>
      <c r="AQ117" s="1"/>
      <c r="AR117" s="1"/>
      <c r="AS117" s="1"/>
      <c r="AU117" s="11"/>
      <c r="AV117" s="11"/>
    </row>
    <row r="118" spans="22:51">
      <c r="V118" s="50"/>
      <c r="W118" s="3"/>
      <c r="X118" s="50"/>
      <c r="Z118" s="1"/>
      <c r="AA118" s="50"/>
      <c r="AC118" s="51"/>
      <c r="AD118" s="116"/>
      <c r="AE118" s="1"/>
      <c r="AF118" s="99"/>
      <c r="AG118" s="51"/>
      <c r="AH118" s="1"/>
      <c r="AI118" s="1"/>
      <c r="AJ118" s="1"/>
      <c r="AL118" s="1"/>
      <c r="AM118" s="1"/>
      <c r="AN118" s="1"/>
      <c r="AO118" s="1"/>
      <c r="AP118" s="1"/>
      <c r="AQ118" s="1"/>
      <c r="AR118" s="1"/>
      <c r="AS118" s="1"/>
      <c r="AU118" s="11"/>
      <c r="AV118" s="11"/>
    </row>
    <row r="119" spans="22:51">
      <c r="AD119" s="116"/>
      <c r="AE119" s="1"/>
      <c r="AQ119" s="1"/>
      <c r="AR119" s="1"/>
      <c r="AS119" s="1"/>
      <c r="AU119" s="11"/>
      <c r="AV119" s="11"/>
    </row>
    <row r="120" spans="22:51">
      <c r="AD120" s="116"/>
      <c r="AE120" s="1"/>
      <c r="AS120" s="1"/>
      <c r="AU120" s="11"/>
      <c r="AV120" s="11"/>
    </row>
    <row r="121" spans="22:51">
      <c r="V121" s="50"/>
      <c r="W121" s="3"/>
      <c r="X121" s="50"/>
      <c r="Z121" s="1"/>
      <c r="AA121" s="50"/>
      <c r="AC121" s="51"/>
      <c r="AD121" s="116"/>
      <c r="AE121" s="1"/>
      <c r="AF121" s="99"/>
      <c r="AG121" s="51"/>
      <c r="AH121" s="1"/>
      <c r="AI121" s="1"/>
      <c r="AJ121" s="1"/>
      <c r="AL121" s="1"/>
      <c r="AM121" s="1"/>
      <c r="AN121" s="1"/>
      <c r="AO121" s="1"/>
      <c r="AP121" s="1"/>
      <c r="AS121" s="1"/>
      <c r="AU121" s="11"/>
      <c r="AV121" s="11"/>
    </row>
    <row r="122" spans="22:51">
      <c r="V122" s="50"/>
      <c r="W122" s="3"/>
      <c r="X122" s="50"/>
      <c r="Z122" s="1"/>
      <c r="AA122" s="50"/>
      <c r="AC122" s="51"/>
      <c r="AD122" s="116"/>
      <c r="AE122" s="1"/>
      <c r="AF122" s="99"/>
      <c r="AG122" s="51"/>
      <c r="AH122" s="1"/>
      <c r="AI122" s="1"/>
      <c r="AJ122" s="1"/>
      <c r="AL122" s="1"/>
      <c r="AM122" s="1"/>
      <c r="AN122" s="1"/>
      <c r="AO122" s="1"/>
      <c r="AP122" s="1"/>
      <c r="AQ122" s="1"/>
      <c r="AR122" s="1"/>
      <c r="AS122" s="1"/>
      <c r="AU122" s="11"/>
      <c r="AV122" s="11"/>
    </row>
    <row r="123" spans="22:51">
      <c r="V123" s="50"/>
      <c r="W123" s="3"/>
      <c r="X123" s="50"/>
      <c r="Z123" s="1"/>
      <c r="AA123" s="50"/>
      <c r="AC123" s="51"/>
      <c r="AD123" s="116"/>
      <c r="AE123" s="1"/>
      <c r="AF123" s="99"/>
      <c r="AG123" s="51"/>
      <c r="AH123" s="1"/>
      <c r="AI123" s="1"/>
      <c r="AJ123" s="1"/>
      <c r="AL123" s="1"/>
      <c r="AM123" s="1"/>
      <c r="AN123" s="1"/>
      <c r="AO123" s="1"/>
      <c r="AP123" s="1"/>
      <c r="AQ123" s="1"/>
      <c r="AR123" s="1"/>
      <c r="AS123" s="1"/>
      <c r="AU123" s="11"/>
      <c r="AV123" s="11"/>
    </row>
    <row r="124" spans="22:51">
      <c r="V124" s="50"/>
      <c r="W124" s="3"/>
      <c r="X124" s="50"/>
      <c r="Z124" s="1"/>
      <c r="AA124" s="50"/>
      <c r="AC124" s="51"/>
      <c r="AD124" s="116"/>
      <c r="AE124" s="1"/>
      <c r="AF124" s="99"/>
      <c r="AG124" s="51"/>
      <c r="AH124" s="1"/>
      <c r="AI124" s="1"/>
      <c r="AJ124" s="1"/>
      <c r="AL124" s="1"/>
      <c r="AM124" s="1"/>
      <c r="AN124" s="1"/>
      <c r="AO124" s="1"/>
      <c r="AP124" s="1"/>
      <c r="AQ124" s="1"/>
      <c r="AR124" s="1"/>
      <c r="AS124" s="1"/>
      <c r="AU124" s="11"/>
      <c r="AV124" s="11"/>
    </row>
    <row r="125" spans="22:51">
      <c r="V125" s="50"/>
      <c r="W125" s="3"/>
      <c r="X125" s="50"/>
      <c r="Z125" s="1"/>
      <c r="AA125" s="50"/>
      <c r="AC125" s="51"/>
      <c r="AD125" s="116"/>
      <c r="AE125" s="1"/>
      <c r="AF125" s="99"/>
      <c r="AG125" s="51"/>
      <c r="AH125" s="1"/>
      <c r="AI125" s="1"/>
      <c r="AJ125" s="1"/>
      <c r="AL125" s="1"/>
      <c r="AM125" s="1"/>
      <c r="AN125" s="1"/>
      <c r="AO125" s="1"/>
      <c r="AP125" s="1"/>
      <c r="AQ125" s="1"/>
      <c r="AR125" s="1"/>
      <c r="AS125" s="1"/>
      <c r="AU125" s="11"/>
      <c r="AV125" s="11"/>
    </row>
    <row r="126" spans="22:51">
      <c r="V126" s="50"/>
      <c r="W126" s="3"/>
      <c r="X126" s="50"/>
      <c r="Z126" s="1"/>
      <c r="AA126" s="50"/>
      <c r="AC126" s="51"/>
      <c r="AD126" s="116"/>
      <c r="AE126" s="1"/>
      <c r="AF126" s="99"/>
      <c r="AG126" s="51"/>
      <c r="AH126" s="1"/>
      <c r="AI126" s="1"/>
      <c r="AJ126" s="1"/>
      <c r="AL126" s="1"/>
      <c r="AM126" s="1"/>
      <c r="AN126" s="1"/>
      <c r="AO126" s="1"/>
      <c r="AP126" s="1"/>
      <c r="AQ126" s="1"/>
      <c r="AR126" s="1"/>
      <c r="AS126" s="1"/>
      <c r="AU126" s="11"/>
      <c r="AV126" s="11"/>
    </row>
    <row r="127" spans="22:51">
      <c r="V127" s="50"/>
      <c r="W127" s="3"/>
      <c r="X127" s="50"/>
      <c r="Z127" s="1"/>
      <c r="AA127" s="50"/>
      <c r="AC127" s="51"/>
      <c r="AD127" s="116"/>
      <c r="AE127" s="1"/>
      <c r="AF127" s="99"/>
      <c r="AG127" s="51"/>
      <c r="AH127" s="1"/>
      <c r="AI127" s="1"/>
      <c r="AJ127" s="1"/>
      <c r="AL127" s="1"/>
      <c r="AM127" s="1"/>
      <c r="AN127" s="1"/>
      <c r="AO127" s="1"/>
      <c r="AP127" s="1"/>
      <c r="AQ127" s="1"/>
      <c r="AR127" s="1"/>
      <c r="AS127" s="1"/>
      <c r="AU127" s="11"/>
      <c r="AV127" s="11"/>
    </row>
    <row r="128" spans="22:51">
      <c r="V128" s="50"/>
      <c r="W128" s="3"/>
      <c r="X128" s="50"/>
      <c r="Z128" s="1"/>
      <c r="AA128" s="50"/>
      <c r="AC128" s="51"/>
      <c r="AD128" s="116"/>
      <c r="AE128" s="1"/>
      <c r="AF128" s="99"/>
      <c r="AG128" s="51"/>
      <c r="AH128" s="1"/>
      <c r="AI128" s="1"/>
      <c r="AJ128" s="1"/>
      <c r="AL128" s="1"/>
      <c r="AM128" s="1"/>
      <c r="AN128" s="1"/>
      <c r="AO128" s="1"/>
      <c r="AP128" s="1"/>
      <c r="AQ128" s="1"/>
      <c r="AR128" s="1"/>
      <c r="AS128" s="1"/>
      <c r="AU128" s="11"/>
      <c r="AV128" s="11"/>
    </row>
    <row r="129" spans="22:48">
      <c r="V129" s="50"/>
      <c r="W129" s="3"/>
      <c r="X129" s="50"/>
      <c r="Z129" s="1"/>
      <c r="AA129" s="50"/>
      <c r="AC129" s="51"/>
      <c r="AD129" s="116"/>
      <c r="AE129" s="1"/>
      <c r="AF129" s="99"/>
      <c r="AG129" s="51"/>
      <c r="AH129" s="1"/>
      <c r="AI129" s="1"/>
      <c r="AJ129" s="1"/>
      <c r="AL129" s="1"/>
      <c r="AM129" s="1"/>
      <c r="AN129" s="1"/>
      <c r="AO129" s="1"/>
      <c r="AP129" s="1"/>
      <c r="AQ129" s="1"/>
      <c r="AR129" s="1"/>
      <c r="AS129" s="1"/>
      <c r="AU129" s="11"/>
      <c r="AV129" s="11"/>
    </row>
    <row r="130" spans="22:48">
      <c r="V130" s="50"/>
      <c r="W130" s="3"/>
      <c r="X130" s="50"/>
      <c r="Z130" s="1"/>
      <c r="AA130" s="50"/>
      <c r="AC130" s="51"/>
      <c r="AD130" s="116"/>
      <c r="AE130" s="1"/>
      <c r="AF130" s="99"/>
      <c r="AG130" s="51"/>
      <c r="AH130" s="1"/>
      <c r="AI130" s="1"/>
      <c r="AJ130" s="1"/>
      <c r="AL130" s="1"/>
      <c r="AM130" s="1"/>
      <c r="AN130" s="1"/>
      <c r="AO130" s="1"/>
      <c r="AP130" s="1"/>
      <c r="AQ130" s="1"/>
      <c r="AR130" s="1"/>
      <c r="AS130" s="1"/>
      <c r="AU130" s="11"/>
      <c r="AV130" s="11"/>
    </row>
    <row r="131" spans="22:48">
      <c r="V131" s="50"/>
      <c r="W131" s="3"/>
      <c r="X131" s="50"/>
      <c r="Z131" s="1"/>
      <c r="AA131" s="50"/>
      <c r="AC131" s="51"/>
      <c r="AD131" s="116"/>
      <c r="AE131" s="1"/>
      <c r="AF131" s="99"/>
      <c r="AG131" s="51"/>
      <c r="AH131" s="1"/>
      <c r="AI131" s="1"/>
      <c r="AJ131" s="1"/>
      <c r="AL131" s="1"/>
      <c r="AM131" s="1"/>
      <c r="AN131" s="1"/>
      <c r="AO131" s="1"/>
      <c r="AP131" s="1"/>
      <c r="AQ131" s="1"/>
      <c r="AR131" s="1"/>
      <c r="AU131" s="11"/>
      <c r="AV131" s="11"/>
    </row>
    <row r="132" spans="22:48">
      <c r="V132" s="50"/>
      <c r="W132" s="3"/>
      <c r="X132" s="50"/>
      <c r="Z132" s="1"/>
      <c r="AA132" s="50"/>
      <c r="AC132" s="51"/>
      <c r="AD132" s="116"/>
      <c r="AE132" s="1"/>
      <c r="AF132" s="99"/>
      <c r="AG132" s="51"/>
      <c r="AH132" s="1"/>
      <c r="AI132" s="1"/>
      <c r="AJ132" s="1"/>
      <c r="AL132" s="1"/>
      <c r="AM132" s="1"/>
      <c r="AN132" s="1"/>
      <c r="AO132" s="1"/>
      <c r="AP132" s="1"/>
      <c r="AQ132" s="1"/>
      <c r="AR132" s="1"/>
      <c r="AU132" s="11"/>
      <c r="AV132" s="11"/>
    </row>
    <row r="133" spans="22:48">
      <c r="V133" s="50"/>
      <c r="W133" s="3"/>
      <c r="X133" s="50"/>
      <c r="Z133" s="1"/>
      <c r="AA133" s="50"/>
      <c r="AC133" s="51"/>
      <c r="AD133" s="116"/>
      <c r="AE133" s="1"/>
      <c r="AF133" s="99"/>
      <c r="AG133" s="51"/>
      <c r="AH133" s="1"/>
      <c r="AI133" s="1"/>
      <c r="AJ133" s="1"/>
      <c r="AL133" s="1"/>
      <c r="AM133" s="1"/>
      <c r="AN133" s="1"/>
      <c r="AO133" s="1"/>
      <c r="AP133" s="1"/>
      <c r="AQ133" s="1"/>
      <c r="AR133" s="1"/>
      <c r="AS133" s="1"/>
      <c r="AU133" s="11"/>
      <c r="AV133" s="11"/>
    </row>
    <row r="134" spans="22:48">
      <c r="V134" s="50"/>
      <c r="W134" s="3"/>
      <c r="X134" s="50"/>
      <c r="Z134" s="1"/>
      <c r="AA134" s="50"/>
      <c r="AC134" s="51"/>
      <c r="AD134" s="116"/>
      <c r="AE134" s="1"/>
      <c r="AF134" s="99"/>
      <c r="AG134" s="51"/>
      <c r="AH134" s="1"/>
      <c r="AI134" s="1"/>
      <c r="AJ134" s="1"/>
      <c r="AL134" s="1"/>
      <c r="AM134" s="1"/>
      <c r="AN134" s="1"/>
      <c r="AO134" s="1"/>
      <c r="AP134" s="1"/>
      <c r="AQ134" s="1"/>
      <c r="AR134" s="1"/>
      <c r="AS134" s="1"/>
      <c r="AU134" s="11"/>
      <c r="AV134" s="11"/>
    </row>
    <row r="135" spans="22:48">
      <c r="V135" s="50"/>
      <c r="W135" s="3"/>
      <c r="X135" s="50"/>
      <c r="Z135" s="1"/>
      <c r="AA135" s="50"/>
      <c r="AC135" s="51"/>
      <c r="AD135" s="116"/>
      <c r="AE135" s="1"/>
      <c r="AF135" s="99"/>
      <c r="AG135" s="51"/>
      <c r="AH135" s="1"/>
      <c r="AI135" s="1"/>
      <c r="AJ135" s="1"/>
      <c r="AL135" s="1"/>
      <c r="AM135" s="1"/>
      <c r="AN135" s="1"/>
      <c r="AO135" s="1"/>
      <c r="AP135" s="1"/>
      <c r="AQ135" s="1"/>
      <c r="AR135" s="1"/>
      <c r="AS135" s="1"/>
      <c r="AU135" s="11"/>
      <c r="AV135" s="11"/>
    </row>
    <row r="136" spans="22:48">
      <c r="V136" s="50"/>
      <c r="W136" s="3"/>
      <c r="X136" s="50"/>
      <c r="Z136" s="1"/>
      <c r="AA136" s="50"/>
      <c r="AC136" s="51"/>
      <c r="AD136" s="116"/>
      <c r="AE136" s="1"/>
      <c r="AF136" s="99"/>
      <c r="AG136" s="51"/>
      <c r="AH136" s="1"/>
      <c r="AI136" s="1"/>
      <c r="AJ136" s="1"/>
      <c r="AL136" s="1"/>
      <c r="AM136" s="1"/>
      <c r="AN136" s="1"/>
      <c r="AO136" s="1"/>
      <c r="AP136" s="1"/>
      <c r="AQ136" s="1"/>
      <c r="AR136" s="1"/>
      <c r="AS136" s="1"/>
      <c r="AU136" s="11"/>
      <c r="AV136" s="11"/>
    </row>
    <row r="137" spans="22:48">
      <c r="V137" s="50"/>
      <c r="W137" s="3"/>
      <c r="X137" s="50"/>
      <c r="Z137" s="1"/>
      <c r="AA137" s="50"/>
      <c r="AC137" s="51"/>
      <c r="AD137" s="116"/>
      <c r="AE137" s="1"/>
      <c r="AF137" s="99"/>
      <c r="AG137" s="51"/>
      <c r="AH137" s="1"/>
      <c r="AI137" s="1"/>
      <c r="AJ137" s="1"/>
      <c r="AL137" s="1"/>
      <c r="AM137" s="1"/>
      <c r="AN137" s="1"/>
      <c r="AO137" s="1"/>
      <c r="AP137" s="1"/>
      <c r="AQ137" s="1"/>
      <c r="AR137" s="1"/>
      <c r="AS137" s="1"/>
      <c r="AU137" s="11"/>
      <c r="AV137" s="11"/>
    </row>
    <row r="138" spans="22:48">
      <c r="V138" s="50"/>
      <c r="W138" s="3"/>
      <c r="X138" s="50"/>
      <c r="Z138" s="1"/>
      <c r="AA138" s="50"/>
      <c r="AC138" s="51"/>
      <c r="AD138" s="116"/>
      <c r="AE138" s="1"/>
      <c r="AF138" s="99"/>
      <c r="AG138" s="51"/>
      <c r="AH138" s="1"/>
      <c r="AI138" s="1"/>
      <c r="AJ138" s="1"/>
      <c r="AL138" s="1"/>
      <c r="AM138" s="1"/>
      <c r="AN138" s="1"/>
      <c r="AO138" s="1"/>
      <c r="AP138" s="1"/>
      <c r="AQ138" s="1"/>
      <c r="AR138" s="1"/>
      <c r="AS138" s="1"/>
      <c r="AU138" s="11"/>
      <c r="AV138" s="11"/>
    </row>
    <row r="139" spans="22:48">
      <c r="V139" s="50"/>
      <c r="W139" s="3"/>
      <c r="X139" s="50"/>
      <c r="Z139" s="1"/>
      <c r="AA139" s="50"/>
      <c r="AC139" s="51"/>
      <c r="AD139" s="116"/>
      <c r="AE139" s="1"/>
      <c r="AF139" s="99"/>
      <c r="AG139" s="51"/>
      <c r="AH139" s="1"/>
      <c r="AI139" s="1"/>
      <c r="AJ139" s="1"/>
      <c r="AL139" s="1"/>
      <c r="AM139" s="1"/>
      <c r="AN139" s="1"/>
      <c r="AO139" s="1"/>
      <c r="AP139" s="1"/>
      <c r="AQ139" s="1"/>
      <c r="AR139" s="1"/>
      <c r="AS139" s="1"/>
      <c r="AU139" s="11"/>
      <c r="AV139" s="11"/>
    </row>
    <row r="140" spans="22:48">
      <c r="V140" s="50"/>
      <c r="W140" s="3"/>
      <c r="X140" s="50"/>
      <c r="Z140" s="1"/>
      <c r="AA140" s="50"/>
      <c r="AC140" s="51"/>
      <c r="AD140" s="116"/>
      <c r="AE140" s="1"/>
      <c r="AF140" s="99"/>
      <c r="AG140" s="51"/>
      <c r="AH140" s="1"/>
      <c r="AI140" s="1"/>
      <c r="AJ140" s="1"/>
      <c r="AL140" s="1"/>
      <c r="AM140" s="1"/>
      <c r="AN140" s="1"/>
      <c r="AO140" s="1"/>
      <c r="AP140" s="1"/>
      <c r="AQ140" s="1"/>
      <c r="AR140" s="1"/>
      <c r="AS140" s="1"/>
      <c r="AU140" s="11"/>
      <c r="AV140" s="11"/>
    </row>
    <row r="141" spans="22:48">
      <c r="V141" s="50"/>
      <c r="W141" s="3"/>
      <c r="X141" s="50"/>
      <c r="Z141" s="1"/>
      <c r="AA141" s="50"/>
      <c r="AC141" s="51"/>
      <c r="AD141" s="116"/>
      <c r="AE141" s="1"/>
      <c r="AF141" s="99"/>
      <c r="AG141" s="51"/>
      <c r="AH141" s="1"/>
      <c r="AI141" s="1"/>
      <c r="AJ141" s="1"/>
      <c r="AL141" s="1"/>
      <c r="AM141" s="1"/>
      <c r="AN141" s="1"/>
      <c r="AO141" s="1"/>
      <c r="AP141" s="1"/>
      <c r="AQ141" s="1"/>
      <c r="AR141" s="1"/>
      <c r="AS141" s="1"/>
      <c r="AU141" s="11"/>
      <c r="AV141" s="11"/>
    </row>
    <row r="142" spans="22:48">
      <c r="V142" s="50"/>
      <c r="W142" s="3"/>
      <c r="X142" s="50"/>
      <c r="Z142" s="1"/>
      <c r="AA142" s="50"/>
      <c r="AC142" s="51"/>
      <c r="AD142" s="116"/>
      <c r="AE142" s="1"/>
      <c r="AF142" s="99"/>
      <c r="AG142" s="51"/>
      <c r="AH142" s="1"/>
      <c r="AI142" s="1"/>
      <c r="AJ142" s="1"/>
      <c r="AL142" s="1"/>
      <c r="AM142" s="1"/>
      <c r="AN142" s="1"/>
      <c r="AO142" s="1"/>
      <c r="AP142" s="1"/>
      <c r="AQ142" s="1"/>
      <c r="AR142" s="1"/>
      <c r="AS142" s="1"/>
      <c r="AU142" s="11"/>
      <c r="AV142" s="11"/>
    </row>
    <row r="143" spans="22:48">
      <c r="V143" s="50"/>
      <c r="W143" s="3"/>
      <c r="X143" s="50"/>
      <c r="Z143" s="1"/>
      <c r="AA143" s="50"/>
      <c r="AC143" s="51"/>
      <c r="AD143" s="116"/>
      <c r="AE143" s="1"/>
      <c r="AF143" s="99"/>
      <c r="AG143" s="51"/>
      <c r="AH143" s="1"/>
      <c r="AI143" s="1"/>
      <c r="AJ143" s="1"/>
      <c r="AL143" s="1"/>
      <c r="AM143" s="1"/>
      <c r="AN143" s="1"/>
      <c r="AO143" s="1"/>
      <c r="AP143" s="1"/>
      <c r="AQ143" s="1"/>
      <c r="AR143" s="1"/>
      <c r="AS143" s="1"/>
      <c r="AU143" s="11"/>
      <c r="AV143" s="11"/>
    </row>
    <row r="144" spans="22:48">
      <c r="V144" s="50"/>
      <c r="W144" s="3"/>
      <c r="X144" s="50"/>
      <c r="Z144" s="1"/>
      <c r="AA144" s="50"/>
      <c r="AC144" s="51"/>
      <c r="AD144" s="116"/>
      <c r="AE144" s="1"/>
      <c r="AF144" s="99"/>
      <c r="AG144" s="51"/>
      <c r="AH144" s="1"/>
      <c r="AI144" s="1"/>
      <c r="AJ144" s="1"/>
      <c r="AL144" s="1"/>
      <c r="AM144" s="1"/>
      <c r="AN144" s="1"/>
      <c r="AO144" s="1"/>
      <c r="AP144" s="1"/>
      <c r="AQ144" s="1"/>
      <c r="AR144" s="1"/>
      <c r="AS144" s="1"/>
      <c r="AU144" s="11"/>
      <c r="AV144" s="11"/>
    </row>
    <row r="145" spans="18:48">
      <c r="V145" s="50"/>
      <c r="W145" s="3"/>
      <c r="X145" s="50"/>
      <c r="Z145" s="1"/>
      <c r="AA145" s="50"/>
      <c r="AC145" s="51"/>
      <c r="AD145" s="116"/>
      <c r="AE145" s="1"/>
      <c r="AF145" s="99"/>
      <c r="AG145" s="51"/>
      <c r="AH145" s="1"/>
      <c r="AI145" s="1"/>
      <c r="AJ145" s="1"/>
      <c r="AL145" s="1"/>
      <c r="AM145" s="1"/>
      <c r="AN145" s="1"/>
      <c r="AO145" s="1"/>
      <c r="AP145" s="1"/>
      <c r="AQ145" s="1"/>
      <c r="AR145" s="1"/>
      <c r="AS145" s="1"/>
      <c r="AU145" s="11"/>
      <c r="AV145" s="11"/>
    </row>
    <row r="146" spans="18:48">
      <c r="R146" s="12"/>
      <c r="V146" s="50"/>
      <c r="W146" s="3"/>
      <c r="X146" s="50"/>
      <c r="Z146" s="1"/>
      <c r="AA146" s="50"/>
      <c r="AC146" s="51"/>
      <c r="AD146" s="116"/>
      <c r="AE146" s="1"/>
      <c r="AF146" s="99"/>
      <c r="AG146" s="51"/>
      <c r="AH146" s="1"/>
      <c r="AI146" s="1"/>
      <c r="AJ146" s="1"/>
      <c r="AL146" s="1"/>
      <c r="AM146" s="1"/>
      <c r="AN146" s="1"/>
      <c r="AO146" s="1"/>
      <c r="AP146" s="1"/>
      <c r="AQ146" s="1"/>
      <c r="AR146" s="1"/>
      <c r="AS146" s="1"/>
      <c r="AU146" s="11"/>
      <c r="AV146" s="11"/>
    </row>
    <row r="147" spans="18:48">
      <c r="R147" s="12"/>
      <c r="V147" s="50"/>
      <c r="W147" s="3"/>
      <c r="X147" s="50"/>
      <c r="Z147" s="1"/>
      <c r="AA147" s="50"/>
      <c r="AC147" s="51"/>
      <c r="AD147" s="116"/>
      <c r="AE147" s="1"/>
      <c r="AF147" s="99"/>
      <c r="AG147" s="51"/>
      <c r="AH147" s="1"/>
      <c r="AI147" s="1"/>
      <c r="AJ147" s="1"/>
      <c r="AL147" s="1"/>
      <c r="AM147" s="1"/>
      <c r="AN147" s="1"/>
      <c r="AO147" s="1"/>
      <c r="AP147" s="1"/>
      <c r="AQ147" s="1"/>
      <c r="AR147" s="1"/>
      <c r="AS147" s="1"/>
      <c r="AU147" s="11"/>
      <c r="AV147" s="11"/>
    </row>
    <row r="148" spans="18:48">
      <c r="R148" s="12"/>
      <c r="V148" s="50"/>
      <c r="W148" s="3"/>
      <c r="X148" s="50"/>
      <c r="Z148" s="1"/>
      <c r="AA148" s="50"/>
      <c r="AC148" s="51"/>
      <c r="AD148" s="116"/>
      <c r="AE148" s="1"/>
      <c r="AF148" s="99"/>
      <c r="AG148" s="51"/>
      <c r="AH148" s="1"/>
      <c r="AI148" s="1"/>
      <c r="AJ148" s="1"/>
      <c r="AL148" s="1"/>
      <c r="AM148" s="1"/>
      <c r="AN148" s="1"/>
      <c r="AO148" s="1"/>
      <c r="AP148" s="1"/>
      <c r="AQ148" s="1"/>
      <c r="AR148" s="1"/>
      <c r="AS148" s="1"/>
      <c r="AU148" s="11"/>
      <c r="AV148" s="11"/>
    </row>
    <row r="149" spans="18:48">
      <c r="R149" s="12"/>
      <c r="V149" s="50"/>
      <c r="W149" s="3"/>
      <c r="X149" s="50"/>
      <c r="Z149" s="1"/>
      <c r="AA149" s="50"/>
      <c r="AC149" s="51"/>
      <c r="AD149" s="116"/>
      <c r="AE149" s="1"/>
      <c r="AF149" s="99"/>
      <c r="AG149" s="51"/>
      <c r="AH149" s="1"/>
      <c r="AI149" s="1"/>
      <c r="AJ149" s="1"/>
      <c r="AL149" s="1"/>
      <c r="AM149" s="1"/>
      <c r="AN149" s="1"/>
      <c r="AO149" s="1"/>
      <c r="AP149" s="1"/>
      <c r="AQ149" s="1"/>
      <c r="AR149" s="1"/>
      <c r="AS149" s="1"/>
      <c r="AU149" s="11"/>
      <c r="AV149" s="11"/>
    </row>
    <row r="150" spans="18:48">
      <c r="R150" s="12"/>
      <c r="V150" s="50"/>
      <c r="W150" s="3"/>
      <c r="X150" s="50"/>
      <c r="Z150" s="1"/>
      <c r="AA150" s="50"/>
      <c r="AC150" s="51"/>
      <c r="AD150" s="116"/>
      <c r="AE150" s="1"/>
      <c r="AF150" s="99"/>
      <c r="AG150" s="51"/>
      <c r="AH150" s="1"/>
      <c r="AI150" s="1"/>
      <c r="AJ150" s="1"/>
      <c r="AL150" s="1"/>
      <c r="AM150" s="1"/>
      <c r="AN150" s="1"/>
      <c r="AO150" s="1"/>
      <c r="AP150" s="1"/>
      <c r="AQ150" s="1"/>
      <c r="AR150" s="1"/>
      <c r="AS150" s="1"/>
      <c r="AU150" s="11"/>
      <c r="AV150" s="11"/>
    </row>
    <row r="151" spans="18:48">
      <c r="R151" s="12"/>
      <c r="V151" s="50"/>
      <c r="W151" s="3"/>
      <c r="X151" s="50"/>
      <c r="Z151" s="1"/>
      <c r="AA151" s="50"/>
      <c r="AC151" s="51"/>
      <c r="AD151" s="116"/>
      <c r="AE151" s="1"/>
      <c r="AF151" s="99"/>
      <c r="AG151" s="51"/>
      <c r="AH151" s="1"/>
      <c r="AI151" s="1"/>
      <c r="AJ151" s="1"/>
      <c r="AL151" s="1"/>
      <c r="AM151" s="1"/>
      <c r="AN151" s="1"/>
      <c r="AO151" s="1"/>
      <c r="AP151" s="1"/>
      <c r="AQ151" s="1"/>
      <c r="AR151" s="1"/>
      <c r="AS151" s="1"/>
      <c r="AU151" s="11"/>
      <c r="AV151" s="11"/>
    </row>
    <row r="152" spans="18:48">
      <c r="R152" s="12"/>
      <c r="V152" s="50"/>
      <c r="W152" s="3"/>
      <c r="X152" s="50"/>
      <c r="Z152" s="1"/>
      <c r="AA152" s="50"/>
      <c r="AC152" s="51"/>
      <c r="AD152" s="116"/>
      <c r="AE152" s="1"/>
      <c r="AF152" s="99"/>
      <c r="AG152" s="51"/>
      <c r="AH152" s="1"/>
      <c r="AI152" s="1"/>
      <c r="AJ152" s="1"/>
      <c r="AL152" s="1"/>
      <c r="AM152" s="1"/>
      <c r="AN152" s="1"/>
      <c r="AO152" s="1"/>
      <c r="AP152" s="1"/>
      <c r="AQ152" s="1"/>
      <c r="AR152" s="1"/>
      <c r="AS152" s="1"/>
      <c r="AU152" s="11"/>
      <c r="AV152" s="11"/>
    </row>
    <row r="153" spans="18:48">
      <c r="R153" s="12"/>
      <c r="V153" s="50"/>
      <c r="W153" s="3"/>
      <c r="X153" s="50"/>
      <c r="Z153" s="1"/>
      <c r="AA153" s="50"/>
      <c r="AC153" s="51"/>
      <c r="AD153" s="116"/>
      <c r="AE153" s="1"/>
      <c r="AF153" s="99"/>
      <c r="AG153" s="51"/>
      <c r="AH153" s="1"/>
      <c r="AI153" s="1"/>
      <c r="AJ153" s="1"/>
      <c r="AL153" s="1"/>
      <c r="AM153" s="1"/>
      <c r="AN153" s="1"/>
      <c r="AO153" s="1"/>
      <c r="AP153" s="1"/>
      <c r="AQ153" s="1"/>
      <c r="AR153" s="1"/>
      <c r="AS153" s="1"/>
      <c r="AU153" s="11"/>
      <c r="AV153" s="11"/>
    </row>
    <row r="154" spans="18:48">
      <c r="R154" s="12"/>
      <c r="V154" s="50"/>
      <c r="W154" s="3"/>
      <c r="X154" s="50"/>
      <c r="Z154" s="1"/>
      <c r="AA154" s="50"/>
      <c r="AC154" s="51"/>
      <c r="AD154" s="116"/>
      <c r="AE154" s="1"/>
      <c r="AF154" s="99"/>
      <c r="AG154" s="51"/>
      <c r="AH154" s="1"/>
      <c r="AI154" s="1"/>
      <c r="AJ154" s="1"/>
      <c r="AL154" s="1"/>
      <c r="AM154" s="1"/>
      <c r="AN154" s="1"/>
      <c r="AO154" s="1"/>
      <c r="AP154" s="1"/>
      <c r="AQ154" s="1"/>
      <c r="AR154" s="1"/>
      <c r="AS154" s="1"/>
      <c r="AU154" s="11"/>
      <c r="AV154" s="11"/>
    </row>
    <row r="155" spans="18:48">
      <c r="R155" s="12"/>
      <c r="V155" s="50"/>
      <c r="W155" s="3"/>
      <c r="X155" s="50"/>
      <c r="Z155" s="1"/>
      <c r="AA155" s="50"/>
      <c r="AC155" s="51"/>
      <c r="AD155" s="116"/>
      <c r="AE155" s="1"/>
      <c r="AF155" s="99"/>
      <c r="AG155" s="51"/>
      <c r="AH155" s="1"/>
      <c r="AI155" s="1"/>
      <c r="AJ155" s="1"/>
      <c r="AL155" s="1"/>
      <c r="AM155" s="1"/>
      <c r="AN155" s="1"/>
      <c r="AO155" s="1"/>
      <c r="AP155" s="1"/>
      <c r="AQ155" s="1"/>
      <c r="AR155" s="1"/>
      <c r="AS155" s="1"/>
      <c r="AU155" s="11"/>
      <c r="AV155" s="11"/>
    </row>
    <row r="156" spans="18:48">
      <c r="R156" s="12"/>
      <c r="V156" s="50"/>
      <c r="W156" s="3"/>
      <c r="X156" s="50"/>
      <c r="Z156" s="1"/>
      <c r="AA156" s="50"/>
      <c r="AC156" s="51"/>
      <c r="AD156" s="116"/>
      <c r="AE156" s="1"/>
      <c r="AF156" s="99"/>
      <c r="AG156" s="51"/>
      <c r="AH156" s="1"/>
      <c r="AI156" s="1"/>
      <c r="AJ156" s="1"/>
      <c r="AL156" s="1"/>
      <c r="AM156" s="1"/>
      <c r="AN156" s="1"/>
      <c r="AO156" s="1"/>
      <c r="AP156" s="1"/>
      <c r="AQ156" s="1"/>
      <c r="AR156" s="1"/>
      <c r="AS156" s="1"/>
      <c r="AU156" s="11"/>
      <c r="AV156" s="11"/>
    </row>
    <row r="157" spans="18:48">
      <c r="R157" s="12"/>
      <c r="V157" s="50"/>
      <c r="W157" s="3"/>
      <c r="X157" s="50"/>
      <c r="Z157" s="1"/>
      <c r="AA157" s="50"/>
      <c r="AC157" s="51"/>
      <c r="AD157" s="116"/>
      <c r="AE157" s="1"/>
      <c r="AF157" s="99"/>
      <c r="AG157" s="51"/>
      <c r="AH157" s="1"/>
      <c r="AI157" s="1"/>
      <c r="AJ157" s="1"/>
      <c r="AL157" s="1"/>
      <c r="AM157" s="1"/>
      <c r="AN157" s="1"/>
      <c r="AO157" s="1"/>
      <c r="AP157" s="1"/>
      <c r="AQ157" s="1"/>
      <c r="AR157" s="1"/>
      <c r="AS157" s="1"/>
      <c r="AU157" s="11"/>
      <c r="AV157" s="11"/>
    </row>
    <row r="158" spans="18:48">
      <c r="R158" s="12"/>
      <c r="V158" s="50"/>
      <c r="W158" s="3"/>
      <c r="X158" s="50"/>
      <c r="Z158" s="1"/>
      <c r="AA158" s="50"/>
      <c r="AC158" s="51"/>
      <c r="AD158" s="116"/>
      <c r="AE158" s="1"/>
      <c r="AF158" s="99"/>
      <c r="AG158" s="51"/>
      <c r="AH158" s="1"/>
      <c r="AI158" s="1"/>
      <c r="AJ158" s="1"/>
      <c r="AL158" s="1"/>
      <c r="AM158" s="1"/>
      <c r="AN158" s="1"/>
      <c r="AO158" s="1"/>
      <c r="AP158" s="1"/>
      <c r="AQ158" s="1"/>
      <c r="AR158" s="1"/>
      <c r="AS158" s="1"/>
      <c r="AU158" s="11"/>
      <c r="AV158" s="11"/>
    </row>
    <row r="159" spans="18:48">
      <c r="R159" s="12"/>
      <c r="V159" s="50"/>
      <c r="W159" s="3"/>
      <c r="X159" s="50"/>
      <c r="Z159" s="1"/>
      <c r="AA159" s="50"/>
      <c r="AC159" s="51"/>
      <c r="AD159" s="116"/>
      <c r="AE159" s="1"/>
      <c r="AF159" s="99"/>
      <c r="AG159" s="51"/>
      <c r="AH159" s="1"/>
      <c r="AI159" s="1"/>
      <c r="AJ159" s="1"/>
      <c r="AL159" s="1"/>
      <c r="AM159" s="1"/>
      <c r="AN159" s="1"/>
      <c r="AO159" s="1"/>
      <c r="AP159" s="1"/>
      <c r="AQ159" s="1"/>
      <c r="AR159" s="1"/>
      <c r="AS159" s="1"/>
      <c r="AU159" s="11"/>
      <c r="AV159" s="11"/>
    </row>
    <row r="160" spans="18:48">
      <c r="R160" s="12"/>
      <c r="V160" s="50"/>
      <c r="W160" s="3"/>
      <c r="X160" s="50"/>
      <c r="Z160" s="1"/>
      <c r="AA160" s="50"/>
      <c r="AC160" s="51"/>
      <c r="AD160" s="116"/>
      <c r="AE160" s="1"/>
      <c r="AF160" s="99"/>
      <c r="AG160" s="51"/>
      <c r="AH160" s="1"/>
      <c r="AI160" s="1"/>
      <c r="AJ160" s="1"/>
      <c r="AL160" s="1"/>
      <c r="AM160" s="1"/>
      <c r="AN160" s="1"/>
      <c r="AO160" s="1"/>
      <c r="AP160" s="1"/>
      <c r="AQ160" s="1"/>
      <c r="AR160" s="1"/>
      <c r="AS160" s="1"/>
      <c r="AU160" s="11"/>
      <c r="AV160" s="11"/>
    </row>
    <row r="161" spans="7:48">
      <c r="R161" s="12"/>
      <c r="V161" s="50"/>
      <c r="W161" s="3"/>
      <c r="X161" s="50"/>
      <c r="Z161" s="1"/>
      <c r="AA161" s="50"/>
      <c r="AC161" s="51"/>
      <c r="AD161" s="116"/>
      <c r="AE161" s="1"/>
      <c r="AF161" s="99"/>
      <c r="AG161" s="51"/>
      <c r="AH161" s="1"/>
      <c r="AI161" s="1"/>
      <c r="AJ161" s="1"/>
      <c r="AL161" s="1"/>
      <c r="AM161" s="1"/>
      <c r="AN161" s="1"/>
      <c r="AO161" s="1"/>
      <c r="AP161" s="1"/>
      <c r="AQ161" s="1"/>
      <c r="AR161" s="1"/>
      <c r="AS161" s="1"/>
      <c r="AU161" s="11"/>
      <c r="AV161" s="11"/>
    </row>
    <row r="162" spans="7:48">
      <c r="R162" s="12"/>
      <c r="V162" s="50"/>
      <c r="W162" s="3"/>
      <c r="X162" s="50"/>
      <c r="Z162" s="1"/>
      <c r="AA162" s="50"/>
      <c r="AC162" s="51"/>
      <c r="AD162" s="116"/>
      <c r="AE162" s="1"/>
      <c r="AF162" s="99"/>
      <c r="AG162" s="51"/>
      <c r="AH162" s="1"/>
      <c r="AI162" s="1"/>
      <c r="AJ162" s="1"/>
      <c r="AL162" s="1"/>
      <c r="AM162" s="1"/>
      <c r="AN162" s="1"/>
      <c r="AO162" s="1"/>
      <c r="AP162" s="1"/>
      <c r="AQ162" s="1"/>
      <c r="AR162" s="1"/>
      <c r="AS162" s="1"/>
      <c r="AU162" s="11"/>
      <c r="AV162" s="11"/>
    </row>
    <row r="163" spans="7:48">
      <c r="R163" s="12"/>
      <c r="V163" s="50"/>
      <c r="W163" s="3"/>
      <c r="X163" s="50"/>
      <c r="Z163" s="1"/>
      <c r="AA163" s="50"/>
      <c r="AC163" s="51"/>
      <c r="AD163" s="116"/>
      <c r="AE163" s="1"/>
      <c r="AF163" s="99"/>
      <c r="AG163" s="51"/>
      <c r="AH163" s="1"/>
      <c r="AI163" s="1"/>
      <c r="AJ163" s="1"/>
      <c r="AL163" s="1"/>
      <c r="AM163" s="1"/>
      <c r="AN163" s="1"/>
      <c r="AO163" s="1"/>
      <c r="AP163" s="1"/>
      <c r="AQ163" s="1"/>
      <c r="AR163" s="1"/>
      <c r="AS163" s="1"/>
      <c r="AU163" s="11"/>
      <c r="AV163" s="11"/>
    </row>
    <row r="164" spans="7:48">
      <c r="R164" s="12"/>
      <c r="V164" s="50"/>
      <c r="W164" s="3"/>
      <c r="X164" s="50"/>
      <c r="Z164" s="1"/>
      <c r="AA164" s="50"/>
      <c r="AC164" s="51"/>
      <c r="AD164" s="116"/>
      <c r="AE164" s="1"/>
      <c r="AF164" s="99"/>
      <c r="AG164" s="51"/>
      <c r="AH164" s="1"/>
      <c r="AI164" s="1"/>
      <c r="AJ164" s="1"/>
      <c r="AL164" s="1"/>
      <c r="AM164" s="1"/>
      <c r="AN164" s="1"/>
      <c r="AO164" s="1"/>
      <c r="AP164" s="1"/>
      <c r="AQ164" s="1"/>
      <c r="AR164" s="1"/>
      <c r="AS164" s="1"/>
      <c r="AU164" s="11"/>
      <c r="AV164" s="11"/>
    </row>
    <row r="165" spans="7:48">
      <c r="R165" s="12"/>
      <c r="V165" s="50"/>
      <c r="W165" s="3"/>
      <c r="X165" s="50"/>
      <c r="Z165" s="1"/>
      <c r="AA165" s="50"/>
      <c r="AC165" s="51"/>
      <c r="AD165" s="116"/>
      <c r="AE165" s="1"/>
      <c r="AF165" s="99"/>
      <c r="AG165" s="51"/>
      <c r="AH165" s="1"/>
      <c r="AI165" s="1"/>
      <c r="AJ165" s="1"/>
      <c r="AL165" s="1"/>
      <c r="AM165" s="1"/>
      <c r="AN165" s="1"/>
      <c r="AO165" s="1"/>
      <c r="AP165" s="1"/>
      <c r="AQ165" s="1"/>
      <c r="AR165" s="1"/>
      <c r="AU165" s="11"/>
      <c r="AV165" s="11"/>
    </row>
    <row r="166" spans="7:48">
      <c r="R166" s="12"/>
      <c r="V166" s="50"/>
      <c r="W166" s="3"/>
      <c r="X166" s="50"/>
      <c r="Z166" s="1"/>
      <c r="AA166" s="50"/>
      <c r="AC166" s="51"/>
      <c r="AD166" s="116"/>
      <c r="AE166" s="1"/>
      <c r="AF166" s="99"/>
      <c r="AG166" s="51"/>
      <c r="AH166" s="1"/>
      <c r="AI166" s="1"/>
      <c r="AJ166" s="1"/>
      <c r="AL166" s="1"/>
      <c r="AM166" s="1"/>
      <c r="AN166" s="1"/>
      <c r="AO166" s="1"/>
      <c r="AP166" s="1"/>
      <c r="AQ166" s="1"/>
      <c r="AR166" s="1"/>
      <c r="AU166" s="11"/>
      <c r="AV166" s="11"/>
    </row>
    <row r="167" spans="7:48">
      <c r="R167" s="12"/>
      <c r="V167" s="50"/>
      <c r="W167" s="3"/>
      <c r="X167" s="50"/>
      <c r="Z167" s="1"/>
      <c r="AA167" s="50"/>
      <c r="AC167" s="51"/>
      <c r="AD167" s="116"/>
      <c r="AE167" s="1"/>
      <c r="AF167" s="99"/>
      <c r="AG167" s="51"/>
      <c r="AH167" s="1"/>
      <c r="AI167" s="1"/>
      <c r="AJ167" s="1"/>
      <c r="AL167" s="1"/>
      <c r="AM167" s="1"/>
      <c r="AN167" s="1"/>
      <c r="AO167" s="1"/>
      <c r="AP167" s="1"/>
      <c r="AQ167" s="1"/>
      <c r="AR167" s="1"/>
      <c r="AS167" s="1"/>
      <c r="AU167" s="11"/>
      <c r="AV167" s="11"/>
    </row>
    <row r="168" spans="7:48">
      <c r="R168" s="12"/>
      <c r="V168" s="50"/>
      <c r="W168" s="3"/>
      <c r="X168" s="50"/>
      <c r="Z168" s="1"/>
      <c r="AA168" s="50"/>
      <c r="AC168" s="51"/>
      <c r="AD168" s="116"/>
      <c r="AE168" s="1"/>
      <c r="AF168" s="99"/>
      <c r="AG168" s="51"/>
      <c r="AH168" s="1"/>
      <c r="AI168" s="1"/>
      <c r="AJ168" s="1"/>
      <c r="AL168" s="1"/>
      <c r="AM168" s="1"/>
      <c r="AN168" s="1"/>
      <c r="AO168" s="1"/>
      <c r="AP168" s="1"/>
      <c r="AQ168" s="1"/>
      <c r="AR168" s="1"/>
      <c r="AS168" s="1"/>
      <c r="AU168" s="11"/>
      <c r="AV168" s="11"/>
    </row>
    <row r="169" spans="7:48">
      <c r="G169" s="12"/>
      <c r="I169" s="12"/>
      <c r="L169" s="112"/>
      <c r="O169" s="112"/>
      <c r="R169" s="12"/>
      <c r="V169" s="50"/>
      <c r="W169" s="3"/>
      <c r="X169" s="50"/>
      <c r="Z169" s="1"/>
      <c r="AA169" s="50"/>
      <c r="AC169" s="51"/>
      <c r="AD169" s="116"/>
      <c r="AE169" s="1"/>
      <c r="AF169" s="99"/>
      <c r="AG169" s="51"/>
      <c r="AH169" s="1"/>
      <c r="AI169" s="1"/>
      <c r="AJ169" s="1"/>
      <c r="AL169" s="1"/>
      <c r="AM169" s="1"/>
      <c r="AN169" s="1"/>
      <c r="AO169" s="1"/>
      <c r="AP169" s="1"/>
      <c r="AQ169" s="1"/>
      <c r="AR169" s="1"/>
      <c r="AS169" s="1"/>
      <c r="AU169" s="11"/>
      <c r="AV169" s="11"/>
    </row>
    <row r="170" spans="7:48">
      <c r="G170" s="12"/>
      <c r="I170" s="12"/>
      <c r="L170" s="112"/>
      <c r="O170" s="112"/>
      <c r="R170" s="12"/>
      <c r="V170" s="50"/>
      <c r="W170" s="3"/>
      <c r="X170" s="50"/>
      <c r="Z170" s="1"/>
      <c r="AA170" s="50"/>
      <c r="AC170" s="51"/>
      <c r="AD170" s="116"/>
      <c r="AE170" s="1"/>
      <c r="AF170" s="99"/>
      <c r="AG170" s="51"/>
      <c r="AH170" s="1"/>
      <c r="AI170" s="1"/>
      <c r="AJ170" s="1"/>
      <c r="AL170" s="1"/>
      <c r="AM170" s="1"/>
      <c r="AN170" s="1"/>
      <c r="AO170" s="1"/>
      <c r="AP170" s="1"/>
      <c r="AQ170" s="1"/>
      <c r="AR170" s="1"/>
      <c r="AS170" s="1"/>
      <c r="AU170" s="11"/>
      <c r="AV170" s="11"/>
    </row>
    <row r="171" spans="7:48">
      <c r="G171" s="12"/>
      <c r="I171" s="12"/>
      <c r="L171" s="112"/>
      <c r="O171" s="112"/>
      <c r="R171" s="12"/>
      <c r="V171" s="50"/>
      <c r="W171" s="3"/>
      <c r="X171" s="50"/>
      <c r="Z171" s="1"/>
      <c r="AA171" s="50"/>
      <c r="AC171" s="51"/>
      <c r="AD171" s="116"/>
      <c r="AE171" s="1"/>
      <c r="AF171" s="99"/>
      <c r="AG171" s="51"/>
      <c r="AH171" s="1"/>
      <c r="AI171" s="1"/>
      <c r="AJ171" s="1"/>
      <c r="AL171" s="1"/>
      <c r="AM171" s="1"/>
      <c r="AN171" s="1"/>
      <c r="AO171" s="1"/>
      <c r="AP171" s="1"/>
      <c r="AQ171" s="1"/>
      <c r="AR171" s="1"/>
      <c r="AS171" s="1"/>
    </row>
    <row r="172" spans="7:48">
      <c r="G172" s="12"/>
      <c r="I172" s="12"/>
      <c r="L172" s="112"/>
      <c r="O172" s="112"/>
      <c r="R172" s="12"/>
      <c r="V172" s="50"/>
      <c r="W172" s="3"/>
      <c r="X172" s="50"/>
      <c r="Z172" s="1"/>
      <c r="AA172" s="50"/>
      <c r="AC172" s="51"/>
      <c r="AD172" s="116"/>
      <c r="AE172" s="1"/>
      <c r="AF172" s="99"/>
      <c r="AG172" s="51"/>
      <c r="AH172" s="1"/>
      <c r="AI172" s="1"/>
      <c r="AJ172" s="1"/>
      <c r="AL172" s="1"/>
      <c r="AM172" s="1"/>
      <c r="AN172" s="1"/>
      <c r="AO172" s="1"/>
      <c r="AP172" s="1"/>
      <c r="AQ172" s="1"/>
      <c r="AR172" s="1"/>
      <c r="AS172" s="1"/>
    </row>
    <row r="173" spans="7:48">
      <c r="G173" s="12"/>
      <c r="I173" s="12"/>
      <c r="L173" s="112"/>
      <c r="O173" s="112"/>
      <c r="R173" s="12"/>
      <c r="V173" s="50"/>
      <c r="W173" s="3"/>
      <c r="X173" s="50"/>
      <c r="Z173" s="1"/>
      <c r="AA173" s="50"/>
      <c r="AC173" s="51"/>
      <c r="AD173" s="116"/>
      <c r="AE173" s="1"/>
      <c r="AF173" s="99"/>
      <c r="AG173" s="51"/>
      <c r="AH173" s="1"/>
      <c r="AI173" s="1"/>
      <c r="AJ173" s="1"/>
      <c r="AL173" s="1"/>
      <c r="AM173" s="1"/>
      <c r="AN173" s="1"/>
      <c r="AO173" s="1"/>
      <c r="AP173" s="1"/>
      <c r="AQ173" s="1"/>
      <c r="AR173" s="1"/>
      <c r="AS173" s="1"/>
    </row>
    <row r="174" spans="7:48">
      <c r="G174" s="12"/>
      <c r="I174" s="12"/>
      <c r="L174" s="112"/>
      <c r="O174" s="112"/>
      <c r="R174" s="12"/>
      <c r="V174" s="50"/>
      <c r="W174" s="3"/>
      <c r="X174" s="50"/>
      <c r="Z174" s="1"/>
      <c r="AA174" s="50"/>
      <c r="AC174" s="51"/>
      <c r="AD174" s="116"/>
      <c r="AE174" s="1"/>
      <c r="AF174" s="99"/>
      <c r="AG174" s="51"/>
      <c r="AH174" s="1"/>
      <c r="AI174" s="1"/>
      <c r="AJ174" s="1"/>
      <c r="AL174" s="1"/>
      <c r="AM174" s="1"/>
      <c r="AN174" s="1"/>
      <c r="AO174" s="1"/>
      <c r="AP174" s="1"/>
      <c r="AQ174" s="1"/>
      <c r="AR174" s="1"/>
      <c r="AS174" s="1"/>
    </row>
    <row r="175" spans="7:48">
      <c r="G175" s="12"/>
      <c r="I175" s="12"/>
      <c r="L175" s="112"/>
      <c r="O175" s="112"/>
      <c r="R175" s="12"/>
      <c r="V175" s="50"/>
      <c r="W175" s="3"/>
      <c r="X175" s="50"/>
      <c r="Z175" s="1"/>
      <c r="AA175" s="50"/>
      <c r="AC175" s="51"/>
      <c r="AD175" s="116"/>
      <c r="AE175" s="1"/>
      <c r="AF175" s="99"/>
      <c r="AG175" s="51"/>
      <c r="AH175" s="1"/>
      <c r="AI175" s="1"/>
      <c r="AJ175" s="1"/>
      <c r="AL175" s="1"/>
      <c r="AM175" s="1"/>
      <c r="AN175" s="1"/>
      <c r="AO175" s="1"/>
      <c r="AP175" s="1"/>
      <c r="AQ175" s="1"/>
      <c r="AR175" s="1"/>
      <c r="AS175" s="1"/>
    </row>
    <row r="176" spans="7:48">
      <c r="G176" s="12"/>
      <c r="I176" s="12"/>
      <c r="L176" s="112"/>
      <c r="O176" s="112"/>
      <c r="R176" s="12"/>
      <c r="V176" s="50"/>
      <c r="W176" s="3"/>
      <c r="X176" s="50"/>
      <c r="Z176" s="1"/>
      <c r="AA176" s="50"/>
      <c r="AC176" s="51"/>
      <c r="AD176" s="116"/>
      <c r="AE176" s="1"/>
      <c r="AF176" s="99"/>
      <c r="AG176" s="51"/>
      <c r="AH176" s="1"/>
      <c r="AI176" s="1"/>
      <c r="AJ176" s="1"/>
      <c r="AL176" s="1"/>
      <c r="AM176" s="1"/>
      <c r="AN176" s="1"/>
      <c r="AO176" s="1"/>
      <c r="AP176" s="1"/>
      <c r="AQ176" s="1"/>
      <c r="AR176" s="1"/>
      <c r="AS176" s="1"/>
    </row>
    <row r="177" spans="7:46">
      <c r="G177" s="12"/>
      <c r="I177" s="12"/>
      <c r="L177" s="112"/>
      <c r="O177" s="112"/>
      <c r="R177" s="12"/>
      <c r="V177" s="50"/>
      <c r="W177" s="3"/>
      <c r="X177" s="50"/>
      <c r="Z177" s="1"/>
      <c r="AA177" s="50"/>
      <c r="AC177" s="51"/>
      <c r="AD177" s="116"/>
      <c r="AE177" s="1"/>
      <c r="AF177" s="99"/>
      <c r="AG177" s="51"/>
      <c r="AH177" s="1"/>
      <c r="AI177" s="1"/>
      <c r="AJ177" s="1"/>
      <c r="AL177" s="1"/>
      <c r="AM177" s="1"/>
      <c r="AN177" s="1"/>
      <c r="AO177" s="1"/>
      <c r="AP177" s="1"/>
      <c r="AQ177" s="1"/>
      <c r="AR177" s="1"/>
      <c r="AS177" s="1"/>
    </row>
    <row r="178" spans="7:46">
      <c r="G178" s="12"/>
      <c r="I178" s="12"/>
      <c r="L178" s="112"/>
      <c r="O178" s="112"/>
      <c r="R178" s="12"/>
      <c r="V178" s="50"/>
      <c r="W178" s="3"/>
      <c r="X178" s="50"/>
      <c r="Z178" s="1"/>
      <c r="AA178" s="50"/>
      <c r="AC178" s="51"/>
      <c r="AD178" s="116"/>
      <c r="AE178" s="1"/>
      <c r="AF178" s="99"/>
      <c r="AG178" s="51"/>
      <c r="AH178" s="1"/>
      <c r="AI178" s="1"/>
      <c r="AJ178" s="1"/>
      <c r="AL178" s="1"/>
      <c r="AM178" s="1"/>
      <c r="AN178" s="1"/>
      <c r="AO178" s="1"/>
      <c r="AP178" s="1"/>
      <c r="AQ178" s="1"/>
      <c r="AR178" s="1"/>
      <c r="AS178" s="1"/>
    </row>
    <row r="179" spans="7:46">
      <c r="G179" s="12"/>
      <c r="I179" s="12"/>
      <c r="L179" s="112"/>
      <c r="O179" s="112"/>
      <c r="R179" s="12"/>
      <c r="V179" s="50"/>
      <c r="W179" s="3"/>
      <c r="X179" s="50"/>
      <c r="Z179" s="1"/>
      <c r="AA179" s="50"/>
      <c r="AC179" s="51"/>
      <c r="AE179" s="12"/>
      <c r="AF179" s="99"/>
      <c r="AG179" s="51"/>
      <c r="AH179" s="1"/>
      <c r="AI179" s="1"/>
      <c r="AJ179" s="1"/>
      <c r="AL179" s="1"/>
      <c r="AM179" s="1"/>
      <c r="AN179" s="1"/>
      <c r="AO179" s="1"/>
      <c r="AP179" s="1"/>
      <c r="AQ179" s="1"/>
      <c r="AR179" s="1"/>
      <c r="AS179" s="1"/>
    </row>
    <row r="180" spans="7:46">
      <c r="G180" s="12"/>
      <c r="I180" s="12"/>
      <c r="L180" s="112"/>
      <c r="O180" s="112"/>
      <c r="R180" s="12"/>
      <c r="V180" s="50"/>
      <c r="W180" s="3"/>
      <c r="X180" s="50"/>
      <c r="Z180" s="1"/>
      <c r="AA180" s="50"/>
      <c r="AC180" s="51"/>
      <c r="AE180" s="12"/>
      <c r="AF180" s="99"/>
      <c r="AG180" s="51"/>
      <c r="AH180" s="1"/>
      <c r="AI180" s="1"/>
      <c r="AJ180" s="1"/>
      <c r="AL180" s="1"/>
      <c r="AM180" s="1"/>
      <c r="AN180" s="1"/>
      <c r="AO180" s="1"/>
      <c r="AP180" s="1"/>
      <c r="AQ180" s="1"/>
      <c r="AR180" s="1"/>
      <c r="AS180" s="1"/>
    </row>
    <row r="181" spans="7:46">
      <c r="G181" s="12"/>
      <c r="H181" s="12"/>
      <c r="I181" s="12"/>
      <c r="J181" s="281"/>
      <c r="K181" s="281"/>
      <c r="L181" s="112"/>
      <c r="M181" s="12"/>
      <c r="N181" s="12"/>
      <c r="O181" s="112"/>
      <c r="P181" s="12"/>
      <c r="Q181" s="12"/>
      <c r="R181" s="12"/>
      <c r="S181" s="12"/>
      <c r="T181" s="112"/>
      <c r="U181" s="12"/>
      <c r="V181" s="50"/>
      <c r="W181" s="3"/>
      <c r="X181" s="50"/>
      <c r="Z181" s="1"/>
      <c r="AA181" s="50"/>
      <c r="AC181" s="51"/>
      <c r="AE181" s="12"/>
      <c r="AF181" s="99"/>
      <c r="AG181" s="51"/>
      <c r="AH181" s="1"/>
      <c r="AI181" s="1"/>
      <c r="AJ181" s="1"/>
      <c r="AL181" s="1"/>
      <c r="AM181" s="1"/>
      <c r="AN181" s="1"/>
      <c r="AO181" s="1"/>
      <c r="AP181" s="1"/>
      <c r="AQ181" s="1"/>
      <c r="AR181" s="1"/>
      <c r="AS181" s="1"/>
    </row>
    <row r="182" spans="7:46">
      <c r="G182" s="12"/>
      <c r="H182" s="12"/>
      <c r="I182" s="12"/>
      <c r="J182" s="281"/>
      <c r="K182" s="281"/>
      <c r="L182" s="112"/>
      <c r="M182" s="12"/>
      <c r="N182" s="12"/>
      <c r="O182" s="112"/>
      <c r="P182" s="12"/>
      <c r="Q182" s="12"/>
      <c r="R182" s="12"/>
      <c r="S182" s="12"/>
      <c r="T182" s="112"/>
      <c r="U182" s="12"/>
      <c r="V182" s="112"/>
      <c r="W182" s="12"/>
      <c r="X182" s="112"/>
      <c r="Y182" s="66"/>
      <c r="Z182" s="12"/>
      <c r="AA182" s="112"/>
      <c r="AB182" s="66"/>
      <c r="AC182" s="12"/>
      <c r="AE182" s="12"/>
      <c r="AF182" s="1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  <c r="AR182" s="1"/>
      <c r="AS182" s="1"/>
    </row>
    <row r="183" spans="7:46">
      <c r="G183" s="12"/>
      <c r="H183" s="12"/>
      <c r="I183" s="12"/>
      <c r="J183" s="281"/>
      <c r="K183" s="281"/>
      <c r="L183" s="112"/>
      <c r="M183" s="12"/>
      <c r="N183" s="12"/>
      <c r="O183" s="112"/>
      <c r="P183" s="12"/>
      <c r="Q183" s="12"/>
      <c r="R183" s="12"/>
      <c r="S183" s="12"/>
      <c r="T183" s="112"/>
      <c r="U183" s="12"/>
      <c r="V183" s="112"/>
      <c r="W183" s="12"/>
      <c r="X183" s="112"/>
      <c r="Y183" s="66"/>
      <c r="Z183" s="12"/>
      <c r="AA183" s="112"/>
      <c r="AB183" s="66"/>
      <c r="AC183" s="12"/>
      <c r="AE183" s="12"/>
      <c r="AF183" s="1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"/>
    </row>
    <row r="184" spans="7:46">
      <c r="G184" s="12"/>
      <c r="H184" s="12"/>
      <c r="I184" s="12"/>
      <c r="J184" s="281"/>
      <c r="K184" s="281"/>
      <c r="L184" s="112"/>
      <c r="M184" s="12"/>
      <c r="N184" s="12"/>
      <c r="O184" s="112"/>
      <c r="P184" s="12"/>
      <c r="Q184" s="12"/>
      <c r="R184" s="12"/>
      <c r="S184" s="12"/>
      <c r="T184" s="112"/>
      <c r="U184" s="12"/>
      <c r="V184" s="112"/>
      <c r="W184" s="12"/>
      <c r="X184" s="112"/>
      <c r="Y184" s="66"/>
      <c r="Z184" s="12"/>
      <c r="AA184" s="112"/>
      <c r="AB184" s="66"/>
      <c r="AC184" s="12"/>
      <c r="AE184" s="12"/>
      <c r="AF184" s="1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"/>
    </row>
    <row r="185" spans="7:46">
      <c r="G185" s="12"/>
      <c r="H185" s="12"/>
      <c r="I185" s="12"/>
      <c r="J185" s="281"/>
      <c r="K185" s="281"/>
      <c r="L185" s="112"/>
      <c r="M185" s="12"/>
      <c r="N185" s="12"/>
      <c r="O185" s="112"/>
      <c r="P185" s="12"/>
      <c r="Q185" s="12"/>
      <c r="R185" s="12"/>
      <c r="S185" s="12"/>
      <c r="T185" s="112"/>
      <c r="U185" s="12"/>
      <c r="V185" s="112"/>
      <c r="W185" s="12"/>
      <c r="X185" s="112"/>
      <c r="Y185" s="66"/>
      <c r="Z185" s="12"/>
      <c r="AA185" s="112"/>
      <c r="AB185" s="66"/>
      <c r="AC185" s="12"/>
      <c r="AE185" s="12"/>
      <c r="AF185" s="1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"/>
    </row>
    <row r="186" spans="7:46">
      <c r="G186" s="12"/>
      <c r="H186" s="12"/>
      <c r="I186" s="12"/>
      <c r="J186" s="281"/>
      <c r="K186" s="281"/>
      <c r="L186" s="112"/>
      <c r="M186" s="12"/>
      <c r="N186" s="12"/>
      <c r="O186" s="112"/>
      <c r="P186" s="12"/>
      <c r="Q186" s="12"/>
      <c r="R186" s="12"/>
      <c r="S186" s="12"/>
      <c r="T186" s="112"/>
      <c r="U186" s="12"/>
      <c r="V186" s="112"/>
      <c r="W186" s="12"/>
      <c r="X186" s="112"/>
      <c r="Y186" s="66"/>
      <c r="Z186" s="12"/>
      <c r="AA186" s="112"/>
      <c r="AB186" s="66"/>
      <c r="AC186" s="12"/>
      <c r="AE186" s="12"/>
      <c r="AF186" s="1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"/>
    </row>
    <row r="187" spans="7:46">
      <c r="G187" s="12"/>
      <c r="H187" s="12"/>
      <c r="I187" s="12"/>
      <c r="J187" s="281"/>
      <c r="K187" s="281"/>
      <c r="L187" s="112"/>
      <c r="M187" s="12"/>
      <c r="N187" s="12"/>
      <c r="O187" s="112"/>
      <c r="P187" s="12"/>
      <c r="Q187" s="12"/>
      <c r="R187" s="12"/>
      <c r="S187" s="12"/>
      <c r="T187" s="112"/>
      <c r="U187" s="12"/>
      <c r="V187" s="112"/>
      <c r="W187" s="12"/>
      <c r="X187" s="112"/>
      <c r="Y187" s="66"/>
      <c r="Z187" s="12"/>
      <c r="AA187" s="112"/>
      <c r="AB187" s="66"/>
      <c r="AC187" s="12"/>
      <c r="AE187" s="12"/>
      <c r="AF187" s="1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"/>
    </row>
    <row r="188" spans="7:46">
      <c r="G188" s="12"/>
      <c r="H188" s="12"/>
      <c r="I188" s="12"/>
      <c r="J188" s="281"/>
      <c r="K188" s="281"/>
      <c r="L188" s="112"/>
      <c r="M188" s="12"/>
      <c r="N188" s="12"/>
      <c r="O188" s="112"/>
      <c r="P188" s="12"/>
      <c r="Q188" s="12"/>
      <c r="R188" s="12"/>
      <c r="S188" s="12"/>
      <c r="T188" s="112"/>
      <c r="U188" s="12"/>
      <c r="V188" s="112"/>
      <c r="W188" s="12"/>
      <c r="X188" s="112"/>
      <c r="Y188" s="66"/>
      <c r="Z188" s="12"/>
      <c r="AA188" s="112"/>
      <c r="AB188" s="66"/>
      <c r="AC188" s="12"/>
      <c r="AE188" s="12"/>
      <c r="AF188" s="1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"/>
    </row>
    <row r="189" spans="7:46">
      <c r="G189" s="12"/>
      <c r="H189" s="12"/>
      <c r="I189" s="12"/>
      <c r="J189" s="281"/>
      <c r="K189" s="281"/>
      <c r="L189" s="112"/>
      <c r="M189" s="12"/>
      <c r="N189" s="12"/>
      <c r="O189" s="112"/>
      <c r="P189" s="12"/>
      <c r="Q189" s="12"/>
      <c r="R189" s="12"/>
      <c r="S189" s="12"/>
      <c r="T189" s="112"/>
      <c r="U189" s="12"/>
      <c r="V189" s="112"/>
      <c r="W189" s="12"/>
      <c r="X189" s="112"/>
      <c r="Y189" s="66"/>
      <c r="Z189" s="12"/>
      <c r="AA189" s="112"/>
      <c r="AB189" s="66"/>
      <c r="AC189" s="12"/>
      <c r="AE189" s="12"/>
      <c r="AF189" s="1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"/>
    </row>
    <row r="190" spans="7:46">
      <c r="G190" s="12"/>
      <c r="H190" s="12"/>
      <c r="I190" s="12"/>
      <c r="J190" s="281"/>
      <c r="K190" s="281"/>
      <c r="L190" s="112"/>
      <c r="M190" s="12"/>
      <c r="N190" s="12"/>
      <c r="O190" s="112"/>
      <c r="P190" s="12"/>
      <c r="Q190" s="12"/>
      <c r="R190" s="12"/>
      <c r="S190" s="12"/>
      <c r="T190" s="112"/>
      <c r="U190" s="12"/>
      <c r="V190" s="112"/>
      <c r="W190" s="12"/>
      <c r="X190" s="112"/>
      <c r="Y190" s="66"/>
      <c r="Z190" s="12"/>
      <c r="AA190" s="112"/>
      <c r="AB190" s="66"/>
      <c r="AC190" s="12"/>
      <c r="AE190" s="12"/>
      <c r="AF190" s="1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"/>
    </row>
    <row r="191" spans="7:46">
      <c r="G191" s="12"/>
      <c r="H191" s="12"/>
      <c r="I191" s="12"/>
      <c r="J191" s="281"/>
      <c r="K191" s="281"/>
      <c r="L191" s="112"/>
      <c r="M191" s="12"/>
      <c r="N191" s="12"/>
      <c r="O191" s="112"/>
      <c r="P191" s="12"/>
      <c r="Q191" s="12"/>
      <c r="R191" s="12"/>
      <c r="S191" s="12"/>
      <c r="T191" s="112"/>
      <c r="U191" s="12"/>
      <c r="V191" s="112"/>
      <c r="W191" s="12"/>
      <c r="X191" s="112"/>
      <c r="Y191" s="66"/>
      <c r="Z191" s="12"/>
      <c r="AA191" s="112"/>
      <c r="AB191" s="66"/>
      <c r="AC191" s="12"/>
      <c r="AE191" s="12"/>
      <c r="AF191" s="1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"/>
    </row>
    <row r="192" spans="7:46">
      <c r="G192" s="12"/>
      <c r="H192" s="12"/>
      <c r="I192" s="12"/>
      <c r="J192" s="281"/>
      <c r="K192" s="281"/>
      <c r="L192" s="112"/>
      <c r="M192" s="12"/>
      <c r="N192" s="12"/>
      <c r="O192" s="112"/>
      <c r="P192" s="12"/>
      <c r="Q192" s="12"/>
      <c r="R192" s="12"/>
      <c r="S192" s="12"/>
      <c r="T192" s="112"/>
      <c r="U192" s="12"/>
      <c r="V192" s="112"/>
      <c r="W192" s="12"/>
      <c r="X192" s="112"/>
      <c r="Y192" s="66"/>
      <c r="Z192" s="12"/>
      <c r="AA192" s="112"/>
      <c r="AB192" s="66"/>
      <c r="AC192" s="12"/>
      <c r="AE192" s="12"/>
      <c r="AF192" s="1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"/>
      <c r="AT192" s="12"/>
    </row>
    <row r="193" spans="7:46">
      <c r="G193" s="12"/>
      <c r="H193" s="12"/>
      <c r="I193" s="12"/>
      <c r="J193" s="281"/>
      <c r="K193" s="281"/>
      <c r="L193" s="112"/>
      <c r="M193" s="12"/>
      <c r="N193" s="12"/>
      <c r="O193" s="112"/>
      <c r="P193" s="12"/>
      <c r="Q193" s="12"/>
      <c r="R193" s="12"/>
      <c r="S193" s="12"/>
      <c r="T193" s="112"/>
      <c r="U193" s="12"/>
      <c r="V193" s="112"/>
      <c r="W193" s="12"/>
      <c r="X193" s="112"/>
      <c r="Y193" s="66"/>
      <c r="Z193" s="12"/>
      <c r="AA193" s="112"/>
      <c r="AB193" s="66"/>
      <c r="AC193" s="12"/>
      <c r="AE193" s="12"/>
      <c r="AF193" s="1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"/>
      <c r="AT193" s="12"/>
    </row>
    <row r="194" spans="7:46">
      <c r="G194" s="12"/>
      <c r="H194" s="12"/>
      <c r="I194" s="12"/>
      <c r="J194" s="281"/>
      <c r="K194" s="281"/>
      <c r="L194" s="112"/>
      <c r="M194" s="12"/>
      <c r="N194" s="12"/>
      <c r="O194" s="112"/>
      <c r="P194" s="12"/>
      <c r="Q194" s="12"/>
      <c r="R194" s="12"/>
      <c r="S194" s="12"/>
      <c r="T194" s="112"/>
      <c r="U194" s="12"/>
      <c r="V194" s="112"/>
      <c r="W194" s="12"/>
      <c r="X194" s="112"/>
      <c r="Y194" s="66"/>
      <c r="Z194" s="12"/>
      <c r="AA194" s="112"/>
      <c r="AB194" s="66"/>
      <c r="AC194" s="12"/>
      <c r="AE194" s="12"/>
      <c r="AF194" s="1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"/>
      <c r="AT194" s="12"/>
    </row>
    <row r="195" spans="7:46">
      <c r="G195" s="12"/>
      <c r="H195" s="12"/>
      <c r="I195" s="12"/>
      <c r="J195" s="281"/>
      <c r="K195" s="281"/>
      <c r="L195" s="112"/>
      <c r="M195" s="12"/>
      <c r="N195" s="12"/>
      <c r="O195" s="112"/>
      <c r="P195" s="12"/>
      <c r="Q195" s="12"/>
      <c r="R195" s="12"/>
      <c r="S195" s="12"/>
      <c r="T195" s="112"/>
      <c r="U195" s="12"/>
      <c r="V195" s="112"/>
      <c r="W195" s="12"/>
      <c r="X195" s="112"/>
      <c r="Y195" s="66"/>
      <c r="Z195" s="12"/>
      <c r="AA195" s="112"/>
      <c r="AB195" s="66"/>
      <c r="AC195" s="12"/>
      <c r="AE195" s="12"/>
      <c r="AF195" s="1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"/>
      <c r="AT195" s="12"/>
    </row>
    <row r="196" spans="7:46">
      <c r="G196" s="12"/>
      <c r="H196" s="12"/>
      <c r="I196" s="12"/>
      <c r="J196" s="281"/>
      <c r="K196" s="281"/>
      <c r="L196" s="112"/>
      <c r="M196" s="12"/>
      <c r="N196" s="12"/>
      <c r="O196" s="112"/>
      <c r="P196" s="12"/>
      <c r="Q196" s="12"/>
      <c r="R196" s="12"/>
      <c r="S196" s="12"/>
      <c r="T196" s="112"/>
      <c r="U196" s="12"/>
      <c r="V196" s="112"/>
      <c r="W196" s="12"/>
      <c r="X196" s="112"/>
      <c r="Y196" s="66"/>
      <c r="Z196" s="12"/>
      <c r="AA196" s="112"/>
      <c r="AB196" s="66"/>
      <c r="AC196" s="12"/>
      <c r="AE196" s="12"/>
      <c r="AF196" s="1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"/>
      <c r="AT196" s="12"/>
    </row>
    <row r="197" spans="7:46">
      <c r="G197" s="12"/>
      <c r="H197" s="12"/>
      <c r="I197" s="12"/>
      <c r="J197" s="281"/>
      <c r="K197" s="281"/>
      <c r="L197" s="112"/>
      <c r="M197" s="12"/>
      <c r="N197" s="12"/>
      <c r="O197" s="112"/>
      <c r="P197" s="12"/>
      <c r="Q197" s="12"/>
      <c r="R197" s="12"/>
      <c r="S197" s="12"/>
      <c r="T197" s="112"/>
      <c r="U197" s="12"/>
      <c r="V197" s="112"/>
      <c r="W197" s="12"/>
      <c r="X197" s="112"/>
      <c r="Y197" s="66"/>
      <c r="Z197" s="12"/>
      <c r="AA197" s="112"/>
      <c r="AB197" s="66"/>
      <c r="AC197" s="12"/>
      <c r="AE197" s="12"/>
      <c r="AF197" s="1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"/>
      <c r="AT197" s="12"/>
    </row>
    <row r="198" spans="7:46">
      <c r="G198" s="12"/>
      <c r="H198" s="12"/>
      <c r="I198" s="12"/>
      <c r="J198" s="281"/>
      <c r="K198" s="281"/>
      <c r="L198" s="112"/>
      <c r="M198" s="12"/>
      <c r="N198" s="12"/>
      <c r="O198" s="112"/>
      <c r="P198" s="12"/>
      <c r="Q198" s="12"/>
      <c r="R198" s="12"/>
      <c r="S198" s="12"/>
      <c r="T198" s="112"/>
      <c r="U198" s="12"/>
      <c r="V198" s="112"/>
      <c r="W198" s="12"/>
      <c r="X198" s="112"/>
      <c r="Y198" s="66"/>
      <c r="Z198" s="12"/>
      <c r="AA198" s="112"/>
      <c r="AB198" s="66"/>
      <c r="AC198" s="12"/>
      <c r="AE198" s="12"/>
      <c r="AF198" s="1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"/>
      <c r="AT198" s="12"/>
    </row>
    <row r="199" spans="7:46">
      <c r="G199" s="12"/>
      <c r="H199" s="12"/>
      <c r="I199" s="12"/>
      <c r="J199" s="281"/>
      <c r="K199" s="281"/>
      <c r="L199" s="112"/>
      <c r="M199" s="12"/>
      <c r="N199" s="12"/>
      <c r="O199" s="112"/>
      <c r="P199" s="12"/>
      <c r="Q199" s="12"/>
      <c r="R199" s="12"/>
      <c r="S199" s="12"/>
      <c r="T199" s="112"/>
      <c r="U199" s="12"/>
      <c r="V199" s="112"/>
      <c r="W199" s="12"/>
      <c r="X199" s="112"/>
      <c r="Y199" s="66"/>
      <c r="Z199" s="12"/>
      <c r="AA199" s="112"/>
      <c r="AB199" s="66"/>
      <c r="AC199" s="12"/>
      <c r="AE199" s="12"/>
      <c r="AF199" s="1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"/>
      <c r="AT199" s="12"/>
    </row>
    <row r="200" spans="7:46">
      <c r="G200" s="12"/>
      <c r="H200" s="12"/>
      <c r="I200" s="12"/>
      <c r="J200" s="281"/>
      <c r="K200" s="281"/>
      <c r="L200" s="112"/>
      <c r="M200" s="12"/>
      <c r="N200" s="12"/>
      <c r="O200" s="112"/>
      <c r="P200" s="12"/>
      <c r="Q200" s="12"/>
      <c r="R200" s="12"/>
      <c r="S200" s="12"/>
      <c r="T200" s="112"/>
      <c r="U200" s="12"/>
      <c r="V200" s="112"/>
      <c r="W200" s="12"/>
      <c r="X200" s="112"/>
      <c r="Y200" s="66"/>
      <c r="Z200" s="12"/>
      <c r="AA200" s="112"/>
      <c r="AB200" s="66"/>
      <c r="AC200" s="12"/>
      <c r="AE200" s="12"/>
      <c r="AF200" s="1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"/>
      <c r="AT200" s="12"/>
    </row>
    <row r="201" spans="7:46">
      <c r="G201" s="12"/>
      <c r="H201" s="12"/>
      <c r="I201" s="12"/>
      <c r="J201" s="281"/>
      <c r="K201" s="281"/>
      <c r="L201" s="112"/>
      <c r="M201" s="12"/>
      <c r="N201" s="12"/>
      <c r="O201" s="112"/>
      <c r="P201" s="12"/>
      <c r="Q201" s="12"/>
      <c r="R201" s="12"/>
      <c r="S201" s="12"/>
      <c r="T201" s="112"/>
      <c r="U201" s="12"/>
      <c r="V201" s="112"/>
      <c r="W201" s="12"/>
      <c r="X201" s="112"/>
      <c r="Y201" s="66"/>
      <c r="Z201" s="12"/>
      <c r="AA201" s="112"/>
      <c r="AB201" s="66"/>
      <c r="AC201" s="12"/>
      <c r="AE201" s="12"/>
      <c r="AF201" s="1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"/>
      <c r="AT201" s="12"/>
    </row>
    <row r="202" spans="7:46">
      <c r="G202" s="12"/>
      <c r="H202" s="12"/>
      <c r="I202" s="12"/>
      <c r="J202" s="281"/>
      <c r="K202" s="281"/>
      <c r="L202" s="112"/>
      <c r="M202" s="12"/>
      <c r="N202" s="12"/>
      <c r="O202" s="112"/>
      <c r="P202" s="12"/>
      <c r="Q202" s="12"/>
      <c r="R202" s="12"/>
      <c r="S202" s="12"/>
      <c r="T202" s="112"/>
      <c r="U202" s="12"/>
      <c r="V202" s="112"/>
      <c r="W202" s="12"/>
      <c r="X202" s="112"/>
      <c r="Y202" s="66"/>
      <c r="Z202" s="12"/>
      <c r="AA202" s="112"/>
      <c r="AB202" s="66"/>
      <c r="AC202" s="12"/>
      <c r="AE202" s="12"/>
      <c r="AF202" s="1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"/>
      <c r="AT202" s="12"/>
    </row>
    <row r="203" spans="7:46">
      <c r="G203" s="12"/>
      <c r="H203" s="12"/>
      <c r="I203" s="12"/>
      <c r="J203" s="281"/>
      <c r="K203" s="281"/>
      <c r="L203" s="112"/>
      <c r="M203" s="12"/>
      <c r="N203" s="12"/>
      <c r="O203" s="112"/>
      <c r="P203" s="12"/>
      <c r="Q203" s="12"/>
      <c r="R203" s="12"/>
      <c r="S203" s="12"/>
      <c r="T203" s="112"/>
      <c r="U203" s="12"/>
      <c r="V203" s="112"/>
      <c r="W203" s="12"/>
      <c r="X203" s="112"/>
      <c r="Y203" s="66"/>
      <c r="Z203" s="12"/>
      <c r="AA203" s="112"/>
      <c r="AB203" s="66"/>
      <c r="AC203" s="12"/>
      <c r="AE203" s="12"/>
      <c r="AF203" s="1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"/>
      <c r="AT203" s="12"/>
    </row>
    <row r="204" spans="7:46">
      <c r="G204" s="12"/>
      <c r="H204" s="12"/>
      <c r="I204" s="12"/>
      <c r="J204" s="281"/>
      <c r="K204" s="281"/>
      <c r="L204" s="112"/>
      <c r="M204" s="12"/>
      <c r="N204" s="12"/>
      <c r="O204" s="112"/>
      <c r="P204" s="12"/>
      <c r="Q204" s="12"/>
      <c r="R204" s="12"/>
      <c r="S204" s="12"/>
      <c r="T204" s="112"/>
      <c r="U204" s="12"/>
      <c r="V204" s="112"/>
      <c r="W204" s="12"/>
      <c r="X204" s="112"/>
      <c r="Y204" s="66"/>
      <c r="Z204" s="12"/>
      <c r="AA204" s="112"/>
      <c r="AB204" s="66"/>
      <c r="AC204" s="12"/>
      <c r="AE204" s="12"/>
      <c r="AF204" s="1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"/>
      <c r="AT204" s="12"/>
    </row>
    <row r="205" spans="7:46">
      <c r="G205" s="12"/>
      <c r="H205" s="12"/>
      <c r="I205" s="12"/>
      <c r="J205" s="281"/>
      <c r="K205" s="281"/>
      <c r="L205" s="112"/>
      <c r="M205" s="12"/>
      <c r="N205" s="12"/>
      <c r="O205" s="112"/>
      <c r="P205" s="12"/>
      <c r="Q205" s="12"/>
      <c r="R205" s="12"/>
      <c r="S205" s="12"/>
      <c r="T205" s="112"/>
      <c r="U205" s="12"/>
      <c r="V205" s="112"/>
      <c r="W205" s="12"/>
      <c r="X205" s="112"/>
      <c r="Y205" s="66"/>
      <c r="Z205" s="12"/>
      <c r="AA205" s="112"/>
      <c r="AB205" s="66"/>
      <c r="AC205" s="12"/>
      <c r="AE205" s="12"/>
      <c r="AF205" s="1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"/>
      <c r="AT205" s="12"/>
    </row>
    <row r="206" spans="7:46">
      <c r="G206" s="12"/>
      <c r="H206" s="12"/>
      <c r="I206" s="12"/>
      <c r="J206" s="281"/>
      <c r="K206" s="281"/>
      <c r="L206" s="112"/>
      <c r="M206" s="12"/>
      <c r="N206" s="12"/>
      <c r="O206" s="112"/>
      <c r="P206" s="12"/>
      <c r="Q206" s="12"/>
      <c r="R206" s="12"/>
      <c r="S206" s="12"/>
      <c r="T206" s="112"/>
      <c r="U206" s="12"/>
      <c r="V206" s="112"/>
      <c r="W206" s="12"/>
      <c r="X206" s="112"/>
      <c r="Y206" s="66"/>
      <c r="Z206" s="12"/>
      <c r="AA206" s="112"/>
      <c r="AB206" s="66"/>
      <c r="AC206" s="12"/>
      <c r="AE206" s="12"/>
      <c r="AF206" s="1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"/>
      <c r="AT206" s="12"/>
    </row>
    <row r="207" spans="7:46">
      <c r="G207" s="12"/>
      <c r="H207" s="12"/>
      <c r="I207" s="12"/>
      <c r="J207" s="281"/>
      <c r="K207" s="281"/>
      <c r="L207" s="112"/>
      <c r="M207" s="12"/>
      <c r="N207" s="12"/>
      <c r="O207" s="112"/>
      <c r="P207" s="12"/>
      <c r="Q207" s="12"/>
      <c r="R207" s="12"/>
      <c r="S207" s="12"/>
      <c r="T207" s="112"/>
      <c r="U207" s="12"/>
      <c r="V207" s="112"/>
      <c r="W207" s="12"/>
      <c r="X207" s="112"/>
      <c r="Y207" s="66"/>
      <c r="Z207" s="12"/>
      <c r="AA207" s="112"/>
      <c r="AB207" s="66"/>
      <c r="AC207" s="12"/>
      <c r="AE207" s="12"/>
      <c r="AF207" s="1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"/>
      <c r="AT207" s="12"/>
    </row>
    <row r="208" spans="7:46">
      <c r="G208" s="12"/>
      <c r="H208" s="12"/>
      <c r="I208" s="12"/>
      <c r="J208" s="281"/>
      <c r="K208" s="281"/>
      <c r="L208" s="112"/>
      <c r="M208" s="12"/>
      <c r="N208" s="12"/>
      <c r="O208" s="112"/>
      <c r="P208" s="12"/>
      <c r="Q208" s="12"/>
      <c r="R208" s="12"/>
      <c r="S208" s="12"/>
      <c r="T208" s="112"/>
      <c r="U208" s="12"/>
      <c r="V208" s="112"/>
      <c r="W208" s="12"/>
      <c r="X208" s="112"/>
      <c r="Y208" s="66"/>
      <c r="Z208" s="12"/>
      <c r="AA208" s="112"/>
      <c r="AB208" s="66"/>
      <c r="AC208" s="12"/>
      <c r="AE208" s="12"/>
      <c r="AF208" s="1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"/>
      <c r="AT208" s="12"/>
    </row>
    <row r="209" spans="7:46">
      <c r="G209" s="12"/>
      <c r="H209" s="12"/>
      <c r="I209" s="12"/>
      <c r="J209" s="281"/>
      <c r="K209" s="281"/>
      <c r="L209" s="112"/>
      <c r="M209" s="12"/>
      <c r="N209" s="12"/>
      <c r="O209" s="112"/>
      <c r="P209" s="12"/>
      <c r="Q209" s="12"/>
      <c r="R209" s="12"/>
      <c r="S209" s="12"/>
      <c r="T209" s="112"/>
      <c r="U209" s="12"/>
      <c r="V209" s="112"/>
      <c r="W209" s="12"/>
      <c r="X209" s="112"/>
      <c r="Y209" s="66"/>
      <c r="Z209" s="12"/>
      <c r="AA209" s="112"/>
      <c r="AB209" s="66"/>
      <c r="AC209" s="12"/>
      <c r="AE209" s="12"/>
      <c r="AF209" s="1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"/>
      <c r="AT209" s="12"/>
    </row>
    <row r="210" spans="7:46">
      <c r="G210" s="12"/>
      <c r="H210" s="12"/>
      <c r="I210" s="12"/>
      <c r="J210" s="281"/>
      <c r="K210" s="281"/>
      <c r="L210" s="112"/>
      <c r="M210" s="12"/>
      <c r="N210" s="12"/>
      <c r="O210" s="112"/>
      <c r="P210" s="12"/>
      <c r="Q210" s="12"/>
      <c r="R210" s="12"/>
      <c r="S210" s="12"/>
      <c r="T210" s="112"/>
      <c r="U210" s="12"/>
      <c r="V210" s="112"/>
      <c r="W210" s="12"/>
      <c r="X210" s="112"/>
      <c r="Y210" s="66"/>
      <c r="Z210" s="12"/>
      <c r="AA210" s="112"/>
      <c r="AB210" s="66"/>
      <c r="AC210" s="12"/>
      <c r="AE210" s="12"/>
      <c r="AF210" s="1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"/>
      <c r="AT210" s="12"/>
    </row>
    <row r="211" spans="7:46">
      <c r="G211" s="12"/>
      <c r="H211" s="12"/>
      <c r="I211" s="12"/>
      <c r="J211" s="281"/>
      <c r="K211" s="281"/>
      <c r="L211" s="112"/>
      <c r="M211" s="12"/>
      <c r="N211" s="12"/>
      <c r="O211" s="112"/>
      <c r="P211" s="12"/>
      <c r="Q211" s="12"/>
      <c r="R211" s="12"/>
      <c r="S211" s="12"/>
      <c r="T211" s="112"/>
      <c r="U211" s="12"/>
      <c r="V211" s="112"/>
      <c r="W211" s="12"/>
      <c r="X211" s="112"/>
      <c r="Y211" s="66"/>
      <c r="Z211" s="12"/>
      <c r="AA211" s="112"/>
      <c r="AB211" s="66"/>
      <c r="AC211" s="12"/>
      <c r="AE211" s="12"/>
      <c r="AF211" s="1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"/>
      <c r="AT211" s="12"/>
    </row>
    <row r="212" spans="7:46">
      <c r="G212" s="12"/>
      <c r="H212" s="12"/>
      <c r="I212" s="12"/>
      <c r="J212" s="281"/>
      <c r="K212" s="281"/>
      <c r="L212" s="112"/>
      <c r="M212" s="12"/>
      <c r="N212" s="12"/>
      <c r="O212" s="112"/>
      <c r="P212" s="12"/>
      <c r="Q212" s="12"/>
      <c r="R212" s="12"/>
      <c r="S212" s="12"/>
      <c r="T212" s="112"/>
      <c r="U212" s="12"/>
      <c r="V212" s="112"/>
      <c r="W212" s="12"/>
      <c r="X212" s="112"/>
      <c r="Y212" s="66"/>
      <c r="Z212" s="12"/>
      <c r="AA212" s="112"/>
      <c r="AB212" s="66"/>
      <c r="AC212" s="12"/>
      <c r="AE212" s="12"/>
      <c r="AF212" s="1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"/>
      <c r="AT212" s="12"/>
    </row>
    <row r="213" spans="7:46">
      <c r="G213" s="12"/>
      <c r="H213" s="12"/>
      <c r="I213" s="12"/>
      <c r="J213" s="281"/>
      <c r="K213" s="281"/>
      <c r="L213" s="112"/>
      <c r="M213" s="12"/>
      <c r="N213" s="12"/>
      <c r="O213" s="112"/>
      <c r="P213" s="12"/>
      <c r="Q213" s="12"/>
      <c r="R213" s="12"/>
      <c r="S213" s="12"/>
      <c r="T213" s="112"/>
      <c r="U213" s="12"/>
      <c r="V213" s="112"/>
      <c r="W213" s="12"/>
      <c r="X213" s="112"/>
      <c r="Y213" s="66"/>
      <c r="Z213" s="12"/>
      <c r="AA213" s="112"/>
      <c r="AB213" s="66"/>
      <c r="AC213" s="12"/>
      <c r="AE213" s="12"/>
      <c r="AF213" s="1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"/>
      <c r="AT213" s="12"/>
    </row>
    <row r="214" spans="7:46">
      <c r="G214" s="12"/>
      <c r="H214" s="12"/>
      <c r="I214" s="12"/>
      <c r="J214" s="281"/>
      <c r="K214" s="281"/>
      <c r="L214" s="112"/>
      <c r="M214" s="12"/>
      <c r="N214" s="12"/>
      <c r="O214" s="112"/>
      <c r="P214" s="12"/>
      <c r="Q214" s="12"/>
      <c r="R214" s="12"/>
      <c r="S214" s="12"/>
      <c r="T214" s="112"/>
      <c r="U214" s="12"/>
      <c r="V214" s="112"/>
      <c r="W214" s="12"/>
      <c r="X214" s="112"/>
      <c r="Y214" s="66"/>
      <c r="Z214" s="12"/>
      <c r="AA214" s="112"/>
      <c r="AB214" s="66"/>
      <c r="AC214" s="12"/>
      <c r="AE214" s="12"/>
      <c r="AF214" s="1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"/>
      <c r="AT214" s="12"/>
    </row>
    <row r="215" spans="7:46">
      <c r="G215" s="12"/>
      <c r="H215" s="12"/>
      <c r="I215" s="12"/>
      <c r="J215" s="281"/>
      <c r="K215" s="281"/>
      <c r="L215" s="112"/>
      <c r="M215" s="12"/>
      <c r="N215" s="12"/>
      <c r="O215" s="112"/>
      <c r="P215" s="12"/>
      <c r="Q215" s="12"/>
      <c r="R215" s="12"/>
      <c r="S215" s="12"/>
      <c r="T215" s="112"/>
      <c r="U215" s="12"/>
      <c r="V215" s="112"/>
      <c r="W215" s="12"/>
      <c r="X215" s="112"/>
      <c r="Y215" s="66"/>
      <c r="Z215" s="12"/>
      <c r="AA215" s="112"/>
      <c r="AB215" s="66"/>
      <c r="AC215" s="12"/>
      <c r="AE215" s="12"/>
      <c r="AF215" s="1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"/>
      <c r="AT215" s="12"/>
    </row>
    <row r="216" spans="7:46">
      <c r="G216" s="12"/>
      <c r="H216" s="12"/>
      <c r="I216" s="12"/>
      <c r="J216" s="281"/>
      <c r="K216" s="281"/>
      <c r="L216" s="112"/>
      <c r="M216" s="12"/>
      <c r="N216" s="12"/>
      <c r="O216" s="112"/>
      <c r="P216" s="12"/>
      <c r="Q216" s="12"/>
      <c r="R216" s="12"/>
      <c r="S216" s="12"/>
      <c r="T216" s="112"/>
      <c r="U216" s="12"/>
      <c r="V216" s="112"/>
      <c r="W216" s="12"/>
      <c r="X216" s="112"/>
      <c r="Y216" s="66"/>
      <c r="Z216" s="12"/>
      <c r="AA216" s="112"/>
      <c r="AB216" s="66"/>
      <c r="AC216" s="12"/>
      <c r="AE216" s="12"/>
      <c r="AF216" s="1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"/>
      <c r="AT216" s="12"/>
    </row>
    <row r="217" spans="7:46">
      <c r="G217" s="12"/>
      <c r="H217" s="12"/>
      <c r="I217" s="12"/>
      <c r="J217" s="281"/>
      <c r="K217" s="281"/>
      <c r="L217" s="112"/>
      <c r="M217" s="12"/>
      <c r="N217" s="12"/>
      <c r="O217" s="112"/>
      <c r="P217" s="12"/>
      <c r="Q217" s="12"/>
      <c r="R217" s="12"/>
      <c r="S217" s="12"/>
      <c r="T217" s="112"/>
      <c r="U217" s="12"/>
      <c r="V217" s="112"/>
      <c r="W217" s="12"/>
      <c r="X217" s="112"/>
      <c r="Y217" s="66"/>
      <c r="Z217" s="12"/>
      <c r="AA217" s="112"/>
      <c r="AB217" s="66"/>
      <c r="AC217" s="12"/>
      <c r="AE217" s="12"/>
      <c r="AF217" s="1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"/>
      <c r="AT217" s="12"/>
    </row>
    <row r="218" spans="7:46">
      <c r="G218" s="12"/>
      <c r="H218" s="12"/>
      <c r="I218" s="12"/>
      <c r="J218" s="281"/>
      <c r="K218" s="281"/>
      <c r="L218" s="112"/>
      <c r="M218" s="12"/>
      <c r="N218" s="12"/>
      <c r="O218" s="112"/>
      <c r="P218" s="12"/>
      <c r="Q218" s="12"/>
      <c r="R218" s="12"/>
      <c r="S218" s="12"/>
      <c r="T218" s="112"/>
      <c r="U218" s="12"/>
      <c r="V218" s="112"/>
      <c r="W218" s="12"/>
      <c r="X218" s="112"/>
      <c r="Y218" s="66"/>
      <c r="Z218" s="12"/>
      <c r="AA218" s="112"/>
      <c r="AB218" s="66"/>
      <c r="AC218" s="12"/>
      <c r="AE218" s="12"/>
      <c r="AF218" s="1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"/>
      <c r="AT218" s="12"/>
    </row>
    <row r="219" spans="7:46">
      <c r="G219" s="12"/>
      <c r="H219" s="12"/>
      <c r="I219" s="12"/>
      <c r="J219" s="281"/>
      <c r="K219" s="281"/>
      <c r="L219" s="112"/>
      <c r="M219" s="12"/>
      <c r="N219" s="12"/>
      <c r="O219" s="112"/>
      <c r="P219" s="12"/>
      <c r="Q219" s="12"/>
      <c r="R219" s="12"/>
      <c r="S219" s="12"/>
      <c r="T219" s="112"/>
      <c r="U219" s="12"/>
      <c r="V219" s="112"/>
      <c r="W219" s="12"/>
      <c r="X219" s="112"/>
      <c r="Y219" s="66"/>
      <c r="Z219" s="12"/>
      <c r="AA219" s="112"/>
      <c r="AB219" s="66"/>
      <c r="AC219" s="12"/>
      <c r="AE219" s="12"/>
      <c r="AF219" s="1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"/>
      <c r="AT219" s="12"/>
    </row>
    <row r="220" spans="7:46">
      <c r="G220" s="12"/>
      <c r="H220" s="12"/>
      <c r="I220" s="12"/>
      <c r="J220" s="281"/>
      <c r="K220" s="281"/>
      <c r="L220" s="112"/>
      <c r="M220" s="12"/>
      <c r="N220" s="12"/>
      <c r="O220" s="112"/>
      <c r="P220" s="12"/>
      <c r="Q220" s="12"/>
      <c r="R220" s="12"/>
      <c r="S220" s="12"/>
      <c r="T220" s="112"/>
      <c r="U220" s="12"/>
      <c r="V220" s="112"/>
      <c r="W220" s="12"/>
      <c r="X220" s="112"/>
      <c r="Y220" s="66"/>
      <c r="Z220" s="12"/>
      <c r="AA220" s="112"/>
      <c r="AB220" s="66"/>
      <c r="AC220" s="12"/>
      <c r="AE220" s="12"/>
      <c r="AF220" s="1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"/>
      <c r="AT220" s="12"/>
    </row>
    <row r="221" spans="7:46">
      <c r="G221" s="12"/>
      <c r="H221" s="12"/>
      <c r="I221" s="12"/>
      <c r="J221" s="281"/>
      <c r="K221" s="281"/>
      <c r="L221" s="112"/>
      <c r="M221" s="12"/>
      <c r="N221" s="12"/>
      <c r="O221" s="112"/>
      <c r="P221" s="12"/>
      <c r="Q221" s="12"/>
      <c r="R221" s="12"/>
      <c r="S221" s="12"/>
      <c r="T221" s="112"/>
      <c r="U221" s="12"/>
      <c r="V221" s="112"/>
      <c r="W221" s="12"/>
      <c r="X221" s="112"/>
      <c r="Y221" s="66"/>
      <c r="Z221" s="12"/>
      <c r="AA221" s="112"/>
      <c r="AB221" s="66"/>
      <c r="AC221" s="12"/>
      <c r="AE221" s="12"/>
      <c r="AF221" s="1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"/>
      <c r="AT221" s="12"/>
    </row>
    <row r="222" spans="7:46">
      <c r="G222" s="12"/>
      <c r="H222" s="12"/>
      <c r="I222" s="12"/>
      <c r="J222" s="281"/>
      <c r="K222" s="281"/>
      <c r="L222" s="112"/>
      <c r="M222" s="12"/>
      <c r="N222" s="12"/>
      <c r="O222" s="112"/>
      <c r="P222" s="12"/>
      <c r="Q222" s="12"/>
      <c r="R222" s="12"/>
      <c r="S222" s="12"/>
      <c r="T222" s="112"/>
      <c r="U222" s="12"/>
      <c r="V222" s="112"/>
      <c r="W222" s="12"/>
      <c r="X222" s="112"/>
      <c r="Y222" s="66"/>
      <c r="Z222" s="12"/>
      <c r="AA222" s="112"/>
      <c r="AB222" s="66"/>
      <c r="AC222" s="12"/>
      <c r="AE222" s="12"/>
      <c r="AF222" s="1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"/>
      <c r="AT222" s="12"/>
    </row>
    <row r="223" spans="7:46">
      <c r="G223" s="12"/>
      <c r="H223" s="12"/>
      <c r="I223" s="12"/>
      <c r="J223" s="281"/>
      <c r="K223" s="281"/>
      <c r="L223" s="112"/>
      <c r="M223" s="12"/>
      <c r="N223" s="12"/>
      <c r="O223" s="112"/>
      <c r="P223" s="12"/>
      <c r="Q223" s="12"/>
      <c r="R223" s="12"/>
      <c r="S223" s="12"/>
      <c r="T223" s="112"/>
      <c r="U223" s="12"/>
      <c r="V223" s="112"/>
      <c r="W223" s="12"/>
      <c r="X223" s="112"/>
      <c r="Y223" s="66"/>
      <c r="Z223" s="12"/>
      <c r="AA223" s="112"/>
      <c r="AB223" s="66"/>
      <c r="AC223" s="12"/>
      <c r="AE223" s="12"/>
      <c r="AF223" s="1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"/>
      <c r="AT223" s="12"/>
    </row>
    <row r="224" spans="7:46">
      <c r="G224" s="12"/>
      <c r="H224" s="12"/>
      <c r="I224" s="12"/>
      <c r="J224" s="281"/>
      <c r="K224" s="281"/>
      <c r="L224" s="112"/>
      <c r="M224" s="12"/>
      <c r="N224" s="12"/>
      <c r="O224" s="112"/>
      <c r="P224" s="12"/>
      <c r="Q224" s="12"/>
      <c r="R224" s="12"/>
      <c r="S224" s="12"/>
      <c r="T224" s="112"/>
      <c r="U224" s="12"/>
      <c r="V224" s="112"/>
      <c r="W224" s="12"/>
      <c r="X224" s="112"/>
      <c r="Y224" s="66"/>
      <c r="Z224" s="12"/>
      <c r="AA224" s="112"/>
      <c r="AB224" s="66"/>
      <c r="AC224" s="12"/>
      <c r="AE224" s="12"/>
      <c r="AF224" s="1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"/>
      <c r="AT224" s="12"/>
    </row>
    <row r="225" spans="7:46">
      <c r="G225" s="12"/>
      <c r="H225" s="12"/>
      <c r="I225" s="12"/>
      <c r="J225" s="281"/>
      <c r="K225" s="281"/>
      <c r="L225" s="112"/>
      <c r="M225" s="12"/>
      <c r="N225" s="12"/>
      <c r="O225" s="112"/>
      <c r="P225" s="12"/>
      <c r="Q225" s="12"/>
      <c r="R225" s="12"/>
      <c r="S225" s="12"/>
      <c r="T225" s="112"/>
      <c r="U225" s="12"/>
      <c r="V225" s="112"/>
      <c r="W225" s="12"/>
      <c r="X225" s="112"/>
      <c r="Y225" s="66"/>
      <c r="Z225" s="12"/>
      <c r="AA225" s="112"/>
      <c r="AB225" s="66"/>
      <c r="AC225" s="12"/>
      <c r="AE225" s="12"/>
      <c r="AF225" s="1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"/>
      <c r="AT225" s="12"/>
    </row>
    <row r="226" spans="7:46">
      <c r="G226" s="12"/>
      <c r="H226" s="12"/>
      <c r="I226" s="12"/>
      <c r="J226" s="281"/>
      <c r="K226" s="281"/>
      <c r="L226" s="112"/>
      <c r="M226" s="12"/>
      <c r="N226" s="12"/>
      <c r="O226" s="112"/>
      <c r="P226" s="12"/>
      <c r="Q226" s="12"/>
      <c r="R226" s="12"/>
      <c r="S226" s="12"/>
      <c r="T226" s="112"/>
      <c r="U226" s="12"/>
      <c r="V226" s="112"/>
      <c r="W226" s="12"/>
      <c r="X226" s="112"/>
      <c r="Y226" s="66"/>
      <c r="Z226" s="12"/>
      <c r="AA226" s="112"/>
      <c r="AB226" s="66"/>
      <c r="AC226" s="12"/>
      <c r="AE226" s="12"/>
      <c r="AF226" s="1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"/>
      <c r="AT226" s="12"/>
    </row>
    <row r="227" spans="7:46">
      <c r="G227" s="12"/>
      <c r="H227" s="12"/>
      <c r="I227" s="12"/>
      <c r="J227" s="281"/>
      <c r="K227" s="281"/>
      <c r="L227" s="112"/>
      <c r="M227" s="12"/>
      <c r="N227" s="12"/>
      <c r="O227" s="112"/>
      <c r="P227" s="12"/>
      <c r="Q227" s="12"/>
      <c r="R227" s="12"/>
      <c r="S227" s="12"/>
      <c r="T227" s="112"/>
      <c r="U227" s="12"/>
      <c r="V227" s="112"/>
      <c r="W227" s="12"/>
      <c r="X227" s="112"/>
      <c r="Y227" s="66"/>
      <c r="Z227" s="12"/>
      <c r="AA227" s="112"/>
      <c r="AB227" s="66"/>
      <c r="AC227" s="12"/>
      <c r="AE227" s="12"/>
      <c r="AF227" s="1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"/>
      <c r="AT227" s="12"/>
    </row>
    <row r="228" spans="7:46">
      <c r="G228" s="12"/>
      <c r="H228" s="12"/>
      <c r="I228" s="12"/>
      <c r="J228" s="281"/>
      <c r="K228" s="281"/>
      <c r="L228" s="112"/>
      <c r="M228" s="12"/>
      <c r="N228" s="12"/>
      <c r="O228" s="112"/>
      <c r="P228" s="12"/>
      <c r="Q228" s="12"/>
      <c r="R228" s="12"/>
      <c r="S228" s="12"/>
      <c r="T228" s="112"/>
      <c r="U228" s="12"/>
      <c r="V228" s="112"/>
      <c r="W228" s="12"/>
      <c r="X228" s="112"/>
      <c r="Y228" s="66"/>
      <c r="Z228" s="12"/>
      <c r="AA228" s="112"/>
      <c r="AB228" s="66"/>
      <c r="AC228" s="12"/>
      <c r="AE228" s="12"/>
      <c r="AF228" s="1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7:46">
      <c r="G229" s="12"/>
      <c r="H229" s="12"/>
      <c r="I229" s="12"/>
      <c r="J229" s="281"/>
      <c r="K229" s="281"/>
      <c r="L229" s="112"/>
      <c r="M229" s="12"/>
      <c r="N229" s="12"/>
      <c r="O229" s="112"/>
      <c r="P229" s="12"/>
      <c r="Q229" s="12"/>
      <c r="R229" s="12"/>
      <c r="S229" s="12"/>
      <c r="T229" s="112"/>
      <c r="U229" s="12"/>
      <c r="V229" s="112"/>
      <c r="W229" s="12"/>
      <c r="X229" s="112"/>
      <c r="Y229" s="66"/>
      <c r="Z229" s="12"/>
      <c r="AA229" s="112"/>
      <c r="AB229" s="66"/>
      <c r="AC229" s="12"/>
      <c r="AE229" s="12"/>
      <c r="AF229" s="1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7:46">
      <c r="G230" s="12"/>
      <c r="H230" s="12"/>
      <c r="I230" s="12"/>
      <c r="J230" s="281"/>
      <c r="K230" s="281"/>
      <c r="L230" s="112"/>
      <c r="M230" s="12"/>
      <c r="N230" s="12"/>
      <c r="O230" s="112"/>
      <c r="P230" s="12"/>
      <c r="Q230" s="12"/>
      <c r="R230" s="12"/>
      <c r="S230" s="12"/>
      <c r="T230" s="112"/>
      <c r="U230" s="12"/>
      <c r="V230" s="112"/>
      <c r="W230" s="12"/>
      <c r="X230" s="112"/>
      <c r="Y230" s="66"/>
      <c r="Z230" s="12"/>
      <c r="AA230" s="112"/>
      <c r="AB230" s="66"/>
      <c r="AC230" s="12"/>
      <c r="AE230" s="12"/>
      <c r="AF230" s="1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7:46">
      <c r="G231" s="12"/>
      <c r="H231" s="12"/>
      <c r="I231" s="12"/>
      <c r="J231" s="281"/>
      <c r="K231" s="281"/>
      <c r="L231" s="112"/>
      <c r="M231" s="12"/>
      <c r="N231" s="12"/>
      <c r="O231" s="112"/>
      <c r="P231" s="12"/>
      <c r="Q231" s="12"/>
      <c r="R231" s="12"/>
      <c r="S231" s="12"/>
      <c r="T231" s="112"/>
      <c r="U231" s="12"/>
      <c r="V231" s="112"/>
      <c r="W231" s="12"/>
      <c r="X231" s="112"/>
      <c r="Y231" s="66"/>
      <c r="Z231" s="12"/>
      <c r="AA231" s="112"/>
      <c r="AB231" s="66"/>
      <c r="AC231" s="12"/>
      <c r="AE231" s="12"/>
      <c r="AF231" s="1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7:46">
      <c r="G232" s="12"/>
      <c r="H232" s="12"/>
      <c r="I232" s="12"/>
      <c r="J232" s="281"/>
      <c r="K232" s="281"/>
      <c r="L232" s="112"/>
      <c r="M232" s="12"/>
      <c r="N232" s="12"/>
      <c r="O232" s="112"/>
      <c r="P232" s="12"/>
      <c r="Q232" s="12"/>
      <c r="R232" s="12"/>
      <c r="S232" s="12"/>
      <c r="T232" s="112"/>
      <c r="U232" s="12"/>
      <c r="V232" s="112"/>
      <c r="W232" s="12"/>
      <c r="X232" s="112"/>
      <c r="Y232" s="66"/>
      <c r="Z232" s="12"/>
      <c r="AA232" s="112"/>
      <c r="AB232" s="66"/>
      <c r="AC232" s="12"/>
      <c r="AE232" s="12"/>
      <c r="AF232" s="1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7:46">
      <c r="G233" s="12"/>
      <c r="H233" s="12"/>
      <c r="I233" s="12"/>
      <c r="J233" s="281"/>
      <c r="K233" s="281"/>
      <c r="L233" s="112"/>
      <c r="M233" s="12"/>
      <c r="N233" s="12"/>
      <c r="O233" s="112"/>
      <c r="P233" s="12"/>
      <c r="Q233" s="12"/>
      <c r="R233" s="12"/>
      <c r="S233" s="12"/>
      <c r="T233" s="112"/>
      <c r="U233" s="12"/>
      <c r="V233" s="112"/>
      <c r="W233" s="12"/>
      <c r="X233" s="112"/>
      <c r="Y233" s="66"/>
      <c r="Z233" s="12"/>
      <c r="AA233" s="112"/>
      <c r="AB233" s="66"/>
      <c r="AC233" s="12"/>
      <c r="AE233" s="12"/>
      <c r="AF233" s="1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7:46">
      <c r="G234" s="12"/>
      <c r="H234" s="12"/>
      <c r="I234" s="12"/>
      <c r="J234" s="281"/>
      <c r="K234" s="281"/>
      <c r="L234" s="112"/>
      <c r="M234" s="12"/>
      <c r="N234" s="12"/>
      <c r="O234" s="112"/>
      <c r="P234" s="12"/>
      <c r="Q234" s="12"/>
      <c r="R234" s="12"/>
      <c r="S234" s="12"/>
      <c r="T234" s="112"/>
      <c r="U234" s="12"/>
      <c r="V234" s="112"/>
      <c r="W234" s="12"/>
      <c r="X234" s="112"/>
      <c r="Y234" s="66"/>
      <c r="Z234" s="12"/>
      <c r="AA234" s="112"/>
      <c r="AB234" s="66"/>
      <c r="AC234" s="12"/>
      <c r="AE234" s="12"/>
      <c r="AF234" s="1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7:46">
      <c r="G235" s="12"/>
      <c r="H235" s="12"/>
      <c r="I235" s="12"/>
      <c r="J235" s="281"/>
      <c r="K235" s="281"/>
      <c r="L235" s="112"/>
      <c r="M235" s="12"/>
      <c r="N235" s="12"/>
      <c r="O235" s="112"/>
      <c r="P235" s="12"/>
      <c r="Q235" s="12"/>
      <c r="R235" s="12"/>
      <c r="S235" s="12"/>
      <c r="T235" s="112"/>
      <c r="U235" s="12"/>
      <c r="V235" s="112"/>
      <c r="W235" s="12"/>
      <c r="X235" s="112"/>
      <c r="Y235" s="66"/>
      <c r="Z235" s="12"/>
      <c r="AA235" s="112"/>
      <c r="AB235" s="66"/>
      <c r="AC235" s="12"/>
      <c r="AE235" s="12"/>
      <c r="AF235" s="1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7:46">
      <c r="G236" s="12"/>
      <c r="H236" s="12"/>
      <c r="I236" s="12"/>
      <c r="J236" s="281"/>
      <c r="K236" s="281"/>
      <c r="L236" s="112"/>
      <c r="M236" s="12"/>
      <c r="N236" s="12"/>
      <c r="O236" s="112"/>
      <c r="P236" s="12"/>
      <c r="Q236" s="12"/>
      <c r="R236" s="12"/>
      <c r="S236" s="12"/>
      <c r="T236" s="112"/>
      <c r="U236" s="12"/>
      <c r="V236" s="112"/>
      <c r="W236" s="12"/>
      <c r="X236" s="112"/>
      <c r="Y236" s="66"/>
      <c r="Z236" s="12"/>
      <c r="AA236" s="112"/>
      <c r="AB236" s="66"/>
      <c r="AC236" s="12"/>
      <c r="AE236" s="12"/>
      <c r="AF236" s="1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7:46">
      <c r="G237" s="12"/>
      <c r="H237" s="12"/>
      <c r="I237" s="12"/>
      <c r="J237" s="281"/>
      <c r="K237" s="281"/>
      <c r="L237" s="112"/>
      <c r="M237" s="12"/>
      <c r="N237" s="12"/>
      <c r="O237" s="112"/>
      <c r="P237" s="12"/>
      <c r="Q237" s="12"/>
      <c r="R237" s="12"/>
      <c r="S237" s="12"/>
      <c r="T237" s="112"/>
      <c r="U237" s="12"/>
      <c r="V237" s="112"/>
      <c r="W237" s="12"/>
      <c r="X237" s="112"/>
      <c r="Y237" s="66"/>
      <c r="Z237" s="12"/>
      <c r="AA237" s="112"/>
      <c r="AB237" s="66"/>
      <c r="AC237" s="12"/>
      <c r="AE237" s="12"/>
      <c r="AF237" s="1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7:46">
      <c r="G238" s="12"/>
      <c r="H238" s="12"/>
      <c r="I238" s="12"/>
      <c r="J238" s="281"/>
      <c r="K238" s="281"/>
      <c r="L238" s="112"/>
      <c r="M238" s="12"/>
      <c r="N238" s="12"/>
      <c r="O238" s="112"/>
      <c r="P238" s="12"/>
      <c r="Q238" s="12"/>
      <c r="R238" s="12"/>
      <c r="S238" s="12"/>
      <c r="T238" s="112"/>
      <c r="U238" s="12"/>
      <c r="V238" s="112"/>
      <c r="W238" s="12"/>
      <c r="X238" s="112"/>
      <c r="Y238" s="66"/>
      <c r="Z238" s="12"/>
      <c r="AA238" s="112"/>
      <c r="AB238" s="66"/>
      <c r="AC238" s="12"/>
      <c r="AE238" s="12"/>
      <c r="AF238" s="1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7:46">
      <c r="G239" s="12"/>
      <c r="H239" s="12"/>
      <c r="I239" s="12"/>
      <c r="J239" s="281"/>
      <c r="K239" s="281"/>
      <c r="L239" s="112"/>
      <c r="M239" s="12"/>
      <c r="N239" s="12"/>
      <c r="O239" s="112"/>
      <c r="P239" s="12"/>
      <c r="Q239" s="12"/>
      <c r="R239" s="12"/>
      <c r="S239" s="12"/>
      <c r="T239" s="112"/>
      <c r="U239" s="12"/>
      <c r="V239" s="112"/>
      <c r="W239" s="12"/>
      <c r="X239" s="112"/>
      <c r="Y239" s="66"/>
      <c r="Z239" s="12"/>
      <c r="AA239" s="112"/>
      <c r="AB239" s="66"/>
      <c r="AC239" s="12"/>
      <c r="AE239" s="12"/>
      <c r="AF239" s="1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7:46">
      <c r="G240" s="12"/>
      <c r="H240" s="12"/>
      <c r="I240" s="12"/>
      <c r="J240" s="281"/>
      <c r="K240" s="281"/>
      <c r="L240" s="112"/>
      <c r="M240" s="12"/>
      <c r="N240" s="12"/>
      <c r="O240" s="112"/>
      <c r="P240" s="12"/>
      <c r="Q240" s="12"/>
      <c r="R240" s="12"/>
      <c r="S240" s="12"/>
      <c r="T240" s="112"/>
      <c r="U240" s="12"/>
      <c r="V240" s="112"/>
      <c r="W240" s="12"/>
      <c r="X240" s="112"/>
      <c r="Y240" s="66"/>
      <c r="Z240" s="12"/>
      <c r="AA240" s="112"/>
      <c r="AB240" s="66"/>
      <c r="AC240" s="12"/>
      <c r="AE240" s="12"/>
      <c r="AF240" s="1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7:46">
      <c r="G241" s="12"/>
      <c r="H241" s="12"/>
      <c r="I241" s="12"/>
      <c r="J241" s="281"/>
      <c r="K241" s="281"/>
      <c r="L241" s="112"/>
      <c r="M241" s="12"/>
      <c r="N241" s="12"/>
      <c r="O241" s="112"/>
      <c r="P241" s="12"/>
      <c r="Q241" s="12"/>
      <c r="R241" s="12"/>
      <c r="S241" s="12"/>
      <c r="T241" s="112"/>
      <c r="U241" s="12"/>
      <c r="V241" s="112"/>
      <c r="W241" s="12"/>
      <c r="X241" s="112"/>
      <c r="Y241" s="66"/>
      <c r="Z241" s="12"/>
      <c r="AA241" s="112"/>
      <c r="AB241" s="66"/>
      <c r="AC241" s="12"/>
      <c r="AE241" s="12"/>
      <c r="AF241" s="1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7:46">
      <c r="G242" s="12"/>
      <c r="H242" s="12"/>
      <c r="I242" s="12"/>
      <c r="J242" s="281"/>
      <c r="K242" s="281"/>
      <c r="L242" s="112"/>
      <c r="M242" s="12"/>
      <c r="N242" s="12"/>
      <c r="O242" s="112"/>
      <c r="P242" s="12"/>
      <c r="Q242" s="12"/>
      <c r="R242" s="12"/>
      <c r="S242" s="12"/>
      <c r="T242" s="112"/>
      <c r="U242" s="12"/>
      <c r="V242" s="112"/>
      <c r="W242" s="12"/>
      <c r="X242" s="112"/>
      <c r="Y242" s="66"/>
      <c r="Z242" s="12"/>
      <c r="AA242" s="112"/>
      <c r="AB242" s="66"/>
      <c r="AC242" s="12"/>
      <c r="AE242" s="12"/>
      <c r="AF242" s="1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7:46">
      <c r="G243" s="12"/>
      <c r="H243" s="12"/>
      <c r="I243" s="12"/>
      <c r="J243" s="281"/>
      <c r="K243" s="281"/>
      <c r="L243" s="112"/>
      <c r="M243" s="12"/>
      <c r="N243" s="12"/>
      <c r="O243" s="112"/>
      <c r="P243" s="12"/>
      <c r="Q243" s="12"/>
      <c r="R243" s="12"/>
      <c r="S243" s="12"/>
      <c r="T243" s="112"/>
      <c r="U243" s="12"/>
      <c r="V243" s="112"/>
      <c r="W243" s="12"/>
      <c r="X243" s="112"/>
      <c r="Y243" s="66"/>
      <c r="Z243" s="12"/>
      <c r="AA243" s="112"/>
      <c r="AB243" s="66"/>
      <c r="AC243" s="12"/>
      <c r="AE243" s="12"/>
      <c r="AF243" s="1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7:46">
      <c r="G244" s="12"/>
      <c r="H244" s="12"/>
      <c r="I244" s="12"/>
      <c r="J244" s="281"/>
      <c r="K244" s="281"/>
      <c r="L244" s="112"/>
      <c r="M244" s="12"/>
      <c r="N244" s="12"/>
      <c r="O244" s="112"/>
      <c r="P244" s="12"/>
      <c r="Q244" s="12"/>
      <c r="R244" s="12"/>
      <c r="S244" s="12"/>
      <c r="T244" s="112"/>
      <c r="U244" s="12"/>
      <c r="V244" s="112"/>
      <c r="W244" s="12"/>
      <c r="X244" s="112"/>
      <c r="Y244" s="66"/>
      <c r="Z244" s="12"/>
      <c r="AA244" s="112"/>
      <c r="AB244" s="66"/>
      <c r="AC244" s="12"/>
      <c r="AE244" s="12"/>
      <c r="AF244" s="1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7:46">
      <c r="G245" s="12"/>
      <c r="H245" s="12"/>
      <c r="I245" s="12"/>
      <c r="J245" s="281"/>
      <c r="K245" s="281"/>
      <c r="L245" s="112"/>
      <c r="M245" s="12"/>
      <c r="N245" s="12"/>
      <c r="O245" s="112"/>
      <c r="P245" s="12"/>
      <c r="Q245" s="12"/>
      <c r="R245" s="12"/>
      <c r="S245" s="12"/>
      <c r="T245" s="112"/>
      <c r="U245" s="12"/>
      <c r="V245" s="112"/>
      <c r="W245" s="12"/>
      <c r="X245" s="112"/>
      <c r="Y245" s="66"/>
      <c r="Z245" s="12"/>
      <c r="AA245" s="112"/>
      <c r="AB245" s="66"/>
      <c r="AC245" s="12"/>
      <c r="AE245" s="12"/>
      <c r="AF245" s="1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7:46">
      <c r="G246" s="12"/>
      <c r="H246" s="12"/>
      <c r="I246" s="12"/>
      <c r="J246" s="281"/>
      <c r="K246" s="281"/>
      <c r="L246" s="112"/>
      <c r="M246" s="12"/>
      <c r="N246" s="12"/>
      <c r="O246" s="112"/>
      <c r="P246" s="12"/>
      <c r="Q246" s="12"/>
      <c r="R246" s="12"/>
      <c r="S246" s="12"/>
      <c r="T246" s="112"/>
      <c r="U246" s="12"/>
      <c r="V246" s="112"/>
      <c r="W246" s="12"/>
      <c r="X246" s="112"/>
      <c r="Y246" s="66"/>
      <c r="Z246" s="12"/>
      <c r="AA246" s="112"/>
      <c r="AB246" s="66"/>
      <c r="AC246" s="12"/>
      <c r="AE246" s="12"/>
      <c r="AF246" s="1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7:46">
      <c r="G247" s="12"/>
      <c r="H247" s="12"/>
      <c r="I247" s="12"/>
      <c r="J247" s="281"/>
      <c r="K247" s="281"/>
      <c r="L247" s="112"/>
      <c r="M247" s="12"/>
      <c r="N247" s="12"/>
      <c r="O247" s="112"/>
      <c r="P247" s="12"/>
      <c r="Q247" s="12"/>
      <c r="R247" s="12"/>
      <c r="S247" s="12"/>
      <c r="T247" s="112"/>
      <c r="U247" s="12"/>
      <c r="V247" s="112"/>
      <c r="W247" s="12"/>
      <c r="X247" s="112"/>
      <c r="Y247" s="66"/>
      <c r="Z247" s="12"/>
      <c r="AA247" s="112"/>
      <c r="AB247" s="66"/>
      <c r="AC247" s="12"/>
      <c r="AE247" s="12"/>
      <c r="AF247" s="1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7:46">
      <c r="G248" s="12"/>
      <c r="H248" s="12"/>
      <c r="I248" s="12"/>
      <c r="J248" s="281"/>
      <c r="K248" s="281"/>
      <c r="L248" s="112"/>
      <c r="M248" s="12"/>
      <c r="N248" s="12"/>
      <c r="O248" s="112"/>
      <c r="P248" s="12"/>
      <c r="Q248" s="12"/>
      <c r="R248" s="12"/>
      <c r="S248" s="12"/>
      <c r="T248" s="112"/>
      <c r="U248" s="12"/>
      <c r="V248" s="112"/>
      <c r="W248" s="12"/>
      <c r="X248" s="112"/>
      <c r="Y248" s="66"/>
      <c r="Z248" s="12"/>
      <c r="AA248" s="112"/>
      <c r="AB248" s="66"/>
      <c r="AC248" s="12"/>
      <c r="AE248" s="12"/>
      <c r="AF248" s="1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7:46">
      <c r="G249" s="12"/>
      <c r="H249" s="12"/>
      <c r="I249" s="12"/>
      <c r="J249" s="281"/>
      <c r="K249" s="281"/>
      <c r="L249" s="112"/>
      <c r="M249" s="12"/>
      <c r="N249" s="12"/>
      <c r="O249" s="112"/>
      <c r="P249" s="12"/>
      <c r="Q249" s="12"/>
      <c r="R249" s="12"/>
      <c r="S249" s="12"/>
      <c r="T249" s="112"/>
      <c r="U249" s="12"/>
      <c r="V249" s="112"/>
      <c r="W249" s="12"/>
      <c r="X249" s="112"/>
      <c r="Y249" s="66"/>
      <c r="Z249" s="12"/>
      <c r="AA249" s="112"/>
      <c r="AB249" s="66"/>
      <c r="AC249" s="12"/>
      <c r="AD249" s="118"/>
      <c r="AE249" s="28"/>
      <c r="AF249" s="1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7:46">
      <c r="G250" s="12"/>
      <c r="H250" s="12"/>
      <c r="I250" s="12"/>
      <c r="J250" s="281"/>
      <c r="K250" s="281"/>
      <c r="L250" s="112"/>
      <c r="M250" s="12"/>
      <c r="N250" s="12"/>
      <c r="O250" s="112"/>
      <c r="P250" s="12"/>
      <c r="Q250" s="12"/>
      <c r="R250" s="12"/>
      <c r="S250" s="12"/>
      <c r="T250" s="112"/>
      <c r="U250" s="12"/>
      <c r="V250" s="112"/>
      <c r="W250" s="12"/>
      <c r="X250" s="112"/>
      <c r="Y250" s="66"/>
      <c r="Z250" s="12"/>
      <c r="AA250" s="112"/>
      <c r="AB250" s="66"/>
      <c r="AC250" s="12"/>
      <c r="AD250" s="119"/>
      <c r="AE250" s="30"/>
      <c r="AF250" s="1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7:46">
      <c r="G251" s="12"/>
      <c r="H251" s="28"/>
      <c r="I251" s="12"/>
      <c r="J251" s="279"/>
      <c r="K251" s="279"/>
      <c r="L251" s="112"/>
      <c r="M251" s="28"/>
      <c r="N251" s="28"/>
      <c r="O251" s="112"/>
      <c r="P251" s="28"/>
      <c r="Q251" s="28"/>
      <c r="R251" s="12"/>
      <c r="S251" s="28"/>
      <c r="T251" s="113"/>
      <c r="U251" s="28"/>
      <c r="V251" s="112"/>
      <c r="W251" s="12"/>
      <c r="X251" s="112"/>
      <c r="Y251" s="66"/>
      <c r="Z251" s="12"/>
      <c r="AA251" s="112"/>
      <c r="AB251" s="66"/>
      <c r="AC251" s="12"/>
      <c r="AD251" s="119"/>
      <c r="AE251" s="30"/>
      <c r="AF251" s="1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7:46">
      <c r="G252" s="12"/>
      <c r="H252" s="30"/>
      <c r="I252" s="12"/>
      <c r="J252" s="280"/>
      <c r="K252" s="280"/>
      <c r="L252" s="112"/>
      <c r="M252" s="30"/>
      <c r="N252" s="30"/>
      <c r="O252" s="112"/>
      <c r="P252" s="30"/>
      <c r="Q252" s="30"/>
      <c r="R252" s="28"/>
      <c r="S252" s="30"/>
      <c r="T252" s="114"/>
      <c r="U252" s="30"/>
      <c r="V252" s="113"/>
      <c r="W252" s="28"/>
      <c r="X252" s="113"/>
      <c r="AA252" s="113"/>
      <c r="AB252" s="67"/>
      <c r="AC252" s="28"/>
      <c r="AD252" s="119"/>
      <c r="AE252" s="30"/>
      <c r="AF252" s="113"/>
      <c r="AG252" s="28"/>
      <c r="AH252" s="28"/>
      <c r="AK252" s="28"/>
      <c r="AQ252" s="12"/>
      <c r="AR252" s="12"/>
      <c r="AS252" s="12"/>
      <c r="AT252" s="12"/>
    </row>
    <row r="253" spans="7:46">
      <c r="G253" s="12"/>
      <c r="H253" s="30"/>
      <c r="I253" s="12"/>
      <c r="J253" s="280"/>
      <c r="K253" s="280"/>
      <c r="L253" s="112"/>
      <c r="M253" s="30"/>
      <c r="N253" s="30"/>
      <c r="O253" s="112"/>
      <c r="P253" s="30"/>
      <c r="Q253" s="30"/>
      <c r="R253" s="30"/>
      <c r="S253" s="30"/>
      <c r="T253" s="114"/>
      <c r="U253" s="30"/>
      <c r="V253" s="114"/>
      <c r="W253" s="30"/>
      <c r="X253" s="114"/>
      <c r="AA253" s="114"/>
      <c r="AB253" s="68"/>
      <c r="AC253" s="30"/>
      <c r="AD253" s="119"/>
      <c r="AE253" s="30"/>
      <c r="AF253" s="114"/>
      <c r="AG253" s="30"/>
      <c r="AH253" s="30"/>
      <c r="AK253" s="30"/>
      <c r="AS253" s="12"/>
      <c r="AT253" s="12"/>
    </row>
    <row r="254" spans="7:46">
      <c r="G254" s="12"/>
      <c r="H254" s="30"/>
      <c r="I254" s="12"/>
      <c r="J254" s="280"/>
      <c r="K254" s="280"/>
      <c r="L254" s="112"/>
      <c r="M254" s="30"/>
      <c r="N254" s="30"/>
      <c r="O254" s="112"/>
      <c r="P254" s="30"/>
      <c r="Q254" s="30"/>
      <c r="R254" s="30"/>
      <c r="S254" s="30"/>
      <c r="T254" s="114"/>
      <c r="U254" s="30"/>
      <c r="V254" s="114"/>
      <c r="W254" s="30"/>
      <c r="X254" s="114"/>
      <c r="AA254" s="114"/>
      <c r="AB254" s="68"/>
      <c r="AC254" s="30"/>
      <c r="AD254" s="119"/>
      <c r="AE254" s="30"/>
      <c r="AF254" s="114"/>
      <c r="AG254" s="30"/>
      <c r="AH254" s="30"/>
      <c r="AK254" s="30"/>
      <c r="AS254" s="12"/>
      <c r="AT254" s="12"/>
    </row>
    <row r="255" spans="7:46">
      <c r="G255" s="12"/>
      <c r="H255" s="30"/>
      <c r="I255" s="12"/>
      <c r="J255" s="280"/>
      <c r="K255" s="280"/>
      <c r="L255" s="112"/>
      <c r="M255" s="30"/>
      <c r="N255" s="30"/>
      <c r="O255" s="112"/>
      <c r="P255" s="30"/>
      <c r="Q255" s="30"/>
      <c r="R255" s="30"/>
      <c r="S255" s="30"/>
      <c r="T255" s="114"/>
      <c r="U255" s="30"/>
      <c r="V255" s="114"/>
      <c r="W255" s="30"/>
      <c r="X255" s="114"/>
      <c r="AA255" s="114"/>
      <c r="AB255" s="68"/>
      <c r="AC255" s="30"/>
      <c r="AD255" s="119"/>
      <c r="AE255" s="30"/>
      <c r="AF255" s="114"/>
      <c r="AG255" s="30"/>
      <c r="AH255" s="30"/>
      <c r="AK255" s="30"/>
      <c r="AS255" s="12"/>
      <c r="AT255" s="12"/>
    </row>
    <row r="256" spans="7:46">
      <c r="G256" s="12"/>
      <c r="H256" s="30"/>
      <c r="I256" s="12"/>
      <c r="J256" s="280"/>
      <c r="K256" s="280"/>
      <c r="L256" s="112"/>
      <c r="M256" s="30"/>
      <c r="N256" s="30"/>
      <c r="O256" s="112"/>
      <c r="P256" s="30"/>
      <c r="Q256" s="30"/>
      <c r="R256" s="30"/>
      <c r="S256" s="30"/>
      <c r="T256" s="114"/>
      <c r="U256" s="30"/>
      <c r="V256" s="114"/>
      <c r="W256" s="30"/>
      <c r="X256" s="114"/>
      <c r="AA256" s="114"/>
      <c r="AB256" s="68"/>
      <c r="AC256" s="30"/>
      <c r="AD256" s="119"/>
      <c r="AE256" s="30"/>
      <c r="AF256" s="114"/>
      <c r="AG256" s="30"/>
      <c r="AH256" s="30"/>
      <c r="AK256" s="30"/>
      <c r="AS256" s="12"/>
      <c r="AT256" s="12"/>
    </row>
    <row r="257" spans="7:46">
      <c r="G257" s="12"/>
      <c r="H257" s="30"/>
      <c r="I257" s="12"/>
      <c r="J257" s="280"/>
      <c r="K257" s="280"/>
      <c r="L257" s="112"/>
      <c r="M257" s="30"/>
      <c r="N257" s="30"/>
      <c r="O257" s="112"/>
      <c r="P257" s="30"/>
      <c r="Q257" s="30"/>
      <c r="R257" s="30"/>
      <c r="S257" s="30"/>
      <c r="T257" s="114"/>
      <c r="U257" s="30"/>
      <c r="V257" s="114"/>
      <c r="W257" s="30"/>
      <c r="X257" s="114"/>
      <c r="AA257" s="114"/>
      <c r="AB257" s="68"/>
      <c r="AC257" s="30"/>
      <c r="AD257" s="119"/>
      <c r="AE257" s="30"/>
      <c r="AF257" s="114"/>
      <c r="AG257" s="30"/>
      <c r="AH257" s="30"/>
      <c r="AK257" s="30"/>
      <c r="AS257" s="12"/>
      <c r="AT257" s="12"/>
    </row>
    <row r="258" spans="7:46">
      <c r="G258" s="12"/>
      <c r="H258" s="30"/>
      <c r="I258" s="12"/>
      <c r="J258" s="280"/>
      <c r="K258" s="280"/>
      <c r="L258" s="112"/>
      <c r="M258" s="30"/>
      <c r="N258" s="30"/>
      <c r="O258" s="112"/>
      <c r="P258" s="30"/>
      <c r="Q258" s="30"/>
      <c r="R258" s="30"/>
      <c r="S258" s="30"/>
      <c r="T258" s="114"/>
      <c r="U258" s="30"/>
      <c r="V258" s="114"/>
      <c r="W258" s="30"/>
      <c r="X258" s="114"/>
      <c r="AA258" s="114"/>
      <c r="AB258" s="68"/>
      <c r="AC258" s="30"/>
      <c r="AD258" s="119"/>
      <c r="AE258" s="30"/>
      <c r="AF258" s="114"/>
      <c r="AG258" s="30"/>
      <c r="AH258" s="30"/>
      <c r="AK258" s="30"/>
      <c r="AS258" s="12"/>
      <c r="AT258" s="12"/>
    </row>
    <row r="259" spans="7:46">
      <c r="G259" s="12"/>
      <c r="H259" s="30"/>
      <c r="I259" s="12"/>
      <c r="J259" s="280"/>
      <c r="K259" s="280"/>
      <c r="L259" s="112"/>
      <c r="M259" s="30"/>
      <c r="N259" s="30"/>
      <c r="O259" s="112"/>
      <c r="P259" s="30"/>
      <c r="Q259" s="30"/>
      <c r="R259" s="30"/>
      <c r="S259" s="30"/>
      <c r="T259" s="114"/>
      <c r="U259" s="30"/>
      <c r="V259" s="114"/>
      <c r="W259" s="30"/>
      <c r="X259" s="114"/>
      <c r="AA259" s="114"/>
      <c r="AB259" s="68"/>
      <c r="AC259" s="30"/>
      <c r="AD259" s="119"/>
      <c r="AE259" s="30"/>
      <c r="AF259" s="114"/>
      <c r="AG259" s="30"/>
      <c r="AH259" s="30"/>
      <c r="AK259" s="30"/>
      <c r="AS259" s="12"/>
      <c r="AT259" s="12"/>
    </row>
    <row r="260" spans="7:46">
      <c r="G260" s="12"/>
      <c r="H260" s="30"/>
      <c r="I260" s="12"/>
      <c r="J260" s="280"/>
      <c r="K260" s="280"/>
      <c r="L260" s="112"/>
      <c r="M260" s="30"/>
      <c r="N260" s="30"/>
      <c r="O260" s="112"/>
      <c r="P260" s="30"/>
      <c r="Q260" s="30"/>
      <c r="R260" s="30"/>
      <c r="S260" s="30"/>
      <c r="T260" s="114"/>
      <c r="U260" s="30"/>
      <c r="V260" s="114"/>
      <c r="W260" s="30"/>
      <c r="X260" s="114"/>
      <c r="AA260" s="114"/>
      <c r="AB260" s="68"/>
      <c r="AC260" s="30"/>
      <c r="AD260" s="119"/>
      <c r="AE260" s="30"/>
      <c r="AF260" s="114"/>
      <c r="AG260" s="30"/>
      <c r="AH260" s="30"/>
      <c r="AK260" s="30"/>
      <c r="AS260" s="12"/>
      <c r="AT260" s="12"/>
    </row>
    <row r="261" spans="7:46">
      <c r="G261" s="12"/>
      <c r="H261" s="30"/>
      <c r="I261" s="12"/>
      <c r="J261" s="280"/>
      <c r="K261" s="280"/>
      <c r="L261" s="112"/>
      <c r="M261" s="30"/>
      <c r="N261" s="30"/>
      <c r="O261" s="112"/>
      <c r="P261" s="30"/>
      <c r="Q261" s="30"/>
      <c r="R261" s="30"/>
      <c r="S261" s="30"/>
      <c r="T261" s="114"/>
      <c r="U261" s="30"/>
      <c r="V261" s="114"/>
      <c r="W261" s="30"/>
      <c r="X261" s="114"/>
      <c r="AA261" s="114"/>
      <c r="AB261" s="68"/>
      <c r="AC261" s="30"/>
      <c r="AD261" s="119"/>
      <c r="AE261" s="30"/>
      <c r="AF261" s="114"/>
      <c r="AG261" s="30"/>
      <c r="AH261" s="30"/>
      <c r="AK261" s="30"/>
      <c r="AS261" s="12"/>
      <c r="AT261" s="12"/>
    </row>
    <row r="262" spans="7:46">
      <c r="G262" s="12"/>
      <c r="H262" s="30"/>
      <c r="I262" s="12"/>
      <c r="J262" s="280"/>
      <c r="K262" s="280"/>
      <c r="L262" s="112"/>
      <c r="M262" s="30"/>
      <c r="N262" s="30"/>
      <c r="O262" s="112"/>
      <c r="P262" s="30"/>
      <c r="Q262" s="30"/>
      <c r="R262" s="30"/>
      <c r="S262" s="30"/>
      <c r="T262" s="114"/>
      <c r="U262" s="30"/>
      <c r="V262" s="114"/>
      <c r="W262" s="30"/>
      <c r="X262" s="114"/>
      <c r="AA262" s="114"/>
      <c r="AB262" s="68"/>
      <c r="AC262" s="30"/>
      <c r="AD262" s="119"/>
      <c r="AE262" s="30"/>
      <c r="AF262" s="114"/>
      <c r="AG262" s="30"/>
      <c r="AH262" s="30"/>
      <c r="AK262" s="30"/>
      <c r="AS262" s="12"/>
      <c r="AT262" s="12"/>
    </row>
    <row r="263" spans="7:46">
      <c r="G263" s="12"/>
      <c r="H263" s="30"/>
      <c r="I263" s="12"/>
      <c r="J263" s="280"/>
      <c r="K263" s="280"/>
      <c r="L263" s="112"/>
      <c r="M263" s="30"/>
      <c r="N263" s="30"/>
      <c r="O263" s="112"/>
      <c r="P263" s="30"/>
      <c r="Q263" s="30"/>
      <c r="R263" s="30"/>
      <c r="S263" s="30"/>
      <c r="T263" s="114"/>
      <c r="U263" s="30"/>
      <c r="V263" s="114"/>
      <c r="W263" s="30"/>
      <c r="X263" s="114"/>
      <c r="AA263" s="114"/>
      <c r="AB263" s="68"/>
      <c r="AC263" s="30"/>
      <c r="AD263" s="119"/>
      <c r="AE263" s="30"/>
      <c r="AF263" s="114"/>
      <c r="AG263" s="30"/>
      <c r="AH263" s="30"/>
      <c r="AK263" s="30"/>
      <c r="AS263" s="12"/>
      <c r="AT263" s="12"/>
    </row>
    <row r="264" spans="7:46">
      <c r="G264" s="12"/>
      <c r="H264" s="30"/>
      <c r="I264" s="12"/>
      <c r="J264" s="280"/>
      <c r="K264" s="280"/>
      <c r="L264" s="112"/>
      <c r="M264" s="30"/>
      <c r="N264" s="30"/>
      <c r="O264" s="112"/>
      <c r="P264" s="30"/>
      <c r="Q264" s="30"/>
      <c r="R264" s="30"/>
      <c r="S264" s="30"/>
      <c r="T264" s="114"/>
      <c r="U264" s="30"/>
      <c r="V264" s="114"/>
      <c r="W264" s="30"/>
      <c r="X264" s="114"/>
      <c r="AA264" s="114"/>
      <c r="AB264" s="68"/>
      <c r="AC264" s="30"/>
      <c r="AD264" s="119"/>
      <c r="AE264" s="30"/>
      <c r="AF264" s="114"/>
      <c r="AG264" s="30"/>
      <c r="AH264" s="30"/>
      <c r="AK264" s="30"/>
      <c r="AS264" s="12"/>
      <c r="AT264" s="12"/>
    </row>
    <row r="265" spans="7:46">
      <c r="G265" s="12"/>
      <c r="H265" s="30"/>
      <c r="I265" s="12"/>
      <c r="J265" s="280"/>
      <c r="K265" s="280"/>
      <c r="L265" s="112"/>
      <c r="M265" s="30"/>
      <c r="N265" s="30"/>
      <c r="O265" s="112"/>
      <c r="P265" s="30"/>
      <c r="Q265" s="30"/>
      <c r="R265" s="30"/>
      <c r="S265" s="30"/>
      <c r="T265" s="114"/>
      <c r="U265" s="30"/>
      <c r="V265" s="114"/>
      <c r="W265" s="30"/>
      <c r="X265" s="114"/>
      <c r="AA265" s="114"/>
      <c r="AB265" s="68"/>
      <c r="AC265" s="30"/>
      <c r="AD265" s="119"/>
      <c r="AE265" s="30"/>
      <c r="AF265" s="114"/>
      <c r="AG265" s="30"/>
      <c r="AH265" s="30"/>
      <c r="AK265" s="30"/>
      <c r="AS265" s="12"/>
      <c r="AT265" s="12"/>
    </row>
    <row r="266" spans="7:46">
      <c r="G266" s="12"/>
      <c r="H266" s="30"/>
      <c r="I266" s="12"/>
      <c r="J266" s="280"/>
      <c r="K266" s="280"/>
      <c r="L266" s="112"/>
      <c r="M266" s="30"/>
      <c r="N266" s="30"/>
      <c r="O266" s="112"/>
      <c r="P266" s="30"/>
      <c r="Q266" s="30"/>
      <c r="R266" s="30"/>
      <c r="S266" s="30"/>
      <c r="T266" s="114"/>
      <c r="U266" s="30"/>
      <c r="V266" s="114"/>
      <c r="W266" s="30"/>
      <c r="X266" s="114"/>
      <c r="AA266" s="114"/>
      <c r="AB266" s="68"/>
      <c r="AC266" s="30"/>
      <c r="AD266" s="119"/>
      <c r="AE266" s="30"/>
      <c r="AF266" s="114"/>
      <c r="AG266" s="30"/>
      <c r="AH266" s="30"/>
      <c r="AK266" s="30"/>
      <c r="AS266" s="12"/>
      <c r="AT266" s="12"/>
    </row>
    <row r="267" spans="7:46">
      <c r="G267" s="12"/>
      <c r="H267" s="30"/>
      <c r="I267" s="12"/>
      <c r="J267" s="280"/>
      <c r="K267" s="280"/>
      <c r="L267" s="112"/>
      <c r="M267" s="30"/>
      <c r="N267" s="30"/>
      <c r="O267" s="112"/>
      <c r="P267" s="30"/>
      <c r="Q267" s="30"/>
      <c r="R267" s="30"/>
      <c r="S267" s="30"/>
      <c r="T267" s="114"/>
      <c r="U267" s="30"/>
      <c r="V267" s="114"/>
      <c r="W267" s="30"/>
      <c r="X267" s="114"/>
      <c r="AA267" s="114"/>
      <c r="AB267" s="68"/>
      <c r="AC267" s="30"/>
      <c r="AD267" s="119"/>
      <c r="AE267" s="30"/>
      <c r="AF267" s="114"/>
      <c r="AG267" s="30"/>
      <c r="AH267" s="30"/>
      <c r="AK267" s="30"/>
      <c r="AS267" s="12"/>
      <c r="AT267" s="12"/>
    </row>
    <row r="268" spans="7:46">
      <c r="G268" s="12"/>
      <c r="H268" s="30"/>
      <c r="I268" s="12"/>
      <c r="J268" s="280"/>
      <c r="K268" s="280"/>
      <c r="L268" s="112"/>
      <c r="M268" s="30"/>
      <c r="N268" s="30"/>
      <c r="O268" s="112"/>
      <c r="P268" s="30"/>
      <c r="Q268" s="30"/>
      <c r="R268" s="30"/>
      <c r="S268" s="30"/>
      <c r="T268" s="114"/>
      <c r="U268" s="30"/>
      <c r="V268" s="114"/>
      <c r="W268" s="30"/>
      <c r="X268" s="114"/>
      <c r="AA268" s="114"/>
      <c r="AB268" s="68"/>
      <c r="AC268" s="30"/>
      <c r="AD268" s="119"/>
      <c r="AE268" s="30"/>
      <c r="AF268" s="114"/>
      <c r="AG268" s="30"/>
      <c r="AH268" s="30"/>
      <c r="AK268" s="30"/>
      <c r="AS268" s="12"/>
      <c r="AT268" s="12"/>
    </row>
    <row r="269" spans="7:46">
      <c r="G269" s="12"/>
      <c r="H269" s="30"/>
      <c r="I269" s="12"/>
      <c r="J269" s="280"/>
      <c r="K269" s="280"/>
      <c r="L269" s="112"/>
      <c r="M269" s="30"/>
      <c r="N269" s="30"/>
      <c r="O269" s="112"/>
      <c r="P269" s="30"/>
      <c r="Q269" s="30"/>
      <c r="R269" s="30"/>
      <c r="S269" s="30"/>
      <c r="T269" s="114"/>
      <c r="U269" s="30"/>
      <c r="V269" s="114"/>
      <c r="W269" s="30"/>
      <c r="X269" s="114"/>
      <c r="AA269" s="114"/>
      <c r="AB269" s="68"/>
      <c r="AC269" s="30"/>
      <c r="AD269" s="119"/>
      <c r="AE269" s="30"/>
      <c r="AF269" s="114"/>
      <c r="AG269" s="30"/>
      <c r="AH269" s="30"/>
      <c r="AK269" s="30"/>
      <c r="AS269" s="12"/>
      <c r="AT269" s="12"/>
    </row>
    <row r="270" spans="7:46">
      <c r="G270" s="12"/>
      <c r="H270" s="30"/>
      <c r="I270" s="12"/>
      <c r="J270" s="280"/>
      <c r="K270" s="280"/>
      <c r="L270" s="112"/>
      <c r="M270" s="30"/>
      <c r="N270" s="30"/>
      <c r="O270" s="112"/>
      <c r="P270" s="30"/>
      <c r="Q270" s="30"/>
      <c r="R270" s="30"/>
      <c r="S270" s="30"/>
      <c r="T270" s="114"/>
      <c r="U270" s="30"/>
      <c r="V270" s="114"/>
      <c r="W270" s="30"/>
      <c r="X270" s="114"/>
      <c r="AA270" s="114"/>
      <c r="AB270" s="68"/>
      <c r="AC270" s="30"/>
      <c r="AD270" s="119"/>
      <c r="AE270" s="30"/>
      <c r="AF270" s="114"/>
      <c r="AG270" s="30"/>
      <c r="AH270" s="30"/>
      <c r="AK270" s="30"/>
      <c r="AS270" s="12"/>
      <c r="AT270" s="12"/>
    </row>
    <row r="271" spans="7:46">
      <c r="G271" s="12"/>
      <c r="H271" s="30"/>
      <c r="I271" s="12"/>
      <c r="J271" s="280"/>
      <c r="K271" s="280"/>
      <c r="L271" s="112"/>
      <c r="M271" s="30"/>
      <c r="N271" s="30"/>
      <c r="O271" s="112"/>
      <c r="P271" s="30"/>
      <c r="Q271" s="30"/>
      <c r="R271" s="30"/>
      <c r="S271" s="30"/>
      <c r="T271" s="114"/>
      <c r="U271" s="30"/>
      <c r="V271" s="114"/>
      <c r="W271" s="30"/>
      <c r="X271" s="114"/>
      <c r="AA271" s="114"/>
      <c r="AB271" s="68"/>
      <c r="AC271" s="30"/>
      <c r="AD271" s="119"/>
      <c r="AE271" s="30"/>
      <c r="AF271" s="114"/>
      <c r="AG271" s="30"/>
      <c r="AH271" s="30"/>
      <c r="AK271" s="30"/>
      <c r="AS271" s="12"/>
      <c r="AT271" s="12"/>
    </row>
    <row r="272" spans="7:46">
      <c r="G272" s="12"/>
      <c r="H272" s="30"/>
      <c r="I272" s="12"/>
      <c r="J272" s="280"/>
      <c r="K272" s="280"/>
      <c r="L272" s="112"/>
      <c r="M272" s="30"/>
      <c r="N272" s="30"/>
      <c r="O272" s="112"/>
      <c r="P272" s="30"/>
      <c r="Q272" s="30"/>
      <c r="R272" s="30"/>
      <c r="S272" s="30"/>
      <c r="T272" s="114"/>
      <c r="U272" s="30"/>
      <c r="V272" s="114"/>
      <c r="W272" s="30"/>
      <c r="X272" s="114"/>
      <c r="AA272" s="114"/>
      <c r="AB272" s="68"/>
      <c r="AC272" s="30"/>
      <c r="AD272" s="119"/>
      <c r="AE272" s="30"/>
      <c r="AF272" s="114"/>
      <c r="AG272" s="30"/>
      <c r="AH272" s="30"/>
      <c r="AK272" s="30"/>
      <c r="AS272" s="12"/>
      <c r="AT272" s="12"/>
    </row>
    <row r="273" spans="1:46">
      <c r="G273" s="12"/>
      <c r="H273" s="30"/>
      <c r="I273" s="12"/>
      <c r="J273" s="280"/>
      <c r="K273" s="280"/>
      <c r="L273" s="112"/>
      <c r="M273" s="30"/>
      <c r="N273" s="30"/>
      <c r="O273" s="112"/>
      <c r="P273" s="30"/>
      <c r="Q273" s="30"/>
      <c r="R273" s="30"/>
      <c r="S273" s="30"/>
      <c r="T273" s="114"/>
      <c r="U273" s="30"/>
      <c r="V273" s="114"/>
      <c r="W273" s="30"/>
      <c r="X273" s="114"/>
      <c r="AA273" s="114"/>
      <c r="AB273" s="68"/>
      <c r="AC273" s="30"/>
      <c r="AD273" s="119"/>
      <c r="AE273" s="30"/>
      <c r="AF273" s="114"/>
      <c r="AG273" s="30"/>
      <c r="AH273" s="30"/>
      <c r="AK273" s="30"/>
      <c r="AS273" s="12"/>
      <c r="AT273" s="12"/>
    </row>
    <row r="274" spans="1:46">
      <c r="G274" s="12"/>
      <c r="H274" s="30"/>
      <c r="I274" s="12"/>
      <c r="J274" s="280"/>
      <c r="K274" s="280"/>
      <c r="L274" s="112"/>
      <c r="M274" s="30"/>
      <c r="N274" s="30"/>
      <c r="O274" s="112"/>
      <c r="P274" s="30"/>
      <c r="Q274" s="30"/>
      <c r="R274" s="30"/>
      <c r="S274" s="30"/>
      <c r="T274" s="114"/>
      <c r="U274" s="30"/>
      <c r="V274" s="114"/>
      <c r="W274" s="30"/>
      <c r="X274" s="114"/>
      <c r="AA274" s="114"/>
      <c r="AB274" s="68"/>
      <c r="AC274" s="30"/>
      <c r="AD274" s="119"/>
      <c r="AE274" s="30"/>
      <c r="AF274" s="114"/>
      <c r="AG274" s="30"/>
      <c r="AH274" s="30"/>
      <c r="AK274" s="30"/>
      <c r="AS274" s="12"/>
      <c r="AT274" s="12"/>
    </row>
    <row r="275" spans="1:46">
      <c r="C275" s="28"/>
      <c r="D275" s="28"/>
      <c r="E275" s="28"/>
      <c r="F275" s="28"/>
      <c r="G275" s="28"/>
      <c r="H275" s="30"/>
      <c r="I275" s="28"/>
      <c r="J275" s="280"/>
      <c r="K275" s="280"/>
      <c r="L275" s="113"/>
      <c r="M275" s="30"/>
      <c r="N275" s="30"/>
      <c r="O275" s="113"/>
      <c r="P275" s="30"/>
      <c r="Q275" s="30"/>
      <c r="R275" s="30"/>
      <c r="S275" s="30"/>
      <c r="T275" s="114"/>
      <c r="U275" s="30"/>
      <c r="V275" s="114"/>
      <c r="W275" s="30"/>
      <c r="X275" s="114"/>
      <c r="AA275" s="114"/>
      <c r="AB275" s="68"/>
      <c r="AC275" s="30"/>
      <c r="AD275" s="119"/>
      <c r="AE275" s="30"/>
      <c r="AF275" s="114"/>
      <c r="AG275" s="30"/>
      <c r="AH275" s="30"/>
      <c r="AK275" s="30"/>
      <c r="AS275" s="12"/>
      <c r="AT275" s="12"/>
    </row>
    <row r="276" spans="1:46">
      <c r="A276" s="28"/>
      <c r="B276" s="28"/>
      <c r="C276" s="30"/>
      <c r="D276" s="30"/>
      <c r="E276" s="30"/>
      <c r="F276" s="30"/>
      <c r="G276" s="30"/>
      <c r="H276" s="30"/>
      <c r="I276" s="30"/>
      <c r="J276" s="280"/>
      <c r="K276" s="280"/>
      <c r="L276" s="114"/>
      <c r="M276" s="30"/>
      <c r="N276" s="30"/>
      <c r="O276" s="114"/>
      <c r="P276" s="30"/>
      <c r="Q276" s="30"/>
      <c r="R276" s="30"/>
      <c r="S276" s="30"/>
      <c r="T276" s="114"/>
      <c r="U276" s="30"/>
      <c r="V276" s="114"/>
      <c r="W276" s="30"/>
      <c r="X276" s="114"/>
      <c r="AA276" s="114"/>
      <c r="AB276" s="68"/>
      <c r="AC276" s="30"/>
      <c r="AD276" s="119"/>
      <c r="AE276" s="30"/>
      <c r="AF276" s="114"/>
      <c r="AG276" s="30"/>
      <c r="AH276" s="30"/>
      <c r="AK276" s="30"/>
      <c r="AS276" s="12"/>
      <c r="AT276" s="12"/>
    </row>
    <row r="277" spans="1:46">
      <c r="A277" s="30"/>
      <c r="B277" s="30"/>
      <c r="C277" s="30"/>
      <c r="D277" s="30"/>
      <c r="E277" s="30"/>
      <c r="F277" s="30"/>
      <c r="G277" s="30"/>
      <c r="H277" s="30"/>
      <c r="I277" s="30"/>
      <c r="J277" s="280"/>
      <c r="K277" s="280"/>
      <c r="L277" s="114"/>
      <c r="M277" s="30"/>
      <c r="N277" s="30"/>
      <c r="O277" s="114"/>
      <c r="P277" s="30"/>
      <c r="Q277" s="30"/>
      <c r="R277" s="30"/>
      <c r="S277" s="30"/>
      <c r="T277" s="114"/>
      <c r="U277" s="30"/>
      <c r="V277" s="114"/>
      <c r="W277" s="30"/>
      <c r="X277" s="114"/>
      <c r="AA277" s="114"/>
      <c r="AB277" s="68"/>
      <c r="AC277" s="30"/>
      <c r="AD277" s="119"/>
      <c r="AE277" s="30"/>
      <c r="AF277" s="114"/>
      <c r="AG277" s="30"/>
      <c r="AH277" s="30"/>
      <c r="AK277" s="30"/>
      <c r="AS277" s="12"/>
      <c r="AT277" s="12"/>
    </row>
    <row r="278" spans="1:46">
      <c r="A278" s="30"/>
      <c r="B278" s="30"/>
      <c r="C278" s="30"/>
      <c r="D278" s="30"/>
      <c r="E278" s="30"/>
      <c r="F278" s="30"/>
      <c r="G278" s="30"/>
      <c r="H278" s="30"/>
      <c r="I278" s="30"/>
      <c r="J278" s="280"/>
      <c r="K278" s="280"/>
      <c r="L278" s="114"/>
      <c r="M278" s="30"/>
      <c r="N278" s="30"/>
      <c r="O278" s="114"/>
      <c r="P278" s="30"/>
      <c r="Q278" s="30"/>
      <c r="R278" s="30"/>
      <c r="S278" s="30"/>
      <c r="T278" s="114"/>
      <c r="U278" s="30"/>
      <c r="V278" s="114"/>
      <c r="W278" s="30"/>
      <c r="X278" s="114"/>
      <c r="AA278" s="114"/>
      <c r="AB278" s="68"/>
      <c r="AC278" s="30"/>
      <c r="AD278" s="119"/>
      <c r="AE278" s="30"/>
      <c r="AF278" s="114"/>
      <c r="AG278" s="30"/>
      <c r="AH278" s="30"/>
      <c r="AK278" s="30"/>
      <c r="AS278" s="12"/>
      <c r="AT278" s="12"/>
    </row>
    <row r="279" spans="1:46">
      <c r="A279" s="30"/>
      <c r="B279" s="30"/>
      <c r="C279" s="30"/>
      <c r="D279" s="30"/>
      <c r="E279" s="30"/>
      <c r="F279" s="30"/>
      <c r="G279" s="30"/>
      <c r="H279" s="30"/>
      <c r="I279" s="30"/>
      <c r="J279" s="280"/>
      <c r="K279" s="280"/>
      <c r="L279" s="114"/>
      <c r="M279" s="30"/>
      <c r="N279" s="30"/>
      <c r="O279" s="114"/>
      <c r="P279" s="30"/>
      <c r="Q279" s="30"/>
      <c r="R279" s="30"/>
      <c r="S279" s="30"/>
      <c r="T279" s="114"/>
      <c r="U279" s="30"/>
      <c r="V279" s="114"/>
      <c r="W279" s="30"/>
      <c r="X279" s="114"/>
      <c r="AA279" s="114"/>
      <c r="AB279" s="68"/>
      <c r="AC279" s="30"/>
      <c r="AD279" s="119"/>
      <c r="AE279" s="30"/>
      <c r="AF279" s="114"/>
      <c r="AG279" s="30"/>
      <c r="AH279" s="30"/>
      <c r="AK279" s="30"/>
      <c r="AS279" s="12"/>
      <c r="AT279" s="12"/>
    </row>
    <row r="280" spans="1:46">
      <c r="A280" s="30"/>
      <c r="B280" s="30"/>
      <c r="C280" s="30"/>
      <c r="D280" s="30"/>
      <c r="E280" s="30"/>
      <c r="F280" s="30"/>
      <c r="G280" s="30"/>
      <c r="H280" s="30"/>
      <c r="I280" s="30"/>
      <c r="J280" s="280"/>
      <c r="K280" s="280"/>
      <c r="L280" s="114"/>
      <c r="M280" s="30"/>
      <c r="N280" s="30"/>
      <c r="O280" s="114"/>
      <c r="P280" s="30"/>
      <c r="Q280" s="30"/>
      <c r="R280" s="30"/>
      <c r="S280" s="30"/>
      <c r="T280" s="114"/>
      <c r="U280" s="30"/>
      <c r="V280" s="114"/>
      <c r="W280" s="30"/>
      <c r="X280" s="114"/>
      <c r="AA280" s="114"/>
      <c r="AB280" s="68"/>
      <c r="AC280" s="30"/>
      <c r="AD280" s="119"/>
      <c r="AE280" s="30"/>
      <c r="AF280" s="114"/>
      <c r="AG280" s="30"/>
      <c r="AH280" s="30"/>
      <c r="AK280" s="30"/>
      <c r="AS280" s="12"/>
      <c r="AT280" s="12"/>
    </row>
    <row r="281" spans="1:46">
      <c r="A281" s="30"/>
      <c r="B281" s="30"/>
      <c r="C281" s="30"/>
      <c r="D281" s="30"/>
      <c r="E281" s="30"/>
      <c r="F281" s="30"/>
      <c r="G281" s="30"/>
      <c r="H281" s="30"/>
      <c r="I281" s="30"/>
      <c r="J281" s="280"/>
      <c r="K281" s="280"/>
      <c r="L281" s="114"/>
      <c r="M281" s="30"/>
      <c r="N281" s="30"/>
      <c r="O281" s="114"/>
      <c r="P281" s="30"/>
      <c r="Q281" s="30"/>
      <c r="R281" s="30"/>
      <c r="S281" s="30"/>
      <c r="T281" s="114"/>
      <c r="U281" s="30"/>
      <c r="V281" s="114"/>
      <c r="W281" s="30"/>
      <c r="X281" s="114"/>
      <c r="AA281" s="114"/>
      <c r="AB281" s="68"/>
      <c r="AC281" s="30"/>
      <c r="AD281" s="119"/>
      <c r="AE281" s="30"/>
      <c r="AF281" s="114"/>
      <c r="AG281" s="30"/>
      <c r="AH281" s="30"/>
      <c r="AK281" s="30"/>
      <c r="AS281" s="12"/>
      <c r="AT281" s="12"/>
    </row>
    <row r="282" spans="1:46">
      <c r="A282" s="30"/>
      <c r="B282" s="30"/>
      <c r="C282" s="30"/>
      <c r="D282" s="30"/>
      <c r="E282" s="30"/>
      <c r="F282" s="30"/>
      <c r="G282" s="30"/>
      <c r="H282" s="30"/>
      <c r="I282" s="30"/>
      <c r="J282" s="280"/>
      <c r="K282" s="280"/>
      <c r="L282" s="114"/>
      <c r="M282" s="30"/>
      <c r="N282" s="30"/>
      <c r="O282" s="114"/>
      <c r="P282" s="30"/>
      <c r="Q282" s="30"/>
      <c r="R282" s="30"/>
      <c r="S282" s="30"/>
      <c r="T282" s="114"/>
      <c r="U282" s="30"/>
      <c r="V282" s="114"/>
      <c r="W282" s="30"/>
      <c r="X282" s="114"/>
      <c r="AA282" s="114"/>
      <c r="AB282" s="68"/>
      <c r="AC282" s="30"/>
      <c r="AD282" s="119"/>
      <c r="AE282" s="30"/>
      <c r="AF282" s="114"/>
      <c r="AG282" s="30"/>
      <c r="AH282" s="30"/>
      <c r="AK282" s="30"/>
      <c r="AS282" s="12"/>
      <c r="AT282" s="12"/>
    </row>
    <row r="283" spans="1:46">
      <c r="A283" s="30"/>
      <c r="B283" s="30"/>
      <c r="C283" s="30"/>
      <c r="D283" s="30"/>
      <c r="E283" s="30"/>
      <c r="F283" s="30"/>
      <c r="G283" s="30"/>
      <c r="H283" s="30"/>
      <c r="I283" s="30"/>
      <c r="J283" s="280"/>
      <c r="K283" s="280"/>
      <c r="L283" s="114"/>
      <c r="M283" s="30"/>
      <c r="N283" s="30"/>
      <c r="O283" s="114"/>
      <c r="P283" s="30"/>
      <c r="Q283" s="30"/>
      <c r="R283" s="30"/>
      <c r="S283" s="30"/>
      <c r="T283" s="114"/>
      <c r="U283" s="30"/>
      <c r="V283" s="114"/>
      <c r="W283" s="30"/>
      <c r="X283" s="114"/>
      <c r="AA283" s="114"/>
      <c r="AB283" s="68"/>
      <c r="AC283" s="30"/>
      <c r="AD283" s="119"/>
      <c r="AE283" s="30"/>
      <c r="AF283" s="114"/>
      <c r="AG283" s="30"/>
      <c r="AH283" s="30"/>
      <c r="AK283" s="30"/>
      <c r="AS283" s="12"/>
      <c r="AT283" s="12"/>
    </row>
    <row r="284" spans="1:46">
      <c r="A284" s="30"/>
      <c r="B284" s="30"/>
      <c r="C284" s="30"/>
      <c r="D284" s="30"/>
      <c r="E284" s="30"/>
      <c r="F284" s="30"/>
      <c r="G284" s="30"/>
      <c r="H284" s="30"/>
      <c r="I284" s="30"/>
      <c r="J284" s="280"/>
      <c r="K284" s="280"/>
      <c r="L284" s="114"/>
      <c r="M284" s="30"/>
      <c r="N284" s="30"/>
      <c r="O284" s="114"/>
      <c r="P284" s="30"/>
      <c r="Q284" s="30"/>
      <c r="R284" s="30"/>
      <c r="S284" s="30"/>
      <c r="T284" s="114"/>
      <c r="U284" s="30"/>
      <c r="V284" s="114"/>
      <c r="W284" s="30"/>
      <c r="X284" s="114"/>
      <c r="AA284" s="114"/>
      <c r="AB284" s="68"/>
      <c r="AC284" s="30"/>
      <c r="AF284" s="114"/>
      <c r="AG284" s="30"/>
      <c r="AH284" s="30"/>
      <c r="AK284" s="30"/>
      <c r="AS284" s="12"/>
      <c r="AT284" s="12"/>
    </row>
    <row r="285" spans="1:46">
      <c r="A285" s="30"/>
      <c r="B285" s="30"/>
      <c r="C285" s="30"/>
      <c r="D285" s="30"/>
      <c r="E285" s="30"/>
      <c r="F285" s="30"/>
      <c r="G285" s="30"/>
      <c r="H285" s="30"/>
      <c r="I285" s="30"/>
      <c r="J285" s="280"/>
      <c r="K285" s="280"/>
      <c r="L285" s="114"/>
      <c r="M285" s="30"/>
      <c r="N285" s="30"/>
      <c r="O285" s="114"/>
      <c r="P285" s="30"/>
      <c r="Q285" s="30"/>
      <c r="R285" s="30"/>
      <c r="S285" s="30"/>
      <c r="T285" s="114"/>
      <c r="U285" s="30"/>
      <c r="V285" s="114"/>
      <c r="W285" s="30"/>
      <c r="X285" s="114"/>
      <c r="AA285" s="114"/>
      <c r="AB285" s="68"/>
      <c r="AC285" s="30"/>
      <c r="AF285" s="114"/>
      <c r="AG285" s="30"/>
      <c r="AH285" s="30"/>
      <c r="AK285" s="30"/>
      <c r="AS285" s="12"/>
      <c r="AT285" s="12"/>
    </row>
    <row r="286" spans="1:46">
      <c r="A286" s="30"/>
      <c r="B286" s="30"/>
      <c r="C286" s="30"/>
      <c r="D286" s="30"/>
      <c r="E286" s="30"/>
      <c r="F286" s="30"/>
      <c r="G286" s="30"/>
      <c r="H286" s="30"/>
      <c r="I286" s="30"/>
      <c r="J286" s="280"/>
      <c r="K286" s="280"/>
      <c r="L286" s="114"/>
      <c r="M286" s="30"/>
      <c r="N286" s="30"/>
      <c r="O286" s="114"/>
      <c r="P286" s="30"/>
      <c r="Q286" s="30"/>
      <c r="R286" s="30"/>
      <c r="S286" s="30"/>
      <c r="T286" s="114"/>
      <c r="U286" s="30"/>
      <c r="V286" s="114"/>
      <c r="W286" s="30"/>
      <c r="X286" s="114"/>
      <c r="AA286" s="114"/>
      <c r="AB286" s="68"/>
      <c r="AC286" s="30"/>
      <c r="AF286" s="114"/>
      <c r="AG286" s="30"/>
      <c r="AH286" s="30"/>
      <c r="AK286" s="30"/>
      <c r="AS286" s="12"/>
      <c r="AT286" s="12"/>
    </row>
    <row r="287" spans="1:46">
      <c r="A287" s="30"/>
      <c r="B287" s="30"/>
      <c r="C287" s="30"/>
      <c r="D287" s="30"/>
      <c r="E287" s="30"/>
      <c r="F287" s="30"/>
      <c r="G287" s="30"/>
      <c r="H287" s="30"/>
      <c r="I287" s="30"/>
      <c r="J287" s="280"/>
      <c r="K287" s="280"/>
      <c r="L287" s="114"/>
      <c r="M287" s="30"/>
      <c r="N287" s="30"/>
      <c r="O287" s="114"/>
      <c r="P287" s="30"/>
      <c r="Q287" s="30"/>
      <c r="R287" s="30"/>
      <c r="S287" s="30"/>
      <c r="T287" s="114"/>
      <c r="U287" s="30"/>
      <c r="V287" s="114"/>
      <c r="W287" s="30"/>
      <c r="X287" s="114"/>
      <c r="AA287" s="114"/>
      <c r="AB287" s="68"/>
      <c r="AK287" s="30"/>
      <c r="AS287" s="12"/>
      <c r="AT287" s="12"/>
    </row>
    <row r="288" spans="1:46">
      <c r="A288" s="30"/>
      <c r="B288" s="30"/>
      <c r="C288" s="30"/>
      <c r="D288" s="30"/>
      <c r="E288" s="30"/>
      <c r="F288" s="30"/>
      <c r="G288" s="30"/>
      <c r="H288" s="30"/>
      <c r="I288" s="30"/>
      <c r="J288" s="280"/>
      <c r="K288" s="280"/>
      <c r="L288" s="114"/>
      <c r="M288" s="30"/>
      <c r="N288" s="30"/>
      <c r="O288" s="114"/>
      <c r="P288" s="30"/>
      <c r="Q288" s="30"/>
      <c r="R288" s="30"/>
      <c r="S288" s="30"/>
      <c r="T288" s="114"/>
      <c r="U288" s="30"/>
      <c r="V288" s="114"/>
      <c r="W288" s="30"/>
      <c r="X288" s="114"/>
      <c r="AA288" s="114"/>
      <c r="AB288" s="68"/>
      <c r="AK288" s="30"/>
      <c r="AS288" s="12"/>
      <c r="AT288" s="12"/>
    </row>
    <row r="289" spans="1:46">
      <c r="A289" s="30"/>
      <c r="B289" s="30"/>
      <c r="C289" s="30"/>
      <c r="D289" s="30"/>
      <c r="E289" s="30"/>
      <c r="F289" s="30"/>
      <c r="G289" s="30"/>
      <c r="H289" s="30"/>
      <c r="I289" s="30"/>
      <c r="J289" s="280"/>
      <c r="K289" s="280"/>
      <c r="L289" s="114"/>
      <c r="M289" s="30"/>
      <c r="N289" s="30"/>
      <c r="O289" s="114"/>
      <c r="P289" s="30"/>
      <c r="Q289" s="30"/>
      <c r="R289" s="30"/>
      <c r="S289" s="30"/>
      <c r="T289" s="114"/>
      <c r="U289" s="30"/>
      <c r="V289" s="114"/>
      <c r="W289" s="30"/>
      <c r="X289" s="114"/>
      <c r="AA289" s="114"/>
      <c r="AB289" s="68"/>
      <c r="AK289" s="30"/>
      <c r="AS289" s="12"/>
      <c r="AT289" s="12"/>
    </row>
    <row r="290" spans="1:46">
      <c r="A290" s="30"/>
      <c r="B290" s="30"/>
      <c r="C290" s="30"/>
      <c r="D290" s="30"/>
      <c r="E290" s="30"/>
      <c r="F290" s="30"/>
      <c r="G290" s="30"/>
      <c r="H290" s="30"/>
      <c r="I290" s="30"/>
      <c r="J290" s="280"/>
      <c r="K290" s="280"/>
      <c r="L290" s="114"/>
      <c r="M290" s="30"/>
      <c r="N290" s="30"/>
      <c r="O290" s="114"/>
      <c r="P290" s="30"/>
      <c r="Q290" s="30"/>
      <c r="R290" s="30"/>
      <c r="S290" s="30"/>
      <c r="T290" s="114"/>
      <c r="U290" s="30"/>
      <c r="V290" s="114"/>
      <c r="W290" s="30"/>
      <c r="X290" s="114"/>
      <c r="AA290" s="114"/>
      <c r="AB290" s="68"/>
      <c r="AK290" s="30"/>
      <c r="AS290" s="12"/>
      <c r="AT290" s="12"/>
    </row>
    <row r="291" spans="1:46">
      <c r="A291" s="30"/>
      <c r="B291" s="30"/>
      <c r="C291" s="30"/>
      <c r="D291" s="30"/>
      <c r="E291" s="30"/>
      <c r="F291" s="30"/>
      <c r="G291" s="30"/>
      <c r="H291" s="30"/>
      <c r="I291" s="30"/>
      <c r="J291" s="280"/>
      <c r="K291" s="280"/>
      <c r="L291" s="114"/>
      <c r="M291" s="30"/>
      <c r="N291" s="30"/>
      <c r="O291" s="114"/>
      <c r="P291" s="30"/>
      <c r="Q291" s="30"/>
      <c r="R291" s="30"/>
      <c r="S291" s="30"/>
      <c r="T291" s="114"/>
      <c r="U291" s="30"/>
      <c r="V291" s="114"/>
      <c r="W291" s="30"/>
      <c r="X291" s="114"/>
      <c r="AA291" s="114"/>
      <c r="AB291" s="68"/>
      <c r="AK291" s="30"/>
      <c r="AS291" s="12"/>
      <c r="AT291" s="12"/>
    </row>
    <row r="292" spans="1:46">
      <c r="A292" s="30"/>
      <c r="B292" s="30"/>
      <c r="C292" s="30"/>
      <c r="D292" s="30"/>
      <c r="E292" s="30"/>
      <c r="F292" s="30"/>
      <c r="G292" s="30"/>
      <c r="H292" s="30"/>
      <c r="I292" s="30"/>
      <c r="J292" s="280"/>
      <c r="K292" s="280"/>
      <c r="L292" s="114"/>
      <c r="M292" s="30"/>
      <c r="N292" s="30"/>
      <c r="O292" s="114"/>
      <c r="P292" s="30"/>
      <c r="Q292" s="30"/>
      <c r="R292" s="30"/>
      <c r="S292" s="30"/>
      <c r="T292" s="114"/>
      <c r="U292" s="30"/>
      <c r="V292" s="114"/>
      <c r="W292" s="30"/>
      <c r="X292" s="114"/>
      <c r="AA292" s="114"/>
      <c r="AB292" s="68"/>
      <c r="AK292" s="30"/>
      <c r="AS292" s="12"/>
      <c r="AT292" s="12"/>
    </row>
    <row r="293" spans="1:46">
      <c r="A293" s="30"/>
      <c r="B293" s="30"/>
      <c r="C293" s="30"/>
      <c r="D293" s="30"/>
      <c r="E293" s="30"/>
      <c r="F293" s="30"/>
      <c r="G293" s="30"/>
      <c r="H293" s="30"/>
      <c r="I293" s="30"/>
      <c r="J293" s="280"/>
      <c r="K293" s="280"/>
      <c r="L293" s="114"/>
      <c r="M293" s="30"/>
      <c r="N293" s="30"/>
      <c r="O293" s="114"/>
      <c r="P293" s="30"/>
      <c r="Q293" s="30"/>
      <c r="R293" s="30"/>
      <c r="S293" s="30"/>
      <c r="T293" s="114"/>
      <c r="U293" s="30"/>
      <c r="V293" s="114"/>
      <c r="W293" s="30"/>
      <c r="X293" s="114"/>
      <c r="AA293" s="114"/>
      <c r="AB293" s="68"/>
      <c r="AK293" s="30"/>
      <c r="AS293" s="12"/>
      <c r="AT293" s="12"/>
    </row>
    <row r="294" spans="1:46">
      <c r="A294" s="30"/>
      <c r="B294" s="30"/>
      <c r="C294" s="30"/>
      <c r="D294" s="30"/>
      <c r="E294" s="30"/>
      <c r="F294" s="30"/>
      <c r="G294" s="30"/>
      <c r="H294" s="30"/>
      <c r="I294" s="30"/>
      <c r="J294" s="280"/>
      <c r="K294" s="280"/>
      <c r="L294" s="114"/>
      <c r="M294" s="30"/>
      <c r="N294" s="30"/>
      <c r="O294" s="114"/>
      <c r="P294" s="30"/>
      <c r="Q294" s="30"/>
      <c r="R294" s="30"/>
      <c r="S294" s="30"/>
      <c r="T294" s="114"/>
      <c r="U294" s="30"/>
      <c r="V294" s="114"/>
      <c r="W294" s="30"/>
      <c r="X294" s="114"/>
      <c r="AA294" s="114"/>
      <c r="AB294" s="68"/>
      <c r="AK294" s="30"/>
      <c r="AS294" s="12"/>
      <c r="AT294" s="12"/>
    </row>
    <row r="295" spans="1:46">
      <c r="A295" s="30"/>
      <c r="B295" s="30"/>
      <c r="C295" s="30"/>
      <c r="D295" s="30"/>
      <c r="E295" s="30"/>
      <c r="F295" s="30"/>
      <c r="G295" s="30"/>
      <c r="H295" s="30"/>
      <c r="I295" s="30"/>
      <c r="J295" s="280"/>
      <c r="K295" s="280"/>
      <c r="L295" s="114"/>
      <c r="M295" s="30"/>
      <c r="N295" s="30"/>
      <c r="O295" s="114"/>
      <c r="P295" s="30"/>
      <c r="Q295" s="30"/>
      <c r="R295" s="30"/>
      <c r="S295" s="30"/>
      <c r="T295" s="114"/>
      <c r="U295" s="30"/>
      <c r="V295" s="114"/>
      <c r="W295" s="30"/>
      <c r="X295" s="114"/>
      <c r="AA295" s="114"/>
      <c r="AB295" s="68"/>
      <c r="AK295" s="30"/>
      <c r="AS295" s="12"/>
      <c r="AT295" s="12"/>
    </row>
    <row r="296" spans="1:46">
      <c r="A296" s="30"/>
      <c r="B296" s="30"/>
      <c r="C296" s="30"/>
      <c r="D296" s="30"/>
      <c r="E296" s="30"/>
      <c r="F296" s="30"/>
      <c r="G296" s="30"/>
      <c r="H296" s="30"/>
      <c r="I296" s="30"/>
      <c r="J296" s="280"/>
      <c r="K296" s="280"/>
      <c r="L296" s="114"/>
      <c r="M296" s="30"/>
      <c r="N296" s="30"/>
      <c r="O296" s="114"/>
      <c r="P296" s="30"/>
      <c r="Q296" s="30"/>
      <c r="R296" s="30"/>
      <c r="S296" s="30"/>
      <c r="T296" s="114"/>
      <c r="U296" s="30"/>
      <c r="V296" s="114"/>
      <c r="W296" s="30"/>
      <c r="X296" s="114"/>
      <c r="AA296" s="114"/>
      <c r="AB296" s="68"/>
      <c r="AK296" s="30"/>
      <c r="AS296" s="12"/>
      <c r="AT296" s="12"/>
    </row>
    <row r="297" spans="1:46">
      <c r="A297" s="30"/>
      <c r="B297" s="30"/>
      <c r="C297" s="30"/>
      <c r="D297" s="30"/>
      <c r="E297" s="30"/>
      <c r="F297" s="30"/>
      <c r="G297" s="30"/>
      <c r="H297" s="30"/>
      <c r="I297" s="30"/>
      <c r="J297" s="280"/>
      <c r="K297" s="280"/>
      <c r="L297" s="114"/>
      <c r="M297" s="30"/>
      <c r="N297" s="30"/>
      <c r="O297" s="114"/>
      <c r="P297" s="30"/>
      <c r="Q297" s="30"/>
      <c r="R297" s="30"/>
      <c r="S297" s="30"/>
      <c r="T297" s="114"/>
      <c r="U297" s="30"/>
      <c r="V297" s="114"/>
      <c r="W297" s="30"/>
      <c r="X297" s="114"/>
      <c r="AA297" s="114"/>
      <c r="AB297" s="68"/>
      <c r="AK297" s="30"/>
      <c r="AS297" s="12"/>
      <c r="AT297" s="12"/>
    </row>
    <row r="298" spans="1:46">
      <c r="A298" s="30"/>
      <c r="B298" s="30"/>
      <c r="C298" s="30"/>
      <c r="D298" s="30"/>
      <c r="E298" s="30"/>
      <c r="F298" s="30"/>
      <c r="G298" s="30"/>
      <c r="H298" s="30"/>
      <c r="I298" s="30"/>
      <c r="J298" s="280"/>
      <c r="K298" s="280"/>
      <c r="L298" s="114"/>
      <c r="M298" s="30"/>
      <c r="N298" s="30"/>
      <c r="O298" s="114"/>
      <c r="P298" s="30"/>
      <c r="Q298" s="30"/>
      <c r="R298" s="30"/>
      <c r="S298" s="30"/>
      <c r="T298" s="114"/>
      <c r="U298" s="30"/>
      <c r="V298" s="114"/>
      <c r="W298" s="30"/>
      <c r="X298" s="114"/>
      <c r="AA298" s="114"/>
      <c r="AB298" s="68"/>
      <c r="AK298" s="30"/>
    </row>
    <row r="299" spans="1:46">
      <c r="A299" s="30"/>
      <c r="B299" s="30"/>
      <c r="C299" s="30"/>
      <c r="D299" s="30"/>
      <c r="E299" s="30"/>
      <c r="F299" s="30"/>
      <c r="G299" s="30"/>
      <c r="H299" s="30"/>
      <c r="I299" s="30"/>
      <c r="J299" s="280"/>
      <c r="K299" s="280"/>
      <c r="L299" s="114"/>
      <c r="M299" s="30"/>
      <c r="N299" s="30"/>
      <c r="O299" s="114"/>
      <c r="P299" s="30"/>
      <c r="Q299" s="30"/>
      <c r="R299" s="30"/>
      <c r="S299" s="30"/>
      <c r="T299" s="114"/>
      <c r="U299" s="30"/>
      <c r="V299" s="114"/>
      <c r="W299" s="30"/>
      <c r="X299" s="114"/>
      <c r="AA299" s="114"/>
      <c r="AB299" s="68"/>
      <c r="AK299" s="30"/>
    </row>
    <row r="300" spans="1:46">
      <c r="A300" s="30"/>
      <c r="B300" s="30"/>
      <c r="C300" s="30"/>
      <c r="D300" s="30"/>
      <c r="E300" s="30"/>
      <c r="F300" s="30"/>
      <c r="G300" s="30"/>
      <c r="H300" s="30"/>
      <c r="I300" s="30"/>
      <c r="J300" s="280"/>
      <c r="K300" s="280"/>
      <c r="L300" s="114"/>
      <c r="M300" s="30"/>
      <c r="N300" s="30"/>
      <c r="O300" s="114"/>
      <c r="P300" s="30"/>
      <c r="Q300" s="30"/>
      <c r="R300" s="30"/>
      <c r="S300" s="30"/>
      <c r="T300" s="114"/>
      <c r="U300" s="30"/>
      <c r="V300" s="114"/>
      <c r="W300" s="30"/>
      <c r="X300" s="114"/>
      <c r="AA300" s="114"/>
      <c r="AB300" s="68"/>
      <c r="AK300" s="30"/>
    </row>
    <row r="301" spans="1:46">
      <c r="A301" s="30"/>
      <c r="B301" s="30"/>
      <c r="C301" s="30"/>
      <c r="D301" s="30"/>
      <c r="E301" s="30"/>
      <c r="F301" s="30"/>
      <c r="G301" s="30"/>
      <c r="H301" s="30"/>
      <c r="I301" s="30"/>
      <c r="J301" s="280"/>
      <c r="K301" s="280"/>
      <c r="L301" s="114"/>
      <c r="M301" s="30"/>
      <c r="N301" s="30"/>
      <c r="O301" s="114"/>
      <c r="P301" s="30"/>
      <c r="Q301" s="30"/>
      <c r="R301" s="30"/>
      <c r="S301" s="30"/>
      <c r="T301" s="114"/>
      <c r="U301" s="30"/>
      <c r="V301" s="114"/>
      <c r="W301" s="30"/>
      <c r="X301" s="114"/>
      <c r="AA301" s="114"/>
      <c r="AB301" s="68"/>
      <c r="AK301" s="30"/>
    </row>
    <row r="302" spans="1:46">
      <c r="A302" s="30"/>
      <c r="B302" s="30"/>
      <c r="C302" s="30"/>
      <c r="D302" s="30"/>
      <c r="E302" s="30"/>
      <c r="F302" s="30"/>
      <c r="G302" s="30"/>
      <c r="H302" s="30"/>
      <c r="I302" s="30"/>
      <c r="J302" s="280"/>
      <c r="K302" s="280"/>
      <c r="L302" s="114"/>
      <c r="M302" s="30"/>
      <c r="N302" s="30"/>
      <c r="O302" s="114"/>
      <c r="P302" s="30"/>
      <c r="Q302" s="30"/>
      <c r="R302" s="30"/>
      <c r="S302" s="30"/>
      <c r="T302" s="114"/>
      <c r="U302" s="30"/>
      <c r="V302" s="114"/>
      <c r="W302" s="30"/>
      <c r="X302" s="114"/>
      <c r="AA302" s="114"/>
      <c r="AB302" s="68"/>
      <c r="AK302" s="30"/>
    </row>
    <row r="303" spans="1:46">
      <c r="A303" s="30"/>
      <c r="B303" s="30"/>
      <c r="C303" s="30"/>
      <c r="D303" s="30"/>
      <c r="E303" s="30"/>
      <c r="F303" s="30"/>
      <c r="G303" s="30"/>
      <c r="H303" s="30"/>
      <c r="I303" s="30"/>
      <c r="J303" s="280"/>
      <c r="K303" s="280"/>
      <c r="L303" s="114"/>
      <c r="M303" s="30"/>
      <c r="N303" s="30"/>
      <c r="O303" s="114"/>
      <c r="P303" s="30"/>
      <c r="Q303" s="30"/>
      <c r="R303" s="30"/>
      <c r="S303" s="30"/>
      <c r="T303" s="114"/>
      <c r="U303" s="30"/>
      <c r="V303" s="114"/>
      <c r="W303" s="30"/>
      <c r="X303" s="114"/>
      <c r="AA303" s="114"/>
      <c r="AB303" s="68"/>
      <c r="AK303" s="30"/>
    </row>
    <row r="304" spans="1:46">
      <c r="A304" s="30"/>
      <c r="B304" s="30"/>
      <c r="C304" s="30"/>
      <c r="D304" s="30"/>
      <c r="E304" s="30"/>
      <c r="F304" s="30"/>
      <c r="G304" s="30"/>
      <c r="H304" s="30"/>
      <c r="I304" s="30"/>
      <c r="J304" s="280"/>
      <c r="K304" s="280"/>
      <c r="L304" s="114"/>
      <c r="M304" s="30"/>
      <c r="N304" s="30"/>
      <c r="O304" s="114"/>
      <c r="P304" s="30"/>
      <c r="Q304" s="30"/>
      <c r="R304" s="30"/>
      <c r="S304" s="30"/>
      <c r="T304" s="114"/>
      <c r="U304" s="30"/>
      <c r="V304" s="114"/>
      <c r="W304" s="30"/>
      <c r="X304" s="114"/>
      <c r="AA304" s="114"/>
      <c r="AB304" s="68"/>
      <c r="AK304" s="30"/>
    </row>
    <row r="305" spans="1:37">
      <c r="A305" s="30"/>
      <c r="B305" s="30"/>
      <c r="C305" s="30"/>
      <c r="D305" s="30"/>
      <c r="E305" s="30"/>
      <c r="F305" s="30"/>
      <c r="G305" s="30"/>
      <c r="H305" s="30"/>
      <c r="I305" s="30"/>
      <c r="J305" s="280"/>
      <c r="K305" s="280"/>
      <c r="L305" s="114"/>
      <c r="M305" s="30"/>
      <c r="N305" s="30"/>
      <c r="O305" s="114"/>
      <c r="P305" s="30"/>
      <c r="Q305" s="30"/>
      <c r="R305" s="30"/>
      <c r="S305" s="30"/>
      <c r="T305" s="114"/>
      <c r="U305" s="30"/>
      <c r="V305" s="114"/>
      <c r="W305" s="30"/>
      <c r="X305" s="114"/>
      <c r="AA305" s="114"/>
      <c r="AB305" s="68"/>
      <c r="AK305" s="30"/>
    </row>
    <row r="306" spans="1:37">
      <c r="A306" s="30"/>
      <c r="B306" s="30"/>
      <c r="C306" s="30"/>
      <c r="D306" s="30"/>
      <c r="E306" s="30"/>
      <c r="F306" s="30"/>
      <c r="G306" s="30"/>
      <c r="H306" s="30"/>
      <c r="I306" s="30"/>
      <c r="J306" s="280"/>
      <c r="K306" s="280"/>
      <c r="L306" s="114"/>
      <c r="M306" s="30"/>
      <c r="N306" s="30"/>
      <c r="O306" s="114"/>
      <c r="P306" s="30"/>
      <c r="Q306" s="30"/>
      <c r="R306" s="30"/>
      <c r="S306" s="30"/>
      <c r="T306" s="114"/>
      <c r="U306" s="30"/>
      <c r="V306" s="114"/>
      <c r="W306" s="30"/>
      <c r="X306" s="114"/>
      <c r="AA306" s="114"/>
      <c r="AB306" s="68"/>
      <c r="AK306" s="30"/>
    </row>
    <row r="307" spans="1:37">
      <c r="A307" s="30"/>
      <c r="B307" s="30"/>
      <c r="C307" s="30"/>
      <c r="D307" s="30"/>
      <c r="E307" s="30"/>
      <c r="F307" s="30"/>
      <c r="G307" s="30"/>
      <c r="H307" s="30"/>
      <c r="I307" s="30"/>
      <c r="J307" s="280"/>
      <c r="K307" s="280"/>
      <c r="L307" s="114"/>
      <c r="M307" s="30"/>
      <c r="N307" s="30"/>
      <c r="O307" s="114"/>
      <c r="P307" s="30"/>
      <c r="Q307" s="30"/>
      <c r="R307" s="30"/>
      <c r="S307" s="30"/>
      <c r="T307" s="114"/>
      <c r="U307" s="30"/>
      <c r="V307" s="114"/>
      <c r="W307" s="30"/>
      <c r="X307" s="114"/>
      <c r="AA307" s="114"/>
      <c r="AB307" s="68"/>
      <c r="AK307" s="30"/>
    </row>
    <row r="308" spans="1:37">
      <c r="A308" s="30"/>
      <c r="B308" s="30"/>
      <c r="C308" s="30"/>
      <c r="D308" s="30"/>
      <c r="E308" s="30"/>
      <c r="F308" s="30"/>
      <c r="G308" s="30"/>
      <c r="H308" s="30"/>
      <c r="I308" s="30"/>
      <c r="J308" s="280"/>
      <c r="K308" s="280"/>
      <c r="L308" s="114"/>
      <c r="M308" s="30"/>
      <c r="N308" s="30"/>
      <c r="O308" s="114"/>
      <c r="P308" s="30"/>
      <c r="Q308" s="30"/>
      <c r="R308" s="30"/>
      <c r="S308" s="30"/>
      <c r="T308" s="114"/>
      <c r="U308" s="30"/>
      <c r="V308" s="114"/>
      <c r="W308" s="30"/>
      <c r="X308" s="114"/>
      <c r="AA308" s="114"/>
      <c r="AB308" s="68"/>
      <c r="AK308" s="30"/>
    </row>
    <row r="309" spans="1:37">
      <c r="A309" s="30"/>
      <c r="B309" s="30"/>
      <c r="C309" s="30"/>
      <c r="D309" s="30"/>
      <c r="E309" s="30"/>
      <c r="F309" s="30"/>
      <c r="G309" s="30"/>
      <c r="I309" s="30"/>
      <c r="L309" s="114"/>
      <c r="O309" s="114"/>
      <c r="R309" s="30"/>
      <c r="V309" s="114"/>
      <c r="W309" s="30"/>
      <c r="X309" s="114"/>
      <c r="AA309" s="114"/>
      <c r="AB309" s="68"/>
      <c r="AK309" s="30"/>
    </row>
    <row r="310" spans="1:37">
      <c r="A310" s="30"/>
      <c r="B310" s="30"/>
    </row>
  </sheetData>
  <mergeCells count="2">
    <mergeCell ref="H5:I5"/>
    <mergeCell ref="U5:V5"/>
  </mergeCells>
  <conditionalFormatting sqref="AV115:AW115">
    <cfRule type="cellIs" dxfId="72" priority="33" stopIfTrue="1" operator="lessThan">
      <formula>0</formula>
    </cfRule>
  </conditionalFormatting>
  <conditionalFormatting sqref="AV92:AW92">
    <cfRule type="cellIs" dxfId="71" priority="34" stopIfTrue="1" operator="greaterThan">
      <formula>0</formula>
    </cfRule>
  </conditionalFormatting>
  <conditionalFormatting sqref="AV92:AW92">
    <cfRule type="cellIs" dxfId="70" priority="32" operator="lessThan">
      <formula>0</formula>
    </cfRule>
  </conditionalFormatting>
  <conditionalFormatting sqref="S11:S28 U11:U28 M11:M28 H11:H28 P11:P28 J11:J28">
    <cfRule type="cellIs" dxfId="69" priority="20" operator="lessThan">
      <formula>0</formula>
    </cfRule>
    <cfRule type="cellIs" dxfId="68" priority="21" operator="greaterThan">
      <formula>0</formula>
    </cfRule>
  </conditionalFormatting>
  <conditionalFormatting sqref="Q11:Q28">
    <cfRule type="cellIs" dxfId="67" priority="6" operator="greaterThan">
      <formula>120</formula>
    </cfRule>
    <cfRule type="cellIs" dxfId="66" priority="8" operator="greaterThan">
      <formula>100</formula>
    </cfRule>
  </conditionalFormatting>
  <conditionalFormatting sqref="I11:I28">
    <cfRule type="cellIs" dxfId="65" priority="7" operator="greaterThan">
      <formula>1000</formula>
    </cfRule>
  </conditionalFormatting>
  <conditionalFormatting sqref="S46 U46 M46 H46 P46 J46">
    <cfRule type="cellIs" dxfId="64" priority="4" operator="lessThan">
      <formula>0</formula>
    </cfRule>
    <cfRule type="cellIs" dxfId="63" priority="5" operator="greaterThan">
      <formula>0</formula>
    </cfRule>
  </conditionalFormatting>
  <conditionalFormatting sqref="Q46">
    <cfRule type="cellIs" dxfId="62" priority="1" operator="greaterThan">
      <formula>120</formula>
    </cfRule>
    <cfRule type="cellIs" dxfId="61" priority="3" operator="greaterThan">
      <formula>100</formula>
    </cfRule>
  </conditionalFormatting>
  <conditionalFormatting sqref="I46">
    <cfRule type="cellIs" dxfId="60" priority="2" operator="greaterThan">
      <formula>1000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27E8-C2E8-45F0-A9AE-B0438946D6EB}">
  <dimension ref="A1:AY338"/>
  <sheetViews>
    <sheetView zoomScale="87" zoomScaleNormal="87" workbookViewId="0">
      <selection activeCell="A9" sqref="A9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6328125" customWidth="1"/>
    <col min="8" max="8" width="6.54296875" customWidth="1"/>
    <col min="9" max="9" width="6.36328125" customWidth="1"/>
    <col min="10" max="10" width="6.6328125" customWidth="1"/>
    <col min="11" max="11" width="5.6328125" style="98" customWidth="1"/>
    <col min="12" max="12" width="6.08984375" customWidth="1"/>
    <col min="13" max="13" width="5.54296875" style="98" customWidth="1"/>
    <col min="14" max="15" width="6" customWidth="1"/>
    <col min="16" max="16" width="7.08984375" customWidth="1"/>
    <col min="17" max="17" width="6.36328125" customWidth="1"/>
    <col min="18" max="18" width="7.453125" style="98" customWidth="1"/>
    <col min="19" max="19" width="5.90625" customWidth="1"/>
    <col min="20" max="20" width="6.36328125" style="98" customWidth="1"/>
    <col min="21" max="21" width="7" customWidth="1"/>
    <col min="22" max="22" width="8.81640625" style="98" customWidth="1"/>
    <col min="23" max="23" width="7.36328125" style="9" customWidth="1"/>
    <col min="24" max="24" width="7.36328125" customWidth="1"/>
    <col min="25" max="25" width="7.54296875" style="98" customWidth="1"/>
    <col min="26" max="26" width="8.54296875" style="9" customWidth="1"/>
    <col min="27" max="27" width="8" customWidth="1"/>
    <col min="28" max="28" width="5.90625" style="117" customWidth="1"/>
    <col min="29" max="29" width="8.36328125" customWidth="1"/>
    <col min="30" max="30" width="5.54296875" style="98" customWidth="1"/>
    <col min="31" max="31" width="7.81640625" customWidth="1"/>
    <col min="32" max="32" width="7.54296875" customWidth="1"/>
    <col min="33" max="33" width="6.90625" customWidth="1"/>
    <col min="35" max="35" width="6.90625" customWidth="1"/>
    <col min="36" max="36" width="12.36328125" customWidth="1"/>
    <col min="37" max="37" width="14.54296875" customWidth="1"/>
    <col min="45" max="45" width="14" customWidth="1"/>
    <col min="46" max="46" width="12.54296875" customWidth="1"/>
    <col min="47" max="47" width="10.90625" customWidth="1"/>
  </cols>
  <sheetData>
    <row r="1" spans="1:51"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1:51" s="162" customFormat="1" ht="31.8">
      <c r="A2"/>
      <c r="B2"/>
      <c r="C2"/>
      <c r="D2"/>
      <c r="E2"/>
      <c r="F2"/>
      <c r="G2"/>
      <c r="H2"/>
      <c r="I2"/>
      <c r="J2"/>
      <c r="K2" s="98"/>
      <c r="L2"/>
      <c r="M2" s="98"/>
      <c r="N2"/>
      <c r="O2"/>
      <c r="P2"/>
      <c r="Q2"/>
      <c r="R2" s="98"/>
      <c r="S2"/>
      <c r="T2" s="98"/>
      <c r="U2"/>
      <c r="V2" s="98"/>
      <c r="W2" s="9"/>
      <c r="X2"/>
      <c r="Y2" s="98"/>
      <c r="Z2" s="9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51" ht="16.5" customHeight="1"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51"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51" ht="15.6"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5"/>
      <c r="AN5" s="5"/>
      <c r="AR5" s="5"/>
    </row>
    <row r="6" spans="1:51" ht="15.75" customHeight="1"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S6" s="5"/>
    </row>
    <row r="7" spans="1:51" ht="17.25" customHeight="1"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51" ht="15" customHeight="1"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51"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</row>
    <row r="10" spans="1:51" ht="15.6">
      <c r="AA10" s="4"/>
      <c r="AB10" s="50"/>
      <c r="AC10" s="50"/>
      <c r="AD10" s="1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spans="1:51" ht="15.6">
      <c r="AA11" s="4"/>
      <c r="AB11" s="4"/>
      <c r="AC11" s="4"/>
      <c r="AD11" s="4"/>
      <c r="AE11" s="4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spans="1:51" ht="15.6">
      <c r="AA12" s="4"/>
      <c r="AB12" s="4"/>
      <c r="AC12" s="4"/>
      <c r="AD12" s="1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1" ht="15.6">
      <c r="AA13" s="4"/>
      <c r="AB13" s="4"/>
      <c r="AC13" s="4"/>
      <c r="AD13" s="1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spans="1:51" ht="15.6">
      <c r="AA14" s="4"/>
      <c r="AB14" s="4"/>
      <c r="AC14" s="4"/>
      <c r="AD14" s="11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spans="1:51" ht="15.6">
      <c r="AA15" s="4"/>
      <c r="AB15" s="4"/>
      <c r="AC15" s="4"/>
      <c r="AD15" s="11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spans="1:51" ht="15.6">
      <c r="AA16" s="4"/>
      <c r="AB16" s="4"/>
      <c r="AC16" s="4"/>
      <c r="AD16" s="11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spans="11:51" ht="15.6">
      <c r="AA17" s="4"/>
      <c r="AB17" s="4"/>
      <c r="AC17" s="4"/>
      <c r="AD17" s="11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spans="11:51" ht="15.6">
      <c r="AA18" s="4"/>
      <c r="AB18" s="4"/>
      <c r="AC18" s="4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spans="11:51" ht="15.6">
      <c r="AA19" s="4"/>
      <c r="AB19" s="4"/>
      <c r="AC19" s="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spans="11:51" ht="15.6">
      <c r="AA20" s="4"/>
      <c r="AB20" s="4"/>
      <c r="AC20" s="4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spans="11:51" ht="15.6">
      <c r="AA21" s="4"/>
      <c r="AB21" s="4"/>
      <c r="AC21" s="4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spans="11:51" ht="15.6">
      <c r="AA22" s="4"/>
      <c r="AB22" s="4"/>
      <c r="AC22" s="4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11:51" ht="15.6">
      <c r="AA23" s="4"/>
      <c r="AB23" s="4"/>
      <c r="AC23" s="4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spans="11:51" ht="15.6">
      <c r="AA24" s="4"/>
      <c r="AB24" s="4"/>
      <c r="AC24" s="4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1:51" ht="16.5" customHeight="1">
      <c r="AA25" s="4"/>
      <c r="AB25" s="4"/>
      <c r="AC25" s="4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spans="11:51" ht="16.5" customHeight="1">
      <c r="AB26" s="4"/>
      <c r="AC26" s="4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spans="11:51" ht="15.6">
      <c r="AA27" s="2"/>
      <c r="AB27" s="4"/>
      <c r="AC27" s="4"/>
      <c r="AD27"/>
    </row>
    <row r="28" spans="11:51" ht="17.25" customHeight="1">
      <c r="AA28" s="2"/>
      <c r="AB28" s="4"/>
      <c r="AC28" s="4"/>
      <c r="AD28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spans="11:51" ht="17.25" customHeight="1">
      <c r="AA29" s="2"/>
      <c r="AB29" s="4"/>
      <c r="AC29" s="4"/>
      <c r="AD29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spans="11:51" ht="15.6">
      <c r="K30"/>
      <c r="M30"/>
      <c r="AA30" s="2"/>
      <c r="AB30" s="4"/>
      <c r="AC30" s="4"/>
      <c r="AD30"/>
    </row>
    <row r="31" spans="11:51" ht="16.649999999999999" customHeight="1">
      <c r="K31"/>
      <c r="M31"/>
      <c r="AA31" s="4"/>
      <c r="AB31" s="4"/>
      <c r="AC31" s="4"/>
      <c r="AD31"/>
    </row>
    <row r="32" spans="11:51">
      <c r="K32"/>
      <c r="M32"/>
      <c r="AA32" s="4"/>
      <c r="AB32" s="4"/>
      <c r="AC32" s="4"/>
      <c r="AD32" s="4"/>
      <c r="AE32" s="4"/>
    </row>
    <row r="33" spans="11:37" ht="15.6">
      <c r="K33"/>
      <c r="M33"/>
      <c r="T33" s="50"/>
      <c r="U33" s="3"/>
      <c r="V33" s="50"/>
      <c r="X33" s="1"/>
      <c r="Y33" s="50"/>
      <c r="AA33" s="51"/>
      <c r="AB33" s="4"/>
      <c r="AC33" s="4"/>
      <c r="AD33" s="1"/>
      <c r="AE33" s="16"/>
    </row>
    <row r="34" spans="11:37" ht="15.6">
      <c r="K34"/>
      <c r="M34"/>
      <c r="T34" s="50"/>
      <c r="U34" s="3"/>
      <c r="V34" s="50"/>
      <c r="X34" s="1"/>
      <c r="Y34" s="50"/>
      <c r="AA34" s="51"/>
      <c r="AB34" s="4"/>
      <c r="AC34" s="4"/>
      <c r="AD34" s="1"/>
      <c r="AE34" s="16"/>
    </row>
    <row r="35" spans="11:37" ht="15.6">
      <c r="K35"/>
      <c r="M35"/>
      <c r="T35" s="50"/>
      <c r="U35" s="3"/>
      <c r="V35" s="50"/>
      <c r="X35" s="1"/>
      <c r="Y35" s="50"/>
      <c r="AA35" s="51"/>
      <c r="AB35" s="4"/>
      <c r="AC35" s="4"/>
      <c r="AD35" s="1"/>
      <c r="AE35" s="16"/>
      <c r="AG35" s="2"/>
      <c r="AH35" s="2"/>
      <c r="AI35" s="2"/>
    </row>
    <row r="36" spans="11:37" ht="15.6">
      <c r="K36"/>
      <c r="M36"/>
      <c r="T36" s="50"/>
      <c r="U36" s="3"/>
      <c r="V36" s="50"/>
      <c r="X36" s="1"/>
      <c r="Y36" s="50"/>
      <c r="AA36" s="51"/>
      <c r="AB36" s="4"/>
      <c r="AC36" s="4"/>
      <c r="AD36" s="1"/>
      <c r="AE36" s="16"/>
      <c r="AG36" s="2"/>
      <c r="AH36" s="2"/>
      <c r="AI36" s="4"/>
      <c r="AJ36" s="4"/>
      <c r="AK36" s="4"/>
    </row>
    <row r="37" spans="11:37" ht="15.6">
      <c r="K37"/>
      <c r="M37"/>
      <c r="T37" s="50"/>
      <c r="U37" s="3"/>
      <c r="V37" s="50"/>
      <c r="X37" s="1"/>
      <c r="Y37" s="50"/>
      <c r="AA37" s="51"/>
      <c r="AB37" s="4"/>
      <c r="AC37" s="4"/>
      <c r="AD37" s="11"/>
      <c r="AE37" s="16"/>
      <c r="AG37" s="1"/>
      <c r="AH37" s="1"/>
      <c r="AI37" s="9"/>
      <c r="AJ37" s="9"/>
      <c r="AK37" s="9"/>
    </row>
    <row r="38" spans="11:37" ht="15.6">
      <c r="K38"/>
      <c r="M38"/>
      <c r="T38" s="50"/>
      <c r="U38" s="3"/>
      <c r="V38" s="50"/>
      <c r="X38" s="1"/>
      <c r="Y38" s="50"/>
      <c r="AA38" s="51"/>
      <c r="AB38" s="4"/>
      <c r="AC38" s="4"/>
      <c r="AD38" s="11"/>
      <c r="AE38" s="16"/>
      <c r="AG38" s="1"/>
      <c r="AH38" s="1"/>
      <c r="AI38" s="9"/>
      <c r="AJ38" s="9"/>
      <c r="AK38" s="9"/>
    </row>
    <row r="39" spans="11:37" ht="15.6">
      <c r="T39" s="50"/>
      <c r="U39" s="3"/>
      <c r="V39" s="50"/>
      <c r="X39" s="1"/>
      <c r="Y39" s="50"/>
      <c r="AA39" s="51"/>
      <c r="AB39" s="4"/>
      <c r="AC39" s="4"/>
      <c r="AD39" s="11"/>
      <c r="AE39" s="16"/>
      <c r="AG39" s="1"/>
      <c r="AH39" s="1"/>
      <c r="AI39" s="9"/>
      <c r="AJ39" s="9"/>
      <c r="AK39" s="9"/>
    </row>
    <row r="40" spans="11:37" ht="15.6">
      <c r="K40"/>
      <c r="M40"/>
      <c r="T40" s="50"/>
      <c r="U40" s="3"/>
      <c r="V40" s="50"/>
      <c r="X40" s="1"/>
      <c r="Y40" s="50"/>
      <c r="AA40" s="51"/>
      <c r="AB40" s="4"/>
      <c r="AC40" s="4"/>
      <c r="AD40" s="11"/>
      <c r="AE40" s="16"/>
      <c r="AG40" s="1"/>
      <c r="AH40" s="1"/>
      <c r="AI40" s="9"/>
      <c r="AJ40" s="9"/>
      <c r="AK40" s="9"/>
    </row>
    <row r="41" spans="11:37" ht="15.6">
      <c r="T41" s="50"/>
      <c r="U41" s="3"/>
      <c r="V41" s="50"/>
      <c r="X41" s="1"/>
      <c r="Y41" s="50"/>
      <c r="AA41" s="51"/>
      <c r="AB41" s="4"/>
      <c r="AC41" s="4"/>
      <c r="AD41" s="5"/>
      <c r="AE41" s="16"/>
      <c r="AG41" s="1"/>
      <c r="AH41" s="1"/>
      <c r="AI41" s="9"/>
      <c r="AJ41" s="9"/>
      <c r="AK41" s="9"/>
    </row>
    <row r="42" spans="11:37" ht="15.6">
      <c r="K42"/>
      <c r="M42"/>
      <c r="T42" s="50"/>
      <c r="U42" s="3"/>
      <c r="V42" s="50"/>
      <c r="X42" s="1"/>
      <c r="Y42" s="50"/>
      <c r="AA42" s="51"/>
      <c r="AB42" s="4"/>
      <c r="AC42" s="4"/>
      <c r="AD42" s="5"/>
      <c r="AE42" s="16"/>
      <c r="AG42" s="1"/>
      <c r="AH42" s="1"/>
      <c r="AI42" s="9"/>
      <c r="AJ42" s="9"/>
      <c r="AK42" s="9"/>
    </row>
    <row r="43" spans="11:37" ht="15.6">
      <c r="T43" s="50"/>
      <c r="U43" s="3"/>
      <c r="V43" s="50"/>
      <c r="X43" s="1"/>
      <c r="Y43" s="50"/>
      <c r="AA43" s="51"/>
      <c r="AB43" s="4"/>
      <c r="AC43" s="4"/>
      <c r="AD43" s="5"/>
      <c r="AE43" s="16"/>
      <c r="AG43" s="1"/>
      <c r="AH43" s="1"/>
      <c r="AI43" s="9"/>
      <c r="AJ43" s="9"/>
      <c r="AK43" s="9"/>
    </row>
    <row r="44" spans="11:37" ht="15.6">
      <c r="K44"/>
      <c r="M44"/>
      <c r="T44" s="50"/>
      <c r="U44" s="3"/>
      <c r="V44" s="50"/>
      <c r="X44" s="1"/>
      <c r="Y44" s="50"/>
      <c r="AA44" s="51"/>
      <c r="AB44" s="4"/>
      <c r="AC44" s="4"/>
      <c r="AD44" s="5"/>
      <c r="AE44" s="16"/>
      <c r="AG44" s="1"/>
      <c r="AH44" s="1"/>
      <c r="AI44" s="9"/>
      <c r="AJ44" s="9"/>
      <c r="AK44" s="9"/>
    </row>
    <row r="45" spans="11:37" ht="15.6">
      <c r="T45" s="50"/>
      <c r="U45" s="3"/>
      <c r="V45" s="50"/>
      <c r="X45" s="1"/>
      <c r="Y45" s="50"/>
      <c r="AA45" s="51"/>
      <c r="AB45" s="4"/>
      <c r="AC45" s="4"/>
      <c r="AD45" s="5"/>
      <c r="AE45" s="16"/>
      <c r="AG45" s="1"/>
      <c r="AH45" s="1"/>
      <c r="AI45" s="9"/>
      <c r="AJ45" s="9"/>
      <c r="AK45" s="9"/>
    </row>
    <row r="46" spans="11:37" ht="15.6">
      <c r="K46"/>
      <c r="M46"/>
      <c r="T46" s="50"/>
      <c r="U46" s="3"/>
      <c r="V46" s="50"/>
      <c r="X46" s="1"/>
      <c r="Y46" s="50"/>
      <c r="AA46" s="51"/>
      <c r="AB46" s="4"/>
      <c r="AC46" s="4"/>
      <c r="AD46" s="5"/>
      <c r="AE46" s="16"/>
      <c r="AG46" s="11"/>
      <c r="AH46" s="11"/>
      <c r="AI46" s="9"/>
      <c r="AJ46" s="9"/>
      <c r="AK46" s="9"/>
    </row>
    <row r="47" spans="11:37" ht="15.6">
      <c r="T47" s="50"/>
      <c r="U47" s="3"/>
      <c r="V47" s="50"/>
      <c r="X47" s="1"/>
      <c r="Y47" s="50"/>
      <c r="AA47" s="51"/>
      <c r="AB47" s="4"/>
      <c r="AC47" s="4"/>
      <c r="AD47" s="5"/>
      <c r="AE47" s="16"/>
      <c r="AG47" s="11"/>
      <c r="AH47" s="11"/>
      <c r="AI47" s="9"/>
      <c r="AJ47" s="9"/>
      <c r="AK47" s="9"/>
    </row>
    <row r="48" spans="11:37">
      <c r="K48"/>
      <c r="M48"/>
      <c r="T48" s="50"/>
      <c r="U48" s="3"/>
      <c r="V48" s="50"/>
      <c r="X48" s="1"/>
      <c r="Y48" s="50"/>
      <c r="AA48" s="51"/>
      <c r="AB48" s="116"/>
      <c r="AC48" s="1"/>
      <c r="AD48"/>
    </row>
    <row r="49" spans="11:42" ht="15.6">
      <c r="T49" s="50"/>
      <c r="U49" s="3"/>
      <c r="V49" s="50"/>
      <c r="X49" s="1"/>
      <c r="Y49" s="50"/>
      <c r="AA49" s="51"/>
      <c r="AB49" s="116"/>
      <c r="AC49" s="1"/>
      <c r="AD49" s="4"/>
      <c r="AE49" s="4"/>
      <c r="AG49" s="1"/>
      <c r="AH49" s="5"/>
    </row>
    <row r="50" spans="11:42" ht="15.6">
      <c r="K50"/>
      <c r="M50"/>
      <c r="T50" s="50"/>
      <c r="U50" s="3"/>
      <c r="V50" s="50"/>
      <c r="X50" s="1"/>
      <c r="Y50" s="50"/>
      <c r="AA50" s="51"/>
      <c r="AB50" s="116"/>
      <c r="AC50" s="1"/>
      <c r="AD50" s="99"/>
      <c r="AE50" s="51"/>
      <c r="AF50" s="1"/>
      <c r="AG50" s="1"/>
      <c r="AH50" s="1"/>
      <c r="AJ50" s="1"/>
      <c r="AK50" s="1"/>
      <c r="AL50" s="1"/>
      <c r="AM50" s="1"/>
      <c r="AN50" s="1"/>
      <c r="AO50" s="1"/>
      <c r="AP50" s="5"/>
    </row>
    <row r="51" spans="11:42">
      <c r="T51" s="50"/>
      <c r="U51" s="3"/>
      <c r="V51" s="50"/>
      <c r="X51" s="1"/>
      <c r="Y51" s="50"/>
      <c r="AA51" s="51"/>
      <c r="AB51" s="116"/>
      <c r="AC51" s="1"/>
      <c r="AD51" s="99"/>
      <c r="AE51" s="51"/>
      <c r="AF51" s="1"/>
      <c r="AG51" s="1"/>
      <c r="AH51" s="1"/>
      <c r="AJ51" s="1"/>
      <c r="AK51" s="1"/>
      <c r="AL51" s="1"/>
      <c r="AM51" s="1"/>
      <c r="AN51" s="1"/>
      <c r="AO51" s="1"/>
      <c r="AP51" s="1"/>
    </row>
    <row r="52" spans="11:42">
      <c r="K52"/>
      <c r="M52"/>
      <c r="T52" s="50"/>
      <c r="U52" s="3"/>
      <c r="V52" s="50"/>
      <c r="X52" s="1"/>
      <c r="Y52" s="50"/>
      <c r="AA52" s="51"/>
      <c r="AB52" s="116"/>
      <c r="AC52" s="1"/>
      <c r="AD52" s="99"/>
      <c r="AE52" s="51"/>
      <c r="AF52" s="1"/>
      <c r="AG52" s="1"/>
      <c r="AH52" s="1"/>
      <c r="AJ52" s="1"/>
      <c r="AK52" s="1"/>
      <c r="AL52" s="1"/>
      <c r="AM52" s="1"/>
      <c r="AN52" s="1"/>
      <c r="AO52" s="1"/>
      <c r="AP52" s="1"/>
    </row>
    <row r="53" spans="11:42">
      <c r="T53" s="50"/>
      <c r="U53" s="3"/>
      <c r="V53" s="50"/>
      <c r="X53" s="1"/>
      <c r="Y53" s="50"/>
      <c r="AA53" s="51"/>
      <c r="AB53" s="116"/>
      <c r="AC53" s="1"/>
      <c r="AD53" s="99"/>
      <c r="AE53" s="51"/>
      <c r="AF53" s="1"/>
      <c r="AG53" s="1"/>
      <c r="AH53" s="1"/>
      <c r="AJ53" s="1"/>
      <c r="AK53" s="1"/>
      <c r="AL53" s="1"/>
      <c r="AM53" s="1"/>
      <c r="AN53" s="1"/>
      <c r="AO53" s="1"/>
      <c r="AP53" s="1"/>
    </row>
    <row r="54" spans="11:42">
      <c r="K54"/>
      <c r="M54"/>
      <c r="T54" s="50"/>
      <c r="U54" s="3"/>
      <c r="V54" s="50"/>
      <c r="X54" s="1"/>
      <c r="Y54" s="50"/>
      <c r="AA54" s="51"/>
      <c r="AB54" s="116"/>
      <c r="AC54" s="1"/>
      <c r="AD54" s="99"/>
      <c r="AE54" s="51"/>
      <c r="AF54" s="1"/>
      <c r="AG54" s="1"/>
      <c r="AH54" s="1"/>
      <c r="AJ54" s="1"/>
      <c r="AK54" s="1"/>
      <c r="AL54" s="1"/>
      <c r="AM54" s="1"/>
      <c r="AN54" s="1"/>
      <c r="AO54" s="1"/>
      <c r="AP54" s="1"/>
    </row>
    <row r="55" spans="11:42">
      <c r="T55" s="50"/>
      <c r="U55" s="3"/>
      <c r="V55" s="50"/>
      <c r="X55" s="1"/>
      <c r="Y55" s="50"/>
      <c r="AA55" s="51"/>
      <c r="AB55" s="116"/>
      <c r="AC55" s="1"/>
      <c r="AD55" s="99"/>
      <c r="AE55" s="51"/>
      <c r="AF55" s="1"/>
      <c r="AG55" s="1"/>
      <c r="AH55" s="1"/>
      <c r="AJ55" s="1"/>
      <c r="AK55" s="1"/>
      <c r="AL55" s="1"/>
      <c r="AM55" s="1"/>
      <c r="AN55" s="1"/>
      <c r="AO55" s="1"/>
      <c r="AP55" s="1"/>
    </row>
    <row r="56" spans="11:42">
      <c r="K56"/>
      <c r="M56"/>
      <c r="T56" s="50"/>
      <c r="U56" s="3"/>
      <c r="V56" s="50"/>
      <c r="X56" s="1"/>
      <c r="Y56" s="50"/>
      <c r="AA56" s="51"/>
      <c r="AB56" s="116"/>
      <c r="AC56" s="1"/>
      <c r="AD56" s="99"/>
      <c r="AE56" s="51"/>
      <c r="AF56" s="1"/>
      <c r="AG56" s="1"/>
      <c r="AH56" s="1"/>
      <c r="AJ56" s="1"/>
      <c r="AK56" s="1"/>
      <c r="AL56" s="1"/>
      <c r="AM56" s="1"/>
      <c r="AN56" s="1"/>
      <c r="AO56" s="1"/>
      <c r="AP56" s="1"/>
    </row>
    <row r="57" spans="11:42">
      <c r="T57" s="50"/>
      <c r="U57" s="3"/>
      <c r="V57" s="50"/>
      <c r="X57" s="1"/>
      <c r="Y57" s="50"/>
      <c r="AA57" s="51"/>
      <c r="AB57" s="116"/>
      <c r="AC57" s="1"/>
      <c r="AD57" s="99"/>
      <c r="AE57" s="51"/>
      <c r="AF57" s="1"/>
      <c r="AG57" s="1"/>
      <c r="AH57" s="1"/>
      <c r="AJ57" s="1"/>
      <c r="AK57" s="1"/>
      <c r="AL57" s="1"/>
      <c r="AM57" s="1"/>
      <c r="AN57" s="1"/>
      <c r="AO57" s="1"/>
      <c r="AP57" s="1"/>
    </row>
    <row r="58" spans="11:42">
      <c r="K58"/>
      <c r="M58"/>
      <c r="T58" s="50"/>
      <c r="U58" s="3"/>
      <c r="V58" s="50"/>
      <c r="X58" s="1"/>
      <c r="Y58" s="50"/>
      <c r="AA58" s="51"/>
      <c r="AB58" s="116"/>
      <c r="AC58" s="1"/>
      <c r="AD58" s="99"/>
      <c r="AE58" s="51"/>
      <c r="AF58" s="1"/>
      <c r="AG58" s="1"/>
      <c r="AH58" s="1"/>
      <c r="AJ58" s="1"/>
      <c r="AK58" s="1"/>
      <c r="AL58" s="1"/>
      <c r="AM58" s="1"/>
      <c r="AN58" s="1"/>
      <c r="AO58" s="1"/>
      <c r="AP58" s="1"/>
    </row>
    <row r="59" spans="11:42">
      <c r="T59" s="50"/>
      <c r="U59" s="3"/>
      <c r="V59" s="50"/>
      <c r="X59" s="1"/>
      <c r="Y59" s="50"/>
      <c r="AA59" s="51"/>
      <c r="AB59" s="116"/>
      <c r="AC59" s="1"/>
      <c r="AD59" s="99"/>
      <c r="AE59" s="51"/>
      <c r="AF59" s="1"/>
      <c r="AG59" s="1"/>
      <c r="AH59" s="1"/>
      <c r="AJ59" s="1"/>
      <c r="AK59" s="1"/>
      <c r="AL59" s="1"/>
      <c r="AM59" s="1"/>
      <c r="AN59" s="1"/>
      <c r="AO59" s="1"/>
      <c r="AP59" s="1"/>
    </row>
    <row r="60" spans="11:42">
      <c r="K60"/>
      <c r="M60"/>
      <c r="T60" s="50"/>
      <c r="U60" s="3"/>
      <c r="V60" s="50"/>
      <c r="X60" s="1"/>
      <c r="Y60" s="50"/>
      <c r="AA60" s="51"/>
      <c r="AB60" s="116"/>
      <c r="AC60" s="1"/>
      <c r="AD60" s="99"/>
      <c r="AE60" s="51"/>
      <c r="AF60" s="1"/>
      <c r="AG60" s="1"/>
      <c r="AH60" s="1"/>
      <c r="AJ60" s="1"/>
      <c r="AK60" s="1"/>
      <c r="AL60" s="1"/>
      <c r="AM60" s="1"/>
      <c r="AN60" s="1"/>
      <c r="AO60" s="1"/>
      <c r="AP60" s="1"/>
    </row>
    <row r="61" spans="11:42">
      <c r="T61" s="50"/>
      <c r="U61" s="3"/>
      <c r="V61" s="50"/>
      <c r="X61" s="1"/>
      <c r="Y61" s="50"/>
      <c r="AA61" s="51"/>
      <c r="AB61" s="116"/>
      <c r="AC61" s="1"/>
      <c r="AD61" s="99"/>
      <c r="AE61" s="51"/>
      <c r="AF61" s="1"/>
      <c r="AG61" s="1"/>
      <c r="AH61" s="1"/>
      <c r="AJ61" s="1"/>
      <c r="AK61" s="1"/>
      <c r="AL61" s="1"/>
      <c r="AM61" s="1"/>
      <c r="AN61" s="1"/>
      <c r="AO61" s="1"/>
      <c r="AP61" s="1"/>
    </row>
    <row r="62" spans="11:42">
      <c r="K62"/>
      <c r="M62"/>
      <c r="T62" s="50"/>
      <c r="U62" s="3"/>
      <c r="V62" s="50"/>
      <c r="X62" s="1"/>
      <c r="Y62" s="50"/>
      <c r="AA62" s="51"/>
      <c r="AB62" s="116"/>
      <c r="AC62" s="1"/>
      <c r="AD62" s="99"/>
      <c r="AE62" s="51"/>
      <c r="AF62" s="1"/>
      <c r="AG62" s="1"/>
      <c r="AH62" s="1"/>
      <c r="AJ62" s="1"/>
      <c r="AK62" s="1"/>
      <c r="AL62" s="1"/>
      <c r="AM62" s="1"/>
      <c r="AN62" s="1"/>
      <c r="AO62" s="1"/>
      <c r="AP62" s="1"/>
    </row>
    <row r="63" spans="11:42">
      <c r="T63" s="50"/>
      <c r="U63" s="3"/>
      <c r="V63" s="50"/>
      <c r="X63" s="1"/>
      <c r="Y63" s="50"/>
      <c r="AA63" s="51"/>
      <c r="AB63" s="116"/>
      <c r="AC63" s="1"/>
      <c r="AD63" s="99"/>
      <c r="AE63" s="51"/>
      <c r="AF63" s="1"/>
      <c r="AG63" s="1"/>
      <c r="AH63" s="1"/>
      <c r="AJ63" s="1"/>
      <c r="AK63" s="1"/>
      <c r="AL63" s="1"/>
      <c r="AM63" s="1"/>
      <c r="AN63" s="1"/>
      <c r="AO63" s="1"/>
      <c r="AP63" s="1"/>
    </row>
    <row r="64" spans="11:42">
      <c r="K64"/>
      <c r="M64"/>
      <c r="T64" s="50"/>
      <c r="U64" s="3"/>
      <c r="V64" s="50"/>
      <c r="X64" s="1"/>
      <c r="Y64" s="50"/>
      <c r="AA64" s="51"/>
      <c r="AB64" s="116"/>
      <c r="AC64" s="1"/>
      <c r="AD64" s="99"/>
      <c r="AE64" s="51"/>
      <c r="AF64" s="1"/>
      <c r="AG64" s="1"/>
      <c r="AH64" s="1"/>
      <c r="AJ64" s="1"/>
      <c r="AK64" s="1"/>
      <c r="AL64" s="1"/>
      <c r="AM64" s="1"/>
      <c r="AN64" s="1"/>
      <c r="AO64" s="1"/>
      <c r="AP64" s="1"/>
    </row>
    <row r="65" spans="11:47">
      <c r="T65" s="50"/>
      <c r="U65" s="3"/>
      <c r="V65" s="50"/>
      <c r="X65" s="1"/>
      <c r="Y65" s="50"/>
      <c r="AA65" s="51"/>
      <c r="AB65" s="116"/>
      <c r="AC65" s="1"/>
      <c r="AD65" s="99"/>
      <c r="AE65" s="51"/>
      <c r="AF65" s="1"/>
      <c r="AG65" s="1"/>
      <c r="AH65" s="1"/>
      <c r="AJ65" s="1"/>
      <c r="AK65" s="1"/>
      <c r="AL65" s="1"/>
      <c r="AM65" s="1"/>
      <c r="AN65" s="1"/>
      <c r="AO65" s="1"/>
      <c r="AP65" s="1"/>
    </row>
    <row r="66" spans="11:47">
      <c r="K66"/>
      <c r="M66"/>
      <c r="T66" s="50"/>
      <c r="U66" s="3"/>
      <c r="V66" s="50"/>
      <c r="X66" s="1"/>
      <c r="Y66" s="50"/>
      <c r="AA66" s="51"/>
      <c r="AB66" s="116"/>
      <c r="AC66" s="1"/>
      <c r="AD66" s="99"/>
      <c r="AE66" s="51"/>
      <c r="AF66" s="1"/>
      <c r="AG66" s="1"/>
      <c r="AH66" s="1"/>
      <c r="AJ66" s="1"/>
      <c r="AK66" s="1"/>
      <c r="AL66" s="1"/>
      <c r="AM66" s="1"/>
      <c r="AN66" s="1"/>
      <c r="AO66" s="1"/>
      <c r="AP66" s="1"/>
    </row>
    <row r="67" spans="11:47">
      <c r="T67" s="50"/>
      <c r="U67" s="3"/>
      <c r="V67" s="50"/>
      <c r="X67" s="1"/>
      <c r="Y67" s="50"/>
      <c r="AA67" s="51"/>
      <c r="AB67" s="116"/>
      <c r="AC67" s="1"/>
      <c r="AD67" s="99"/>
      <c r="AE67" s="51"/>
      <c r="AF67" s="1"/>
      <c r="AG67" s="1"/>
      <c r="AH67" s="1"/>
      <c r="AJ67" s="1"/>
      <c r="AK67" s="1"/>
      <c r="AL67" s="1"/>
      <c r="AM67" s="1"/>
      <c r="AN67" s="1"/>
      <c r="AO67" s="1"/>
      <c r="AP67" s="1"/>
    </row>
    <row r="68" spans="11:47">
      <c r="K68"/>
      <c r="M68"/>
      <c r="T68" s="50"/>
      <c r="U68" s="3"/>
      <c r="V68" s="50"/>
      <c r="X68" s="1"/>
      <c r="Y68" s="50"/>
      <c r="AA68" s="51"/>
      <c r="AB68" s="116"/>
      <c r="AC68" s="1"/>
      <c r="AD68" s="99"/>
      <c r="AE68" s="51"/>
      <c r="AF68" s="1"/>
      <c r="AG68" s="1"/>
      <c r="AH68" s="1"/>
      <c r="AJ68" s="1"/>
      <c r="AK68" s="1"/>
      <c r="AL68" s="1"/>
      <c r="AM68" s="1"/>
      <c r="AN68" s="1"/>
      <c r="AO68" s="1"/>
      <c r="AP68" s="1"/>
    </row>
    <row r="69" spans="11:47">
      <c r="T69" s="50"/>
      <c r="U69" s="3"/>
      <c r="V69" s="50"/>
      <c r="X69" s="1"/>
      <c r="Y69" s="50"/>
      <c r="AA69" s="51"/>
      <c r="AB69" s="116"/>
      <c r="AC69" s="1"/>
      <c r="AD69" s="99"/>
      <c r="AE69" s="51"/>
      <c r="AF69" s="1"/>
      <c r="AG69" s="1"/>
      <c r="AH69" s="1"/>
      <c r="AJ69" s="1"/>
      <c r="AK69" s="1"/>
      <c r="AL69" s="1"/>
      <c r="AM69" s="1"/>
      <c r="AN69" s="1"/>
      <c r="AO69" s="1"/>
      <c r="AP69" s="1"/>
    </row>
    <row r="70" spans="11:47">
      <c r="K70"/>
      <c r="M70"/>
      <c r="T70" s="50"/>
      <c r="U70" s="3"/>
      <c r="V70" s="50"/>
      <c r="X70" s="1"/>
      <c r="Y70" s="50"/>
      <c r="AA70" s="51"/>
      <c r="AB70" s="116"/>
      <c r="AC70" s="1"/>
      <c r="AD70" s="99"/>
      <c r="AE70" s="51"/>
      <c r="AF70" s="1"/>
      <c r="AG70" s="1"/>
      <c r="AH70" s="1"/>
      <c r="AJ70" s="1"/>
      <c r="AK70" s="1"/>
      <c r="AL70" s="1"/>
      <c r="AM70" s="1"/>
      <c r="AN70" s="1"/>
      <c r="AO70" s="1"/>
      <c r="AP70" s="1"/>
    </row>
    <row r="71" spans="11:47">
      <c r="T71" s="50"/>
      <c r="U71" s="3"/>
      <c r="V71" s="50"/>
      <c r="X71" s="1"/>
      <c r="Y71" s="50"/>
      <c r="AA71" s="51"/>
      <c r="AB71" s="116"/>
      <c r="AC71" s="1"/>
      <c r="AD71" s="99"/>
      <c r="AE71" s="51"/>
      <c r="AF71" s="1"/>
      <c r="AG71" s="1"/>
      <c r="AH71" s="1"/>
      <c r="AJ71" s="1"/>
      <c r="AK71" s="1"/>
      <c r="AL71" s="1"/>
      <c r="AM71" s="1"/>
      <c r="AN71" s="1"/>
      <c r="AO71" s="1"/>
      <c r="AP71" s="1"/>
    </row>
    <row r="72" spans="11:47">
      <c r="K72"/>
      <c r="M72"/>
      <c r="T72" s="50"/>
      <c r="U72" s="3"/>
      <c r="V72" s="50"/>
      <c r="X72" s="1"/>
      <c r="Y72" s="50"/>
      <c r="AA72" s="51"/>
      <c r="AB72" s="116"/>
      <c r="AC72" s="1"/>
      <c r="AD72" s="99"/>
      <c r="AE72" s="51"/>
      <c r="AF72" s="1"/>
      <c r="AG72" s="1"/>
      <c r="AH72" s="1"/>
      <c r="AJ72" s="1"/>
      <c r="AK72" s="1"/>
      <c r="AL72" s="1"/>
      <c r="AM72" s="1"/>
      <c r="AN72" s="1"/>
      <c r="AO72" s="1"/>
      <c r="AP72" s="1"/>
    </row>
    <row r="73" spans="11:47">
      <c r="T73" s="50"/>
      <c r="U73" s="3"/>
      <c r="V73" s="50"/>
      <c r="X73" s="1"/>
      <c r="Y73" s="50"/>
      <c r="AA73" s="51"/>
      <c r="AB73" s="116"/>
      <c r="AC73" s="1"/>
      <c r="AD73" s="99"/>
      <c r="AE73" s="51"/>
      <c r="AF73" s="1"/>
      <c r="AG73" s="1"/>
      <c r="AH73" s="1"/>
      <c r="AJ73" s="1"/>
      <c r="AK73" s="1"/>
      <c r="AL73" s="1"/>
      <c r="AM73" s="1"/>
      <c r="AN73" s="1"/>
      <c r="AO73" s="1"/>
      <c r="AP73" s="1"/>
    </row>
    <row r="74" spans="11:47" ht="15.6">
      <c r="K74"/>
      <c r="M74"/>
      <c r="T74" s="50"/>
      <c r="U74" s="3"/>
      <c r="V74" s="50"/>
      <c r="X74" s="1"/>
      <c r="Y74" s="50"/>
      <c r="AA74" s="51"/>
      <c r="AB74" s="116"/>
      <c r="AC74" s="1"/>
      <c r="AD74" s="99"/>
      <c r="AE74" s="51"/>
      <c r="AF74" s="1"/>
      <c r="AG74" s="1"/>
      <c r="AH74" s="1"/>
      <c r="AJ74" s="1"/>
      <c r="AK74" s="1"/>
      <c r="AL74" s="1"/>
      <c r="AM74" s="1"/>
      <c r="AN74" s="1"/>
      <c r="AO74" s="1"/>
      <c r="AP74" s="1"/>
      <c r="AQ74" s="4"/>
      <c r="AR74" s="11"/>
      <c r="AS74" s="11"/>
      <c r="AT74" s="1"/>
      <c r="AU74" s="5"/>
    </row>
    <row r="75" spans="11:47" ht="15.6">
      <c r="T75" s="50"/>
      <c r="U75" s="3"/>
      <c r="V75" s="50"/>
      <c r="X75" s="1"/>
      <c r="Y75" s="50"/>
      <c r="AA75" s="51"/>
      <c r="AB75" s="116"/>
      <c r="AC75" s="1"/>
      <c r="AD75" s="99"/>
      <c r="AE75" s="51"/>
      <c r="AF75" s="1"/>
      <c r="AG75" s="1"/>
      <c r="AH75" s="1"/>
      <c r="AJ75" s="1"/>
      <c r="AK75" s="1"/>
      <c r="AL75" s="1"/>
      <c r="AM75" s="1"/>
      <c r="AN75" s="1"/>
      <c r="AO75" s="1"/>
      <c r="AP75" s="1"/>
      <c r="AQ75" s="4"/>
      <c r="AR75" s="11"/>
      <c r="AS75" s="11"/>
      <c r="AT75" s="1"/>
      <c r="AU75" s="5"/>
    </row>
    <row r="76" spans="11:47" ht="15.6">
      <c r="K76"/>
      <c r="M76"/>
      <c r="T76" s="50"/>
      <c r="U76" s="3"/>
      <c r="V76" s="50"/>
      <c r="X76" s="1"/>
      <c r="Y76" s="50"/>
      <c r="AA76" s="51"/>
      <c r="AB76" s="116"/>
      <c r="AC76" s="1"/>
      <c r="AD76" s="99"/>
      <c r="AE76" s="51"/>
      <c r="AF76" s="1"/>
      <c r="AG76" s="1"/>
      <c r="AH76" s="1"/>
      <c r="AJ76" s="1"/>
      <c r="AK76" s="1"/>
      <c r="AL76" s="1"/>
      <c r="AM76" s="1"/>
      <c r="AN76" s="1"/>
      <c r="AO76" s="1"/>
      <c r="AP76" s="1"/>
      <c r="AQ76" s="4"/>
      <c r="AR76" s="11"/>
      <c r="AS76" s="11"/>
      <c r="AT76" s="1"/>
      <c r="AU76" s="5"/>
    </row>
    <row r="77" spans="11:47" ht="15.6">
      <c r="T77" s="50"/>
      <c r="U77" s="3"/>
      <c r="V77" s="50"/>
      <c r="X77" s="1"/>
      <c r="Y77" s="50"/>
      <c r="AA77" s="51"/>
      <c r="AB77" s="116"/>
      <c r="AC77" s="1"/>
      <c r="AD77" s="99"/>
      <c r="AE77" s="51"/>
      <c r="AF77" s="1"/>
      <c r="AG77" s="1"/>
      <c r="AH77" s="1"/>
      <c r="AJ77" s="1"/>
      <c r="AK77" s="1"/>
      <c r="AL77" s="1"/>
      <c r="AM77" s="1"/>
      <c r="AN77" s="1"/>
      <c r="AO77" s="1"/>
      <c r="AP77" s="1"/>
      <c r="AQ77" s="4"/>
      <c r="AR77" s="11"/>
      <c r="AS77" s="11"/>
      <c r="AT77" s="11"/>
      <c r="AU77" s="5"/>
    </row>
    <row r="78" spans="11:47" ht="15.6">
      <c r="K78"/>
      <c r="M78"/>
      <c r="T78" s="50"/>
      <c r="U78" s="3"/>
      <c r="V78" s="50"/>
      <c r="X78" s="1"/>
      <c r="Y78" s="50"/>
      <c r="AA78" s="51"/>
      <c r="AB78" s="116"/>
      <c r="AC78" s="1"/>
      <c r="AD78" s="99"/>
      <c r="AE78" s="51"/>
      <c r="AF78" s="1"/>
      <c r="AG78" s="1"/>
      <c r="AH78" s="1"/>
      <c r="AJ78" s="1"/>
      <c r="AK78" s="1"/>
      <c r="AL78" s="1"/>
      <c r="AM78" s="1"/>
      <c r="AN78" s="1"/>
      <c r="AO78" s="1"/>
      <c r="AP78" s="1"/>
      <c r="AQ78" s="4"/>
      <c r="AR78" s="11"/>
      <c r="AS78" s="11"/>
      <c r="AT78" s="11"/>
      <c r="AU78" s="5"/>
    </row>
    <row r="79" spans="11:47" ht="15.6">
      <c r="T79" s="50"/>
      <c r="U79" s="3"/>
      <c r="V79" s="50"/>
      <c r="X79" s="1"/>
      <c r="Y79" s="50"/>
      <c r="AA79" s="51"/>
      <c r="AB79" s="116"/>
      <c r="AC79" s="1"/>
      <c r="AD79" s="99"/>
      <c r="AE79" s="51"/>
      <c r="AF79" s="1"/>
      <c r="AG79" s="1"/>
      <c r="AH79" s="1"/>
      <c r="AJ79" s="1"/>
      <c r="AK79" s="1"/>
      <c r="AL79" s="1"/>
      <c r="AM79" s="1"/>
      <c r="AN79" s="1"/>
      <c r="AO79" s="1"/>
      <c r="AP79" s="1"/>
      <c r="AQ79" s="4"/>
      <c r="AR79" s="11"/>
      <c r="AS79" s="11"/>
      <c r="AT79" s="11"/>
      <c r="AU79" s="5"/>
    </row>
    <row r="80" spans="11:47" ht="15.6">
      <c r="K80"/>
      <c r="M80"/>
      <c r="T80" s="50"/>
      <c r="U80" s="3"/>
      <c r="V80" s="50"/>
      <c r="X80" s="1"/>
      <c r="Y80" s="50"/>
      <c r="AA80" s="51"/>
      <c r="AB80" s="116"/>
      <c r="AC80" s="1"/>
      <c r="AD80" s="99"/>
      <c r="AE80" s="51"/>
      <c r="AF80" s="1"/>
      <c r="AG80" s="1"/>
      <c r="AH80" s="1"/>
      <c r="AJ80" s="1"/>
      <c r="AK80" s="1"/>
      <c r="AL80" s="1"/>
      <c r="AM80" s="1"/>
      <c r="AN80" s="1"/>
      <c r="AO80" s="1"/>
      <c r="AP80" s="1"/>
      <c r="AQ80" s="4"/>
      <c r="AR80" s="11"/>
      <c r="AS80" s="11"/>
      <c r="AT80" s="11"/>
      <c r="AU80" s="5"/>
    </row>
    <row r="81" spans="11:49" ht="15.6">
      <c r="T81" s="50"/>
      <c r="U81" s="3"/>
      <c r="V81" s="50"/>
      <c r="X81" s="1"/>
      <c r="Y81" s="50"/>
      <c r="AA81" s="51"/>
      <c r="AD81" s="99"/>
      <c r="AE81" s="51"/>
      <c r="AF81" s="1"/>
      <c r="AG81" s="1"/>
      <c r="AH81" s="1"/>
      <c r="AJ81" s="1"/>
      <c r="AK81" s="1"/>
      <c r="AL81" s="1"/>
      <c r="AM81" s="1"/>
      <c r="AN81" s="1"/>
      <c r="AO81" s="1"/>
      <c r="AP81" s="1"/>
      <c r="AQ81" s="4"/>
      <c r="AR81" s="11"/>
      <c r="AS81" s="11"/>
      <c r="AT81" s="5"/>
      <c r="AU81" s="5"/>
    </row>
    <row r="82" spans="11:49" ht="15.6">
      <c r="K82"/>
      <c r="M82"/>
      <c r="T82" s="50"/>
      <c r="U82" s="3"/>
      <c r="V82" s="50"/>
      <c r="X82" s="1"/>
      <c r="Y82" s="50"/>
      <c r="AA82" s="51"/>
      <c r="AD82" s="99"/>
      <c r="AE82" s="51"/>
      <c r="AF82" s="1"/>
      <c r="AG82" s="1"/>
      <c r="AH82" s="1"/>
      <c r="AJ82" s="1"/>
      <c r="AK82" s="1"/>
      <c r="AL82" s="1"/>
      <c r="AM82" s="1"/>
      <c r="AN82" s="1"/>
      <c r="AO82" s="1"/>
      <c r="AP82" s="1"/>
      <c r="AQ82" s="4"/>
      <c r="AR82" s="11"/>
      <c r="AS82" s="11"/>
      <c r="AT82" s="5"/>
      <c r="AU82" s="5"/>
    </row>
    <row r="83" spans="11:49" ht="15.6">
      <c r="T83" s="50"/>
      <c r="U83" s="3"/>
      <c r="V83" s="50"/>
      <c r="X83" s="1"/>
      <c r="Y83" s="50"/>
      <c r="AA83" s="51"/>
      <c r="AB83" s="116"/>
      <c r="AC83" s="1"/>
      <c r="AD83" s="99"/>
      <c r="AE83" s="51"/>
      <c r="AF83" s="1"/>
      <c r="AG83" s="1"/>
      <c r="AH83" s="1"/>
      <c r="AJ83" s="1"/>
      <c r="AK83" s="1"/>
      <c r="AL83" s="1"/>
      <c r="AM83" s="1"/>
      <c r="AN83" s="1"/>
      <c r="AO83" s="1"/>
      <c r="AP83" s="1"/>
      <c r="AQ83" s="4"/>
      <c r="AR83" s="11"/>
      <c r="AS83" s="11"/>
      <c r="AT83" s="5"/>
      <c r="AU83" s="5"/>
    </row>
    <row r="84" spans="11:49" ht="15.6">
      <c r="K84"/>
      <c r="M84"/>
      <c r="T84" s="50"/>
      <c r="U84" s="3"/>
      <c r="V84" s="50"/>
      <c r="X84" s="1"/>
      <c r="Y84" s="50"/>
      <c r="AB84" s="116"/>
      <c r="AC84" s="1"/>
      <c r="AO84" s="1"/>
      <c r="AP84" s="1"/>
      <c r="AQ84" s="1"/>
      <c r="AS84" s="4"/>
      <c r="AT84" s="11"/>
      <c r="AU84" s="11"/>
      <c r="AV84" s="5"/>
      <c r="AW84" s="5"/>
    </row>
    <row r="85" spans="11:49" ht="15.6">
      <c r="T85" s="50"/>
      <c r="U85" s="3"/>
      <c r="V85" s="50"/>
      <c r="X85" s="1"/>
      <c r="Y85" s="50"/>
      <c r="AB85" s="116"/>
      <c r="AC85" s="1"/>
      <c r="AQ85" s="1"/>
      <c r="AS85" s="4"/>
      <c r="AT85" s="11"/>
      <c r="AU85" s="11"/>
      <c r="AV85" s="5"/>
      <c r="AW85" s="5"/>
    </row>
    <row r="86" spans="11:49" ht="15.6">
      <c r="K86"/>
      <c r="M86"/>
      <c r="T86" s="50"/>
      <c r="U86" s="3"/>
      <c r="V86" s="50"/>
      <c r="X86" s="1"/>
      <c r="Y86" s="50"/>
      <c r="AA86" s="51"/>
      <c r="AB86" s="116"/>
      <c r="AC86" s="1"/>
      <c r="AD86" s="99"/>
      <c r="AE86" s="51"/>
      <c r="AF86" s="1"/>
      <c r="AG86" s="1"/>
      <c r="AH86" s="1"/>
      <c r="AJ86" s="1"/>
      <c r="AK86" s="1"/>
      <c r="AL86" s="1"/>
      <c r="AM86" s="1"/>
      <c r="AN86" s="1"/>
      <c r="AQ86" s="1"/>
      <c r="AS86" s="4"/>
      <c r="AT86" s="11"/>
      <c r="AU86" s="11"/>
      <c r="AV86" s="5"/>
      <c r="AW86" s="5"/>
    </row>
    <row r="87" spans="11:49" ht="15.6">
      <c r="T87" s="50"/>
      <c r="U87" s="3"/>
      <c r="V87" s="50"/>
      <c r="X87" s="1"/>
      <c r="Y87" s="50"/>
      <c r="AA87" s="51"/>
      <c r="AB87" s="116"/>
      <c r="AC87" s="1"/>
      <c r="AD87" s="99"/>
      <c r="AE87" s="51"/>
      <c r="AF87" s="1"/>
      <c r="AG87" s="1"/>
      <c r="AH87" s="1"/>
      <c r="AJ87" s="1"/>
      <c r="AK87" s="1"/>
      <c r="AL87" s="1"/>
      <c r="AM87" s="1"/>
      <c r="AN87" s="1"/>
      <c r="AO87" s="1"/>
      <c r="AP87" s="1"/>
      <c r="AQ87" s="1"/>
      <c r="AS87" s="4"/>
      <c r="AT87" s="11"/>
      <c r="AU87" s="11"/>
      <c r="AV87" s="5"/>
      <c r="AW87" s="5"/>
    </row>
    <row r="88" spans="11:49" ht="15.6">
      <c r="T88" s="50"/>
      <c r="U88" s="3"/>
      <c r="V88" s="50"/>
      <c r="X88" s="1"/>
      <c r="Y88" s="50"/>
      <c r="AA88" s="51"/>
      <c r="AB88" s="116"/>
      <c r="AC88" s="1"/>
      <c r="AD88" s="99"/>
      <c r="AE88" s="51"/>
      <c r="AF88" s="1"/>
      <c r="AG88" s="1"/>
      <c r="AH88" s="1"/>
      <c r="AJ88" s="1"/>
      <c r="AK88" s="1"/>
      <c r="AL88" s="1"/>
      <c r="AM88" s="1"/>
      <c r="AN88" s="1"/>
      <c r="AO88" s="1"/>
      <c r="AP88" s="1"/>
      <c r="AQ88" s="1"/>
      <c r="AS88" s="4"/>
      <c r="AT88" s="11"/>
      <c r="AU88" s="11"/>
      <c r="AV88" s="5"/>
      <c r="AW88" s="5"/>
    </row>
    <row r="89" spans="11:49" ht="15.6">
      <c r="T89" s="50"/>
      <c r="U89" s="3"/>
      <c r="V89" s="50"/>
      <c r="X89" s="1"/>
      <c r="Y89" s="50"/>
      <c r="AA89" s="51"/>
      <c r="AB89" s="116"/>
      <c r="AC89" s="1"/>
      <c r="AD89" s="99"/>
      <c r="AE89" s="51"/>
      <c r="AF89" s="1"/>
      <c r="AG89" s="1"/>
      <c r="AH89" s="1"/>
      <c r="AJ89" s="1"/>
      <c r="AK89" s="1"/>
      <c r="AL89" s="1"/>
      <c r="AM89" s="1"/>
      <c r="AN89" s="1"/>
      <c r="AO89" s="1"/>
      <c r="AP89" s="1"/>
      <c r="AQ89" s="1"/>
      <c r="AS89" s="4"/>
      <c r="AT89" s="5"/>
      <c r="AU89" s="5"/>
      <c r="AV89" s="5"/>
      <c r="AW89" s="5"/>
    </row>
    <row r="90" spans="11:49">
      <c r="T90" s="50"/>
      <c r="U90" s="3"/>
      <c r="V90" s="50"/>
      <c r="X90" s="1"/>
      <c r="Y90" s="50"/>
      <c r="AA90" s="51"/>
      <c r="AB90" s="116"/>
      <c r="AC90" s="1"/>
      <c r="AD90" s="99"/>
      <c r="AE90" s="51"/>
      <c r="AF90" s="1"/>
      <c r="AG90" s="1"/>
      <c r="AH90" s="1"/>
      <c r="AJ90" s="1"/>
      <c r="AK90" s="1"/>
      <c r="AL90" s="1"/>
      <c r="AM90" s="1"/>
      <c r="AN90" s="1"/>
      <c r="AO90" s="1"/>
      <c r="AP90" s="1"/>
      <c r="AQ90" s="1"/>
      <c r="AS90" s="11"/>
      <c r="AT90" s="11"/>
    </row>
    <row r="91" spans="11:49" ht="15.6">
      <c r="T91" s="50"/>
      <c r="U91" s="3"/>
      <c r="V91" s="50"/>
      <c r="X91" s="1"/>
      <c r="Y91" s="50"/>
      <c r="AA91" s="51"/>
      <c r="AB91" s="116"/>
      <c r="AC91" s="1"/>
      <c r="AD91" s="99"/>
      <c r="AE91" s="51"/>
      <c r="AF91" s="1"/>
      <c r="AG91" s="1"/>
      <c r="AH91" s="1"/>
      <c r="AJ91" s="1"/>
      <c r="AK91" s="1"/>
      <c r="AL91" s="1"/>
      <c r="AM91" s="1"/>
      <c r="AN91" s="1"/>
      <c r="AO91" s="1"/>
      <c r="AP91" s="1"/>
      <c r="AQ91" s="1"/>
      <c r="AS91" s="5"/>
      <c r="AT91" s="5"/>
      <c r="AU91" s="5"/>
      <c r="AW91" s="5"/>
    </row>
    <row r="92" spans="11:49">
      <c r="T92" s="50"/>
      <c r="U92" s="3"/>
      <c r="V92" s="50"/>
      <c r="X92" s="1"/>
      <c r="Y92" s="50"/>
      <c r="AA92" s="51"/>
      <c r="AB92" s="116"/>
      <c r="AC92" s="1"/>
      <c r="AD92" s="99"/>
      <c r="AE92" s="51"/>
      <c r="AF92" s="1"/>
      <c r="AG92" s="1"/>
      <c r="AH92" s="1"/>
      <c r="AJ92" s="1"/>
      <c r="AK92" s="1"/>
      <c r="AL92" s="1"/>
      <c r="AM92" s="1"/>
      <c r="AN92" s="1"/>
      <c r="AO92" s="1"/>
      <c r="AP92" s="1"/>
      <c r="AQ92" s="1"/>
      <c r="AS92" s="11"/>
      <c r="AT92" s="11"/>
    </row>
    <row r="93" spans="11:49">
      <c r="T93" s="50"/>
      <c r="U93" s="3"/>
      <c r="V93" s="50"/>
      <c r="X93" s="1"/>
      <c r="Y93" s="50"/>
      <c r="AA93" s="51"/>
      <c r="AB93" s="116"/>
      <c r="AC93" s="1"/>
      <c r="AD93" s="99"/>
      <c r="AE93" s="51"/>
      <c r="AF93" s="1"/>
      <c r="AG93" s="1"/>
      <c r="AH93" s="1"/>
      <c r="AJ93" s="1"/>
      <c r="AK93" s="1"/>
      <c r="AL93" s="1"/>
      <c r="AM93" s="1"/>
      <c r="AN93" s="1"/>
      <c r="AO93" s="1"/>
      <c r="AP93" s="1"/>
      <c r="AQ93" s="1"/>
      <c r="AS93" s="11"/>
      <c r="AT93" s="11"/>
    </row>
    <row r="94" spans="11:49" ht="15.6">
      <c r="T94" s="50"/>
      <c r="U94" s="3"/>
      <c r="V94" s="50"/>
      <c r="X94" s="1"/>
      <c r="Y94" s="50"/>
      <c r="AA94" s="51"/>
      <c r="AB94" s="116"/>
      <c r="AC94" s="1"/>
      <c r="AD94" s="99"/>
      <c r="AE94" s="51"/>
      <c r="AF94" s="1"/>
      <c r="AG94" s="1"/>
      <c r="AH94" s="1"/>
      <c r="AJ94" s="1"/>
      <c r="AK94" s="1"/>
      <c r="AL94" s="1"/>
      <c r="AM94" s="1"/>
      <c r="AN94" s="1"/>
      <c r="AO94" s="1"/>
      <c r="AP94" s="1"/>
      <c r="AQ94" s="1"/>
      <c r="AS94" s="2"/>
      <c r="AT94" s="5"/>
      <c r="AU94" s="5"/>
      <c r="AW94" s="2"/>
    </row>
    <row r="95" spans="11:49">
      <c r="T95" s="50"/>
      <c r="U95" s="3"/>
      <c r="V95" s="50"/>
      <c r="X95" s="1"/>
      <c r="Y95" s="50"/>
      <c r="AA95" s="51"/>
      <c r="AB95" s="116"/>
      <c r="AC95" s="1"/>
      <c r="AD95" s="99"/>
      <c r="AE95" s="51"/>
      <c r="AF95" s="1"/>
      <c r="AG95" s="1"/>
      <c r="AH95" s="1"/>
      <c r="AJ95" s="1"/>
      <c r="AK95" s="1"/>
      <c r="AL95" s="1"/>
      <c r="AM95" s="1"/>
      <c r="AN95" s="1"/>
      <c r="AO95" s="1"/>
      <c r="AP95" s="1"/>
      <c r="AQ95" s="1"/>
      <c r="AS95" s="4"/>
      <c r="AT95" s="4"/>
      <c r="AU95" s="4"/>
      <c r="AV95" s="4"/>
      <c r="AW95" s="4"/>
    </row>
    <row r="96" spans="11:49" ht="15.6">
      <c r="T96" s="50"/>
      <c r="U96" s="3"/>
      <c r="V96" s="50"/>
      <c r="X96" s="1"/>
      <c r="Y96" s="50"/>
      <c r="AA96" s="51"/>
      <c r="AB96" s="116"/>
      <c r="AC96" s="1"/>
      <c r="AD96" s="99"/>
      <c r="AE96" s="51"/>
      <c r="AF96" s="1"/>
      <c r="AG96" s="1"/>
      <c r="AH96" s="1"/>
      <c r="AJ96" s="1"/>
      <c r="AK96" s="1"/>
      <c r="AL96" s="1"/>
      <c r="AM96" s="1"/>
      <c r="AN96" s="1"/>
      <c r="AO96" s="1"/>
      <c r="AP96" s="1"/>
      <c r="AQ96" s="1"/>
      <c r="AS96" s="4"/>
      <c r="AT96" s="11"/>
      <c r="AU96" s="11"/>
      <c r="AV96" s="1"/>
      <c r="AW96" s="5"/>
    </row>
    <row r="97" spans="20:49" ht="15.6">
      <c r="T97" s="50"/>
      <c r="U97" s="3"/>
      <c r="V97" s="50"/>
      <c r="X97" s="1"/>
      <c r="Y97" s="50"/>
      <c r="AA97" s="51"/>
      <c r="AB97" s="116"/>
      <c r="AC97" s="1"/>
      <c r="AD97" s="99"/>
      <c r="AE97" s="51"/>
      <c r="AF97" s="1"/>
      <c r="AG97" s="1"/>
      <c r="AH97" s="1"/>
      <c r="AJ97" s="1"/>
      <c r="AK97" s="1"/>
      <c r="AL97" s="1"/>
      <c r="AM97" s="1"/>
      <c r="AN97" s="1"/>
      <c r="AO97" s="1"/>
      <c r="AP97" s="1"/>
      <c r="AQ97" s="1"/>
      <c r="AS97" s="4"/>
      <c r="AT97" s="11"/>
      <c r="AU97" s="11"/>
      <c r="AV97" s="1"/>
      <c r="AW97" s="5"/>
    </row>
    <row r="98" spans="20:49" ht="15.6">
      <c r="T98" s="50"/>
      <c r="U98" s="3"/>
      <c r="V98" s="50"/>
      <c r="X98" s="1"/>
      <c r="Y98" s="50"/>
      <c r="AA98" s="51"/>
      <c r="AB98" s="116"/>
      <c r="AC98" s="1"/>
      <c r="AD98" s="99"/>
      <c r="AE98" s="51"/>
      <c r="AF98" s="1"/>
      <c r="AG98" s="1"/>
      <c r="AH98" s="1"/>
      <c r="AJ98" s="1"/>
      <c r="AK98" s="1"/>
      <c r="AL98" s="1"/>
      <c r="AM98" s="1"/>
      <c r="AN98" s="1"/>
      <c r="AO98" s="1"/>
      <c r="AP98" s="1"/>
      <c r="AQ98" s="1"/>
      <c r="AS98" s="4"/>
      <c r="AT98" s="11"/>
      <c r="AU98" s="11"/>
      <c r="AV98" s="1"/>
      <c r="AW98" s="5"/>
    </row>
    <row r="99" spans="20:49" ht="15.6">
      <c r="T99" s="50"/>
      <c r="U99" s="3"/>
      <c r="V99" s="50"/>
      <c r="X99" s="1"/>
      <c r="Y99" s="50"/>
      <c r="AA99" s="51"/>
      <c r="AB99" s="116"/>
      <c r="AC99" s="1"/>
      <c r="AD99" s="99"/>
      <c r="AE99" s="51"/>
      <c r="AF99" s="1"/>
      <c r="AG99" s="1"/>
      <c r="AH99" s="1"/>
      <c r="AJ99" s="1"/>
      <c r="AK99" s="1"/>
      <c r="AL99" s="1"/>
      <c r="AM99" s="1"/>
      <c r="AN99" s="1"/>
      <c r="AO99" s="1"/>
      <c r="AP99" s="1"/>
      <c r="AQ99" s="1"/>
      <c r="AS99" s="4"/>
      <c r="AT99" s="11"/>
      <c r="AU99" s="11"/>
      <c r="AV99" s="1"/>
      <c r="AW99" s="5"/>
    </row>
    <row r="100" spans="20:49" ht="15.6">
      <c r="T100" s="50"/>
      <c r="U100" s="3"/>
      <c r="V100" s="50"/>
      <c r="X100" s="1"/>
      <c r="Y100" s="50"/>
      <c r="AA100" s="51"/>
      <c r="AB100" s="116"/>
      <c r="AC100" s="1"/>
      <c r="AD100" s="99"/>
      <c r="AE100" s="51"/>
      <c r="AF100" s="1"/>
      <c r="AG100" s="1"/>
      <c r="AH100" s="1"/>
      <c r="AJ100" s="1"/>
      <c r="AK100" s="1"/>
      <c r="AL100" s="1"/>
      <c r="AM100" s="1"/>
      <c r="AN100" s="1"/>
      <c r="AO100" s="1"/>
      <c r="AP100" s="1"/>
      <c r="AQ100" s="1"/>
      <c r="AS100" s="4"/>
      <c r="AT100" s="11"/>
      <c r="AU100" s="11"/>
      <c r="AV100" s="11"/>
      <c r="AW100" s="5"/>
    </row>
    <row r="101" spans="20:49" ht="15.6">
      <c r="T101" s="50"/>
      <c r="U101" s="3"/>
      <c r="V101" s="50"/>
      <c r="X101" s="1"/>
      <c r="Y101" s="50"/>
      <c r="AA101" s="51"/>
      <c r="AB101" s="116"/>
      <c r="AC101" s="1"/>
      <c r="AD101" s="99"/>
      <c r="AE101" s="51"/>
      <c r="AF101" s="1"/>
      <c r="AG101" s="1"/>
      <c r="AH101" s="1"/>
      <c r="AJ101" s="1"/>
      <c r="AK101" s="1"/>
      <c r="AL101" s="1"/>
      <c r="AM101" s="1"/>
      <c r="AN101" s="1"/>
      <c r="AO101" s="1"/>
      <c r="AP101" s="1"/>
      <c r="AQ101" s="1"/>
      <c r="AS101" s="4"/>
      <c r="AT101" s="11"/>
      <c r="AU101" s="11"/>
      <c r="AV101" s="11"/>
      <c r="AW101" s="5"/>
    </row>
    <row r="102" spans="20:49" ht="15.6">
      <c r="T102" s="50"/>
      <c r="U102" s="3"/>
      <c r="V102" s="50"/>
      <c r="X102" s="1"/>
      <c r="Y102" s="50"/>
      <c r="AA102" s="51"/>
      <c r="AB102" s="116"/>
      <c r="AC102" s="1"/>
      <c r="AD102" s="99"/>
      <c r="AE102" s="51"/>
      <c r="AF102" s="1"/>
      <c r="AG102" s="1"/>
      <c r="AH102" s="1"/>
      <c r="AJ102" s="1"/>
      <c r="AK102" s="1"/>
      <c r="AL102" s="1"/>
      <c r="AM102" s="1"/>
      <c r="AN102" s="1"/>
      <c r="AO102" s="1"/>
      <c r="AP102" s="1"/>
      <c r="AQ102" s="1"/>
      <c r="AS102" s="4"/>
      <c r="AT102" s="11"/>
      <c r="AU102" s="11"/>
      <c r="AV102" s="11"/>
      <c r="AW102" s="5"/>
    </row>
    <row r="103" spans="20:49" ht="15.6">
      <c r="T103" s="50"/>
      <c r="U103" s="3"/>
      <c r="V103" s="50"/>
      <c r="X103" s="1"/>
      <c r="Y103" s="50"/>
      <c r="AA103" s="51"/>
      <c r="AB103" s="116"/>
      <c r="AC103" s="1"/>
      <c r="AD103" s="99"/>
      <c r="AE103" s="51"/>
      <c r="AF103" s="1"/>
      <c r="AG103" s="1"/>
      <c r="AH103" s="1"/>
      <c r="AJ103" s="1"/>
      <c r="AK103" s="1"/>
      <c r="AL103" s="1"/>
      <c r="AM103" s="1"/>
      <c r="AN103" s="1"/>
      <c r="AO103" s="1"/>
      <c r="AP103" s="1"/>
      <c r="AQ103" s="1"/>
      <c r="AS103" s="4"/>
      <c r="AT103" s="11"/>
      <c r="AU103" s="11"/>
      <c r="AV103" s="11"/>
      <c r="AW103" s="5"/>
    </row>
    <row r="104" spans="20:49" ht="15.6">
      <c r="T104" s="50"/>
      <c r="U104" s="3"/>
      <c r="V104" s="50"/>
      <c r="X104" s="1"/>
      <c r="Y104" s="50"/>
      <c r="AA104" s="51"/>
      <c r="AB104" s="116"/>
      <c r="AC104" s="1"/>
      <c r="AD104" s="99"/>
      <c r="AE104" s="51"/>
      <c r="AF104" s="1"/>
      <c r="AG104" s="1"/>
      <c r="AH104" s="1"/>
      <c r="AJ104" s="1"/>
      <c r="AK104" s="1"/>
      <c r="AL104" s="1"/>
      <c r="AM104" s="1"/>
      <c r="AN104" s="1"/>
      <c r="AO104" s="1"/>
      <c r="AP104" s="1"/>
      <c r="AQ104" s="1"/>
      <c r="AS104" s="4"/>
      <c r="AT104" s="11"/>
      <c r="AU104" s="11"/>
      <c r="AV104" s="5"/>
      <c r="AW104" s="5"/>
    </row>
    <row r="105" spans="20:49" ht="15.6">
      <c r="T105" s="50"/>
      <c r="U105" s="3"/>
      <c r="V105" s="50"/>
      <c r="X105" s="1"/>
      <c r="Y105" s="50"/>
      <c r="AA105" s="51"/>
      <c r="AB105" s="116"/>
      <c r="AC105" s="1"/>
      <c r="AD105" s="99"/>
      <c r="AE105" s="51"/>
      <c r="AF105" s="1"/>
      <c r="AG105" s="1"/>
      <c r="AH105" s="1"/>
      <c r="AJ105" s="1"/>
      <c r="AK105" s="1"/>
      <c r="AL105" s="1"/>
      <c r="AM105" s="1"/>
      <c r="AN105" s="1"/>
      <c r="AO105" s="1"/>
      <c r="AP105" s="1"/>
      <c r="AQ105" s="1"/>
      <c r="AS105" s="4"/>
      <c r="AT105" s="11"/>
      <c r="AU105" s="11"/>
      <c r="AV105" s="5"/>
      <c r="AW105" s="5"/>
    </row>
    <row r="106" spans="20:49" ht="15.6">
      <c r="T106" s="50"/>
      <c r="U106" s="3"/>
      <c r="V106" s="50"/>
      <c r="X106" s="1"/>
      <c r="Y106" s="50"/>
      <c r="AA106" s="51"/>
      <c r="AB106" s="116"/>
      <c r="AC106" s="1"/>
      <c r="AD106" s="99"/>
      <c r="AE106" s="51"/>
      <c r="AF106" s="1"/>
      <c r="AG106" s="1"/>
      <c r="AH106" s="1"/>
      <c r="AJ106" s="1"/>
      <c r="AK106" s="1"/>
      <c r="AL106" s="1"/>
      <c r="AM106" s="1"/>
      <c r="AN106" s="1"/>
      <c r="AO106" s="1"/>
      <c r="AP106" s="1"/>
      <c r="AQ106" s="1"/>
      <c r="AS106" s="4"/>
      <c r="AT106" s="11"/>
      <c r="AU106" s="11"/>
      <c r="AV106" s="5"/>
      <c r="AW106" s="5"/>
    </row>
    <row r="107" spans="20:49" ht="15.6">
      <c r="T107" s="50"/>
      <c r="U107" s="3"/>
      <c r="V107" s="50"/>
      <c r="X107" s="1"/>
      <c r="Y107" s="50"/>
      <c r="AA107" s="51"/>
      <c r="AB107" s="116"/>
      <c r="AC107" s="1"/>
      <c r="AD107" s="99"/>
      <c r="AE107" s="51"/>
      <c r="AF107" s="1"/>
      <c r="AG107" s="1"/>
      <c r="AH107" s="1"/>
      <c r="AJ107" s="1"/>
      <c r="AK107" s="1"/>
      <c r="AL107" s="1"/>
      <c r="AM107" s="1"/>
      <c r="AN107" s="1"/>
      <c r="AO107" s="1"/>
      <c r="AP107" s="1"/>
      <c r="AQ107" s="1"/>
      <c r="AS107" s="4"/>
      <c r="AT107" s="11"/>
      <c r="AU107" s="11"/>
      <c r="AV107" s="5"/>
      <c r="AW107" s="5"/>
    </row>
    <row r="108" spans="20:49" ht="15.6">
      <c r="T108" s="50"/>
      <c r="U108" s="3"/>
      <c r="V108" s="50"/>
      <c r="X108" s="1"/>
      <c r="Y108" s="50"/>
      <c r="AA108" s="51"/>
      <c r="AB108" s="116"/>
      <c r="AC108" s="1"/>
      <c r="AD108" s="99"/>
      <c r="AE108" s="51"/>
      <c r="AF108" s="1"/>
      <c r="AG108" s="1"/>
      <c r="AH108" s="1"/>
      <c r="AJ108" s="1"/>
      <c r="AK108" s="1"/>
      <c r="AL108" s="1"/>
      <c r="AM108" s="1"/>
      <c r="AN108" s="1"/>
      <c r="AO108" s="1"/>
      <c r="AP108" s="1"/>
      <c r="AQ108" s="1"/>
      <c r="AS108" s="4"/>
      <c r="AT108" s="11"/>
      <c r="AU108" s="11"/>
      <c r="AV108" s="5"/>
      <c r="AW108" s="5"/>
    </row>
    <row r="109" spans="20:49" ht="15.6">
      <c r="T109" s="50"/>
      <c r="U109" s="3"/>
      <c r="V109" s="50"/>
      <c r="X109" s="1"/>
      <c r="Y109" s="50"/>
      <c r="AA109" s="51"/>
      <c r="AB109" s="116"/>
      <c r="AC109" s="1"/>
      <c r="AD109" s="99"/>
      <c r="AE109" s="51"/>
      <c r="AF109" s="1"/>
      <c r="AG109" s="1"/>
      <c r="AH109" s="1"/>
      <c r="AJ109" s="1"/>
      <c r="AK109" s="1"/>
      <c r="AL109" s="1"/>
      <c r="AM109" s="1"/>
      <c r="AN109" s="1"/>
      <c r="AO109" s="1"/>
      <c r="AP109" s="1"/>
      <c r="AQ109" s="1"/>
      <c r="AS109" s="4"/>
      <c r="AT109" s="11"/>
      <c r="AU109" s="11"/>
      <c r="AV109" s="5"/>
      <c r="AW109" s="5"/>
    </row>
    <row r="110" spans="20:49" ht="15.6">
      <c r="T110" s="50"/>
      <c r="U110" s="3"/>
      <c r="V110" s="50"/>
      <c r="X110" s="1"/>
      <c r="Y110" s="50"/>
      <c r="AA110" s="51"/>
      <c r="AB110" s="116"/>
      <c r="AC110" s="1"/>
      <c r="AD110" s="99"/>
      <c r="AE110" s="51"/>
      <c r="AF110" s="1"/>
      <c r="AG110" s="1"/>
      <c r="AH110" s="1"/>
      <c r="AJ110" s="1"/>
      <c r="AK110" s="1"/>
      <c r="AL110" s="1"/>
      <c r="AM110" s="1"/>
      <c r="AN110" s="1"/>
      <c r="AO110" s="1"/>
      <c r="AP110" s="1"/>
      <c r="AQ110" s="1"/>
      <c r="AS110" s="4"/>
      <c r="AT110" s="11"/>
      <c r="AU110" s="11"/>
      <c r="AV110" s="5"/>
      <c r="AW110" s="5"/>
    </row>
    <row r="111" spans="20:49" ht="15.6">
      <c r="T111" s="50"/>
      <c r="U111" s="3"/>
      <c r="V111" s="50"/>
      <c r="X111" s="1"/>
      <c r="Y111" s="50"/>
      <c r="AA111" s="51"/>
      <c r="AB111" s="116"/>
      <c r="AC111" s="1"/>
      <c r="AD111" s="99"/>
      <c r="AE111" s="51"/>
      <c r="AF111" s="1"/>
      <c r="AG111" s="1"/>
      <c r="AH111" s="1"/>
      <c r="AJ111" s="1"/>
      <c r="AK111" s="1"/>
      <c r="AL111" s="1"/>
      <c r="AM111" s="1"/>
      <c r="AN111" s="1"/>
      <c r="AO111" s="1"/>
      <c r="AP111" s="1"/>
      <c r="AQ111" s="1"/>
      <c r="AS111" s="4"/>
      <c r="AT111" s="11"/>
      <c r="AU111" s="11"/>
      <c r="AV111" s="5"/>
      <c r="AW111" s="5"/>
    </row>
    <row r="112" spans="20:49" ht="15.6">
      <c r="T112" s="50"/>
      <c r="U112" s="3"/>
      <c r="V112" s="50"/>
      <c r="X112" s="1"/>
      <c r="Y112" s="50"/>
      <c r="AA112" s="51"/>
      <c r="AB112" s="116"/>
      <c r="AC112" s="1"/>
      <c r="AD112" s="99"/>
      <c r="AE112" s="51"/>
      <c r="AF112" s="1"/>
      <c r="AG112" s="1"/>
      <c r="AH112" s="1"/>
      <c r="AJ112" s="1"/>
      <c r="AK112" s="1"/>
      <c r="AL112" s="1"/>
      <c r="AM112" s="1"/>
      <c r="AN112" s="1"/>
      <c r="AO112" s="1"/>
      <c r="AP112" s="1"/>
      <c r="AQ112" s="1"/>
      <c r="AS112" s="4"/>
      <c r="AT112" s="5"/>
      <c r="AU112" s="5"/>
      <c r="AV112" s="5"/>
      <c r="AW112" s="5"/>
    </row>
    <row r="113" spans="20:49">
      <c r="AA113" s="51"/>
      <c r="AB113" s="116"/>
      <c r="AC113" s="1"/>
      <c r="AD113" s="99"/>
      <c r="AE113" s="51"/>
      <c r="AF113" s="1"/>
      <c r="AG113" s="1"/>
      <c r="AH113" s="1"/>
      <c r="AJ113" s="1"/>
      <c r="AK113" s="1"/>
      <c r="AL113" s="1"/>
      <c r="AM113" s="1"/>
      <c r="AN113" s="1"/>
      <c r="AO113" s="1"/>
      <c r="AP113" s="1"/>
      <c r="AQ113" s="1"/>
      <c r="AS113" s="11"/>
      <c r="AT113" s="11"/>
    </row>
    <row r="114" spans="20:49" ht="15.6">
      <c r="AA114" s="51"/>
      <c r="AB114" s="116"/>
      <c r="AC114" s="1"/>
      <c r="AD114" s="99"/>
      <c r="AE114" s="51"/>
      <c r="AF114" s="1"/>
      <c r="AG114" s="1"/>
      <c r="AH114" s="1"/>
      <c r="AJ114" s="1"/>
      <c r="AK114" s="1"/>
      <c r="AL114" s="1"/>
      <c r="AM114" s="1"/>
      <c r="AN114" s="1"/>
      <c r="AO114" s="1"/>
      <c r="AP114" s="1"/>
      <c r="AQ114" s="1"/>
      <c r="AS114" s="5"/>
      <c r="AT114" s="5"/>
      <c r="AU114" s="5"/>
      <c r="AW114" s="5"/>
    </row>
    <row r="115" spans="20:49">
      <c r="T115" s="50"/>
      <c r="U115" s="3"/>
      <c r="V115" s="50"/>
      <c r="X115" s="1"/>
      <c r="Y115" s="50"/>
      <c r="AA115" s="51"/>
      <c r="AD115" s="99"/>
      <c r="AE115" s="51"/>
      <c r="AF115" s="1"/>
      <c r="AG115" s="1"/>
      <c r="AH115" s="1"/>
      <c r="AJ115" s="1"/>
      <c r="AK115" s="1"/>
      <c r="AL115" s="1"/>
      <c r="AM115" s="1"/>
      <c r="AN115" s="1"/>
      <c r="AO115" s="1"/>
      <c r="AP115" s="1"/>
      <c r="AQ115" s="1"/>
      <c r="AS115" s="11"/>
      <c r="AT115" s="11"/>
    </row>
    <row r="116" spans="20:49">
      <c r="T116" s="50"/>
      <c r="U116" s="3"/>
      <c r="V116" s="50"/>
      <c r="X116" s="1"/>
      <c r="Y116" s="50"/>
      <c r="AA116" s="51"/>
      <c r="AD116" s="99"/>
      <c r="AE116" s="51"/>
      <c r="AF116" s="1"/>
      <c r="AG116" s="1"/>
      <c r="AH116" s="1"/>
      <c r="AJ116" s="1"/>
      <c r="AK116" s="1"/>
      <c r="AL116" s="1"/>
      <c r="AM116" s="1"/>
      <c r="AN116" s="1"/>
      <c r="AO116" s="1"/>
      <c r="AP116" s="1"/>
      <c r="AQ116" s="1"/>
      <c r="AS116" s="11"/>
      <c r="AT116" s="11"/>
    </row>
    <row r="117" spans="20:49">
      <c r="T117" s="50"/>
      <c r="U117" s="3"/>
      <c r="V117" s="50"/>
      <c r="X117" s="1"/>
      <c r="Y117" s="50"/>
      <c r="AA117" s="51"/>
      <c r="AB117" s="116"/>
      <c r="AC117" s="1"/>
      <c r="AD117" s="99"/>
      <c r="AE117" s="51"/>
      <c r="AF117" s="1"/>
      <c r="AG117" s="1"/>
      <c r="AH117" s="1"/>
      <c r="AJ117" s="1"/>
      <c r="AK117" s="1"/>
      <c r="AL117" s="1"/>
      <c r="AM117" s="1"/>
      <c r="AN117" s="1"/>
      <c r="AO117" s="1"/>
      <c r="AP117" s="1"/>
      <c r="AQ117" s="1"/>
      <c r="AS117" s="11"/>
      <c r="AT117" s="11"/>
    </row>
    <row r="118" spans="20:49">
      <c r="T118" s="50"/>
      <c r="U118" s="3"/>
      <c r="V118" s="50"/>
      <c r="X118" s="1"/>
      <c r="Y118" s="50"/>
      <c r="AB118" s="116"/>
      <c r="AC118" s="1"/>
      <c r="AO118" s="1"/>
      <c r="AP118" s="1"/>
      <c r="AQ118" s="1"/>
      <c r="AS118" s="11"/>
      <c r="AT118" s="11"/>
    </row>
    <row r="119" spans="20:49">
      <c r="T119" s="50"/>
      <c r="U119" s="3"/>
      <c r="V119" s="50"/>
      <c r="X119" s="1"/>
      <c r="Y119" s="50"/>
      <c r="AB119" s="116"/>
      <c r="AC119" s="1"/>
      <c r="AQ119" s="1"/>
      <c r="AS119" s="11"/>
      <c r="AT119" s="11"/>
    </row>
    <row r="120" spans="20:49">
      <c r="T120" s="50"/>
      <c r="U120" s="3"/>
      <c r="V120" s="50"/>
      <c r="X120" s="1"/>
      <c r="Y120" s="50"/>
      <c r="AA120" s="51"/>
      <c r="AB120" s="116"/>
      <c r="AC120" s="1"/>
      <c r="AD120" s="99"/>
      <c r="AE120" s="51"/>
      <c r="AF120" s="1"/>
      <c r="AG120" s="1"/>
      <c r="AH120" s="1"/>
      <c r="AJ120" s="1"/>
      <c r="AK120" s="1"/>
      <c r="AL120" s="1"/>
      <c r="AM120" s="1"/>
      <c r="AN120" s="1"/>
      <c r="AQ120" s="1"/>
      <c r="AS120" s="11"/>
      <c r="AT120" s="11"/>
    </row>
    <row r="121" spans="20:49">
      <c r="T121" s="50"/>
      <c r="U121" s="3"/>
      <c r="V121" s="50"/>
      <c r="X121" s="1"/>
      <c r="Y121" s="50"/>
      <c r="AA121" s="51"/>
      <c r="AB121" s="116"/>
      <c r="AC121" s="1"/>
      <c r="AD121" s="99"/>
      <c r="AE121" s="51"/>
      <c r="AF121" s="1"/>
      <c r="AG121" s="1"/>
      <c r="AH121" s="1"/>
      <c r="AJ121" s="1"/>
      <c r="AK121" s="1"/>
      <c r="AL121" s="1"/>
      <c r="AM121" s="1"/>
      <c r="AN121" s="1"/>
      <c r="AO121" s="1"/>
      <c r="AP121" s="1"/>
      <c r="AQ121" s="1"/>
      <c r="AS121" s="11"/>
      <c r="AT121" s="11"/>
    </row>
    <row r="122" spans="20:49">
      <c r="T122" s="50"/>
      <c r="U122" s="3"/>
      <c r="V122" s="50"/>
      <c r="X122" s="1"/>
      <c r="Y122" s="50"/>
      <c r="AA122" s="51"/>
      <c r="AB122" s="116"/>
      <c r="AC122" s="1"/>
      <c r="AD122" s="99"/>
      <c r="AE122" s="51"/>
      <c r="AF122" s="1"/>
      <c r="AG122" s="1"/>
      <c r="AH122" s="1"/>
      <c r="AJ122" s="1"/>
      <c r="AK122" s="1"/>
      <c r="AL122" s="1"/>
      <c r="AM122" s="1"/>
      <c r="AN122" s="1"/>
      <c r="AO122" s="1"/>
      <c r="AP122" s="1"/>
      <c r="AQ122" s="1"/>
      <c r="AS122" s="11"/>
      <c r="AT122" s="11"/>
    </row>
    <row r="123" spans="20:49">
      <c r="T123" s="50"/>
      <c r="U123" s="3"/>
      <c r="V123" s="50"/>
      <c r="X123" s="1"/>
      <c r="Y123" s="50"/>
      <c r="AA123" s="51"/>
      <c r="AB123" s="116"/>
      <c r="AC123" s="1"/>
      <c r="AD123" s="99"/>
      <c r="AE123" s="51"/>
      <c r="AF123" s="1"/>
      <c r="AG123" s="1"/>
      <c r="AH123" s="1"/>
      <c r="AJ123" s="1"/>
      <c r="AK123" s="1"/>
      <c r="AL123" s="1"/>
      <c r="AM123" s="1"/>
      <c r="AN123" s="1"/>
      <c r="AO123" s="1"/>
      <c r="AP123" s="1"/>
      <c r="AQ123" s="1"/>
      <c r="AS123" s="11"/>
      <c r="AT123" s="11"/>
    </row>
    <row r="124" spans="20:49">
      <c r="T124" s="50"/>
      <c r="U124" s="3"/>
      <c r="V124" s="50"/>
      <c r="X124" s="1"/>
      <c r="Y124" s="50"/>
      <c r="AA124" s="51"/>
      <c r="AB124" s="116"/>
      <c r="AC124" s="1"/>
      <c r="AD124" s="99"/>
      <c r="AE124" s="51"/>
      <c r="AF124" s="1"/>
      <c r="AG124" s="1"/>
      <c r="AH124" s="1"/>
      <c r="AJ124" s="1"/>
      <c r="AK124" s="1"/>
      <c r="AL124" s="1"/>
      <c r="AM124" s="1"/>
      <c r="AN124" s="1"/>
      <c r="AO124" s="1"/>
      <c r="AP124" s="1"/>
      <c r="AQ124" s="1"/>
      <c r="AS124" s="11"/>
      <c r="AT124" s="11"/>
    </row>
    <row r="125" spans="20:49">
      <c r="T125" s="50"/>
      <c r="U125" s="3"/>
      <c r="V125" s="50"/>
      <c r="X125" s="1"/>
      <c r="Y125" s="50"/>
      <c r="AA125" s="51"/>
      <c r="AB125" s="116"/>
      <c r="AC125" s="1"/>
      <c r="AD125" s="99"/>
      <c r="AE125" s="51"/>
      <c r="AF125" s="1"/>
      <c r="AG125" s="1"/>
      <c r="AH125" s="1"/>
      <c r="AJ125" s="1"/>
      <c r="AK125" s="1"/>
      <c r="AL125" s="1"/>
      <c r="AM125" s="1"/>
      <c r="AN125" s="1"/>
      <c r="AO125" s="1"/>
      <c r="AP125" s="1"/>
      <c r="AQ125" s="1"/>
      <c r="AS125" s="11"/>
      <c r="AT125" s="11"/>
    </row>
    <row r="126" spans="20:49">
      <c r="T126" s="50"/>
      <c r="U126" s="3"/>
      <c r="V126" s="50"/>
      <c r="X126" s="1"/>
      <c r="Y126" s="50"/>
      <c r="AA126" s="51"/>
      <c r="AB126" s="116"/>
      <c r="AC126" s="1"/>
      <c r="AD126" s="99"/>
      <c r="AE126" s="51"/>
      <c r="AF126" s="1"/>
      <c r="AG126" s="1"/>
      <c r="AH126" s="1"/>
      <c r="AJ126" s="1"/>
      <c r="AK126" s="1"/>
      <c r="AL126" s="1"/>
      <c r="AM126" s="1"/>
      <c r="AN126" s="1"/>
      <c r="AO126" s="1"/>
      <c r="AP126" s="1"/>
      <c r="AQ126" s="1"/>
      <c r="AS126" s="11"/>
      <c r="AT126" s="11"/>
    </row>
    <row r="127" spans="20:49">
      <c r="T127" s="50"/>
      <c r="U127" s="3"/>
      <c r="V127" s="50"/>
      <c r="X127" s="1"/>
      <c r="Y127" s="50"/>
      <c r="AA127" s="51"/>
      <c r="AB127" s="116"/>
      <c r="AC127" s="1"/>
      <c r="AD127" s="99"/>
      <c r="AE127" s="51"/>
      <c r="AF127" s="1"/>
      <c r="AG127" s="1"/>
      <c r="AH127" s="1"/>
      <c r="AJ127" s="1"/>
      <c r="AK127" s="1"/>
      <c r="AL127" s="1"/>
      <c r="AM127" s="1"/>
      <c r="AN127" s="1"/>
      <c r="AO127" s="1"/>
      <c r="AP127" s="1"/>
      <c r="AQ127" s="1"/>
      <c r="AS127" s="11"/>
      <c r="AT127" s="11"/>
    </row>
    <row r="128" spans="20:49">
      <c r="T128" s="50"/>
      <c r="U128" s="3"/>
      <c r="V128" s="50"/>
      <c r="X128" s="1"/>
      <c r="Y128" s="50"/>
      <c r="AA128" s="51"/>
      <c r="AB128" s="116"/>
      <c r="AC128" s="1"/>
      <c r="AD128" s="99"/>
      <c r="AE128" s="51"/>
      <c r="AF128" s="1"/>
      <c r="AG128" s="1"/>
      <c r="AH128" s="1"/>
      <c r="AJ128" s="1"/>
      <c r="AK128" s="1"/>
      <c r="AL128" s="1"/>
      <c r="AM128" s="1"/>
      <c r="AN128" s="1"/>
      <c r="AO128" s="1"/>
      <c r="AP128" s="1"/>
      <c r="AQ128" s="1"/>
      <c r="AS128" s="11"/>
      <c r="AT128" s="11"/>
    </row>
    <row r="129" spans="20:46">
      <c r="T129" s="50"/>
      <c r="U129" s="3"/>
      <c r="V129" s="50"/>
      <c r="X129" s="1"/>
      <c r="Y129" s="50"/>
      <c r="AA129" s="51"/>
      <c r="AB129" s="116"/>
      <c r="AC129" s="1"/>
      <c r="AD129" s="99"/>
      <c r="AE129" s="51"/>
      <c r="AF129" s="1"/>
      <c r="AG129" s="1"/>
      <c r="AH129" s="1"/>
      <c r="AJ129" s="1"/>
      <c r="AK129" s="1"/>
      <c r="AL129" s="1"/>
      <c r="AM129" s="1"/>
      <c r="AN129" s="1"/>
      <c r="AO129" s="1"/>
      <c r="AP129" s="1"/>
      <c r="AQ129" s="1"/>
      <c r="AS129" s="11"/>
      <c r="AT129" s="11"/>
    </row>
    <row r="130" spans="20:46">
      <c r="T130" s="50"/>
      <c r="U130" s="3"/>
      <c r="V130" s="50"/>
      <c r="X130" s="1"/>
      <c r="Y130" s="50"/>
      <c r="AA130" s="51"/>
      <c r="AB130" s="116"/>
      <c r="AC130" s="1"/>
      <c r="AD130" s="99"/>
      <c r="AE130" s="51"/>
      <c r="AF130" s="1"/>
      <c r="AG130" s="1"/>
      <c r="AH130" s="1"/>
      <c r="AJ130" s="1"/>
      <c r="AK130" s="1"/>
      <c r="AL130" s="1"/>
      <c r="AM130" s="1"/>
      <c r="AN130" s="1"/>
      <c r="AO130" s="1"/>
      <c r="AP130" s="1"/>
      <c r="AS130" s="11"/>
      <c r="AT130" s="11"/>
    </row>
    <row r="131" spans="20:46">
      <c r="T131" s="50"/>
      <c r="U131" s="3"/>
      <c r="V131" s="50"/>
      <c r="X131" s="1"/>
      <c r="Y131" s="50"/>
      <c r="AA131" s="51"/>
      <c r="AB131" s="116"/>
      <c r="AC131" s="1"/>
      <c r="AD131" s="99"/>
      <c r="AE131" s="51"/>
      <c r="AF131" s="1"/>
      <c r="AG131" s="1"/>
      <c r="AH131" s="1"/>
      <c r="AJ131" s="1"/>
      <c r="AK131" s="1"/>
      <c r="AL131" s="1"/>
      <c r="AM131" s="1"/>
      <c r="AN131" s="1"/>
      <c r="AO131" s="1"/>
      <c r="AP131" s="1"/>
      <c r="AS131" s="11"/>
      <c r="AT131" s="11"/>
    </row>
    <row r="132" spans="20:46">
      <c r="T132" s="50"/>
      <c r="U132" s="3"/>
      <c r="V132" s="50"/>
      <c r="X132" s="1"/>
      <c r="Y132" s="50"/>
      <c r="AA132" s="51"/>
      <c r="AB132" s="116"/>
      <c r="AC132" s="1"/>
      <c r="AD132" s="99"/>
      <c r="AE132" s="51"/>
      <c r="AF132" s="1"/>
      <c r="AG132" s="1"/>
      <c r="AH132" s="1"/>
      <c r="AJ132" s="1"/>
      <c r="AK132" s="1"/>
      <c r="AL132" s="1"/>
      <c r="AM132" s="1"/>
      <c r="AN132" s="1"/>
      <c r="AO132" s="1"/>
      <c r="AP132" s="1"/>
      <c r="AQ132" s="1"/>
      <c r="AS132" s="11"/>
      <c r="AT132" s="11"/>
    </row>
    <row r="133" spans="20:46">
      <c r="T133" s="50"/>
      <c r="U133" s="3"/>
      <c r="V133" s="50"/>
      <c r="X133" s="1"/>
      <c r="Y133" s="50"/>
      <c r="AA133" s="51"/>
      <c r="AB133" s="116"/>
      <c r="AC133" s="1"/>
      <c r="AD133" s="99"/>
      <c r="AE133" s="51"/>
      <c r="AF133" s="1"/>
      <c r="AG133" s="1"/>
      <c r="AH133" s="1"/>
      <c r="AJ133" s="1"/>
      <c r="AK133" s="1"/>
      <c r="AL133" s="1"/>
      <c r="AM133" s="1"/>
      <c r="AN133" s="1"/>
      <c r="AO133" s="1"/>
      <c r="AP133" s="1"/>
      <c r="AQ133" s="1"/>
      <c r="AS133" s="11"/>
      <c r="AT133" s="11"/>
    </row>
    <row r="134" spans="20:46">
      <c r="T134" s="50"/>
      <c r="U134" s="3"/>
      <c r="V134" s="50"/>
      <c r="X134" s="1"/>
      <c r="Y134" s="50"/>
      <c r="AA134" s="51"/>
      <c r="AB134" s="116"/>
      <c r="AC134" s="1"/>
      <c r="AD134" s="99"/>
      <c r="AE134" s="51"/>
      <c r="AF134" s="1"/>
      <c r="AG134" s="1"/>
      <c r="AH134" s="1"/>
      <c r="AJ134" s="1"/>
      <c r="AK134" s="1"/>
      <c r="AL134" s="1"/>
      <c r="AM134" s="1"/>
      <c r="AN134" s="1"/>
      <c r="AO134" s="1"/>
      <c r="AP134" s="1"/>
      <c r="AQ134" s="1"/>
      <c r="AS134" s="11"/>
      <c r="AT134" s="11"/>
    </row>
    <row r="135" spans="20:46">
      <c r="T135" s="50"/>
      <c r="U135" s="3"/>
      <c r="V135" s="50"/>
      <c r="X135" s="1"/>
      <c r="Y135" s="50"/>
      <c r="AA135" s="51"/>
      <c r="AB135" s="116"/>
      <c r="AC135" s="1"/>
      <c r="AD135" s="99"/>
      <c r="AE135" s="51"/>
      <c r="AF135" s="1"/>
      <c r="AG135" s="1"/>
      <c r="AH135" s="1"/>
      <c r="AJ135" s="1"/>
      <c r="AK135" s="1"/>
      <c r="AL135" s="1"/>
      <c r="AM135" s="1"/>
      <c r="AN135" s="1"/>
      <c r="AO135" s="1"/>
      <c r="AP135" s="1"/>
      <c r="AQ135" s="1"/>
      <c r="AS135" s="11"/>
      <c r="AT135" s="11"/>
    </row>
    <row r="136" spans="20:46">
      <c r="T136" s="50"/>
      <c r="U136" s="3"/>
      <c r="V136" s="50"/>
      <c r="X136" s="1"/>
      <c r="Y136" s="50"/>
      <c r="AA136" s="51"/>
      <c r="AB136" s="116"/>
      <c r="AC136" s="1"/>
      <c r="AD136" s="99"/>
      <c r="AE136" s="51"/>
      <c r="AF136" s="1"/>
      <c r="AG136" s="1"/>
      <c r="AH136" s="1"/>
      <c r="AJ136" s="1"/>
      <c r="AK136" s="1"/>
      <c r="AL136" s="1"/>
      <c r="AM136" s="1"/>
      <c r="AN136" s="1"/>
      <c r="AO136" s="1"/>
      <c r="AP136" s="1"/>
      <c r="AQ136" s="1"/>
      <c r="AS136" s="11"/>
      <c r="AT136" s="11"/>
    </row>
    <row r="137" spans="20:46">
      <c r="T137" s="50"/>
      <c r="U137" s="3"/>
      <c r="V137" s="50"/>
      <c r="X137" s="1"/>
      <c r="Y137" s="50"/>
      <c r="AA137" s="51"/>
      <c r="AB137" s="116"/>
      <c r="AC137" s="1"/>
      <c r="AD137" s="99"/>
      <c r="AE137" s="51"/>
      <c r="AF137" s="1"/>
      <c r="AG137" s="1"/>
      <c r="AH137" s="1"/>
      <c r="AJ137" s="1"/>
      <c r="AK137" s="1"/>
      <c r="AL137" s="1"/>
      <c r="AM137" s="1"/>
      <c r="AN137" s="1"/>
      <c r="AO137" s="1"/>
      <c r="AP137" s="1"/>
      <c r="AQ137" s="1"/>
      <c r="AS137" s="11"/>
      <c r="AT137" s="11"/>
    </row>
    <row r="138" spans="20:46">
      <c r="T138" s="50"/>
      <c r="U138" s="3"/>
      <c r="V138" s="50"/>
      <c r="X138" s="1"/>
      <c r="Y138" s="50"/>
      <c r="AA138" s="51"/>
      <c r="AB138" s="116"/>
      <c r="AC138" s="1"/>
      <c r="AD138" s="99"/>
      <c r="AE138" s="51"/>
      <c r="AF138" s="1"/>
      <c r="AG138" s="1"/>
      <c r="AH138" s="1"/>
      <c r="AJ138" s="1"/>
      <c r="AK138" s="1"/>
      <c r="AL138" s="1"/>
      <c r="AM138" s="1"/>
      <c r="AN138" s="1"/>
      <c r="AO138" s="1"/>
      <c r="AP138" s="1"/>
      <c r="AQ138" s="1"/>
      <c r="AS138" s="11"/>
      <c r="AT138" s="11"/>
    </row>
    <row r="139" spans="20:46">
      <c r="T139" s="50"/>
      <c r="U139" s="3"/>
      <c r="V139" s="50"/>
      <c r="X139" s="1"/>
      <c r="Y139" s="50"/>
      <c r="AA139" s="51"/>
      <c r="AB139" s="116"/>
      <c r="AC139" s="1"/>
      <c r="AD139" s="99"/>
      <c r="AE139" s="51"/>
      <c r="AF139" s="1"/>
      <c r="AG139" s="1"/>
      <c r="AH139" s="1"/>
      <c r="AJ139" s="1"/>
      <c r="AK139" s="1"/>
      <c r="AL139" s="1"/>
      <c r="AM139" s="1"/>
      <c r="AN139" s="1"/>
      <c r="AO139" s="1"/>
      <c r="AP139" s="1"/>
      <c r="AQ139" s="1"/>
      <c r="AS139" s="11"/>
      <c r="AT139" s="11"/>
    </row>
    <row r="140" spans="20:46">
      <c r="T140" s="50"/>
      <c r="U140" s="3"/>
      <c r="V140" s="50"/>
      <c r="X140" s="1"/>
      <c r="Y140" s="50"/>
      <c r="AA140" s="51"/>
      <c r="AB140" s="116"/>
      <c r="AC140" s="1"/>
      <c r="AD140" s="99"/>
      <c r="AE140" s="51"/>
      <c r="AF140" s="1"/>
      <c r="AG140" s="1"/>
      <c r="AH140" s="1"/>
      <c r="AJ140" s="1"/>
      <c r="AK140" s="1"/>
      <c r="AL140" s="1"/>
      <c r="AM140" s="1"/>
      <c r="AN140" s="1"/>
      <c r="AO140" s="1"/>
      <c r="AP140" s="1"/>
      <c r="AQ140" s="1"/>
      <c r="AS140" s="11"/>
      <c r="AT140" s="11"/>
    </row>
    <row r="141" spans="20:46">
      <c r="T141" s="50"/>
      <c r="U141" s="3"/>
      <c r="V141" s="50"/>
      <c r="X141" s="1"/>
      <c r="Y141" s="50"/>
      <c r="AA141" s="51"/>
      <c r="AB141" s="116"/>
      <c r="AC141" s="1"/>
      <c r="AD141" s="99"/>
      <c r="AE141" s="51"/>
      <c r="AF141" s="1"/>
      <c r="AG141" s="1"/>
      <c r="AH141" s="1"/>
      <c r="AJ141" s="1"/>
      <c r="AK141" s="1"/>
      <c r="AL141" s="1"/>
      <c r="AM141" s="1"/>
      <c r="AN141" s="1"/>
      <c r="AO141" s="1"/>
      <c r="AP141" s="1"/>
      <c r="AQ141" s="1"/>
      <c r="AS141" s="11"/>
      <c r="AT141" s="11"/>
    </row>
    <row r="142" spans="20:46">
      <c r="T142" s="50"/>
      <c r="U142" s="3"/>
      <c r="V142" s="50"/>
      <c r="X142" s="1"/>
      <c r="Y142" s="50"/>
      <c r="AA142" s="51"/>
      <c r="AB142" s="116"/>
      <c r="AC142" s="1"/>
      <c r="AD142" s="99"/>
      <c r="AE142" s="51"/>
      <c r="AF142" s="1"/>
      <c r="AG142" s="1"/>
      <c r="AH142" s="1"/>
      <c r="AJ142" s="1"/>
      <c r="AK142" s="1"/>
      <c r="AL142" s="1"/>
      <c r="AM142" s="1"/>
      <c r="AN142" s="1"/>
      <c r="AO142" s="1"/>
      <c r="AP142" s="1"/>
      <c r="AQ142" s="1"/>
      <c r="AS142" s="11"/>
      <c r="AT142" s="11"/>
    </row>
    <row r="143" spans="20:46">
      <c r="T143" s="50"/>
      <c r="U143" s="3"/>
      <c r="V143" s="50"/>
      <c r="X143" s="1"/>
      <c r="Y143" s="50"/>
      <c r="AA143" s="51"/>
      <c r="AB143" s="116"/>
      <c r="AC143" s="1"/>
      <c r="AD143" s="99"/>
      <c r="AE143" s="51"/>
      <c r="AF143" s="1"/>
      <c r="AG143" s="1"/>
      <c r="AH143" s="1"/>
      <c r="AJ143" s="1"/>
      <c r="AK143" s="1"/>
      <c r="AL143" s="1"/>
      <c r="AM143" s="1"/>
      <c r="AN143" s="1"/>
      <c r="AO143" s="1"/>
      <c r="AP143" s="1"/>
      <c r="AQ143" s="1"/>
      <c r="AS143" s="11"/>
      <c r="AT143" s="11"/>
    </row>
    <row r="144" spans="20:46">
      <c r="T144" s="50"/>
      <c r="U144" s="3"/>
      <c r="V144" s="50"/>
      <c r="X144" s="1"/>
      <c r="Y144" s="50"/>
      <c r="AA144" s="51"/>
      <c r="AB144" s="116"/>
      <c r="AC144" s="1"/>
      <c r="AD144" s="99"/>
      <c r="AE144" s="51"/>
      <c r="AF144" s="1"/>
      <c r="AG144" s="1"/>
      <c r="AH144" s="1"/>
      <c r="AJ144" s="1"/>
      <c r="AK144" s="1"/>
      <c r="AL144" s="1"/>
      <c r="AM144" s="1"/>
      <c r="AN144" s="1"/>
      <c r="AO144" s="1"/>
      <c r="AP144" s="1"/>
      <c r="AQ144" s="1"/>
      <c r="AS144" s="11"/>
      <c r="AT144" s="11"/>
    </row>
    <row r="145" spans="20:46">
      <c r="T145" s="50"/>
      <c r="U145" s="3"/>
      <c r="V145" s="50"/>
      <c r="X145" s="1"/>
      <c r="Y145" s="50"/>
      <c r="AA145" s="51"/>
      <c r="AB145" s="116"/>
      <c r="AC145" s="1"/>
      <c r="AD145" s="99"/>
      <c r="AE145" s="51"/>
      <c r="AF145" s="1"/>
      <c r="AG145" s="1"/>
      <c r="AH145" s="1"/>
      <c r="AJ145" s="1"/>
      <c r="AK145" s="1"/>
      <c r="AL145" s="1"/>
      <c r="AM145" s="1"/>
      <c r="AN145" s="1"/>
      <c r="AO145" s="1"/>
      <c r="AP145" s="1"/>
      <c r="AQ145" s="1"/>
      <c r="AS145" s="11"/>
      <c r="AT145" s="11"/>
    </row>
    <row r="146" spans="20:46">
      <c r="T146" s="50"/>
      <c r="U146" s="3"/>
      <c r="V146" s="50"/>
      <c r="X146" s="1"/>
      <c r="Y146" s="50"/>
      <c r="AA146" s="51"/>
      <c r="AB146" s="116"/>
      <c r="AC146" s="1"/>
      <c r="AD146" s="99"/>
      <c r="AE146" s="51"/>
      <c r="AF146" s="1"/>
      <c r="AG146" s="1"/>
      <c r="AH146" s="1"/>
      <c r="AJ146" s="1"/>
      <c r="AK146" s="1"/>
      <c r="AL146" s="1"/>
      <c r="AM146" s="1"/>
      <c r="AN146" s="1"/>
      <c r="AO146" s="1"/>
      <c r="AP146" s="1"/>
      <c r="AQ146" s="1"/>
      <c r="AS146" s="11"/>
      <c r="AT146" s="11"/>
    </row>
    <row r="147" spans="20:46">
      <c r="AA147" s="51"/>
      <c r="AB147" s="116"/>
      <c r="AC147" s="1"/>
      <c r="AD147" s="99"/>
      <c r="AE147" s="51"/>
      <c r="AF147" s="1"/>
      <c r="AG147" s="1"/>
      <c r="AH147" s="1"/>
      <c r="AJ147" s="1"/>
      <c r="AK147" s="1"/>
      <c r="AL147" s="1"/>
      <c r="AM147" s="1"/>
      <c r="AN147" s="1"/>
      <c r="AO147" s="1"/>
      <c r="AP147" s="1"/>
      <c r="AQ147" s="1"/>
      <c r="AS147" s="11"/>
      <c r="AT147" s="11"/>
    </row>
    <row r="148" spans="20:46">
      <c r="AA148" s="51"/>
      <c r="AB148" s="116"/>
      <c r="AC148" s="1"/>
      <c r="AD148" s="99"/>
      <c r="AE148" s="51"/>
      <c r="AF148" s="1"/>
      <c r="AG148" s="1"/>
      <c r="AH148" s="1"/>
      <c r="AJ148" s="1"/>
      <c r="AK148" s="1"/>
      <c r="AL148" s="1"/>
      <c r="AM148" s="1"/>
      <c r="AN148" s="1"/>
      <c r="AO148" s="1"/>
      <c r="AP148" s="1"/>
      <c r="AQ148" s="1"/>
      <c r="AS148" s="11"/>
      <c r="AT148" s="11"/>
    </row>
    <row r="149" spans="20:46">
      <c r="T149" s="50"/>
      <c r="U149" s="3"/>
      <c r="V149" s="50"/>
      <c r="X149" s="1"/>
      <c r="Y149" s="50"/>
      <c r="AA149" s="51"/>
      <c r="AB149" s="116"/>
      <c r="AC149" s="1"/>
      <c r="AD149" s="99"/>
      <c r="AE149" s="51"/>
      <c r="AF149" s="1"/>
      <c r="AG149" s="1"/>
      <c r="AH149" s="1"/>
      <c r="AJ149" s="1"/>
      <c r="AK149" s="1"/>
      <c r="AL149" s="1"/>
      <c r="AM149" s="1"/>
      <c r="AN149" s="1"/>
      <c r="AO149" s="1"/>
      <c r="AP149" s="1"/>
      <c r="AQ149" s="1"/>
      <c r="AS149" s="11"/>
      <c r="AT149" s="11"/>
    </row>
    <row r="150" spans="20:46">
      <c r="T150" s="50"/>
      <c r="U150" s="3"/>
      <c r="V150" s="50"/>
      <c r="X150" s="1"/>
      <c r="Y150" s="50"/>
      <c r="AA150" s="51"/>
      <c r="AB150" s="116"/>
      <c r="AC150" s="1"/>
      <c r="AD150" s="99"/>
      <c r="AE150" s="51"/>
      <c r="AF150" s="1"/>
      <c r="AG150" s="1"/>
      <c r="AH150" s="1"/>
      <c r="AJ150" s="1"/>
      <c r="AK150" s="1"/>
      <c r="AL150" s="1"/>
      <c r="AM150" s="1"/>
      <c r="AN150" s="1"/>
      <c r="AO150" s="1"/>
      <c r="AP150" s="1"/>
      <c r="AQ150" s="1"/>
      <c r="AS150" s="11"/>
      <c r="AT150" s="11"/>
    </row>
    <row r="151" spans="20:46">
      <c r="T151" s="50"/>
      <c r="U151" s="3"/>
      <c r="V151" s="50"/>
      <c r="X151" s="1"/>
      <c r="Y151" s="50"/>
      <c r="AA151" s="51"/>
      <c r="AB151" s="116"/>
      <c r="AC151" s="1"/>
      <c r="AD151" s="99"/>
      <c r="AE151" s="51"/>
      <c r="AF151" s="1"/>
      <c r="AG151" s="1"/>
      <c r="AH151" s="1"/>
      <c r="AJ151" s="1"/>
      <c r="AK151" s="1"/>
      <c r="AL151" s="1"/>
      <c r="AM151" s="1"/>
      <c r="AN151" s="1"/>
      <c r="AO151" s="1"/>
      <c r="AP151" s="1"/>
      <c r="AQ151" s="1"/>
      <c r="AS151" s="11"/>
      <c r="AT151" s="11"/>
    </row>
    <row r="152" spans="20:46">
      <c r="T152" s="50"/>
      <c r="U152" s="3"/>
      <c r="V152" s="50"/>
      <c r="X152" s="1"/>
      <c r="Y152" s="50"/>
      <c r="AA152" s="51"/>
      <c r="AB152" s="116"/>
      <c r="AC152" s="1"/>
      <c r="AD152" s="99"/>
      <c r="AE152" s="51"/>
      <c r="AF152" s="1"/>
      <c r="AG152" s="1"/>
      <c r="AH152" s="1"/>
      <c r="AJ152" s="1"/>
      <c r="AK152" s="1"/>
      <c r="AL152" s="1"/>
      <c r="AM152" s="1"/>
      <c r="AN152" s="1"/>
      <c r="AO152" s="1"/>
      <c r="AP152" s="1"/>
      <c r="AQ152" s="1"/>
      <c r="AS152" s="11"/>
      <c r="AT152" s="11"/>
    </row>
    <row r="153" spans="20:46">
      <c r="T153" s="50"/>
      <c r="U153" s="3"/>
      <c r="V153" s="50"/>
      <c r="X153" s="1"/>
      <c r="Y153" s="50"/>
      <c r="AA153" s="51"/>
      <c r="AB153" s="116"/>
      <c r="AC153" s="1"/>
      <c r="AD153" s="99"/>
      <c r="AE153" s="51"/>
      <c r="AF153" s="1"/>
      <c r="AG153" s="1"/>
      <c r="AH153" s="1"/>
      <c r="AJ153" s="1"/>
      <c r="AK153" s="1"/>
      <c r="AL153" s="1"/>
      <c r="AM153" s="1"/>
      <c r="AN153" s="1"/>
      <c r="AO153" s="1"/>
      <c r="AP153" s="1"/>
      <c r="AQ153" s="1"/>
      <c r="AS153" s="11"/>
      <c r="AT153" s="11"/>
    </row>
    <row r="154" spans="20:46">
      <c r="T154" s="50"/>
      <c r="U154" s="3"/>
      <c r="V154" s="50"/>
      <c r="X154" s="1"/>
      <c r="Y154" s="50"/>
      <c r="AA154" s="51"/>
      <c r="AB154" s="116"/>
      <c r="AC154" s="1"/>
      <c r="AD154" s="99"/>
      <c r="AE154" s="51"/>
      <c r="AF154" s="1"/>
      <c r="AG154" s="1"/>
      <c r="AH154" s="1"/>
      <c r="AJ154" s="1"/>
      <c r="AK154" s="1"/>
      <c r="AL154" s="1"/>
      <c r="AM154" s="1"/>
      <c r="AN154" s="1"/>
      <c r="AO154" s="1"/>
      <c r="AP154" s="1"/>
      <c r="AQ154" s="1"/>
      <c r="AS154" s="11"/>
      <c r="AT154" s="11"/>
    </row>
    <row r="155" spans="20:46">
      <c r="T155" s="50"/>
      <c r="U155" s="3"/>
      <c r="V155" s="50"/>
      <c r="X155" s="1"/>
      <c r="Y155" s="50"/>
      <c r="AA155" s="51"/>
      <c r="AB155" s="116"/>
      <c r="AC155" s="1"/>
      <c r="AD155" s="99"/>
      <c r="AE155" s="51"/>
      <c r="AF155" s="1"/>
      <c r="AG155" s="1"/>
      <c r="AH155" s="1"/>
      <c r="AJ155" s="1"/>
      <c r="AK155" s="1"/>
      <c r="AL155" s="1"/>
      <c r="AM155" s="1"/>
      <c r="AN155" s="1"/>
      <c r="AO155" s="1"/>
      <c r="AP155" s="1"/>
      <c r="AQ155" s="1"/>
      <c r="AS155" s="11"/>
      <c r="AT155" s="11"/>
    </row>
    <row r="156" spans="20:46">
      <c r="T156" s="50"/>
      <c r="U156" s="3"/>
      <c r="V156" s="50"/>
      <c r="X156" s="1"/>
      <c r="Y156" s="50"/>
      <c r="AA156" s="51"/>
      <c r="AB156" s="116"/>
      <c r="AC156" s="1"/>
      <c r="AD156" s="99"/>
      <c r="AE156" s="51"/>
      <c r="AF156" s="1"/>
      <c r="AG156" s="1"/>
      <c r="AH156" s="1"/>
      <c r="AJ156" s="1"/>
      <c r="AK156" s="1"/>
      <c r="AL156" s="1"/>
      <c r="AM156" s="1"/>
      <c r="AN156" s="1"/>
      <c r="AO156" s="1"/>
      <c r="AP156" s="1"/>
      <c r="AQ156" s="1"/>
      <c r="AS156" s="11"/>
      <c r="AT156" s="11"/>
    </row>
    <row r="157" spans="20:46">
      <c r="T157" s="50"/>
      <c r="U157" s="3"/>
      <c r="V157" s="50"/>
      <c r="X157" s="1"/>
      <c r="Y157" s="50"/>
      <c r="AA157" s="51"/>
      <c r="AB157" s="116"/>
      <c r="AC157" s="1"/>
      <c r="AD157" s="99"/>
      <c r="AE157" s="51"/>
      <c r="AF157" s="1"/>
      <c r="AG157" s="1"/>
      <c r="AH157" s="1"/>
      <c r="AJ157" s="1"/>
      <c r="AK157" s="1"/>
      <c r="AL157" s="1"/>
      <c r="AM157" s="1"/>
      <c r="AN157" s="1"/>
      <c r="AO157" s="1"/>
      <c r="AP157" s="1"/>
      <c r="AQ157" s="1"/>
      <c r="AS157" s="11"/>
      <c r="AT157" s="11"/>
    </row>
    <row r="158" spans="20:46">
      <c r="T158" s="50"/>
      <c r="U158" s="3"/>
      <c r="V158" s="50"/>
      <c r="X158" s="1"/>
      <c r="Y158" s="50"/>
      <c r="AA158" s="51"/>
      <c r="AB158" s="116"/>
      <c r="AC158" s="1"/>
      <c r="AD158" s="99"/>
      <c r="AE158" s="51"/>
      <c r="AF158" s="1"/>
      <c r="AG158" s="1"/>
      <c r="AH158" s="1"/>
      <c r="AJ158" s="1"/>
      <c r="AK158" s="1"/>
      <c r="AL158" s="1"/>
      <c r="AM158" s="1"/>
      <c r="AN158" s="1"/>
      <c r="AO158" s="1"/>
      <c r="AP158" s="1"/>
      <c r="AQ158" s="1"/>
      <c r="AS158" s="11"/>
      <c r="AT158" s="11"/>
    </row>
    <row r="159" spans="20:46">
      <c r="T159" s="50"/>
      <c r="U159" s="3"/>
      <c r="V159" s="50"/>
      <c r="X159" s="1"/>
      <c r="Y159" s="50"/>
      <c r="AA159" s="51"/>
      <c r="AB159" s="116"/>
      <c r="AC159" s="1"/>
      <c r="AD159" s="99"/>
      <c r="AE159" s="51"/>
      <c r="AF159" s="1"/>
      <c r="AG159" s="1"/>
      <c r="AH159" s="1"/>
      <c r="AJ159" s="1"/>
      <c r="AK159" s="1"/>
      <c r="AL159" s="1"/>
      <c r="AM159" s="1"/>
      <c r="AN159" s="1"/>
      <c r="AO159" s="1"/>
      <c r="AP159" s="1"/>
      <c r="AQ159" s="1"/>
      <c r="AS159" s="11"/>
      <c r="AT159" s="11"/>
    </row>
    <row r="160" spans="20:46">
      <c r="T160" s="50"/>
      <c r="U160" s="3"/>
      <c r="V160" s="50"/>
      <c r="X160" s="1"/>
      <c r="Y160" s="50"/>
      <c r="AA160" s="51"/>
      <c r="AB160" s="116"/>
      <c r="AC160" s="1"/>
      <c r="AD160" s="99"/>
      <c r="AE160" s="51"/>
      <c r="AF160" s="1"/>
      <c r="AG160" s="1"/>
      <c r="AH160" s="1"/>
      <c r="AJ160" s="1"/>
      <c r="AK160" s="1"/>
      <c r="AL160" s="1"/>
      <c r="AM160" s="1"/>
      <c r="AN160" s="1"/>
      <c r="AO160" s="1"/>
      <c r="AP160" s="1"/>
      <c r="AQ160" s="1"/>
      <c r="AS160" s="11"/>
      <c r="AT160" s="11"/>
    </row>
    <row r="161" spans="16:46">
      <c r="T161" s="50"/>
      <c r="U161" s="3"/>
      <c r="V161" s="50"/>
      <c r="X161" s="1"/>
      <c r="Y161" s="50"/>
      <c r="AA161" s="51"/>
      <c r="AB161" s="116"/>
      <c r="AC161" s="1"/>
      <c r="AD161" s="99"/>
      <c r="AE161" s="51"/>
      <c r="AF161" s="1"/>
      <c r="AG161" s="1"/>
      <c r="AH161" s="1"/>
      <c r="AJ161" s="1"/>
      <c r="AK161" s="1"/>
      <c r="AL161" s="1"/>
      <c r="AM161" s="1"/>
      <c r="AN161" s="1"/>
      <c r="AO161" s="1"/>
      <c r="AP161" s="1"/>
      <c r="AQ161" s="1"/>
      <c r="AS161" s="11"/>
      <c r="AT161" s="11"/>
    </row>
    <row r="162" spans="16:46">
      <c r="T162" s="50"/>
      <c r="U162" s="3"/>
      <c r="V162" s="50"/>
      <c r="X162" s="1"/>
      <c r="Y162" s="50"/>
      <c r="AA162" s="51"/>
      <c r="AB162" s="116"/>
      <c r="AC162" s="1"/>
      <c r="AD162" s="99"/>
      <c r="AE162" s="51"/>
      <c r="AF162" s="1"/>
      <c r="AG162" s="1"/>
      <c r="AH162" s="1"/>
      <c r="AJ162" s="1"/>
      <c r="AK162" s="1"/>
      <c r="AL162" s="1"/>
      <c r="AM162" s="1"/>
      <c r="AN162" s="1"/>
      <c r="AO162" s="1"/>
      <c r="AP162" s="1"/>
      <c r="AQ162" s="1"/>
      <c r="AS162" s="11"/>
      <c r="AT162" s="11"/>
    </row>
    <row r="163" spans="16:46">
      <c r="T163" s="50"/>
      <c r="U163" s="3"/>
      <c r="V163" s="50"/>
      <c r="X163" s="1"/>
      <c r="Y163" s="50"/>
      <c r="AA163" s="51"/>
      <c r="AB163" s="116"/>
      <c r="AC163" s="1"/>
      <c r="AD163" s="99"/>
      <c r="AE163" s="51"/>
      <c r="AF163" s="1"/>
      <c r="AG163" s="1"/>
      <c r="AH163" s="1"/>
      <c r="AJ163" s="1"/>
      <c r="AK163" s="1"/>
      <c r="AL163" s="1"/>
      <c r="AM163" s="1"/>
      <c r="AN163" s="1"/>
      <c r="AO163" s="1"/>
      <c r="AP163" s="1"/>
      <c r="AQ163" s="1"/>
      <c r="AS163" s="11"/>
      <c r="AT163" s="11"/>
    </row>
    <row r="164" spans="16:46">
      <c r="T164" s="50"/>
      <c r="U164" s="3"/>
      <c r="V164" s="50"/>
      <c r="X164" s="1"/>
      <c r="Y164" s="50"/>
      <c r="AA164" s="51"/>
      <c r="AB164" s="116"/>
      <c r="AC164" s="1"/>
      <c r="AD164" s="99"/>
      <c r="AE164" s="51"/>
      <c r="AF164" s="1"/>
      <c r="AG164" s="1"/>
      <c r="AH164" s="1"/>
      <c r="AJ164" s="1"/>
      <c r="AK164" s="1"/>
      <c r="AL164" s="1"/>
      <c r="AM164" s="1"/>
      <c r="AN164" s="1"/>
      <c r="AO164" s="1"/>
      <c r="AP164" s="1"/>
      <c r="AS164" s="11"/>
      <c r="AT164" s="11"/>
    </row>
    <row r="165" spans="16:46">
      <c r="T165" s="50"/>
      <c r="U165" s="3"/>
      <c r="V165" s="50"/>
      <c r="X165" s="1"/>
      <c r="Y165" s="50"/>
      <c r="AA165" s="51"/>
      <c r="AB165" s="116"/>
      <c r="AC165" s="1"/>
      <c r="AD165" s="99"/>
      <c r="AE165" s="51"/>
      <c r="AF165" s="1"/>
      <c r="AG165" s="1"/>
      <c r="AH165" s="1"/>
      <c r="AJ165" s="1"/>
      <c r="AK165" s="1"/>
      <c r="AL165" s="1"/>
      <c r="AM165" s="1"/>
      <c r="AN165" s="1"/>
      <c r="AO165" s="1"/>
      <c r="AP165" s="1"/>
      <c r="AS165" s="11"/>
      <c r="AT165" s="11"/>
    </row>
    <row r="166" spans="16:46">
      <c r="T166" s="50"/>
      <c r="U166" s="3"/>
      <c r="V166" s="50"/>
      <c r="X166" s="1"/>
      <c r="Y166" s="50"/>
      <c r="AA166" s="51"/>
      <c r="AB166" s="116"/>
      <c r="AC166" s="1"/>
      <c r="AD166" s="99"/>
      <c r="AE166" s="51"/>
      <c r="AF166" s="1"/>
      <c r="AG166" s="1"/>
      <c r="AH166" s="1"/>
      <c r="AJ166" s="1"/>
      <c r="AK166" s="1"/>
      <c r="AL166" s="1"/>
      <c r="AM166" s="1"/>
      <c r="AN166" s="1"/>
      <c r="AO166" s="1"/>
      <c r="AP166" s="1"/>
      <c r="AQ166" s="1"/>
      <c r="AS166" s="11"/>
      <c r="AT166" s="11"/>
    </row>
    <row r="167" spans="16:46">
      <c r="T167" s="50"/>
      <c r="U167" s="3"/>
      <c r="V167" s="50"/>
      <c r="X167" s="1"/>
      <c r="Y167" s="50"/>
      <c r="AA167" s="51"/>
      <c r="AB167" s="116"/>
      <c r="AC167" s="1"/>
      <c r="AD167" s="99"/>
      <c r="AE167" s="51"/>
      <c r="AF167" s="1"/>
      <c r="AG167" s="1"/>
      <c r="AH167" s="1"/>
      <c r="AJ167" s="1"/>
      <c r="AK167" s="1"/>
      <c r="AL167" s="1"/>
      <c r="AM167" s="1"/>
      <c r="AN167" s="1"/>
      <c r="AO167" s="1"/>
      <c r="AP167" s="1"/>
      <c r="AQ167" s="1"/>
      <c r="AS167" s="11"/>
      <c r="AT167" s="11"/>
    </row>
    <row r="168" spans="16:46">
      <c r="T168" s="50"/>
      <c r="U168" s="3"/>
      <c r="V168" s="50"/>
      <c r="X168" s="1"/>
      <c r="Y168" s="50"/>
      <c r="AA168" s="51"/>
      <c r="AB168" s="116"/>
      <c r="AC168" s="1"/>
      <c r="AD168" s="99"/>
      <c r="AE168" s="51"/>
      <c r="AF168" s="1"/>
      <c r="AG168" s="1"/>
      <c r="AH168" s="1"/>
      <c r="AJ168" s="1"/>
      <c r="AK168" s="1"/>
      <c r="AL168" s="1"/>
      <c r="AM168" s="1"/>
      <c r="AN168" s="1"/>
      <c r="AO168" s="1"/>
      <c r="AP168" s="1"/>
      <c r="AQ168" s="1"/>
      <c r="AS168" s="11"/>
      <c r="AT168" s="11"/>
    </row>
    <row r="169" spans="16:46">
      <c r="T169" s="50"/>
      <c r="U169" s="3"/>
      <c r="V169" s="50"/>
      <c r="X169" s="1"/>
      <c r="Y169" s="50"/>
      <c r="AA169" s="51"/>
      <c r="AB169" s="116"/>
      <c r="AC169" s="1"/>
      <c r="AD169" s="99"/>
      <c r="AE169" s="51"/>
      <c r="AF169" s="1"/>
      <c r="AG169" s="1"/>
      <c r="AH169" s="1"/>
      <c r="AJ169" s="1"/>
      <c r="AK169" s="1"/>
      <c r="AL169" s="1"/>
      <c r="AM169" s="1"/>
      <c r="AN169" s="1"/>
      <c r="AO169" s="1"/>
      <c r="AP169" s="1"/>
      <c r="AQ169" s="1"/>
      <c r="AS169" s="11"/>
      <c r="AT169" s="11"/>
    </row>
    <row r="170" spans="16:46">
      <c r="T170" s="50"/>
      <c r="U170" s="3"/>
      <c r="V170" s="50"/>
      <c r="X170" s="1"/>
      <c r="Y170" s="50"/>
      <c r="AA170" s="51"/>
      <c r="AB170" s="116"/>
      <c r="AC170" s="1"/>
      <c r="AD170" s="99"/>
      <c r="AE170" s="51"/>
      <c r="AF170" s="1"/>
      <c r="AG170" s="1"/>
      <c r="AH170" s="1"/>
      <c r="AJ170" s="1"/>
      <c r="AK170" s="1"/>
      <c r="AL170" s="1"/>
      <c r="AM170" s="1"/>
      <c r="AN170" s="1"/>
      <c r="AO170" s="1"/>
      <c r="AP170" s="1"/>
      <c r="AQ170" s="1"/>
    </row>
    <row r="171" spans="16:46">
      <c r="T171" s="50"/>
      <c r="U171" s="3"/>
      <c r="V171" s="50"/>
      <c r="X171" s="1"/>
      <c r="Y171" s="50"/>
      <c r="AA171" s="51"/>
      <c r="AB171" s="116"/>
      <c r="AC171" s="1"/>
      <c r="AD171" s="99"/>
      <c r="AE171" s="51"/>
      <c r="AF171" s="1"/>
      <c r="AG171" s="1"/>
      <c r="AH171" s="1"/>
      <c r="AJ171" s="1"/>
      <c r="AK171" s="1"/>
      <c r="AL171" s="1"/>
      <c r="AM171" s="1"/>
      <c r="AN171" s="1"/>
      <c r="AO171" s="1"/>
      <c r="AP171" s="1"/>
      <c r="AQ171" s="1"/>
    </row>
    <row r="172" spans="16:46">
      <c r="T172" s="50"/>
      <c r="U172" s="3"/>
      <c r="V172" s="50"/>
      <c r="X172" s="1"/>
      <c r="Y172" s="50"/>
      <c r="AA172" s="51"/>
      <c r="AB172" s="116"/>
      <c r="AC172" s="1"/>
      <c r="AD172" s="99"/>
      <c r="AE172" s="51"/>
      <c r="AF172" s="1"/>
      <c r="AG172" s="1"/>
      <c r="AH172" s="1"/>
      <c r="AJ172" s="1"/>
      <c r="AK172" s="1"/>
      <c r="AL172" s="1"/>
      <c r="AM172" s="1"/>
      <c r="AN172" s="1"/>
      <c r="AO172" s="1"/>
      <c r="AP172" s="1"/>
      <c r="AQ172" s="1"/>
    </row>
    <row r="173" spans="16:46">
      <c r="T173" s="50"/>
      <c r="U173" s="3"/>
      <c r="V173" s="50"/>
      <c r="X173" s="1"/>
      <c r="Y173" s="50"/>
      <c r="AA173" s="51"/>
      <c r="AB173" s="116"/>
      <c r="AC173" s="1"/>
      <c r="AD173" s="99"/>
      <c r="AE173" s="51"/>
      <c r="AF173" s="1"/>
      <c r="AG173" s="1"/>
      <c r="AH173" s="1"/>
      <c r="AJ173" s="1"/>
      <c r="AK173" s="1"/>
      <c r="AL173" s="1"/>
      <c r="AM173" s="1"/>
      <c r="AN173" s="1"/>
      <c r="AO173" s="1"/>
      <c r="AP173" s="1"/>
      <c r="AQ173" s="1"/>
    </row>
    <row r="174" spans="16:46">
      <c r="P174" s="12"/>
      <c r="T174" s="50"/>
      <c r="U174" s="3"/>
      <c r="V174" s="50"/>
      <c r="X174" s="1"/>
      <c r="Y174" s="50"/>
      <c r="AA174" s="51"/>
      <c r="AB174" s="116"/>
      <c r="AC174" s="1"/>
      <c r="AD174" s="99"/>
      <c r="AE174" s="51"/>
      <c r="AF174" s="1"/>
      <c r="AG174" s="1"/>
      <c r="AH174" s="1"/>
      <c r="AJ174" s="1"/>
      <c r="AK174" s="1"/>
      <c r="AL174" s="1"/>
      <c r="AM174" s="1"/>
      <c r="AN174" s="1"/>
      <c r="AO174" s="1"/>
      <c r="AP174" s="1"/>
      <c r="AQ174" s="1"/>
    </row>
    <row r="175" spans="16:46">
      <c r="P175" s="12"/>
      <c r="T175" s="50"/>
      <c r="U175" s="3"/>
      <c r="V175" s="50"/>
      <c r="X175" s="1"/>
      <c r="Y175" s="50"/>
      <c r="AA175" s="51"/>
      <c r="AB175" s="116"/>
      <c r="AC175" s="1"/>
      <c r="AD175" s="99"/>
      <c r="AE175" s="51"/>
      <c r="AF175" s="1"/>
      <c r="AG175" s="1"/>
      <c r="AH175" s="1"/>
      <c r="AJ175" s="1"/>
      <c r="AK175" s="1"/>
      <c r="AL175" s="1"/>
      <c r="AM175" s="1"/>
      <c r="AN175" s="1"/>
      <c r="AO175" s="1"/>
      <c r="AP175" s="1"/>
      <c r="AQ175" s="1"/>
    </row>
    <row r="176" spans="16:46">
      <c r="P176" s="12"/>
      <c r="T176" s="50"/>
      <c r="U176" s="3"/>
      <c r="V176" s="50"/>
      <c r="X176" s="1"/>
      <c r="Y176" s="50"/>
      <c r="AA176" s="51"/>
      <c r="AB176" s="116"/>
      <c r="AC176" s="1"/>
      <c r="AD176" s="99"/>
      <c r="AE176" s="51"/>
      <c r="AF176" s="1"/>
      <c r="AG176" s="1"/>
      <c r="AH176" s="1"/>
      <c r="AJ176" s="1"/>
      <c r="AK176" s="1"/>
      <c r="AL176" s="1"/>
      <c r="AM176" s="1"/>
      <c r="AN176" s="1"/>
      <c r="AO176" s="1"/>
      <c r="AP176" s="1"/>
      <c r="AQ176" s="1"/>
    </row>
    <row r="177" spans="16:44">
      <c r="P177" s="12"/>
      <c r="T177" s="50"/>
      <c r="U177" s="3"/>
      <c r="V177" s="50"/>
      <c r="X177" s="1"/>
      <c r="Y177" s="50"/>
      <c r="AA177" s="51"/>
      <c r="AB177" s="116"/>
      <c r="AC177" s="1"/>
      <c r="AD177" s="99"/>
      <c r="AE177" s="51"/>
      <c r="AF177" s="1"/>
      <c r="AG177" s="1"/>
      <c r="AH177" s="1"/>
      <c r="AJ177" s="1"/>
      <c r="AK177" s="1"/>
      <c r="AL177" s="1"/>
      <c r="AM177" s="1"/>
      <c r="AN177" s="1"/>
      <c r="AO177" s="1"/>
      <c r="AP177" s="1"/>
      <c r="AQ177" s="1"/>
    </row>
    <row r="178" spans="16:44">
      <c r="P178" s="12"/>
      <c r="T178" s="50"/>
      <c r="U178" s="3"/>
      <c r="V178" s="50"/>
      <c r="X178" s="1"/>
      <c r="Y178" s="50"/>
      <c r="AA178" s="51"/>
      <c r="AC178" s="12"/>
      <c r="AD178" s="99"/>
      <c r="AE178" s="51"/>
      <c r="AF178" s="1"/>
      <c r="AG178" s="1"/>
      <c r="AH178" s="1"/>
      <c r="AJ178" s="1"/>
      <c r="AK178" s="1"/>
      <c r="AL178" s="1"/>
      <c r="AM178" s="1"/>
      <c r="AN178" s="1"/>
      <c r="AO178" s="1"/>
      <c r="AP178" s="1"/>
      <c r="AQ178" s="1"/>
    </row>
    <row r="179" spans="16:44">
      <c r="P179" s="12"/>
      <c r="T179" s="50"/>
      <c r="U179" s="3"/>
      <c r="V179" s="50"/>
      <c r="X179" s="1"/>
      <c r="Y179" s="50"/>
      <c r="AA179" s="51"/>
      <c r="AC179" s="12"/>
      <c r="AD179" s="99"/>
      <c r="AE179" s="51"/>
      <c r="AF179" s="1"/>
      <c r="AG179" s="1"/>
      <c r="AH179" s="1"/>
      <c r="AJ179" s="1"/>
      <c r="AK179" s="1"/>
      <c r="AL179" s="1"/>
      <c r="AM179" s="1"/>
      <c r="AN179" s="1"/>
      <c r="AO179" s="1"/>
      <c r="AP179" s="1"/>
      <c r="AQ179" s="1"/>
    </row>
    <row r="180" spans="16:44">
      <c r="P180" s="12"/>
      <c r="T180" s="50"/>
      <c r="U180" s="3"/>
      <c r="V180" s="50"/>
      <c r="X180" s="1"/>
      <c r="Y180" s="50"/>
      <c r="AA180" s="51"/>
      <c r="AC180" s="12"/>
      <c r="AD180" s="99"/>
      <c r="AE180" s="51"/>
      <c r="AF180" s="1"/>
      <c r="AG180" s="1"/>
      <c r="AH180" s="1"/>
      <c r="AJ180" s="1"/>
      <c r="AK180" s="1"/>
      <c r="AL180" s="1"/>
      <c r="AM180" s="1"/>
      <c r="AN180" s="1"/>
      <c r="AO180" s="1"/>
      <c r="AP180" s="1"/>
      <c r="AQ180" s="1"/>
    </row>
    <row r="181" spans="16:44">
      <c r="P181" s="12"/>
      <c r="T181" s="50"/>
      <c r="U181" s="3"/>
      <c r="V181" s="50"/>
      <c r="X181" s="1"/>
      <c r="Y181" s="50"/>
      <c r="AA181" s="12"/>
      <c r="AC181" s="12"/>
      <c r="AD181" s="1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"/>
      <c r="AP181" s="1"/>
      <c r="AQ181" s="1"/>
    </row>
    <row r="182" spans="16:44">
      <c r="P182" s="12"/>
      <c r="T182" s="50"/>
      <c r="U182" s="3"/>
      <c r="V182" s="50"/>
      <c r="X182" s="1"/>
      <c r="Y182" s="50"/>
      <c r="AA182" s="12"/>
      <c r="AC182" s="12"/>
      <c r="AD182" s="1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</row>
    <row r="183" spans="16:44">
      <c r="P183" s="12"/>
      <c r="T183" s="50"/>
      <c r="U183" s="3"/>
      <c r="V183" s="50"/>
      <c r="X183" s="1"/>
      <c r="Y183" s="50"/>
      <c r="AA183" s="12"/>
      <c r="AC183" s="12"/>
      <c r="AD183" s="1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"/>
    </row>
    <row r="184" spans="16:44">
      <c r="P184" s="12"/>
      <c r="T184" s="50"/>
      <c r="U184" s="3"/>
      <c r="V184" s="50"/>
      <c r="X184" s="1"/>
      <c r="Y184" s="50"/>
      <c r="AA184" s="12"/>
      <c r="AC184" s="12"/>
      <c r="AD184" s="1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"/>
    </row>
    <row r="185" spans="16:44">
      <c r="P185" s="12"/>
      <c r="T185" s="50"/>
      <c r="U185" s="3"/>
      <c r="V185" s="50"/>
      <c r="X185" s="1"/>
      <c r="Y185" s="50"/>
      <c r="AA185" s="12"/>
      <c r="AC185" s="12"/>
      <c r="AD185" s="1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"/>
    </row>
    <row r="186" spans="16:44">
      <c r="P186" s="12"/>
      <c r="T186" s="50"/>
      <c r="U186" s="3"/>
      <c r="V186" s="50"/>
      <c r="X186" s="1"/>
      <c r="Y186" s="50"/>
      <c r="AA186" s="12"/>
      <c r="AC186" s="12"/>
      <c r="AD186" s="1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"/>
    </row>
    <row r="187" spans="16:44">
      <c r="P187" s="12"/>
      <c r="T187" s="50"/>
      <c r="U187" s="3"/>
      <c r="V187" s="50"/>
      <c r="X187" s="1"/>
      <c r="Y187" s="50"/>
      <c r="AA187" s="12"/>
      <c r="AC187" s="12"/>
      <c r="AD187" s="1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"/>
    </row>
    <row r="188" spans="16:44">
      <c r="P188" s="12"/>
      <c r="T188" s="50"/>
      <c r="U188" s="3"/>
      <c r="V188" s="50"/>
      <c r="X188" s="1"/>
      <c r="Y188" s="50"/>
      <c r="AA188" s="12"/>
      <c r="AC188" s="12"/>
      <c r="AD188" s="1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"/>
    </row>
    <row r="189" spans="16:44">
      <c r="P189" s="12"/>
      <c r="T189" s="50"/>
      <c r="U189" s="3"/>
      <c r="V189" s="50"/>
      <c r="X189" s="1"/>
      <c r="Y189" s="50"/>
      <c r="AA189" s="12"/>
      <c r="AC189" s="12"/>
      <c r="AD189" s="1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"/>
    </row>
    <row r="190" spans="16:44">
      <c r="P190" s="12"/>
      <c r="T190" s="50"/>
      <c r="U190" s="3"/>
      <c r="V190" s="50"/>
      <c r="X190" s="1"/>
      <c r="Y190" s="50"/>
      <c r="AA190" s="12"/>
      <c r="AC190" s="12"/>
      <c r="AD190" s="1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"/>
    </row>
    <row r="191" spans="16:44">
      <c r="P191" s="12"/>
      <c r="T191" s="50"/>
      <c r="U191" s="3"/>
      <c r="V191" s="50"/>
      <c r="X191" s="1"/>
      <c r="Y191" s="50"/>
      <c r="AA191" s="12"/>
      <c r="AC191" s="12"/>
      <c r="AD191" s="1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"/>
      <c r="AR191" s="12"/>
    </row>
    <row r="192" spans="16:44">
      <c r="P192" s="12"/>
      <c r="T192" s="50"/>
      <c r="U192" s="3"/>
      <c r="V192" s="50"/>
      <c r="X192" s="1"/>
      <c r="Y192" s="50"/>
      <c r="AA192" s="12"/>
      <c r="AC192" s="12"/>
      <c r="AD192" s="1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"/>
      <c r="AR192" s="12"/>
    </row>
    <row r="193" spans="7:44">
      <c r="P193" s="12"/>
      <c r="T193" s="50"/>
      <c r="U193" s="3"/>
      <c r="V193" s="50"/>
      <c r="X193" s="1"/>
      <c r="Y193" s="50"/>
      <c r="AA193" s="12"/>
      <c r="AC193" s="12"/>
      <c r="AD193" s="1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"/>
      <c r="AR193" s="12"/>
    </row>
    <row r="194" spans="7:44">
      <c r="P194" s="12"/>
      <c r="T194" s="50"/>
      <c r="U194" s="3"/>
      <c r="V194" s="50"/>
      <c r="X194" s="1"/>
      <c r="Y194" s="50"/>
      <c r="AA194" s="12"/>
      <c r="AC194" s="12"/>
      <c r="AD194" s="1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"/>
      <c r="AR194" s="12"/>
    </row>
    <row r="195" spans="7:44">
      <c r="P195" s="12"/>
      <c r="T195" s="50"/>
      <c r="U195" s="3"/>
      <c r="V195" s="50"/>
      <c r="X195" s="1"/>
      <c r="Y195" s="50"/>
      <c r="AA195" s="12"/>
      <c r="AC195" s="12"/>
      <c r="AD195" s="1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"/>
      <c r="AR195" s="12"/>
    </row>
    <row r="196" spans="7:44">
      <c r="P196" s="12"/>
      <c r="T196" s="50"/>
      <c r="U196" s="3"/>
      <c r="V196" s="50"/>
      <c r="X196" s="1"/>
      <c r="Y196" s="50"/>
      <c r="AA196" s="12"/>
      <c r="AC196" s="12"/>
      <c r="AD196" s="1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"/>
      <c r="AR196" s="12"/>
    </row>
    <row r="197" spans="7:44">
      <c r="G197" s="12"/>
      <c r="I197" s="12"/>
      <c r="K197" s="112"/>
      <c r="M197" s="112"/>
      <c r="P197" s="12"/>
      <c r="T197" s="50"/>
      <c r="U197" s="3"/>
      <c r="V197" s="50"/>
      <c r="X197" s="1"/>
      <c r="Y197" s="50"/>
      <c r="AA197" s="12"/>
      <c r="AC197" s="12"/>
      <c r="AD197" s="1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"/>
      <c r="AR197" s="12"/>
    </row>
    <row r="198" spans="7:44">
      <c r="G198" s="12"/>
      <c r="I198" s="12"/>
      <c r="K198" s="112"/>
      <c r="M198" s="112"/>
      <c r="P198" s="12"/>
      <c r="T198" s="50"/>
      <c r="U198" s="3"/>
      <c r="V198" s="50"/>
      <c r="X198" s="1"/>
      <c r="Y198" s="50"/>
      <c r="AA198" s="12"/>
      <c r="AC198" s="12"/>
      <c r="AD198" s="1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"/>
      <c r="AR198" s="12"/>
    </row>
    <row r="199" spans="7:44">
      <c r="G199" s="12"/>
      <c r="I199" s="12"/>
      <c r="K199" s="112"/>
      <c r="M199" s="112"/>
      <c r="P199" s="12"/>
      <c r="T199" s="50"/>
      <c r="U199" s="3"/>
      <c r="V199" s="50"/>
      <c r="X199" s="1"/>
      <c r="Y199" s="50"/>
      <c r="AA199" s="12"/>
      <c r="AC199" s="12"/>
      <c r="AD199" s="1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"/>
      <c r="AR199" s="12"/>
    </row>
    <row r="200" spans="7:44">
      <c r="G200" s="12"/>
      <c r="I200" s="12"/>
      <c r="K200" s="112"/>
      <c r="M200" s="112"/>
      <c r="P200" s="12"/>
      <c r="T200" s="50"/>
      <c r="U200" s="3"/>
      <c r="V200" s="50"/>
      <c r="X200" s="1"/>
      <c r="Y200" s="50"/>
      <c r="AA200" s="12"/>
      <c r="AC200" s="12"/>
      <c r="AD200" s="1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"/>
      <c r="AR200" s="12"/>
    </row>
    <row r="201" spans="7:44">
      <c r="G201" s="12"/>
      <c r="I201" s="12"/>
      <c r="K201" s="112"/>
      <c r="M201" s="112"/>
      <c r="P201" s="12"/>
      <c r="T201" s="50"/>
      <c r="U201" s="3"/>
      <c r="V201" s="50"/>
      <c r="X201" s="1"/>
      <c r="Y201" s="50"/>
      <c r="AA201" s="12"/>
      <c r="AC201" s="12"/>
      <c r="AD201" s="1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"/>
      <c r="AR201" s="12"/>
    </row>
    <row r="202" spans="7:44">
      <c r="G202" s="12"/>
      <c r="I202" s="12"/>
      <c r="K202" s="112"/>
      <c r="M202" s="112"/>
      <c r="P202" s="12"/>
      <c r="T202" s="50"/>
      <c r="U202" s="3"/>
      <c r="V202" s="50"/>
      <c r="X202" s="1"/>
      <c r="Y202" s="50"/>
      <c r="AA202" s="12"/>
      <c r="AC202" s="12"/>
      <c r="AD202" s="1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"/>
      <c r="AR202" s="12"/>
    </row>
    <row r="203" spans="7:44">
      <c r="G203" s="12"/>
      <c r="I203" s="12"/>
      <c r="K203" s="112"/>
      <c r="M203" s="112"/>
      <c r="P203" s="12"/>
      <c r="T203" s="50"/>
      <c r="U203" s="3"/>
      <c r="V203" s="50"/>
      <c r="X203" s="1"/>
      <c r="Y203" s="50"/>
      <c r="AA203" s="12"/>
      <c r="AC203" s="12"/>
      <c r="AD203" s="1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"/>
      <c r="AR203" s="12"/>
    </row>
    <row r="204" spans="7:44">
      <c r="G204" s="12"/>
      <c r="I204" s="12"/>
      <c r="K204" s="112"/>
      <c r="M204" s="112"/>
      <c r="P204" s="12"/>
      <c r="T204" s="50"/>
      <c r="U204" s="3"/>
      <c r="V204" s="50"/>
      <c r="X204" s="1"/>
      <c r="Y204" s="50"/>
      <c r="AA204" s="12"/>
      <c r="AC204" s="12"/>
      <c r="AD204" s="1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"/>
      <c r="AR204" s="12"/>
    </row>
    <row r="205" spans="7:44">
      <c r="G205" s="12"/>
      <c r="I205" s="12"/>
      <c r="K205" s="112"/>
      <c r="M205" s="112"/>
      <c r="P205" s="12"/>
      <c r="T205" s="50"/>
      <c r="U205" s="3"/>
      <c r="V205" s="50"/>
      <c r="X205" s="1"/>
      <c r="Y205" s="50"/>
      <c r="AA205" s="12"/>
      <c r="AC205" s="12"/>
      <c r="AD205" s="1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"/>
      <c r="AR205" s="12"/>
    </row>
    <row r="206" spans="7:44">
      <c r="G206" s="12"/>
      <c r="I206" s="12"/>
      <c r="K206" s="112"/>
      <c r="M206" s="112"/>
      <c r="P206" s="12"/>
      <c r="T206" s="50"/>
      <c r="U206" s="3"/>
      <c r="V206" s="50"/>
      <c r="X206" s="1"/>
      <c r="Y206" s="50"/>
      <c r="AA206" s="12"/>
      <c r="AC206" s="12"/>
      <c r="AD206" s="1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"/>
      <c r="AR206" s="12"/>
    </row>
    <row r="207" spans="7:44">
      <c r="G207" s="12"/>
      <c r="I207" s="12"/>
      <c r="K207" s="112"/>
      <c r="M207" s="112"/>
      <c r="P207" s="12"/>
      <c r="T207" s="50"/>
      <c r="U207" s="3"/>
      <c r="V207" s="50"/>
      <c r="X207" s="1"/>
      <c r="Y207" s="50"/>
      <c r="AA207" s="12"/>
      <c r="AC207" s="12"/>
      <c r="AD207" s="1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"/>
      <c r="AR207" s="12"/>
    </row>
    <row r="208" spans="7:44">
      <c r="G208" s="12"/>
      <c r="I208" s="12"/>
      <c r="K208" s="112"/>
      <c r="M208" s="112"/>
      <c r="P208" s="12"/>
      <c r="T208" s="50"/>
      <c r="U208" s="3"/>
      <c r="V208" s="50"/>
      <c r="X208" s="1"/>
      <c r="Y208" s="50"/>
      <c r="AA208" s="12"/>
      <c r="AC208" s="12"/>
      <c r="AD208" s="1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"/>
      <c r="AR208" s="12"/>
    </row>
    <row r="209" spans="7:44">
      <c r="G209" s="12"/>
      <c r="H209" s="12"/>
      <c r="I209" s="12"/>
      <c r="J209" s="12"/>
      <c r="K209" s="112"/>
      <c r="L209" s="12"/>
      <c r="M209" s="112"/>
      <c r="N209" s="12"/>
      <c r="O209" s="12"/>
      <c r="P209" s="12"/>
      <c r="Q209" s="12"/>
      <c r="R209" s="112"/>
      <c r="S209" s="12"/>
      <c r="T209" s="50"/>
      <c r="U209" s="3"/>
      <c r="V209" s="50"/>
      <c r="X209" s="1"/>
      <c r="Y209" s="50"/>
      <c r="AA209" s="12"/>
      <c r="AC209" s="12"/>
      <c r="AD209" s="1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"/>
      <c r="AR209" s="12"/>
    </row>
    <row r="210" spans="7:44">
      <c r="G210" s="12"/>
      <c r="H210" s="12"/>
      <c r="I210" s="12"/>
      <c r="J210" s="12"/>
      <c r="K210" s="112"/>
      <c r="L210" s="12"/>
      <c r="M210" s="112"/>
      <c r="N210" s="12"/>
      <c r="O210" s="12"/>
      <c r="P210" s="12"/>
      <c r="Q210" s="12"/>
      <c r="R210" s="112"/>
      <c r="S210" s="12"/>
      <c r="T210" s="112"/>
      <c r="U210" s="12"/>
      <c r="V210" s="112"/>
      <c r="W210" s="66"/>
      <c r="X210" s="12"/>
      <c r="Y210" s="112"/>
      <c r="Z210" s="66"/>
      <c r="AA210" s="12"/>
      <c r="AC210" s="12"/>
      <c r="AD210" s="1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"/>
      <c r="AR210" s="12"/>
    </row>
    <row r="211" spans="7:44">
      <c r="G211" s="12"/>
      <c r="H211" s="12"/>
      <c r="I211" s="12"/>
      <c r="J211" s="12"/>
      <c r="K211" s="112"/>
      <c r="L211" s="12"/>
      <c r="M211" s="112"/>
      <c r="N211" s="12"/>
      <c r="O211" s="12"/>
      <c r="P211" s="12"/>
      <c r="Q211" s="12"/>
      <c r="R211" s="112"/>
      <c r="S211" s="12"/>
      <c r="T211" s="112"/>
      <c r="U211" s="12"/>
      <c r="V211" s="112"/>
      <c r="W211" s="66"/>
      <c r="X211" s="12"/>
      <c r="Y211" s="112"/>
      <c r="Z211" s="66"/>
      <c r="AA211" s="12"/>
      <c r="AC211" s="12"/>
      <c r="AD211" s="1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"/>
      <c r="AR211" s="12"/>
    </row>
    <row r="212" spans="7:44">
      <c r="G212" s="12"/>
      <c r="H212" s="12"/>
      <c r="I212" s="12"/>
      <c r="J212" s="12"/>
      <c r="K212" s="112"/>
      <c r="L212" s="12"/>
      <c r="M212" s="112"/>
      <c r="N212" s="12"/>
      <c r="O212" s="12"/>
      <c r="P212" s="12"/>
      <c r="Q212" s="12"/>
      <c r="R212" s="112"/>
      <c r="S212" s="12"/>
      <c r="T212" s="112"/>
      <c r="U212" s="12"/>
      <c r="V212" s="112"/>
      <c r="W212" s="66"/>
      <c r="X212" s="12"/>
      <c r="Y212" s="112"/>
      <c r="Z212" s="66"/>
      <c r="AA212" s="12"/>
      <c r="AC212" s="12"/>
      <c r="AD212" s="1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"/>
      <c r="AR212" s="12"/>
    </row>
    <row r="213" spans="7:44">
      <c r="G213" s="12"/>
      <c r="H213" s="12"/>
      <c r="I213" s="12"/>
      <c r="J213" s="12"/>
      <c r="K213" s="112"/>
      <c r="L213" s="12"/>
      <c r="M213" s="112"/>
      <c r="N213" s="12"/>
      <c r="O213" s="12"/>
      <c r="P213" s="12"/>
      <c r="Q213" s="12"/>
      <c r="R213" s="112"/>
      <c r="S213" s="12"/>
      <c r="T213" s="112"/>
      <c r="U213" s="12"/>
      <c r="V213" s="112"/>
      <c r="W213" s="66"/>
      <c r="X213" s="12"/>
      <c r="Y213" s="112"/>
      <c r="Z213" s="66"/>
      <c r="AA213" s="12"/>
      <c r="AC213" s="12"/>
      <c r="AD213" s="1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"/>
      <c r="AR213" s="12"/>
    </row>
    <row r="214" spans="7:44">
      <c r="G214" s="12"/>
      <c r="H214" s="12"/>
      <c r="I214" s="12"/>
      <c r="J214" s="12"/>
      <c r="K214" s="112"/>
      <c r="L214" s="12"/>
      <c r="M214" s="112"/>
      <c r="N214" s="12"/>
      <c r="O214" s="12"/>
      <c r="P214" s="12"/>
      <c r="Q214" s="12"/>
      <c r="R214" s="112"/>
      <c r="S214" s="12"/>
      <c r="T214" s="112"/>
      <c r="U214" s="12"/>
      <c r="V214" s="112"/>
      <c r="W214" s="66"/>
      <c r="X214" s="12"/>
      <c r="Y214" s="112"/>
      <c r="Z214" s="66"/>
      <c r="AA214" s="12"/>
      <c r="AC214" s="12"/>
      <c r="AD214" s="1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"/>
      <c r="AR214" s="12"/>
    </row>
    <row r="215" spans="7:44">
      <c r="G215" s="12"/>
      <c r="H215" s="12"/>
      <c r="I215" s="12"/>
      <c r="J215" s="12"/>
      <c r="K215" s="112"/>
      <c r="L215" s="12"/>
      <c r="M215" s="112"/>
      <c r="N215" s="12"/>
      <c r="O215" s="12"/>
      <c r="P215" s="12"/>
      <c r="Q215" s="12"/>
      <c r="R215" s="112"/>
      <c r="S215" s="12"/>
      <c r="T215" s="112"/>
      <c r="U215" s="12"/>
      <c r="V215" s="112"/>
      <c r="W215" s="66"/>
      <c r="X215" s="12"/>
      <c r="Y215" s="112"/>
      <c r="Z215" s="66"/>
      <c r="AA215" s="12"/>
      <c r="AC215" s="12"/>
      <c r="AD215" s="1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"/>
      <c r="AR215" s="12"/>
    </row>
    <row r="216" spans="7:44">
      <c r="G216" s="12"/>
      <c r="H216" s="12"/>
      <c r="I216" s="12"/>
      <c r="J216" s="12"/>
      <c r="K216" s="112"/>
      <c r="L216" s="12"/>
      <c r="M216" s="112"/>
      <c r="N216" s="12"/>
      <c r="O216" s="12"/>
      <c r="P216" s="12"/>
      <c r="Q216" s="12"/>
      <c r="R216" s="112"/>
      <c r="S216" s="12"/>
      <c r="T216" s="112"/>
      <c r="U216" s="12"/>
      <c r="V216" s="112"/>
      <c r="W216" s="66"/>
      <c r="X216" s="12"/>
      <c r="Y216" s="112"/>
      <c r="Z216" s="66"/>
      <c r="AA216" s="12"/>
      <c r="AC216" s="12"/>
      <c r="AD216" s="1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"/>
      <c r="AR216" s="12"/>
    </row>
    <row r="217" spans="7:44">
      <c r="G217" s="12"/>
      <c r="H217" s="12"/>
      <c r="I217" s="12"/>
      <c r="J217" s="12"/>
      <c r="K217" s="112"/>
      <c r="L217" s="12"/>
      <c r="M217" s="112"/>
      <c r="N217" s="12"/>
      <c r="O217" s="12"/>
      <c r="P217" s="12"/>
      <c r="Q217" s="12"/>
      <c r="R217" s="112"/>
      <c r="S217" s="12"/>
      <c r="T217" s="112"/>
      <c r="U217" s="12"/>
      <c r="V217" s="112"/>
      <c r="W217" s="66"/>
      <c r="X217" s="12"/>
      <c r="Y217" s="112"/>
      <c r="Z217" s="66"/>
      <c r="AA217" s="12"/>
      <c r="AC217" s="12"/>
      <c r="AD217" s="1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"/>
      <c r="AR217" s="12"/>
    </row>
    <row r="218" spans="7:44">
      <c r="G218" s="12"/>
      <c r="H218" s="12"/>
      <c r="I218" s="12"/>
      <c r="J218" s="12"/>
      <c r="K218" s="112"/>
      <c r="L218" s="12"/>
      <c r="M218" s="112"/>
      <c r="N218" s="12"/>
      <c r="O218" s="12"/>
      <c r="P218" s="12"/>
      <c r="Q218" s="12"/>
      <c r="R218" s="112"/>
      <c r="S218" s="12"/>
      <c r="T218" s="112"/>
      <c r="U218" s="12"/>
      <c r="V218" s="112"/>
      <c r="W218" s="66"/>
      <c r="X218" s="12"/>
      <c r="Y218" s="112"/>
      <c r="Z218" s="66"/>
      <c r="AA218" s="12"/>
      <c r="AC218" s="12"/>
      <c r="AD218" s="1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"/>
      <c r="AR218" s="12"/>
    </row>
    <row r="219" spans="7:44">
      <c r="G219" s="12"/>
      <c r="H219" s="12"/>
      <c r="I219" s="12"/>
      <c r="J219" s="12"/>
      <c r="K219" s="112"/>
      <c r="L219" s="12"/>
      <c r="M219" s="112"/>
      <c r="N219" s="12"/>
      <c r="O219" s="12"/>
      <c r="P219" s="12"/>
      <c r="Q219" s="12"/>
      <c r="R219" s="112"/>
      <c r="S219" s="12"/>
      <c r="T219" s="112"/>
      <c r="U219" s="12"/>
      <c r="V219" s="112"/>
      <c r="W219" s="66"/>
      <c r="X219" s="12"/>
      <c r="Y219" s="112"/>
      <c r="Z219" s="66"/>
      <c r="AA219" s="12"/>
      <c r="AC219" s="12"/>
      <c r="AD219" s="1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"/>
      <c r="AR219" s="12"/>
    </row>
    <row r="220" spans="7:44">
      <c r="G220" s="12"/>
      <c r="H220" s="12"/>
      <c r="I220" s="12"/>
      <c r="J220" s="12"/>
      <c r="K220" s="112"/>
      <c r="L220" s="12"/>
      <c r="M220" s="112"/>
      <c r="N220" s="12"/>
      <c r="O220" s="12"/>
      <c r="P220" s="12"/>
      <c r="Q220" s="12"/>
      <c r="R220" s="112"/>
      <c r="S220" s="12"/>
      <c r="T220" s="112"/>
      <c r="U220" s="12"/>
      <c r="V220" s="112"/>
      <c r="W220" s="66"/>
      <c r="X220" s="12"/>
      <c r="Y220" s="112"/>
      <c r="Z220" s="66"/>
      <c r="AA220" s="12"/>
      <c r="AC220" s="12"/>
      <c r="AD220" s="1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"/>
      <c r="AR220" s="12"/>
    </row>
    <row r="221" spans="7:44">
      <c r="G221" s="12"/>
      <c r="H221" s="12"/>
      <c r="I221" s="12"/>
      <c r="J221" s="12"/>
      <c r="K221" s="112"/>
      <c r="L221" s="12"/>
      <c r="M221" s="112"/>
      <c r="N221" s="12"/>
      <c r="O221" s="12"/>
      <c r="P221" s="12"/>
      <c r="Q221" s="12"/>
      <c r="R221" s="112"/>
      <c r="S221" s="12"/>
      <c r="T221" s="112"/>
      <c r="U221" s="12"/>
      <c r="V221" s="112"/>
      <c r="W221" s="66"/>
      <c r="X221" s="12"/>
      <c r="Y221" s="112"/>
      <c r="Z221" s="66"/>
      <c r="AA221" s="12"/>
      <c r="AC221" s="12"/>
      <c r="AD221" s="1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"/>
      <c r="AR221" s="12"/>
    </row>
    <row r="222" spans="7:44">
      <c r="G222" s="12"/>
      <c r="H222" s="12"/>
      <c r="I222" s="12"/>
      <c r="J222" s="12"/>
      <c r="K222" s="112"/>
      <c r="L222" s="12"/>
      <c r="M222" s="112"/>
      <c r="N222" s="12"/>
      <c r="O222" s="12"/>
      <c r="P222" s="12"/>
      <c r="Q222" s="12"/>
      <c r="R222" s="112"/>
      <c r="S222" s="12"/>
      <c r="T222" s="112"/>
      <c r="U222" s="12"/>
      <c r="V222" s="112"/>
      <c r="W222" s="66"/>
      <c r="X222" s="12"/>
      <c r="Y222" s="112"/>
      <c r="Z222" s="66"/>
      <c r="AA222" s="12"/>
      <c r="AC222" s="12"/>
      <c r="AD222" s="1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"/>
      <c r="AR222" s="12"/>
    </row>
    <row r="223" spans="7:44">
      <c r="G223" s="12"/>
      <c r="H223" s="12"/>
      <c r="I223" s="12"/>
      <c r="J223" s="12"/>
      <c r="K223" s="112"/>
      <c r="L223" s="12"/>
      <c r="M223" s="112"/>
      <c r="N223" s="12"/>
      <c r="O223" s="12"/>
      <c r="P223" s="12"/>
      <c r="Q223" s="12"/>
      <c r="R223" s="112"/>
      <c r="S223" s="12"/>
      <c r="T223" s="112"/>
      <c r="U223" s="12"/>
      <c r="V223" s="112"/>
      <c r="W223" s="66"/>
      <c r="X223" s="12"/>
      <c r="Y223" s="112"/>
      <c r="Z223" s="66"/>
      <c r="AA223" s="12"/>
      <c r="AC223" s="12"/>
      <c r="AD223" s="1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"/>
      <c r="AR223" s="12"/>
    </row>
    <row r="224" spans="7:44">
      <c r="G224" s="12"/>
      <c r="H224" s="12"/>
      <c r="I224" s="12"/>
      <c r="J224" s="12"/>
      <c r="K224" s="112"/>
      <c r="L224" s="12"/>
      <c r="M224" s="112"/>
      <c r="N224" s="12"/>
      <c r="O224" s="12"/>
      <c r="P224" s="12"/>
      <c r="Q224" s="12"/>
      <c r="R224" s="112"/>
      <c r="S224" s="12"/>
      <c r="T224" s="112"/>
      <c r="U224" s="12"/>
      <c r="V224" s="112"/>
      <c r="W224" s="66"/>
      <c r="X224" s="12"/>
      <c r="Y224" s="112"/>
      <c r="Z224" s="66"/>
      <c r="AA224" s="12"/>
      <c r="AC224" s="12"/>
      <c r="AD224" s="1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"/>
      <c r="AR224" s="12"/>
    </row>
    <row r="225" spans="7:44">
      <c r="G225" s="12"/>
      <c r="H225" s="12"/>
      <c r="I225" s="12"/>
      <c r="J225" s="12"/>
      <c r="K225" s="112"/>
      <c r="L225" s="12"/>
      <c r="M225" s="112"/>
      <c r="N225" s="12"/>
      <c r="O225" s="12"/>
      <c r="P225" s="12"/>
      <c r="Q225" s="12"/>
      <c r="R225" s="112"/>
      <c r="S225" s="12"/>
      <c r="T225" s="112"/>
      <c r="U225" s="12"/>
      <c r="V225" s="112"/>
      <c r="W225" s="66"/>
      <c r="X225" s="12"/>
      <c r="Y225" s="112"/>
      <c r="Z225" s="66"/>
      <c r="AA225" s="12"/>
      <c r="AC225" s="12"/>
      <c r="AD225" s="1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"/>
      <c r="AR225" s="12"/>
    </row>
    <row r="226" spans="7:44">
      <c r="G226" s="12"/>
      <c r="H226" s="12"/>
      <c r="I226" s="12"/>
      <c r="J226" s="12"/>
      <c r="K226" s="112"/>
      <c r="L226" s="12"/>
      <c r="M226" s="112"/>
      <c r="N226" s="12"/>
      <c r="O226" s="12"/>
      <c r="P226" s="12"/>
      <c r="Q226" s="12"/>
      <c r="R226" s="112"/>
      <c r="S226" s="12"/>
      <c r="T226" s="112"/>
      <c r="U226" s="12"/>
      <c r="V226" s="112"/>
      <c r="W226" s="66"/>
      <c r="X226" s="12"/>
      <c r="Y226" s="112"/>
      <c r="Z226" s="66"/>
      <c r="AA226" s="12"/>
      <c r="AC226" s="12"/>
      <c r="AD226" s="1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"/>
      <c r="AR226" s="12"/>
    </row>
    <row r="227" spans="7:44">
      <c r="G227" s="12"/>
      <c r="H227" s="12"/>
      <c r="I227" s="12"/>
      <c r="J227" s="12"/>
      <c r="K227" s="112"/>
      <c r="L227" s="12"/>
      <c r="M227" s="112"/>
      <c r="N227" s="12"/>
      <c r="O227" s="12"/>
      <c r="P227" s="12"/>
      <c r="Q227" s="12"/>
      <c r="R227" s="112"/>
      <c r="S227" s="12"/>
      <c r="T227" s="112"/>
      <c r="U227" s="12"/>
      <c r="V227" s="112"/>
      <c r="W227" s="66"/>
      <c r="X227" s="12"/>
      <c r="Y227" s="112"/>
      <c r="Z227" s="66"/>
      <c r="AA227" s="12"/>
      <c r="AC227" s="12"/>
      <c r="AD227" s="1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</row>
    <row r="228" spans="7:44">
      <c r="G228" s="12"/>
      <c r="H228" s="12"/>
      <c r="I228" s="12"/>
      <c r="J228" s="12"/>
      <c r="K228" s="112"/>
      <c r="L228" s="12"/>
      <c r="M228" s="112"/>
      <c r="N228" s="12"/>
      <c r="O228" s="12"/>
      <c r="P228" s="12"/>
      <c r="Q228" s="12"/>
      <c r="R228" s="112"/>
      <c r="S228" s="12"/>
      <c r="T228" s="112"/>
      <c r="U228" s="12"/>
      <c r="V228" s="112"/>
      <c r="W228" s="66"/>
      <c r="X228" s="12"/>
      <c r="Y228" s="112"/>
      <c r="Z228" s="66"/>
      <c r="AA228" s="12"/>
      <c r="AC228" s="12"/>
      <c r="AD228" s="1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</row>
    <row r="229" spans="7:44">
      <c r="G229" s="12"/>
      <c r="H229" s="12"/>
      <c r="I229" s="12"/>
      <c r="J229" s="12"/>
      <c r="K229" s="112"/>
      <c r="L229" s="12"/>
      <c r="M229" s="112"/>
      <c r="N229" s="12"/>
      <c r="O229" s="12"/>
      <c r="P229" s="12"/>
      <c r="Q229" s="12"/>
      <c r="R229" s="112"/>
      <c r="S229" s="12"/>
      <c r="T229" s="112"/>
      <c r="U229" s="12"/>
      <c r="V229" s="112"/>
      <c r="W229" s="66"/>
      <c r="X229" s="12"/>
      <c r="Y229" s="112"/>
      <c r="Z229" s="66"/>
      <c r="AA229" s="12"/>
      <c r="AC229" s="12"/>
      <c r="AD229" s="1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</row>
    <row r="230" spans="7:44">
      <c r="G230" s="12"/>
      <c r="H230" s="12"/>
      <c r="I230" s="12"/>
      <c r="J230" s="12"/>
      <c r="K230" s="112"/>
      <c r="L230" s="12"/>
      <c r="M230" s="112"/>
      <c r="N230" s="12"/>
      <c r="O230" s="12"/>
      <c r="P230" s="12"/>
      <c r="Q230" s="12"/>
      <c r="R230" s="112"/>
      <c r="S230" s="12"/>
      <c r="T230" s="112"/>
      <c r="U230" s="12"/>
      <c r="V230" s="112"/>
      <c r="W230" s="66"/>
      <c r="X230" s="12"/>
      <c r="Y230" s="112"/>
      <c r="Z230" s="66"/>
      <c r="AA230" s="12"/>
      <c r="AC230" s="12"/>
      <c r="AD230" s="1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</row>
    <row r="231" spans="7:44">
      <c r="G231" s="12"/>
      <c r="H231" s="12"/>
      <c r="I231" s="12"/>
      <c r="J231" s="12"/>
      <c r="K231" s="112"/>
      <c r="L231" s="12"/>
      <c r="M231" s="112"/>
      <c r="N231" s="12"/>
      <c r="O231" s="12"/>
      <c r="P231" s="12"/>
      <c r="Q231" s="12"/>
      <c r="R231" s="112"/>
      <c r="S231" s="12"/>
      <c r="T231" s="112"/>
      <c r="U231" s="12"/>
      <c r="V231" s="112"/>
      <c r="W231" s="66"/>
      <c r="X231" s="12"/>
      <c r="Y231" s="112"/>
      <c r="Z231" s="66"/>
      <c r="AA231" s="12"/>
      <c r="AC231" s="12"/>
      <c r="AD231" s="1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</row>
    <row r="232" spans="7:44">
      <c r="G232" s="12"/>
      <c r="H232" s="12"/>
      <c r="I232" s="12"/>
      <c r="J232" s="12"/>
      <c r="K232" s="112"/>
      <c r="L232" s="12"/>
      <c r="M232" s="112"/>
      <c r="N232" s="12"/>
      <c r="O232" s="12"/>
      <c r="P232" s="12"/>
      <c r="Q232" s="12"/>
      <c r="R232" s="112"/>
      <c r="S232" s="12"/>
      <c r="T232" s="112"/>
      <c r="U232" s="12"/>
      <c r="V232" s="112"/>
      <c r="W232" s="66"/>
      <c r="X232" s="12"/>
      <c r="Y232" s="112"/>
      <c r="Z232" s="66"/>
      <c r="AA232" s="12"/>
      <c r="AC232" s="12"/>
      <c r="AD232" s="1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</row>
    <row r="233" spans="7:44">
      <c r="G233" s="12"/>
      <c r="H233" s="12"/>
      <c r="I233" s="12"/>
      <c r="J233" s="12"/>
      <c r="K233" s="112"/>
      <c r="L233" s="12"/>
      <c r="M233" s="112"/>
      <c r="N233" s="12"/>
      <c r="O233" s="12"/>
      <c r="P233" s="12"/>
      <c r="Q233" s="12"/>
      <c r="R233" s="112"/>
      <c r="S233" s="12"/>
      <c r="T233" s="112"/>
      <c r="U233" s="12"/>
      <c r="V233" s="112"/>
      <c r="W233" s="66"/>
      <c r="X233" s="12"/>
      <c r="Y233" s="112"/>
      <c r="Z233" s="66"/>
      <c r="AA233" s="12"/>
      <c r="AC233" s="12"/>
      <c r="AD233" s="1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</row>
    <row r="234" spans="7:44">
      <c r="G234" s="12"/>
      <c r="H234" s="12"/>
      <c r="I234" s="12"/>
      <c r="J234" s="12"/>
      <c r="K234" s="112"/>
      <c r="L234" s="12"/>
      <c r="M234" s="112"/>
      <c r="N234" s="12"/>
      <c r="O234" s="12"/>
      <c r="P234" s="12"/>
      <c r="Q234" s="12"/>
      <c r="R234" s="112"/>
      <c r="S234" s="12"/>
      <c r="T234" s="112"/>
      <c r="U234" s="12"/>
      <c r="V234" s="112"/>
      <c r="W234" s="66"/>
      <c r="X234" s="12"/>
      <c r="Y234" s="112"/>
      <c r="Z234" s="66"/>
      <c r="AA234" s="12"/>
      <c r="AC234" s="12"/>
      <c r="AD234" s="1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</row>
    <row r="235" spans="7:44">
      <c r="G235" s="12"/>
      <c r="H235" s="12"/>
      <c r="I235" s="12"/>
      <c r="J235" s="12"/>
      <c r="K235" s="112"/>
      <c r="L235" s="12"/>
      <c r="M235" s="112"/>
      <c r="N235" s="12"/>
      <c r="O235" s="12"/>
      <c r="P235" s="12"/>
      <c r="Q235" s="12"/>
      <c r="R235" s="112"/>
      <c r="S235" s="12"/>
      <c r="T235" s="112"/>
      <c r="U235" s="12"/>
      <c r="V235" s="112"/>
      <c r="W235" s="66"/>
      <c r="X235" s="12"/>
      <c r="Y235" s="112"/>
      <c r="Z235" s="66"/>
      <c r="AA235" s="12"/>
      <c r="AC235" s="12"/>
      <c r="AD235" s="1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</row>
    <row r="236" spans="7:44">
      <c r="G236" s="12"/>
      <c r="H236" s="12"/>
      <c r="I236" s="12"/>
      <c r="J236" s="12"/>
      <c r="K236" s="112"/>
      <c r="L236" s="12"/>
      <c r="M236" s="112"/>
      <c r="N236" s="12"/>
      <c r="O236" s="12"/>
      <c r="P236" s="12"/>
      <c r="Q236" s="12"/>
      <c r="R236" s="112"/>
      <c r="S236" s="12"/>
      <c r="T236" s="112"/>
      <c r="U236" s="12"/>
      <c r="V236" s="112"/>
      <c r="W236" s="66"/>
      <c r="X236" s="12"/>
      <c r="Y236" s="112"/>
      <c r="Z236" s="66"/>
      <c r="AA236" s="12"/>
      <c r="AC236" s="12"/>
      <c r="AD236" s="1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</row>
    <row r="237" spans="7:44">
      <c r="G237" s="12"/>
      <c r="H237" s="12"/>
      <c r="I237" s="12"/>
      <c r="J237" s="12"/>
      <c r="K237" s="112"/>
      <c r="L237" s="12"/>
      <c r="M237" s="112"/>
      <c r="N237" s="12"/>
      <c r="O237" s="12"/>
      <c r="P237" s="12"/>
      <c r="Q237" s="12"/>
      <c r="R237" s="112"/>
      <c r="S237" s="12"/>
      <c r="T237" s="112"/>
      <c r="U237" s="12"/>
      <c r="V237" s="112"/>
      <c r="W237" s="66"/>
      <c r="X237" s="12"/>
      <c r="Y237" s="112"/>
      <c r="Z237" s="66"/>
      <c r="AA237" s="12"/>
      <c r="AC237" s="12"/>
      <c r="AD237" s="1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</row>
    <row r="238" spans="7:44">
      <c r="G238" s="12"/>
      <c r="H238" s="12"/>
      <c r="I238" s="12"/>
      <c r="J238" s="12"/>
      <c r="K238" s="112"/>
      <c r="L238" s="12"/>
      <c r="M238" s="112"/>
      <c r="N238" s="12"/>
      <c r="O238" s="12"/>
      <c r="P238" s="12"/>
      <c r="Q238" s="12"/>
      <c r="R238" s="112"/>
      <c r="S238" s="12"/>
      <c r="T238" s="112"/>
      <c r="U238" s="12"/>
      <c r="V238" s="112"/>
      <c r="W238" s="66"/>
      <c r="X238" s="12"/>
      <c r="Y238" s="112"/>
      <c r="Z238" s="66"/>
      <c r="AA238" s="12"/>
      <c r="AC238" s="12"/>
      <c r="AD238" s="1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</row>
    <row r="239" spans="7:44">
      <c r="G239" s="12"/>
      <c r="H239" s="12"/>
      <c r="I239" s="12"/>
      <c r="J239" s="12"/>
      <c r="K239" s="112"/>
      <c r="L239" s="12"/>
      <c r="M239" s="112"/>
      <c r="N239" s="12"/>
      <c r="O239" s="12"/>
      <c r="P239" s="12"/>
      <c r="Q239" s="12"/>
      <c r="R239" s="112"/>
      <c r="S239" s="12"/>
      <c r="T239" s="112"/>
      <c r="U239" s="12"/>
      <c r="V239" s="112"/>
      <c r="W239" s="66"/>
      <c r="X239" s="12"/>
      <c r="Y239" s="112"/>
      <c r="Z239" s="66"/>
      <c r="AA239" s="12"/>
      <c r="AC239" s="12"/>
      <c r="AD239" s="1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</row>
    <row r="240" spans="7:44">
      <c r="G240" s="12"/>
      <c r="H240" s="12"/>
      <c r="I240" s="12"/>
      <c r="J240" s="12"/>
      <c r="K240" s="112"/>
      <c r="L240" s="12"/>
      <c r="M240" s="112"/>
      <c r="N240" s="12"/>
      <c r="O240" s="12"/>
      <c r="P240" s="12"/>
      <c r="Q240" s="12"/>
      <c r="R240" s="112"/>
      <c r="S240" s="12"/>
      <c r="T240" s="112"/>
      <c r="U240" s="12"/>
      <c r="V240" s="112"/>
      <c r="W240" s="66"/>
      <c r="X240" s="12"/>
      <c r="Y240" s="112"/>
      <c r="Z240" s="66"/>
      <c r="AA240" s="12"/>
      <c r="AC240" s="12"/>
      <c r="AD240" s="1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</row>
    <row r="241" spans="7:44">
      <c r="G241" s="12"/>
      <c r="H241" s="12"/>
      <c r="I241" s="12"/>
      <c r="J241" s="12"/>
      <c r="K241" s="112"/>
      <c r="L241" s="12"/>
      <c r="M241" s="112"/>
      <c r="N241" s="12"/>
      <c r="O241" s="12"/>
      <c r="P241" s="12"/>
      <c r="Q241" s="12"/>
      <c r="R241" s="112"/>
      <c r="S241" s="12"/>
      <c r="T241" s="112"/>
      <c r="U241" s="12"/>
      <c r="V241" s="112"/>
      <c r="W241" s="66"/>
      <c r="X241" s="12"/>
      <c r="Y241" s="112"/>
      <c r="Z241" s="66"/>
      <c r="AA241" s="12"/>
      <c r="AC241" s="12"/>
      <c r="AD241" s="1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</row>
    <row r="242" spans="7:44">
      <c r="G242" s="12"/>
      <c r="H242" s="12"/>
      <c r="I242" s="12"/>
      <c r="J242" s="12"/>
      <c r="K242" s="112"/>
      <c r="L242" s="12"/>
      <c r="M242" s="112"/>
      <c r="N242" s="12"/>
      <c r="O242" s="12"/>
      <c r="P242" s="12"/>
      <c r="Q242" s="12"/>
      <c r="R242" s="112"/>
      <c r="S242" s="12"/>
      <c r="T242" s="112"/>
      <c r="U242" s="12"/>
      <c r="V242" s="112"/>
      <c r="W242" s="66"/>
      <c r="X242" s="12"/>
      <c r="Y242" s="112"/>
      <c r="Z242" s="66"/>
      <c r="AA242" s="12"/>
      <c r="AC242" s="12"/>
      <c r="AD242" s="1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</row>
    <row r="243" spans="7:44">
      <c r="G243" s="12"/>
      <c r="H243" s="12"/>
      <c r="I243" s="12"/>
      <c r="J243" s="12"/>
      <c r="K243" s="112"/>
      <c r="L243" s="12"/>
      <c r="M243" s="112"/>
      <c r="N243" s="12"/>
      <c r="O243" s="12"/>
      <c r="P243" s="12"/>
      <c r="Q243" s="12"/>
      <c r="R243" s="112"/>
      <c r="S243" s="12"/>
      <c r="T243" s="112"/>
      <c r="U243" s="12"/>
      <c r="V243" s="112"/>
      <c r="W243" s="66"/>
      <c r="X243" s="12"/>
      <c r="Y243" s="112"/>
      <c r="Z243" s="66"/>
      <c r="AA243" s="12"/>
      <c r="AC243" s="12"/>
      <c r="AD243" s="1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</row>
    <row r="244" spans="7:44">
      <c r="G244" s="12"/>
      <c r="H244" s="12"/>
      <c r="I244" s="12"/>
      <c r="J244" s="12"/>
      <c r="K244" s="112"/>
      <c r="L244" s="12"/>
      <c r="M244" s="112"/>
      <c r="N244" s="12"/>
      <c r="O244" s="12"/>
      <c r="P244" s="12"/>
      <c r="Q244" s="12"/>
      <c r="R244" s="112"/>
      <c r="S244" s="12"/>
      <c r="T244" s="112"/>
      <c r="U244" s="12"/>
      <c r="V244" s="112"/>
      <c r="W244" s="66"/>
      <c r="X244" s="12"/>
      <c r="Y244" s="112"/>
      <c r="Z244" s="66"/>
      <c r="AA244" s="12"/>
      <c r="AC244" s="12"/>
      <c r="AD244" s="1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</row>
    <row r="245" spans="7:44">
      <c r="G245" s="12"/>
      <c r="H245" s="12"/>
      <c r="I245" s="12"/>
      <c r="J245" s="12"/>
      <c r="K245" s="112"/>
      <c r="L245" s="12"/>
      <c r="M245" s="112"/>
      <c r="N245" s="12"/>
      <c r="O245" s="12"/>
      <c r="P245" s="12"/>
      <c r="Q245" s="12"/>
      <c r="R245" s="112"/>
      <c r="S245" s="12"/>
      <c r="T245" s="112"/>
      <c r="U245" s="12"/>
      <c r="V245" s="112"/>
      <c r="W245" s="66"/>
      <c r="X245" s="12"/>
      <c r="Y245" s="112"/>
      <c r="Z245" s="66"/>
      <c r="AA245" s="12"/>
      <c r="AC245" s="12"/>
      <c r="AD245" s="1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</row>
    <row r="246" spans="7:44">
      <c r="G246" s="12"/>
      <c r="H246" s="12"/>
      <c r="I246" s="12"/>
      <c r="J246" s="12"/>
      <c r="K246" s="112"/>
      <c r="L246" s="12"/>
      <c r="M246" s="112"/>
      <c r="N246" s="12"/>
      <c r="O246" s="12"/>
      <c r="P246" s="12"/>
      <c r="Q246" s="12"/>
      <c r="R246" s="112"/>
      <c r="S246" s="12"/>
      <c r="T246" s="112"/>
      <c r="U246" s="12"/>
      <c r="V246" s="112"/>
      <c r="W246" s="66"/>
      <c r="X246" s="12"/>
      <c r="Y246" s="112"/>
      <c r="Z246" s="66"/>
      <c r="AA246" s="12"/>
      <c r="AC246" s="12"/>
      <c r="AD246" s="1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</row>
    <row r="247" spans="7:44">
      <c r="G247" s="12"/>
      <c r="H247" s="12"/>
      <c r="I247" s="12"/>
      <c r="J247" s="12"/>
      <c r="K247" s="112"/>
      <c r="L247" s="12"/>
      <c r="M247" s="112"/>
      <c r="N247" s="12"/>
      <c r="O247" s="12"/>
      <c r="P247" s="12"/>
      <c r="Q247" s="12"/>
      <c r="R247" s="112"/>
      <c r="S247" s="12"/>
      <c r="T247" s="112"/>
      <c r="U247" s="12"/>
      <c r="V247" s="112"/>
      <c r="W247" s="66"/>
      <c r="X247" s="12"/>
      <c r="Y247" s="112"/>
      <c r="Z247" s="66"/>
      <c r="AA247" s="12"/>
      <c r="AC247" s="12"/>
      <c r="AD247" s="1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</row>
    <row r="248" spans="7:44">
      <c r="G248" s="12"/>
      <c r="H248" s="12"/>
      <c r="I248" s="12"/>
      <c r="J248" s="12"/>
      <c r="K248" s="112"/>
      <c r="L248" s="12"/>
      <c r="M248" s="112"/>
      <c r="N248" s="12"/>
      <c r="O248" s="12"/>
      <c r="P248" s="12"/>
      <c r="Q248" s="12"/>
      <c r="R248" s="112"/>
      <c r="S248" s="12"/>
      <c r="T248" s="112"/>
      <c r="U248" s="12"/>
      <c r="V248" s="112"/>
      <c r="W248" s="66"/>
      <c r="X248" s="12"/>
      <c r="Y248" s="112"/>
      <c r="Z248" s="66"/>
      <c r="AA248" s="12"/>
      <c r="AB248" s="118"/>
      <c r="AC248" s="28"/>
      <c r="AD248" s="1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</row>
    <row r="249" spans="7:44">
      <c r="G249" s="12"/>
      <c r="H249" s="12"/>
      <c r="I249" s="12"/>
      <c r="J249" s="12"/>
      <c r="K249" s="112"/>
      <c r="L249" s="12"/>
      <c r="M249" s="112"/>
      <c r="N249" s="12"/>
      <c r="O249" s="12"/>
      <c r="P249" s="12"/>
      <c r="Q249" s="12"/>
      <c r="R249" s="112"/>
      <c r="S249" s="12"/>
      <c r="T249" s="112"/>
      <c r="U249" s="12"/>
      <c r="V249" s="112"/>
      <c r="W249" s="66"/>
      <c r="X249" s="12"/>
      <c r="Y249" s="112"/>
      <c r="Z249" s="66"/>
      <c r="AA249" s="12"/>
      <c r="AB249" s="119"/>
      <c r="AC249" s="30"/>
      <c r="AD249" s="1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</row>
    <row r="250" spans="7:44">
      <c r="G250" s="12"/>
      <c r="H250" s="12"/>
      <c r="I250" s="12"/>
      <c r="J250" s="12"/>
      <c r="K250" s="112"/>
      <c r="L250" s="12"/>
      <c r="M250" s="112"/>
      <c r="N250" s="12"/>
      <c r="O250" s="12"/>
      <c r="P250" s="12"/>
      <c r="Q250" s="12"/>
      <c r="R250" s="112"/>
      <c r="S250" s="12"/>
      <c r="T250" s="112"/>
      <c r="U250" s="12"/>
      <c r="V250" s="112"/>
      <c r="W250" s="66"/>
      <c r="X250" s="12"/>
      <c r="Y250" s="112"/>
      <c r="Z250" s="66"/>
      <c r="AA250" s="12"/>
      <c r="AB250" s="119"/>
      <c r="AC250" s="30"/>
      <c r="AD250" s="1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</row>
    <row r="251" spans="7:44">
      <c r="G251" s="12"/>
      <c r="H251" s="12"/>
      <c r="I251" s="12"/>
      <c r="J251" s="12"/>
      <c r="K251" s="112"/>
      <c r="L251" s="12"/>
      <c r="M251" s="112"/>
      <c r="N251" s="12"/>
      <c r="O251" s="12"/>
      <c r="P251" s="12"/>
      <c r="Q251" s="12"/>
      <c r="R251" s="112"/>
      <c r="S251" s="12"/>
      <c r="T251" s="112"/>
      <c r="U251" s="12"/>
      <c r="V251" s="112"/>
      <c r="W251" s="66"/>
      <c r="X251" s="12"/>
      <c r="Y251" s="112"/>
      <c r="Z251" s="66"/>
      <c r="AA251" s="28"/>
      <c r="AB251" s="119"/>
      <c r="AC251" s="30"/>
      <c r="AD251" s="113"/>
      <c r="AE251" s="28"/>
      <c r="AF251" s="28"/>
      <c r="AI251" s="28"/>
      <c r="AO251" s="12"/>
      <c r="AP251" s="12"/>
      <c r="AQ251" s="12"/>
      <c r="AR251" s="12"/>
    </row>
    <row r="252" spans="7:44">
      <c r="G252" s="12"/>
      <c r="H252" s="12"/>
      <c r="I252" s="12"/>
      <c r="J252" s="12"/>
      <c r="K252" s="112"/>
      <c r="L252" s="12"/>
      <c r="M252" s="112"/>
      <c r="N252" s="12"/>
      <c r="O252" s="12"/>
      <c r="P252" s="12"/>
      <c r="Q252" s="12"/>
      <c r="R252" s="112"/>
      <c r="S252" s="12"/>
      <c r="T252" s="112"/>
      <c r="U252" s="12"/>
      <c r="V252" s="112"/>
      <c r="W252" s="66"/>
      <c r="X252" s="12"/>
      <c r="Y252" s="112"/>
      <c r="Z252" s="66"/>
      <c r="AA252" s="30"/>
      <c r="AB252" s="119"/>
      <c r="AC252" s="30"/>
      <c r="AD252" s="114"/>
      <c r="AE252" s="30"/>
      <c r="AF252" s="30"/>
      <c r="AI252" s="30"/>
      <c r="AQ252" s="12"/>
      <c r="AR252" s="12"/>
    </row>
    <row r="253" spans="7:44">
      <c r="G253" s="12"/>
      <c r="H253" s="12"/>
      <c r="I253" s="12"/>
      <c r="J253" s="12"/>
      <c r="K253" s="112"/>
      <c r="L253" s="12"/>
      <c r="M253" s="112"/>
      <c r="N253" s="12"/>
      <c r="O253" s="12"/>
      <c r="P253" s="12"/>
      <c r="Q253" s="12"/>
      <c r="R253" s="112"/>
      <c r="S253" s="12"/>
      <c r="T253" s="112"/>
      <c r="U253" s="12"/>
      <c r="V253" s="112"/>
      <c r="W253" s="66"/>
      <c r="X253" s="12"/>
      <c r="Y253" s="112"/>
      <c r="Z253" s="66"/>
      <c r="AA253" s="30"/>
      <c r="AB253" s="119"/>
      <c r="AC253" s="30"/>
      <c r="AD253" s="114"/>
      <c r="AE253" s="30"/>
      <c r="AF253" s="30"/>
      <c r="AI253" s="30"/>
      <c r="AQ253" s="12"/>
      <c r="AR253" s="12"/>
    </row>
    <row r="254" spans="7:44">
      <c r="G254" s="12"/>
      <c r="H254" s="12"/>
      <c r="I254" s="12"/>
      <c r="J254" s="12"/>
      <c r="K254" s="112"/>
      <c r="L254" s="12"/>
      <c r="M254" s="112"/>
      <c r="N254" s="12"/>
      <c r="O254" s="12"/>
      <c r="P254" s="12"/>
      <c r="Q254" s="12"/>
      <c r="R254" s="112"/>
      <c r="S254" s="12"/>
      <c r="T254" s="112"/>
      <c r="U254" s="12"/>
      <c r="V254" s="112"/>
      <c r="W254" s="66"/>
      <c r="X254" s="12"/>
      <c r="Y254" s="112"/>
      <c r="Z254" s="66"/>
      <c r="AA254" s="30"/>
      <c r="AB254" s="119"/>
      <c r="AC254" s="30"/>
      <c r="AD254" s="114"/>
      <c r="AE254" s="30"/>
      <c r="AF254" s="30"/>
      <c r="AI254" s="30"/>
      <c r="AQ254" s="12"/>
      <c r="AR254" s="12"/>
    </row>
    <row r="255" spans="7:44">
      <c r="G255" s="12"/>
      <c r="H255" s="12"/>
      <c r="I255" s="12"/>
      <c r="J255" s="12"/>
      <c r="K255" s="112"/>
      <c r="L255" s="12"/>
      <c r="M255" s="112"/>
      <c r="N255" s="12"/>
      <c r="O255" s="12"/>
      <c r="P255" s="12"/>
      <c r="Q255" s="12"/>
      <c r="R255" s="112"/>
      <c r="S255" s="12"/>
      <c r="T255" s="112"/>
      <c r="U255" s="12"/>
      <c r="V255" s="112"/>
      <c r="W255" s="66"/>
      <c r="X255" s="12"/>
      <c r="Y255" s="112"/>
      <c r="Z255" s="66"/>
      <c r="AA255" s="30"/>
      <c r="AB255" s="119"/>
      <c r="AC255" s="30"/>
      <c r="AD255" s="114"/>
      <c r="AE255" s="30"/>
      <c r="AF255" s="30"/>
      <c r="AI255" s="30"/>
      <c r="AQ255" s="12"/>
      <c r="AR255" s="12"/>
    </row>
    <row r="256" spans="7:44">
      <c r="G256" s="12"/>
      <c r="H256" s="12"/>
      <c r="I256" s="12"/>
      <c r="J256" s="12"/>
      <c r="K256" s="112"/>
      <c r="L256" s="12"/>
      <c r="M256" s="112"/>
      <c r="N256" s="12"/>
      <c r="O256" s="12"/>
      <c r="P256" s="12"/>
      <c r="Q256" s="12"/>
      <c r="R256" s="112"/>
      <c r="S256" s="12"/>
      <c r="T256" s="112"/>
      <c r="U256" s="12"/>
      <c r="V256" s="112"/>
      <c r="W256" s="66"/>
      <c r="X256" s="12"/>
      <c r="Y256" s="112"/>
      <c r="Z256" s="66"/>
      <c r="AA256" s="30"/>
      <c r="AB256" s="119"/>
      <c r="AC256" s="30"/>
      <c r="AD256" s="114"/>
      <c r="AE256" s="30"/>
      <c r="AF256" s="30"/>
      <c r="AI256" s="30"/>
      <c r="AQ256" s="12"/>
      <c r="AR256" s="12"/>
    </row>
    <row r="257" spans="7:44">
      <c r="G257" s="12"/>
      <c r="H257" s="12"/>
      <c r="I257" s="12"/>
      <c r="J257" s="12"/>
      <c r="K257" s="112"/>
      <c r="L257" s="12"/>
      <c r="M257" s="112"/>
      <c r="N257" s="12"/>
      <c r="O257" s="12"/>
      <c r="P257" s="12"/>
      <c r="Q257" s="12"/>
      <c r="R257" s="112"/>
      <c r="S257" s="12"/>
      <c r="T257" s="112"/>
      <c r="U257" s="12"/>
      <c r="V257" s="112"/>
      <c r="W257" s="66"/>
      <c r="X257" s="12"/>
      <c r="Y257" s="112"/>
      <c r="Z257" s="66"/>
      <c r="AA257" s="30"/>
      <c r="AB257" s="119"/>
      <c r="AC257" s="30"/>
      <c r="AD257" s="114"/>
      <c r="AE257" s="30"/>
      <c r="AF257" s="30"/>
      <c r="AI257" s="30"/>
      <c r="AQ257" s="12"/>
      <c r="AR257" s="12"/>
    </row>
    <row r="258" spans="7:44">
      <c r="G258" s="12"/>
      <c r="H258" s="12"/>
      <c r="I258" s="12"/>
      <c r="J258" s="12"/>
      <c r="K258" s="112"/>
      <c r="L258" s="12"/>
      <c r="M258" s="112"/>
      <c r="N258" s="12"/>
      <c r="O258" s="12"/>
      <c r="P258" s="12"/>
      <c r="Q258" s="12"/>
      <c r="R258" s="112"/>
      <c r="S258" s="12"/>
      <c r="T258" s="112"/>
      <c r="U258" s="12"/>
      <c r="V258" s="112"/>
      <c r="W258" s="66"/>
      <c r="X258" s="12"/>
      <c r="Y258" s="112"/>
      <c r="Z258" s="66"/>
      <c r="AA258" s="30"/>
      <c r="AB258" s="119"/>
      <c r="AC258" s="30"/>
      <c r="AD258" s="114"/>
      <c r="AE258" s="30"/>
      <c r="AF258" s="30"/>
      <c r="AI258" s="30"/>
      <c r="AQ258" s="12"/>
      <c r="AR258" s="12"/>
    </row>
    <row r="259" spans="7:44">
      <c r="G259" s="12"/>
      <c r="H259" s="12"/>
      <c r="I259" s="12"/>
      <c r="J259" s="12"/>
      <c r="K259" s="112"/>
      <c r="L259" s="12"/>
      <c r="M259" s="112"/>
      <c r="N259" s="12"/>
      <c r="O259" s="12"/>
      <c r="P259" s="12"/>
      <c r="Q259" s="12"/>
      <c r="R259" s="112"/>
      <c r="S259" s="12"/>
      <c r="T259" s="112"/>
      <c r="U259" s="12"/>
      <c r="V259" s="112"/>
      <c r="W259" s="66"/>
      <c r="X259" s="12"/>
      <c r="Y259" s="112"/>
      <c r="Z259" s="66"/>
      <c r="AA259" s="30"/>
      <c r="AB259" s="119"/>
      <c r="AC259" s="30"/>
      <c r="AD259" s="114"/>
      <c r="AE259" s="30"/>
      <c r="AF259" s="30"/>
      <c r="AI259" s="30"/>
      <c r="AQ259" s="12"/>
      <c r="AR259" s="12"/>
    </row>
    <row r="260" spans="7:44">
      <c r="G260" s="12"/>
      <c r="H260" s="12"/>
      <c r="I260" s="12"/>
      <c r="J260" s="12"/>
      <c r="K260" s="112"/>
      <c r="L260" s="12"/>
      <c r="M260" s="112"/>
      <c r="N260" s="12"/>
      <c r="O260" s="12"/>
      <c r="P260" s="12"/>
      <c r="Q260" s="12"/>
      <c r="R260" s="112"/>
      <c r="S260" s="12"/>
      <c r="T260" s="112"/>
      <c r="U260" s="12"/>
      <c r="V260" s="112"/>
      <c r="W260" s="66"/>
      <c r="X260" s="12"/>
      <c r="Y260" s="112"/>
      <c r="Z260" s="66"/>
      <c r="AA260" s="30"/>
      <c r="AB260" s="119"/>
      <c r="AC260" s="30"/>
      <c r="AD260" s="114"/>
      <c r="AE260" s="30"/>
      <c r="AF260" s="30"/>
      <c r="AI260" s="30"/>
      <c r="AQ260" s="12"/>
      <c r="AR260" s="12"/>
    </row>
    <row r="261" spans="7:44">
      <c r="G261" s="12"/>
      <c r="H261" s="12"/>
      <c r="I261" s="12"/>
      <c r="J261" s="12"/>
      <c r="K261" s="112"/>
      <c r="L261" s="12"/>
      <c r="M261" s="112"/>
      <c r="N261" s="12"/>
      <c r="O261" s="12"/>
      <c r="P261" s="12"/>
      <c r="Q261" s="12"/>
      <c r="R261" s="112"/>
      <c r="S261" s="12"/>
      <c r="T261" s="112"/>
      <c r="U261" s="12"/>
      <c r="V261" s="112"/>
      <c r="W261" s="66"/>
      <c r="X261" s="12"/>
      <c r="Y261" s="112"/>
      <c r="Z261" s="66"/>
      <c r="AA261" s="30"/>
      <c r="AB261" s="119"/>
      <c r="AC261" s="30"/>
      <c r="AD261" s="114"/>
      <c r="AE261" s="30"/>
      <c r="AF261" s="30"/>
      <c r="AI261" s="30"/>
      <c r="AQ261" s="12"/>
      <c r="AR261" s="12"/>
    </row>
    <row r="262" spans="7:44">
      <c r="G262" s="12"/>
      <c r="H262" s="12"/>
      <c r="I262" s="12"/>
      <c r="J262" s="12"/>
      <c r="K262" s="112"/>
      <c r="L262" s="12"/>
      <c r="M262" s="112"/>
      <c r="N262" s="12"/>
      <c r="O262" s="12"/>
      <c r="P262" s="12"/>
      <c r="Q262" s="12"/>
      <c r="R262" s="112"/>
      <c r="S262" s="12"/>
      <c r="T262" s="112"/>
      <c r="U262" s="12"/>
      <c r="V262" s="112"/>
      <c r="W262" s="66"/>
      <c r="X262" s="12"/>
      <c r="Y262" s="112"/>
      <c r="Z262" s="66"/>
      <c r="AA262" s="30"/>
      <c r="AB262" s="119"/>
      <c r="AC262" s="30"/>
      <c r="AD262" s="114"/>
      <c r="AE262" s="30"/>
      <c r="AF262" s="30"/>
      <c r="AI262" s="30"/>
      <c r="AQ262" s="12"/>
      <c r="AR262" s="12"/>
    </row>
    <row r="263" spans="7:44">
      <c r="G263" s="12"/>
      <c r="H263" s="12"/>
      <c r="I263" s="12"/>
      <c r="J263" s="12"/>
      <c r="K263" s="112"/>
      <c r="L263" s="12"/>
      <c r="M263" s="112"/>
      <c r="N263" s="12"/>
      <c r="O263" s="12"/>
      <c r="P263" s="12"/>
      <c r="Q263" s="12"/>
      <c r="R263" s="112"/>
      <c r="S263" s="12"/>
      <c r="T263" s="112"/>
      <c r="U263" s="12"/>
      <c r="V263" s="112"/>
      <c r="W263" s="66"/>
      <c r="X263" s="12"/>
      <c r="Y263" s="112"/>
      <c r="Z263" s="66"/>
      <c r="AA263" s="30"/>
      <c r="AB263" s="119"/>
      <c r="AC263" s="30"/>
      <c r="AD263" s="114"/>
      <c r="AE263" s="30"/>
      <c r="AF263" s="30"/>
      <c r="AI263" s="30"/>
      <c r="AQ263" s="12"/>
      <c r="AR263" s="12"/>
    </row>
    <row r="264" spans="7:44">
      <c r="G264" s="12"/>
      <c r="H264" s="12"/>
      <c r="I264" s="12"/>
      <c r="J264" s="12"/>
      <c r="K264" s="112"/>
      <c r="L264" s="12"/>
      <c r="M264" s="112"/>
      <c r="N264" s="12"/>
      <c r="O264" s="12"/>
      <c r="P264" s="12"/>
      <c r="Q264" s="12"/>
      <c r="R264" s="112"/>
      <c r="S264" s="12"/>
      <c r="T264" s="112"/>
      <c r="U264" s="12"/>
      <c r="V264" s="112"/>
      <c r="W264" s="66"/>
      <c r="X264" s="12"/>
      <c r="Y264" s="112"/>
      <c r="Z264" s="66"/>
      <c r="AA264" s="30"/>
      <c r="AB264" s="119"/>
      <c r="AC264" s="30"/>
      <c r="AD264" s="114"/>
      <c r="AE264" s="30"/>
      <c r="AF264" s="30"/>
      <c r="AI264" s="30"/>
      <c r="AQ264" s="12"/>
      <c r="AR264" s="12"/>
    </row>
    <row r="265" spans="7:44">
      <c r="G265" s="12"/>
      <c r="H265" s="12"/>
      <c r="I265" s="12"/>
      <c r="J265" s="12"/>
      <c r="K265" s="112"/>
      <c r="L265" s="12"/>
      <c r="M265" s="112"/>
      <c r="N265" s="12"/>
      <c r="O265" s="12"/>
      <c r="P265" s="12"/>
      <c r="Q265" s="12"/>
      <c r="R265" s="112"/>
      <c r="S265" s="12"/>
      <c r="T265" s="112"/>
      <c r="U265" s="12"/>
      <c r="V265" s="112"/>
      <c r="W265" s="66"/>
      <c r="X265" s="12"/>
      <c r="Y265" s="112"/>
      <c r="Z265" s="66"/>
      <c r="AA265" s="30"/>
      <c r="AB265" s="119"/>
      <c r="AC265" s="30" t="s">
        <v>560</v>
      </c>
      <c r="AD265" s="114"/>
      <c r="AE265" s="30"/>
      <c r="AF265" s="30"/>
      <c r="AI265" s="30"/>
      <c r="AQ265" s="12"/>
      <c r="AR265" s="12"/>
    </row>
    <row r="266" spans="7:44">
      <c r="G266" s="12"/>
      <c r="H266" s="12"/>
      <c r="I266" s="12"/>
      <c r="J266" s="12"/>
      <c r="K266" s="112"/>
      <c r="L266" s="12"/>
      <c r="M266" s="112"/>
      <c r="N266" s="12"/>
      <c r="O266" s="12"/>
      <c r="P266" s="12"/>
      <c r="Q266" s="12"/>
      <c r="R266" s="112"/>
      <c r="S266" s="12"/>
      <c r="T266" s="112"/>
      <c r="U266" s="12"/>
      <c r="V266" s="112"/>
      <c r="W266" s="66"/>
      <c r="X266" s="12"/>
      <c r="Y266" s="112"/>
      <c r="Z266" s="66"/>
      <c r="AA266" s="30"/>
      <c r="AB266" s="119"/>
      <c r="AC266" s="30"/>
      <c r="AD266" s="114"/>
      <c r="AE266" s="30"/>
      <c r="AF266" s="30"/>
      <c r="AI266" s="30"/>
      <c r="AQ266" s="12"/>
      <c r="AR266" s="12"/>
    </row>
    <row r="267" spans="7:44">
      <c r="G267" s="12"/>
      <c r="H267" s="12"/>
      <c r="I267" s="12"/>
      <c r="J267" s="12"/>
      <c r="K267" s="112"/>
      <c r="L267" s="12"/>
      <c r="M267" s="112"/>
      <c r="N267" s="12"/>
      <c r="O267" s="12"/>
      <c r="P267" s="12"/>
      <c r="Q267" s="12"/>
      <c r="R267" s="112"/>
      <c r="S267" s="12"/>
      <c r="T267" s="112"/>
      <c r="U267" s="12"/>
      <c r="V267" s="112"/>
      <c r="W267" s="66"/>
      <c r="X267" s="12"/>
      <c r="Y267" s="112"/>
      <c r="Z267" s="66"/>
      <c r="AA267" s="30"/>
      <c r="AB267" s="119"/>
      <c r="AC267" s="30"/>
      <c r="AD267" s="114"/>
      <c r="AE267" s="30"/>
      <c r="AF267" s="30"/>
      <c r="AI267" s="30"/>
      <c r="AQ267" s="12"/>
      <c r="AR267" s="12"/>
    </row>
    <row r="268" spans="7:44">
      <c r="G268" s="12"/>
      <c r="H268" s="12"/>
      <c r="I268" s="12"/>
      <c r="J268" s="12"/>
      <c r="K268" s="112"/>
      <c r="L268" s="12"/>
      <c r="M268" s="112"/>
      <c r="N268" s="12"/>
      <c r="O268" s="12"/>
      <c r="P268" s="12"/>
      <c r="Q268" s="12"/>
      <c r="R268" s="112"/>
      <c r="S268" s="12"/>
      <c r="T268" s="112"/>
      <c r="U268" s="12"/>
      <c r="V268" s="112"/>
      <c r="W268" s="66"/>
      <c r="X268" s="12"/>
      <c r="Y268" s="112"/>
      <c r="Z268" s="66"/>
      <c r="AA268" s="30"/>
      <c r="AB268" s="119"/>
      <c r="AC268" s="30"/>
      <c r="AD268" s="114"/>
      <c r="AE268" s="30"/>
      <c r="AF268" s="30"/>
      <c r="AI268" s="30"/>
      <c r="AQ268" s="12"/>
      <c r="AR268" s="12"/>
    </row>
    <row r="269" spans="7:44">
      <c r="G269" s="12"/>
      <c r="H269" s="12"/>
      <c r="I269" s="12"/>
      <c r="J269" s="12"/>
      <c r="K269" s="112"/>
      <c r="L269" s="12"/>
      <c r="M269" s="112"/>
      <c r="N269" s="12"/>
      <c r="O269" s="12"/>
      <c r="P269" s="12"/>
      <c r="Q269" s="12"/>
      <c r="R269" s="112"/>
      <c r="S269" s="12"/>
      <c r="T269" s="112"/>
      <c r="U269" s="12"/>
      <c r="V269" s="112"/>
      <c r="W269" s="66"/>
      <c r="X269" s="12"/>
      <c r="Y269" s="112"/>
      <c r="Z269" s="66"/>
      <c r="AA269" s="30"/>
      <c r="AB269" s="119"/>
      <c r="AC269" s="30"/>
      <c r="AD269" s="114"/>
      <c r="AE269" s="30"/>
      <c r="AF269" s="30"/>
      <c r="AI269" s="30"/>
      <c r="AQ269" s="12"/>
      <c r="AR269" s="12"/>
    </row>
    <row r="270" spans="7:44">
      <c r="G270" s="12"/>
      <c r="H270" s="12"/>
      <c r="I270" s="12"/>
      <c r="J270" s="12"/>
      <c r="K270" s="112"/>
      <c r="L270" s="12"/>
      <c r="M270" s="112"/>
      <c r="N270" s="12"/>
      <c r="O270" s="12"/>
      <c r="P270" s="12"/>
      <c r="Q270" s="12"/>
      <c r="R270" s="112"/>
      <c r="S270" s="12"/>
      <c r="T270" s="112"/>
      <c r="U270" s="12"/>
      <c r="V270" s="112"/>
      <c r="W270" s="66"/>
      <c r="X270" s="12"/>
      <c r="Y270" s="112"/>
      <c r="Z270" s="66"/>
      <c r="AA270" s="30"/>
      <c r="AB270" s="119"/>
      <c r="AC270" s="30"/>
      <c r="AD270" s="114"/>
      <c r="AE270" s="30"/>
      <c r="AF270" s="30"/>
      <c r="AI270" s="30"/>
      <c r="AQ270" s="12"/>
      <c r="AR270" s="12"/>
    </row>
    <row r="271" spans="7:44">
      <c r="G271" s="12"/>
      <c r="H271" s="12"/>
      <c r="I271" s="12"/>
      <c r="J271" s="12"/>
      <c r="K271" s="112"/>
      <c r="L271" s="12"/>
      <c r="M271" s="112"/>
      <c r="N271" s="12"/>
      <c r="O271" s="12"/>
      <c r="P271" s="12"/>
      <c r="Q271" s="12"/>
      <c r="R271" s="112"/>
      <c r="S271" s="12"/>
      <c r="T271" s="112"/>
      <c r="U271" s="12"/>
      <c r="V271" s="112"/>
      <c r="W271" s="66"/>
      <c r="X271" s="12"/>
      <c r="Y271" s="112"/>
      <c r="Z271" s="66"/>
      <c r="AA271" s="30"/>
      <c r="AB271" s="119"/>
      <c r="AC271" s="30"/>
      <c r="AD271" s="114"/>
      <c r="AE271" s="30"/>
      <c r="AF271" s="30"/>
      <c r="AI271" s="30"/>
      <c r="AQ271" s="12"/>
      <c r="AR271" s="12"/>
    </row>
    <row r="272" spans="7:44">
      <c r="G272" s="12"/>
      <c r="H272" s="12"/>
      <c r="I272" s="12"/>
      <c r="J272" s="12"/>
      <c r="K272" s="112"/>
      <c r="L272" s="12"/>
      <c r="M272" s="112"/>
      <c r="N272" s="12"/>
      <c r="O272" s="12"/>
      <c r="P272" s="12"/>
      <c r="Q272" s="12"/>
      <c r="R272" s="112"/>
      <c r="S272" s="12"/>
      <c r="T272" s="112"/>
      <c r="U272" s="12"/>
      <c r="V272" s="112"/>
      <c r="W272" s="66"/>
      <c r="X272" s="12"/>
      <c r="Y272" s="112"/>
      <c r="Z272" s="66"/>
      <c r="AA272" s="30"/>
      <c r="AB272" s="119"/>
      <c r="AC272" s="30"/>
      <c r="AD272" s="114"/>
      <c r="AE272" s="30"/>
      <c r="AF272" s="30"/>
      <c r="AI272" s="30"/>
      <c r="AQ272" s="12"/>
      <c r="AR272" s="12"/>
    </row>
    <row r="273" spans="7:44">
      <c r="G273" s="12"/>
      <c r="H273" s="12"/>
      <c r="I273" s="12"/>
      <c r="J273" s="12"/>
      <c r="K273" s="112"/>
      <c r="L273" s="12"/>
      <c r="M273" s="112"/>
      <c r="N273" s="12"/>
      <c r="O273" s="12"/>
      <c r="P273" s="12"/>
      <c r="Q273" s="12"/>
      <c r="R273" s="112"/>
      <c r="S273" s="12"/>
      <c r="T273" s="112"/>
      <c r="U273" s="12"/>
      <c r="V273" s="112"/>
      <c r="W273" s="66"/>
      <c r="X273" s="12"/>
      <c r="Y273" s="112"/>
      <c r="Z273" s="66"/>
      <c r="AA273" s="30"/>
      <c r="AB273" s="119"/>
      <c r="AC273" s="30"/>
      <c r="AD273" s="114"/>
      <c r="AE273" s="30"/>
      <c r="AF273" s="30"/>
      <c r="AI273" s="30"/>
      <c r="AQ273" s="12"/>
      <c r="AR273" s="12"/>
    </row>
    <row r="274" spans="7:44">
      <c r="G274" s="12"/>
      <c r="H274" s="12"/>
      <c r="I274" s="12"/>
      <c r="J274" s="12"/>
      <c r="K274" s="112"/>
      <c r="L274" s="12"/>
      <c r="M274" s="112"/>
      <c r="N274" s="12"/>
      <c r="O274" s="12"/>
      <c r="P274" s="12"/>
      <c r="Q274" s="12"/>
      <c r="R274" s="112"/>
      <c r="S274" s="12"/>
      <c r="T274" s="112"/>
      <c r="U274" s="12"/>
      <c r="V274" s="112"/>
      <c r="W274" s="66"/>
      <c r="X274" s="12"/>
      <c r="Y274" s="112"/>
      <c r="Z274" s="66"/>
      <c r="AA274" s="30"/>
      <c r="AB274" s="119"/>
      <c r="AC274" s="30"/>
      <c r="AD274" s="114"/>
      <c r="AE274" s="30"/>
      <c r="AF274" s="30"/>
      <c r="AI274" s="30"/>
      <c r="AQ274" s="12"/>
      <c r="AR274" s="12"/>
    </row>
    <row r="275" spans="7:44">
      <c r="G275" s="12"/>
      <c r="H275" s="12"/>
      <c r="I275" s="12"/>
      <c r="J275" s="12"/>
      <c r="K275" s="112"/>
      <c r="L275" s="12"/>
      <c r="M275" s="112"/>
      <c r="N275" s="12"/>
      <c r="O275" s="12"/>
      <c r="P275" s="12"/>
      <c r="Q275" s="12"/>
      <c r="R275" s="112"/>
      <c r="S275" s="12"/>
      <c r="T275" s="112"/>
      <c r="U275" s="12"/>
      <c r="V275" s="112"/>
      <c r="W275" s="66"/>
      <c r="X275" s="12"/>
      <c r="Y275" s="112"/>
      <c r="Z275" s="66"/>
      <c r="AA275" s="30"/>
      <c r="AB275" s="119"/>
      <c r="AC275" s="30"/>
      <c r="AD275" s="114"/>
      <c r="AE275" s="30"/>
      <c r="AF275" s="30"/>
      <c r="AI275" s="30"/>
      <c r="AQ275" s="12"/>
      <c r="AR275" s="12"/>
    </row>
    <row r="276" spans="7:44">
      <c r="G276" s="12"/>
      <c r="H276" s="12"/>
      <c r="I276" s="12"/>
      <c r="J276" s="12"/>
      <c r="K276" s="112"/>
      <c r="L276" s="12"/>
      <c r="M276" s="112"/>
      <c r="N276" s="12"/>
      <c r="O276" s="12"/>
      <c r="P276" s="12"/>
      <c r="Q276" s="12"/>
      <c r="R276" s="112"/>
      <c r="S276" s="12"/>
      <c r="T276" s="112"/>
      <c r="U276" s="12"/>
      <c r="V276" s="112"/>
      <c r="W276" s="66"/>
      <c r="X276" s="12"/>
      <c r="Y276" s="112"/>
      <c r="Z276" s="66"/>
      <c r="AA276" s="30"/>
      <c r="AB276" s="119"/>
      <c r="AC276" s="30"/>
      <c r="AD276" s="114"/>
      <c r="AE276" s="30"/>
      <c r="AF276" s="30"/>
      <c r="AI276" s="30"/>
      <c r="AQ276" s="12"/>
      <c r="AR276" s="12"/>
    </row>
    <row r="277" spans="7:44">
      <c r="G277" s="12"/>
      <c r="H277" s="12"/>
      <c r="I277" s="12"/>
      <c r="J277" s="12"/>
      <c r="K277" s="112"/>
      <c r="L277" s="12"/>
      <c r="M277" s="112"/>
      <c r="N277" s="12"/>
      <c r="O277" s="12"/>
      <c r="P277" s="12"/>
      <c r="Q277" s="12"/>
      <c r="R277" s="112"/>
      <c r="S277" s="12"/>
      <c r="T277" s="112"/>
      <c r="U277" s="12"/>
      <c r="V277" s="112"/>
      <c r="W277" s="66"/>
      <c r="X277" s="12"/>
      <c r="Y277" s="112"/>
      <c r="Z277" s="66"/>
      <c r="AA277" s="30"/>
      <c r="AB277" s="119"/>
      <c r="AC277" s="30"/>
      <c r="AD277" s="114"/>
      <c r="AE277" s="30"/>
      <c r="AF277" s="30"/>
      <c r="AI277" s="30"/>
      <c r="AQ277" s="12"/>
      <c r="AR277" s="12"/>
    </row>
    <row r="278" spans="7:44">
      <c r="G278" s="12"/>
      <c r="H278" s="12"/>
      <c r="I278" s="12"/>
      <c r="J278" s="12"/>
      <c r="K278" s="112"/>
      <c r="L278" s="12"/>
      <c r="M278" s="112"/>
      <c r="N278" s="12"/>
      <c r="O278" s="12"/>
      <c r="P278" s="12"/>
      <c r="Q278" s="12"/>
      <c r="R278" s="112"/>
      <c r="S278" s="12"/>
      <c r="T278" s="112"/>
      <c r="U278" s="12"/>
      <c r="V278" s="112"/>
      <c r="W278" s="66"/>
      <c r="X278" s="12"/>
      <c r="Y278" s="112"/>
      <c r="Z278" s="66"/>
      <c r="AA278" s="30"/>
      <c r="AB278" s="119"/>
      <c r="AC278" s="30"/>
      <c r="AD278" s="114"/>
      <c r="AE278" s="30"/>
      <c r="AF278" s="30"/>
      <c r="AI278" s="30"/>
      <c r="AQ278" s="12"/>
      <c r="AR278" s="12"/>
    </row>
    <row r="279" spans="7:44">
      <c r="G279" s="12"/>
      <c r="H279" s="28"/>
      <c r="I279" s="12"/>
      <c r="J279" s="28"/>
      <c r="K279" s="112"/>
      <c r="L279" s="28"/>
      <c r="M279" s="112"/>
      <c r="N279" s="28"/>
      <c r="O279" s="28"/>
      <c r="P279" s="12"/>
      <c r="Q279" s="28"/>
      <c r="R279" s="113"/>
      <c r="S279" s="28"/>
      <c r="T279" s="112"/>
      <c r="U279" s="12"/>
      <c r="V279" s="112"/>
      <c r="W279" s="66"/>
      <c r="X279" s="12"/>
      <c r="Y279" s="112"/>
      <c r="Z279" s="66"/>
      <c r="AA279" s="30"/>
      <c r="AB279" s="119"/>
      <c r="AC279" s="30"/>
      <c r="AD279" s="114"/>
      <c r="AE279" s="30"/>
      <c r="AF279" s="30"/>
      <c r="AI279" s="30"/>
      <c r="AQ279" s="12"/>
      <c r="AR279" s="12"/>
    </row>
    <row r="280" spans="7:44">
      <c r="G280" s="12"/>
      <c r="H280" s="30"/>
      <c r="I280" s="12"/>
      <c r="J280" s="30"/>
      <c r="K280" s="112"/>
      <c r="L280" s="30"/>
      <c r="M280" s="112"/>
      <c r="N280" s="30"/>
      <c r="O280" s="30"/>
      <c r="P280" s="28"/>
      <c r="Q280" s="30"/>
      <c r="R280" s="114"/>
      <c r="S280" s="30"/>
      <c r="T280" s="113"/>
      <c r="U280" s="28"/>
      <c r="V280" s="113"/>
      <c r="Y280" s="113"/>
      <c r="Z280" s="67"/>
      <c r="AA280" s="30"/>
      <c r="AB280" s="119"/>
      <c r="AC280" s="30"/>
      <c r="AD280" s="114"/>
      <c r="AE280" s="30"/>
      <c r="AF280" s="30"/>
      <c r="AI280" s="30"/>
      <c r="AQ280" s="12"/>
      <c r="AR280" s="12"/>
    </row>
    <row r="281" spans="7:44">
      <c r="G281" s="12"/>
      <c r="H281" s="30"/>
      <c r="I281" s="12"/>
      <c r="J281" s="30"/>
      <c r="K281" s="112"/>
      <c r="L281" s="30"/>
      <c r="M281" s="112"/>
      <c r="N281" s="30"/>
      <c r="O281" s="30"/>
      <c r="P281" s="30"/>
      <c r="Q281" s="30"/>
      <c r="R281" s="114"/>
      <c r="S281" s="30"/>
      <c r="T281" s="114"/>
      <c r="U281" s="30"/>
      <c r="V281" s="114"/>
      <c r="Y281" s="114"/>
      <c r="Z281" s="68"/>
      <c r="AA281" s="30"/>
      <c r="AB281" s="119"/>
      <c r="AC281" s="30"/>
      <c r="AD281" s="114"/>
      <c r="AE281" s="30"/>
      <c r="AF281" s="30"/>
      <c r="AI281" s="30"/>
      <c r="AQ281" s="12"/>
      <c r="AR281" s="12"/>
    </row>
    <row r="282" spans="7:44">
      <c r="G282" s="12"/>
      <c r="H282" s="30"/>
      <c r="I282" s="12"/>
      <c r="J282" s="30"/>
      <c r="K282" s="112"/>
      <c r="L282" s="30"/>
      <c r="M282" s="112"/>
      <c r="N282" s="30"/>
      <c r="O282" s="30"/>
      <c r="P282" s="30"/>
      <c r="Q282" s="30"/>
      <c r="R282" s="114"/>
      <c r="S282" s="30"/>
      <c r="T282" s="114"/>
      <c r="U282" s="30"/>
      <c r="V282" s="114"/>
      <c r="Y282" s="114"/>
      <c r="Z282" s="68"/>
      <c r="AA282" s="30"/>
      <c r="AB282" s="119"/>
      <c r="AC282" s="30"/>
      <c r="AD282" s="114"/>
      <c r="AE282" s="30"/>
      <c r="AF282" s="30"/>
      <c r="AI282" s="30"/>
      <c r="AQ282" s="12"/>
      <c r="AR282" s="12"/>
    </row>
    <row r="283" spans="7:44">
      <c r="G283" s="12"/>
      <c r="H283" s="30"/>
      <c r="I283" s="12"/>
      <c r="J283" s="30"/>
      <c r="K283" s="112"/>
      <c r="L283" s="30"/>
      <c r="M283" s="112"/>
      <c r="N283" s="30"/>
      <c r="O283" s="30"/>
      <c r="P283" s="30"/>
      <c r="Q283" s="30"/>
      <c r="R283" s="114"/>
      <c r="S283" s="30"/>
      <c r="T283" s="114"/>
      <c r="U283" s="30"/>
      <c r="V283" s="114"/>
      <c r="Y283" s="114"/>
      <c r="Z283" s="68"/>
      <c r="AA283" s="30"/>
      <c r="AD283" s="114"/>
      <c r="AE283" s="30"/>
      <c r="AF283" s="30"/>
      <c r="AI283" s="30"/>
      <c r="AQ283" s="12"/>
      <c r="AR283" s="12"/>
    </row>
    <row r="284" spans="7:44">
      <c r="G284" s="12"/>
      <c r="H284" s="30"/>
      <c r="I284" s="12"/>
      <c r="J284" s="30"/>
      <c r="K284" s="112"/>
      <c r="L284" s="30"/>
      <c r="M284" s="112"/>
      <c r="N284" s="30"/>
      <c r="O284" s="30"/>
      <c r="P284" s="30"/>
      <c r="Q284" s="30"/>
      <c r="R284" s="114"/>
      <c r="S284" s="30"/>
      <c r="T284" s="114"/>
      <c r="U284" s="30"/>
      <c r="V284" s="114"/>
      <c r="Y284" s="114"/>
      <c r="Z284" s="68"/>
      <c r="AA284" s="30"/>
      <c r="AD284" s="114"/>
      <c r="AE284" s="30"/>
      <c r="AF284" s="30"/>
      <c r="AI284" s="30"/>
      <c r="AQ284" s="12"/>
      <c r="AR284" s="12"/>
    </row>
    <row r="285" spans="7:44">
      <c r="G285" s="12"/>
      <c r="H285" s="30"/>
      <c r="I285" s="12"/>
      <c r="J285" s="30"/>
      <c r="K285" s="112"/>
      <c r="L285" s="30"/>
      <c r="M285" s="112"/>
      <c r="N285" s="30"/>
      <c r="O285" s="30"/>
      <c r="P285" s="30"/>
      <c r="Q285" s="30"/>
      <c r="R285" s="114"/>
      <c r="S285" s="30"/>
      <c r="T285" s="114"/>
      <c r="U285" s="30"/>
      <c r="V285" s="114"/>
      <c r="Y285" s="114"/>
      <c r="Z285" s="68"/>
      <c r="AA285" s="30"/>
      <c r="AD285" s="114"/>
      <c r="AE285" s="30"/>
      <c r="AF285" s="30"/>
      <c r="AI285" s="30"/>
      <c r="AQ285" s="12"/>
      <c r="AR285" s="12"/>
    </row>
    <row r="286" spans="7:44">
      <c r="G286" s="12"/>
      <c r="H286" s="30"/>
      <c r="I286" s="12"/>
      <c r="J286" s="30"/>
      <c r="K286" s="112"/>
      <c r="L286" s="30"/>
      <c r="M286" s="112"/>
      <c r="N286" s="30"/>
      <c r="O286" s="30"/>
      <c r="P286" s="30"/>
      <c r="Q286" s="30"/>
      <c r="R286" s="114"/>
      <c r="S286" s="30"/>
      <c r="T286" s="114"/>
      <c r="U286" s="30"/>
      <c r="V286" s="114"/>
      <c r="Y286" s="114"/>
      <c r="Z286" s="68"/>
      <c r="AI286" s="30"/>
      <c r="AQ286" s="12"/>
      <c r="AR286" s="12"/>
    </row>
    <row r="287" spans="7:44">
      <c r="G287" s="12"/>
      <c r="H287" s="30"/>
      <c r="I287" s="12"/>
      <c r="J287" s="30"/>
      <c r="K287" s="112"/>
      <c r="L287" s="30"/>
      <c r="M287" s="112"/>
      <c r="N287" s="30"/>
      <c r="O287" s="30"/>
      <c r="P287" s="30"/>
      <c r="Q287" s="30"/>
      <c r="R287" s="114"/>
      <c r="S287" s="30"/>
      <c r="T287" s="114"/>
      <c r="U287" s="30"/>
      <c r="V287" s="114"/>
      <c r="Y287" s="114"/>
      <c r="Z287" s="68"/>
      <c r="AI287" s="30"/>
      <c r="AQ287" s="12"/>
      <c r="AR287" s="12"/>
    </row>
    <row r="288" spans="7:44">
      <c r="G288" s="12"/>
      <c r="H288" s="30"/>
      <c r="I288" s="12"/>
      <c r="J288" s="30"/>
      <c r="K288" s="112"/>
      <c r="L288" s="30"/>
      <c r="M288" s="112"/>
      <c r="N288" s="30"/>
      <c r="O288" s="30"/>
      <c r="P288" s="30"/>
      <c r="Q288" s="30"/>
      <c r="R288" s="114"/>
      <c r="S288" s="30"/>
      <c r="T288" s="114"/>
      <c r="U288" s="30"/>
      <c r="V288" s="114"/>
      <c r="Y288" s="114"/>
      <c r="Z288" s="68"/>
      <c r="AI288" s="30"/>
      <c r="AQ288" s="12"/>
      <c r="AR288" s="12"/>
    </row>
    <row r="289" spans="1:44">
      <c r="G289" s="12"/>
      <c r="H289" s="30"/>
      <c r="I289" s="12"/>
      <c r="J289" s="30"/>
      <c r="K289" s="112"/>
      <c r="L289" s="30"/>
      <c r="M289" s="112"/>
      <c r="N289" s="30"/>
      <c r="O289" s="30"/>
      <c r="P289" s="30"/>
      <c r="Q289" s="30"/>
      <c r="R289" s="114"/>
      <c r="S289" s="30"/>
      <c r="T289" s="114"/>
      <c r="U289" s="30"/>
      <c r="V289" s="114"/>
      <c r="Y289" s="114"/>
      <c r="Z289" s="68"/>
      <c r="AI289" s="30"/>
      <c r="AQ289" s="12"/>
      <c r="AR289" s="12"/>
    </row>
    <row r="290" spans="1:44">
      <c r="G290" s="12"/>
      <c r="H290" s="30"/>
      <c r="I290" s="12"/>
      <c r="J290" s="30"/>
      <c r="K290" s="112"/>
      <c r="L290" s="30"/>
      <c r="M290" s="112"/>
      <c r="N290" s="30"/>
      <c r="O290" s="30"/>
      <c r="P290" s="30"/>
      <c r="Q290" s="30"/>
      <c r="R290" s="114"/>
      <c r="S290" s="30"/>
      <c r="T290" s="114"/>
      <c r="U290" s="30"/>
      <c r="V290" s="114"/>
      <c r="Y290" s="114"/>
      <c r="Z290" s="68"/>
      <c r="AI290" s="30"/>
      <c r="AQ290" s="12"/>
      <c r="AR290" s="12"/>
    </row>
    <row r="291" spans="1:44">
      <c r="G291" s="12"/>
      <c r="H291" s="30"/>
      <c r="I291" s="12"/>
      <c r="J291" s="30"/>
      <c r="K291" s="112"/>
      <c r="L291" s="30"/>
      <c r="M291" s="112"/>
      <c r="N291" s="30"/>
      <c r="O291" s="30"/>
      <c r="P291" s="30"/>
      <c r="Q291" s="30"/>
      <c r="R291" s="114"/>
      <c r="S291" s="30"/>
      <c r="T291" s="114"/>
      <c r="U291" s="30"/>
      <c r="V291" s="114"/>
      <c r="Y291" s="114"/>
      <c r="Z291" s="68"/>
      <c r="AI291" s="30"/>
      <c r="AQ291" s="12"/>
      <c r="AR291" s="12"/>
    </row>
    <row r="292" spans="1:44">
      <c r="G292" s="12"/>
      <c r="H292" s="30"/>
      <c r="I292" s="12"/>
      <c r="J292" s="30"/>
      <c r="K292" s="112"/>
      <c r="L292" s="30"/>
      <c r="M292" s="112"/>
      <c r="N292" s="30"/>
      <c r="O292" s="30"/>
      <c r="P292" s="30"/>
      <c r="Q292" s="30"/>
      <c r="R292" s="114"/>
      <c r="S292" s="30"/>
      <c r="T292" s="114"/>
      <c r="U292" s="30"/>
      <c r="V292" s="114"/>
      <c r="Y292" s="114"/>
      <c r="Z292" s="68"/>
      <c r="AI292" s="30"/>
      <c r="AQ292" s="12"/>
      <c r="AR292" s="12"/>
    </row>
    <row r="293" spans="1:44">
      <c r="G293" s="12"/>
      <c r="H293" s="30"/>
      <c r="I293" s="12"/>
      <c r="J293" s="30"/>
      <c r="K293" s="112"/>
      <c r="L293" s="30"/>
      <c r="M293" s="112"/>
      <c r="N293" s="30"/>
      <c r="O293" s="30"/>
      <c r="P293" s="30"/>
      <c r="Q293" s="30"/>
      <c r="R293" s="114"/>
      <c r="S293" s="30"/>
      <c r="T293" s="114"/>
      <c r="U293" s="30"/>
      <c r="V293" s="114"/>
      <c r="Y293" s="114"/>
      <c r="Z293" s="68"/>
      <c r="AI293" s="30"/>
      <c r="AQ293" s="12"/>
      <c r="AR293" s="12"/>
    </row>
    <row r="294" spans="1:44">
      <c r="G294" s="12"/>
      <c r="H294" s="30"/>
      <c r="I294" s="12"/>
      <c r="J294" s="30"/>
      <c r="K294" s="112"/>
      <c r="L294" s="30"/>
      <c r="M294" s="112"/>
      <c r="N294" s="30"/>
      <c r="O294" s="30"/>
      <c r="P294" s="30"/>
      <c r="Q294" s="30"/>
      <c r="R294" s="114"/>
      <c r="S294" s="30"/>
      <c r="T294" s="114"/>
      <c r="U294" s="30"/>
      <c r="V294" s="114"/>
      <c r="Y294" s="114"/>
      <c r="Z294" s="68"/>
      <c r="AI294" s="30"/>
      <c r="AQ294" s="12"/>
      <c r="AR294" s="12"/>
    </row>
    <row r="295" spans="1:44">
      <c r="G295" s="12"/>
      <c r="H295" s="30"/>
      <c r="I295" s="12"/>
      <c r="J295" s="30"/>
      <c r="K295" s="112"/>
      <c r="L295" s="30"/>
      <c r="M295" s="112"/>
      <c r="N295" s="30"/>
      <c r="O295" s="30"/>
      <c r="P295" s="30"/>
      <c r="Q295" s="30"/>
      <c r="R295" s="114"/>
      <c r="S295" s="30"/>
      <c r="T295" s="114"/>
      <c r="U295" s="30"/>
      <c r="V295" s="114"/>
      <c r="Y295" s="114"/>
      <c r="Z295" s="68"/>
      <c r="AI295" s="30"/>
      <c r="AQ295" s="12"/>
      <c r="AR295" s="12"/>
    </row>
    <row r="296" spans="1:44">
      <c r="G296" s="12"/>
      <c r="H296" s="30"/>
      <c r="I296" s="12"/>
      <c r="J296" s="30"/>
      <c r="K296" s="112"/>
      <c r="L296" s="30"/>
      <c r="M296" s="112"/>
      <c r="N296" s="30"/>
      <c r="O296" s="30"/>
      <c r="P296" s="30"/>
      <c r="Q296" s="30"/>
      <c r="R296" s="114"/>
      <c r="S296" s="30"/>
      <c r="T296" s="114"/>
      <c r="U296" s="30"/>
      <c r="V296" s="114"/>
      <c r="Y296" s="114"/>
      <c r="Z296" s="68"/>
      <c r="AI296" s="30"/>
      <c r="AQ296" s="12"/>
      <c r="AR296" s="12"/>
    </row>
    <row r="297" spans="1:44">
      <c r="G297" s="12"/>
      <c r="H297" s="30"/>
      <c r="I297" s="12"/>
      <c r="J297" s="30"/>
      <c r="K297" s="112"/>
      <c r="L297" s="30"/>
      <c r="M297" s="112"/>
      <c r="N297" s="30"/>
      <c r="O297" s="30"/>
      <c r="P297" s="30"/>
      <c r="Q297" s="30"/>
      <c r="R297" s="114"/>
      <c r="S297" s="30"/>
      <c r="T297" s="114"/>
      <c r="U297" s="30"/>
      <c r="V297" s="114"/>
      <c r="Y297" s="114"/>
      <c r="Z297" s="68"/>
      <c r="AI297" s="30"/>
    </row>
    <row r="298" spans="1:44">
      <c r="G298" s="12"/>
      <c r="H298" s="30"/>
      <c r="I298" s="12"/>
      <c r="J298" s="30"/>
      <c r="K298" s="112"/>
      <c r="L298" s="30"/>
      <c r="M298" s="112"/>
      <c r="N298" s="30"/>
      <c r="O298" s="30"/>
      <c r="P298" s="30"/>
      <c r="Q298" s="30"/>
      <c r="R298" s="114"/>
      <c r="S298" s="30"/>
      <c r="T298" s="114"/>
      <c r="U298" s="30"/>
      <c r="V298" s="114"/>
      <c r="Y298" s="114"/>
      <c r="Z298" s="68"/>
      <c r="AI298" s="30"/>
    </row>
    <row r="299" spans="1:44">
      <c r="G299" s="12"/>
      <c r="H299" s="30"/>
      <c r="I299" s="12"/>
      <c r="J299" s="30"/>
      <c r="K299" s="112"/>
      <c r="L299" s="30"/>
      <c r="M299" s="112"/>
      <c r="N299" s="30"/>
      <c r="O299" s="30"/>
      <c r="P299" s="30"/>
      <c r="Q299" s="30"/>
      <c r="R299" s="114"/>
      <c r="S299" s="30"/>
      <c r="T299" s="114"/>
      <c r="U299" s="30"/>
      <c r="V299" s="114"/>
      <c r="Y299" s="114"/>
      <c r="Z299" s="68"/>
      <c r="AI299" s="30"/>
    </row>
    <row r="300" spans="1:44">
      <c r="G300" s="12"/>
      <c r="H300" s="30"/>
      <c r="I300" s="12"/>
      <c r="J300" s="30"/>
      <c r="K300" s="112"/>
      <c r="L300" s="30"/>
      <c r="M300" s="112"/>
      <c r="N300" s="30"/>
      <c r="O300" s="30"/>
      <c r="P300" s="30"/>
      <c r="Q300" s="30"/>
      <c r="R300" s="114"/>
      <c r="S300" s="30"/>
      <c r="T300" s="114"/>
      <c r="U300" s="30"/>
      <c r="V300" s="114"/>
      <c r="Y300" s="114"/>
      <c r="Z300" s="68"/>
      <c r="AI300" s="30"/>
    </row>
    <row r="301" spans="1:44">
      <c r="G301" s="12"/>
      <c r="H301" s="30"/>
      <c r="I301" s="12"/>
      <c r="J301" s="30"/>
      <c r="K301" s="112"/>
      <c r="L301" s="30"/>
      <c r="M301" s="112"/>
      <c r="N301" s="30"/>
      <c r="O301" s="30"/>
      <c r="P301" s="30"/>
      <c r="Q301" s="30"/>
      <c r="R301" s="114"/>
      <c r="S301" s="30"/>
      <c r="T301" s="114"/>
      <c r="U301" s="30"/>
      <c r="V301" s="114"/>
      <c r="Y301" s="114"/>
      <c r="Z301" s="68"/>
      <c r="AI301" s="30"/>
    </row>
    <row r="302" spans="1:44">
      <c r="G302" s="12"/>
      <c r="H302" s="30"/>
      <c r="I302" s="12"/>
      <c r="J302" s="30"/>
      <c r="K302" s="112"/>
      <c r="L302" s="30"/>
      <c r="M302" s="112"/>
      <c r="N302" s="30"/>
      <c r="O302" s="30"/>
      <c r="P302" s="30"/>
      <c r="Q302" s="30"/>
      <c r="R302" s="114"/>
      <c r="S302" s="30"/>
      <c r="T302" s="114"/>
      <c r="U302" s="30"/>
      <c r="V302" s="114"/>
      <c r="Y302" s="114"/>
      <c r="Z302" s="68"/>
      <c r="AI302" s="30"/>
    </row>
    <row r="303" spans="1:44">
      <c r="C303" s="28"/>
      <c r="D303" s="28"/>
      <c r="E303" s="28"/>
      <c r="F303" s="28"/>
      <c r="G303" s="28"/>
      <c r="H303" s="30"/>
      <c r="I303" s="28"/>
      <c r="J303" s="30"/>
      <c r="K303" s="113"/>
      <c r="L303" s="30"/>
      <c r="M303" s="113"/>
      <c r="N303" s="30"/>
      <c r="O303" s="30"/>
      <c r="P303" s="30"/>
      <c r="Q303" s="30"/>
      <c r="R303" s="114"/>
      <c r="S303" s="30"/>
      <c r="T303" s="114"/>
      <c r="U303" s="30"/>
      <c r="V303" s="114"/>
      <c r="Y303" s="114"/>
      <c r="Z303" s="68"/>
      <c r="AI303" s="30"/>
    </row>
    <row r="304" spans="1:44">
      <c r="A304" s="28"/>
      <c r="B304" s="28"/>
      <c r="C304" s="30"/>
      <c r="D304" s="30"/>
      <c r="E304" s="30"/>
      <c r="F304" s="30"/>
      <c r="G304" s="30"/>
      <c r="H304" s="30"/>
      <c r="I304" s="30"/>
      <c r="J304" s="30"/>
      <c r="K304" s="114"/>
      <c r="L304" s="30"/>
      <c r="M304" s="114"/>
      <c r="N304" s="30"/>
      <c r="O304" s="30"/>
      <c r="P304" s="30"/>
      <c r="Q304" s="30"/>
      <c r="R304" s="114"/>
      <c r="S304" s="30"/>
      <c r="T304" s="114"/>
      <c r="U304" s="30"/>
      <c r="V304" s="114"/>
      <c r="Y304" s="114"/>
      <c r="Z304" s="68"/>
      <c r="AI304" s="30"/>
    </row>
    <row r="305" spans="1:3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114"/>
      <c r="L305" s="30"/>
      <c r="M305" s="114"/>
      <c r="N305" s="30"/>
      <c r="O305" s="30"/>
      <c r="P305" s="30"/>
      <c r="Q305" s="30"/>
      <c r="R305" s="114"/>
      <c r="S305" s="30"/>
      <c r="T305" s="114"/>
      <c r="U305" s="30"/>
      <c r="V305" s="114"/>
      <c r="Y305" s="114"/>
      <c r="Z305" s="68"/>
      <c r="AI305" s="30"/>
    </row>
    <row r="306" spans="1:3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114"/>
      <c r="L306" s="30"/>
      <c r="M306" s="114"/>
      <c r="N306" s="30"/>
      <c r="O306" s="30"/>
      <c r="P306" s="30"/>
      <c r="Q306" s="30"/>
      <c r="R306" s="114"/>
      <c r="S306" s="30"/>
      <c r="T306" s="114"/>
      <c r="U306" s="30"/>
      <c r="V306" s="114"/>
      <c r="Y306" s="114"/>
      <c r="Z306" s="68"/>
      <c r="AI306" s="30"/>
    </row>
    <row r="307" spans="1:3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114"/>
      <c r="L307" s="30"/>
      <c r="M307" s="114"/>
      <c r="N307" s="30"/>
      <c r="O307" s="30"/>
      <c r="P307" s="30"/>
      <c r="Q307" s="30"/>
      <c r="R307" s="114"/>
      <c r="S307" s="30"/>
      <c r="T307" s="114"/>
      <c r="U307" s="30"/>
      <c r="V307" s="114"/>
      <c r="Y307" s="114"/>
      <c r="Z307" s="68"/>
      <c r="AI307" s="30"/>
    </row>
    <row r="308" spans="1:3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114"/>
      <c r="L308" s="30"/>
      <c r="M308" s="114"/>
      <c r="N308" s="30"/>
      <c r="O308" s="30"/>
      <c r="P308" s="30"/>
      <c r="Q308" s="30"/>
      <c r="R308" s="114"/>
      <c r="S308" s="30"/>
      <c r="T308" s="114"/>
      <c r="U308" s="30"/>
      <c r="V308" s="114"/>
      <c r="Y308" s="114"/>
      <c r="Z308" s="68"/>
      <c r="AI308" s="30"/>
    </row>
    <row r="309" spans="1:3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114"/>
      <c r="L309" s="30"/>
      <c r="M309" s="114"/>
      <c r="N309" s="30"/>
      <c r="O309" s="30"/>
      <c r="P309" s="30"/>
      <c r="Q309" s="30"/>
      <c r="R309" s="114"/>
      <c r="S309" s="30"/>
      <c r="T309" s="114"/>
      <c r="U309" s="30"/>
      <c r="V309" s="114"/>
      <c r="Y309" s="114"/>
      <c r="Z309" s="68"/>
    </row>
    <row r="310" spans="1:3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114"/>
      <c r="L310" s="30"/>
      <c r="M310" s="114"/>
      <c r="N310" s="30"/>
      <c r="O310" s="30"/>
      <c r="P310" s="30"/>
      <c r="Q310" s="30"/>
      <c r="R310" s="114"/>
      <c r="S310" s="30"/>
      <c r="T310" s="114"/>
      <c r="U310" s="30"/>
      <c r="V310" s="114"/>
      <c r="Y310" s="114"/>
      <c r="Z310" s="68"/>
    </row>
    <row r="311" spans="1:3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114"/>
      <c r="L311" s="30"/>
      <c r="M311" s="114"/>
      <c r="N311" s="30"/>
      <c r="O311" s="30"/>
      <c r="P311" s="30"/>
      <c r="Q311" s="30"/>
      <c r="R311" s="114"/>
      <c r="S311" s="30"/>
      <c r="T311" s="114"/>
      <c r="U311" s="30"/>
      <c r="V311" s="114"/>
      <c r="Y311" s="114"/>
      <c r="Z311" s="68"/>
    </row>
    <row r="312" spans="1:3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114"/>
      <c r="L312" s="30"/>
      <c r="M312" s="114"/>
      <c r="N312" s="30"/>
      <c r="O312" s="30"/>
      <c r="P312" s="30"/>
      <c r="Q312" s="30"/>
      <c r="R312" s="114"/>
      <c r="S312" s="30"/>
      <c r="T312" s="114"/>
      <c r="U312" s="30"/>
      <c r="V312" s="114"/>
      <c r="Y312" s="114"/>
      <c r="Z312" s="68"/>
    </row>
    <row r="313" spans="1:3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114"/>
      <c r="L313" s="30"/>
      <c r="M313" s="114"/>
      <c r="N313" s="30"/>
      <c r="O313" s="30"/>
      <c r="P313" s="30"/>
      <c r="Q313" s="30"/>
      <c r="R313" s="114"/>
      <c r="S313" s="30"/>
      <c r="T313" s="114"/>
      <c r="U313" s="30"/>
      <c r="V313" s="114"/>
      <c r="Y313" s="114"/>
      <c r="Z313" s="68"/>
    </row>
    <row r="314" spans="1:3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114"/>
      <c r="L314" s="30"/>
      <c r="M314" s="114"/>
      <c r="N314" s="30"/>
      <c r="O314" s="30"/>
      <c r="P314" s="30"/>
      <c r="Q314" s="30"/>
      <c r="R314" s="114"/>
      <c r="S314" s="30"/>
      <c r="T314" s="114"/>
      <c r="U314" s="30"/>
      <c r="V314" s="114"/>
      <c r="Y314" s="114"/>
      <c r="Z314" s="68"/>
    </row>
    <row r="315" spans="1:3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114"/>
      <c r="L315" s="30"/>
      <c r="M315" s="114"/>
      <c r="N315" s="30"/>
      <c r="O315" s="30"/>
      <c r="P315" s="30"/>
      <c r="Q315" s="30"/>
      <c r="R315" s="114"/>
      <c r="S315" s="30"/>
      <c r="T315" s="114"/>
      <c r="U315" s="30"/>
      <c r="V315" s="114"/>
      <c r="Y315" s="114"/>
      <c r="Z315" s="68"/>
    </row>
    <row r="316" spans="1:3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114"/>
      <c r="L316" s="30"/>
      <c r="M316" s="114"/>
      <c r="N316" s="30"/>
      <c r="O316" s="30"/>
      <c r="P316" s="30"/>
      <c r="Q316" s="30"/>
      <c r="R316" s="114"/>
      <c r="S316" s="30"/>
      <c r="T316" s="114"/>
      <c r="U316" s="30"/>
      <c r="V316" s="114"/>
      <c r="Y316" s="114"/>
      <c r="Z316" s="68"/>
    </row>
    <row r="317" spans="1:3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114"/>
      <c r="L317" s="30"/>
      <c r="M317" s="114"/>
      <c r="N317" s="30"/>
      <c r="O317" s="30"/>
      <c r="P317" s="30"/>
      <c r="Q317" s="30"/>
      <c r="R317" s="114"/>
      <c r="S317" s="30"/>
      <c r="T317" s="114"/>
      <c r="U317" s="30"/>
      <c r="V317" s="114"/>
      <c r="Y317" s="114"/>
      <c r="Z317" s="68"/>
    </row>
    <row r="318" spans="1:3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114"/>
      <c r="L318" s="30"/>
      <c r="M318" s="114"/>
      <c r="N318" s="30"/>
      <c r="O318" s="30"/>
      <c r="P318" s="30"/>
      <c r="Q318" s="30"/>
      <c r="R318" s="114"/>
      <c r="S318" s="30"/>
      <c r="T318" s="114"/>
      <c r="U318" s="30"/>
      <c r="V318" s="114"/>
      <c r="Y318" s="114"/>
      <c r="Z318" s="68"/>
    </row>
    <row r="319" spans="1:3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114"/>
      <c r="L319" s="30"/>
      <c r="M319" s="114"/>
      <c r="N319" s="30"/>
      <c r="O319" s="30"/>
      <c r="P319" s="30"/>
      <c r="Q319" s="30"/>
      <c r="R319" s="114"/>
      <c r="S319" s="30"/>
      <c r="T319" s="114"/>
      <c r="U319" s="30"/>
      <c r="V319" s="114"/>
      <c r="Y319" s="114"/>
      <c r="Z319" s="68"/>
    </row>
    <row r="320" spans="1:3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114"/>
      <c r="L320" s="30"/>
      <c r="M320" s="114"/>
      <c r="N320" s="30"/>
      <c r="O320" s="30"/>
      <c r="P320" s="30"/>
      <c r="Q320" s="30"/>
      <c r="R320" s="114"/>
      <c r="S320" s="30"/>
      <c r="T320" s="114"/>
      <c r="U320" s="30"/>
      <c r="V320" s="114"/>
      <c r="Y320" s="114"/>
      <c r="Z320" s="68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114"/>
      <c r="L321" s="30"/>
      <c r="M321" s="114"/>
      <c r="N321" s="30"/>
      <c r="O321" s="30"/>
      <c r="P321" s="30"/>
      <c r="Q321" s="30"/>
      <c r="R321" s="114"/>
      <c r="S321" s="30"/>
      <c r="T321" s="114"/>
      <c r="U321" s="30"/>
      <c r="V321" s="114"/>
      <c r="Y321" s="114"/>
      <c r="Z321" s="68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114"/>
      <c r="L322" s="30"/>
      <c r="M322" s="114"/>
      <c r="N322" s="30"/>
      <c r="O322" s="30"/>
      <c r="P322" s="30"/>
      <c r="Q322" s="30"/>
      <c r="R322" s="114"/>
      <c r="S322" s="30"/>
      <c r="T322" s="114"/>
      <c r="U322" s="30"/>
      <c r="V322" s="114"/>
      <c r="Y322" s="114"/>
      <c r="Z322" s="68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114"/>
      <c r="L323" s="30"/>
      <c r="M323" s="114"/>
      <c r="N323" s="30"/>
      <c r="O323" s="30"/>
      <c r="P323" s="30"/>
      <c r="Q323" s="30"/>
      <c r="R323" s="114"/>
      <c r="S323" s="30"/>
      <c r="T323" s="114"/>
      <c r="U323" s="30"/>
      <c r="V323" s="114"/>
      <c r="Y323" s="114"/>
      <c r="Z323" s="68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114"/>
      <c r="L324" s="30"/>
      <c r="M324" s="114"/>
      <c r="N324" s="30"/>
      <c r="O324" s="30"/>
      <c r="P324" s="30"/>
      <c r="Q324" s="30"/>
      <c r="R324" s="114"/>
      <c r="S324" s="30"/>
      <c r="T324" s="114"/>
      <c r="U324" s="30"/>
      <c r="V324" s="114"/>
      <c r="Y324" s="114"/>
      <c r="Z324" s="68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114"/>
      <c r="L325" s="30"/>
      <c r="M325" s="114"/>
      <c r="N325" s="30"/>
      <c r="O325" s="30"/>
      <c r="P325" s="30"/>
      <c r="Q325" s="30"/>
      <c r="R325" s="114"/>
      <c r="S325" s="30"/>
      <c r="T325" s="114"/>
      <c r="U325" s="30"/>
      <c r="V325" s="114"/>
      <c r="Y325" s="114"/>
      <c r="Z325" s="68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114"/>
      <c r="L326" s="30"/>
      <c r="M326" s="114"/>
      <c r="N326" s="30"/>
      <c r="O326" s="30"/>
      <c r="P326" s="30"/>
      <c r="Q326" s="30"/>
      <c r="R326" s="114"/>
      <c r="S326" s="30"/>
      <c r="T326" s="114"/>
      <c r="U326" s="30"/>
      <c r="V326" s="114"/>
      <c r="Y326" s="114"/>
      <c r="Z326" s="68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114"/>
      <c r="L327" s="30"/>
      <c r="M327" s="114"/>
      <c r="N327" s="30"/>
      <c r="O327" s="30"/>
      <c r="P327" s="30"/>
      <c r="Q327" s="30"/>
      <c r="R327" s="114"/>
      <c r="S327" s="30"/>
      <c r="T327" s="114"/>
      <c r="U327" s="30"/>
      <c r="V327" s="114"/>
      <c r="Y327" s="114"/>
      <c r="Z327" s="68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114"/>
      <c r="L328" s="30"/>
      <c r="M328" s="114"/>
      <c r="N328" s="30"/>
      <c r="O328" s="30"/>
      <c r="P328" s="30"/>
      <c r="Q328" s="30"/>
      <c r="R328" s="114"/>
      <c r="S328" s="30"/>
      <c r="T328" s="114"/>
      <c r="U328" s="30"/>
      <c r="V328" s="114"/>
      <c r="Y328" s="114"/>
      <c r="Z328" s="68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114"/>
      <c r="L329" s="30"/>
      <c r="M329" s="114"/>
      <c r="N329" s="30"/>
      <c r="O329" s="30"/>
      <c r="P329" s="30"/>
      <c r="Q329" s="30"/>
      <c r="R329" s="114"/>
      <c r="S329" s="30"/>
      <c r="T329" s="114"/>
      <c r="U329" s="30"/>
      <c r="V329" s="114"/>
      <c r="Y329" s="114"/>
      <c r="Z329" s="68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114"/>
      <c r="L330" s="30"/>
      <c r="M330" s="114"/>
      <c r="N330" s="30"/>
      <c r="O330" s="30"/>
      <c r="P330" s="30"/>
      <c r="Q330" s="30"/>
      <c r="R330" s="114"/>
      <c r="S330" s="30"/>
      <c r="T330" s="114"/>
      <c r="U330" s="30"/>
      <c r="V330" s="114"/>
      <c r="Y330" s="114"/>
      <c r="Z330" s="68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114"/>
      <c r="L331" s="30"/>
      <c r="M331" s="114"/>
      <c r="N331" s="30"/>
      <c r="O331" s="30"/>
      <c r="P331" s="30"/>
      <c r="Q331" s="30"/>
      <c r="R331" s="114"/>
      <c r="S331" s="30"/>
      <c r="T331" s="114"/>
      <c r="U331" s="30"/>
      <c r="V331" s="114"/>
      <c r="Y331" s="114"/>
      <c r="Z331" s="68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114"/>
      <c r="L332" s="30"/>
      <c r="M332" s="114"/>
      <c r="N332" s="30"/>
      <c r="O332" s="30"/>
      <c r="P332" s="30"/>
      <c r="Q332" s="30"/>
      <c r="R332" s="114"/>
      <c r="S332" s="30"/>
      <c r="T332" s="114"/>
      <c r="U332" s="30"/>
      <c r="V332" s="114"/>
      <c r="Y332" s="114"/>
      <c r="Z332" s="68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114"/>
      <c r="L333" s="30"/>
      <c r="M333" s="114"/>
      <c r="N333" s="30"/>
      <c r="O333" s="30"/>
      <c r="P333" s="30"/>
      <c r="Q333" s="30"/>
      <c r="R333" s="114"/>
      <c r="S333" s="30"/>
      <c r="T333" s="114"/>
      <c r="U333" s="30"/>
      <c r="V333" s="114"/>
      <c r="Y333" s="114"/>
      <c r="Z333" s="68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114"/>
      <c r="L334" s="30"/>
      <c r="M334" s="114"/>
      <c r="N334" s="30"/>
      <c r="O334" s="30"/>
      <c r="P334" s="30"/>
      <c r="Q334" s="30"/>
      <c r="R334" s="114"/>
      <c r="S334" s="30"/>
      <c r="T334" s="114"/>
      <c r="U334" s="30"/>
      <c r="V334" s="114"/>
      <c r="Y334" s="114"/>
      <c r="Z334" s="68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114"/>
      <c r="L335" s="30"/>
      <c r="M335" s="114"/>
      <c r="N335" s="30"/>
      <c r="O335" s="30"/>
      <c r="P335" s="30"/>
      <c r="Q335" s="30"/>
      <c r="R335" s="114"/>
      <c r="S335" s="30"/>
      <c r="T335" s="114"/>
      <c r="U335" s="30"/>
      <c r="V335" s="114"/>
      <c r="Y335" s="114"/>
      <c r="Z335" s="68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114"/>
      <c r="L336" s="30"/>
      <c r="M336" s="114"/>
      <c r="N336" s="30"/>
      <c r="O336" s="30"/>
      <c r="P336" s="30"/>
      <c r="Q336" s="30"/>
      <c r="R336" s="114"/>
      <c r="S336" s="30"/>
      <c r="T336" s="114"/>
      <c r="U336" s="30"/>
      <c r="V336" s="114"/>
      <c r="Y336" s="114"/>
      <c r="Z336" s="68"/>
    </row>
    <row r="337" spans="1:26">
      <c r="A337" s="30"/>
      <c r="B337" s="30"/>
      <c r="C337" s="30"/>
      <c r="D337" s="30"/>
      <c r="E337" s="30"/>
      <c r="F337" s="30"/>
      <c r="G337" s="30"/>
      <c r="I337" s="30"/>
      <c r="K337" s="114"/>
      <c r="M337" s="114"/>
      <c r="P337" s="30"/>
      <c r="T337" s="114"/>
      <c r="U337" s="30"/>
      <c r="V337" s="114"/>
      <c r="Y337" s="114"/>
      <c r="Z337" s="68"/>
    </row>
    <row r="338" spans="1:26">
      <c r="A338" s="30"/>
      <c r="B338" s="30"/>
    </row>
  </sheetData>
  <conditionalFormatting sqref="AT114:AU114">
    <cfRule type="cellIs" dxfId="59" priority="5" stopIfTrue="1" operator="lessThan">
      <formula>0</formula>
    </cfRule>
  </conditionalFormatting>
  <conditionalFormatting sqref="AT91:AU91">
    <cfRule type="cellIs" dxfId="58" priority="6" stopIfTrue="1" operator="greaterThan">
      <formula>0</formula>
    </cfRule>
  </conditionalFormatting>
  <conditionalFormatting sqref="AT91:AU91">
    <cfRule type="cellIs" dxfId="57" priority="4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2889-231D-493E-999C-8C9B63893B93}">
  <dimension ref="A1:AT445"/>
  <sheetViews>
    <sheetView zoomScale="96" zoomScaleNormal="96" workbookViewId="0">
      <pane xSplit="9" ySplit="10" topLeftCell="J21" activePane="bottomRight" state="frozen"/>
      <selection pane="topRight" activeCell="J1" sqref="J1"/>
      <selection pane="bottomLeft" activeCell="A11" sqref="A11"/>
      <selection pane="bottomRight" activeCell="I39" sqref="I39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49" customWidth="1"/>
    <col min="9" max="9" width="7.08984375" style="249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269"/>
      <c r="I1" s="269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564</v>
      </c>
      <c r="E2" s="161"/>
      <c r="F2" s="161"/>
      <c r="G2" s="161"/>
      <c r="H2" s="275"/>
      <c r="I2" s="275"/>
      <c r="J2" s="161"/>
      <c r="K2" s="161"/>
      <c r="L2" s="161"/>
      <c r="M2" s="161"/>
      <c r="N2" s="161"/>
      <c r="O2" s="135" t="s">
        <v>431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269"/>
      <c r="I3" s="269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269"/>
      <c r="I4" s="269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85">
        <f>+År!M3</f>
        <v>52</v>
      </c>
      <c r="I5" s="276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43">
        <f>SUM(H11:H217)</f>
        <v>31497</v>
      </c>
      <c r="U5" s="343"/>
      <c r="V5" s="346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272"/>
      <c r="I6" s="271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272"/>
      <c r="I7" s="271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457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269"/>
      <c r="I8" s="277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393</v>
      </c>
      <c r="S8" s="86" t="s">
        <v>2</v>
      </c>
      <c r="T8" s="84" t="s">
        <v>458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438</v>
      </c>
      <c r="H9" s="277" t="s">
        <v>3</v>
      </c>
      <c r="I9" s="277" t="s">
        <v>399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397</v>
      </c>
      <c r="Q9" s="110"/>
      <c r="R9" s="121" t="s">
        <v>397</v>
      </c>
      <c r="S9" s="86" t="s">
        <v>393</v>
      </c>
      <c r="T9" s="84" t="s">
        <v>456</v>
      </c>
      <c r="U9" s="84"/>
      <c r="V9" s="84" t="s">
        <v>475</v>
      </c>
      <c r="W9" s="86" t="s">
        <v>17</v>
      </c>
      <c r="X9" s="121" t="s">
        <v>397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434</v>
      </c>
      <c r="H10" s="286" t="s">
        <v>11</v>
      </c>
      <c r="I10" s="286" t="s">
        <v>391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391</v>
      </c>
      <c r="P10" s="87" t="s">
        <v>394</v>
      </c>
      <c r="Q10" s="110"/>
      <c r="R10" s="176" t="s">
        <v>394</v>
      </c>
      <c r="S10" s="87" t="s">
        <v>395</v>
      </c>
      <c r="T10" s="85" t="s">
        <v>391</v>
      </c>
      <c r="U10" s="85"/>
      <c r="V10" s="85" t="s">
        <v>468</v>
      </c>
      <c r="W10" s="87" t="s">
        <v>29</v>
      </c>
      <c r="X10" s="176" t="s">
        <v>400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+'Ark1'!C1558</f>
        <v>2024</v>
      </c>
      <c r="C11" s="2">
        <f>+'Ark1'!J1558</f>
        <v>106</v>
      </c>
      <c r="D11" s="2" t="str">
        <f>VLOOKUP(C11,RNR!$A$1:$B$27,2)</f>
        <v>Furuseth</v>
      </c>
      <c r="E11" s="2">
        <f>+'Ark1'!D1558</f>
        <v>1</v>
      </c>
      <c r="F11" s="2" t="s">
        <v>496</v>
      </c>
      <c r="G11" s="3">
        <f>+'Ark1'!Q1558</f>
        <v>5</v>
      </c>
      <c r="H11" s="266">
        <f>+'Ark1'!R1558</f>
        <v>106</v>
      </c>
      <c r="I11" s="267">
        <f>IF(H11=0,"",'Ark1'!S1558)</f>
        <v>106</v>
      </c>
      <c r="J11" s="85"/>
      <c r="K11" s="50">
        <f>IF(G11=0,"",100*H11/Måned!$G10)</f>
        <v>3.9730134932533732</v>
      </c>
      <c r="L11" s="85"/>
      <c r="M11" s="50">
        <f>+IF(H11=0,"",'Ark1'!AA1558)</f>
        <v>3.9730134932533745</v>
      </c>
      <c r="N11" s="50">
        <f>+IF(I11=0,"",'Ark1'!AB1558)</f>
        <v>3.9427209120613695</v>
      </c>
      <c r="O11" s="94">
        <f>IF(H11=0,"",'Ark1'!U1558)</f>
        <v>60.34905660377359</v>
      </c>
      <c r="P11" s="50">
        <f>IF(H11=0,"",'Ark1'!W1558)</f>
        <v>83.782075471698064</v>
      </c>
      <c r="Q11" s="110"/>
      <c r="R11" s="50">
        <f>IF(H11=0,"",'Ark1'!X1558)</f>
        <v>6.4526255760349311</v>
      </c>
      <c r="S11" s="50">
        <f>IF(H11=0,"",'Ark1'!Y1558)</f>
        <v>1.7048347058160529</v>
      </c>
      <c r="T11" s="50">
        <f>IF(H11=0,"",'Ark1'!Z1558)</f>
        <v>-23.903950994700409</v>
      </c>
      <c r="U11" s="85"/>
      <c r="V11" s="14">
        <f t="shared" ref="V11" si="0">+(IF(H11=0,"",I11/G11))</f>
        <v>21.2</v>
      </c>
      <c r="W11" s="11">
        <f>IF(H11=0,"",'Ark1'!T1558)</f>
        <v>3.8301886792452815</v>
      </c>
      <c r="X11" s="50">
        <f>IF(H11=0,"",'Ark1'!V1558)</f>
        <v>90.771479384288327</v>
      </c>
      <c r="Y11" s="37"/>
      <c r="Z11" s="4"/>
      <c r="AA11" s="50"/>
      <c r="AB11" s="50"/>
      <c r="AC11" s="4"/>
      <c r="AD11" s="5"/>
      <c r="AE11"/>
      <c r="AH11" s="9"/>
      <c r="AI11" s="9"/>
    </row>
    <row r="12" spans="1:44" ht="15.6">
      <c r="A12" s="37"/>
      <c r="B12" s="2">
        <f>+'Ark1'!C1559</f>
        <v>2024</v>
      </c>
      <c r="C12" s="2">
        <f>+'Ark1'!J1559</f>
        <v>106</v>
      </c>
      <c r="D12" s="2" t="str">
        <f>VLOOKUP(C12,RNR!$A$1:$B$27,2)</f>
        <v>Furuseth</v>
      </c>
      <c r="E12" s="2">
        <f>+'Ark1'!D1559</f>
        <v>2</v>
      </c>
      <c r="F12" s="2" t="s">
        <v>497</v>
      </c>
      <c r="G12" s="3">
        <f>+'Ark1'!Q1559</f>
        <v>3</v>
      </c>
      <c r="H12" s="266">
        <f>+'Ark1'!R1559</f>
        <v>51</v>
      </c>
      <c r="I12" s="267">
        <f>IF(H12=0,"",'Ark1'!S1559)</f>
        <v>51</v>
      </c>
      <c r="J12" s="85"/>
      <c r="K12" s="50">
        <f>IF(G12=0,"",100*H12/Måned!$G11)</f>
        <v>2.3709902370990239</v>
      </c>
      <c r="L12" s="85"/>
      <c r="M12" s="50">
        <f>+IF(H12=0,"",'Ark1'!AA1559)</f>
        <v>2.3709902370990239</v>
      </c>
      <c r="N12" s="50">
        <f>+IF(I12=0,"",'Ark1'!AB1559)</f>
        <v>2.435512016399684</v>
      </c>
      <c r="O12" s="94">
        <f>IF(H12=0,"",'Ark1'!U1559)</f>
        <v>60.509803921568619</v>
      </c>
      <c r="P12" s="50">
        <f>IF(H12=0,"",'Ark1'!W1559)</f>
        <v>85.192156862745122</v>
      </c>
      <c r="Q12" s="110"/>
      <c r="R12" s="50">
        <f>IF(H12=0,"",'Ark1'!X1559)</f>
        <v>5.111879403332531</v>
      </c>
      <c r="S12" s="50">
        <f>IF(H12=0,"",'Ark1'!Y1559)</f>
        <v>1.6962767650103723</v>
      </c>
      <c r="T12" s="50">
        <f>IF(H12=0,"",'Ark1'!Z1559)</f>
        <v>-47.440567649151568</v>
      </c>
      <c r="U12" s="85"/>
      <c r="V12" s="14">
        <f t="shared" ref="V12:V24" si="1">+(IF(H12=0,"",I12/G12))</f>
        <v>17</v>
      </c>
      <c r="W12" s="11">
        <f>IF(H12=0,"",'Ark1'!T1559)</f>
        <v>4.3921568627450993</v>
      </c>
      <c r="X12" s="50">
        <f>IF(H12=0,"",'Ark1'!V1559)</f>
        <v>92.299194867546106</v>
      </c>
      <c r="Y12" s="37"/>
      <c r="Z12" s="4"/>
      <c r="AA12" s="50"/>
      <c r="AB12" s="50"/>
      <c r="AC12" s="4"/>
      <c r="AD12" s="5"/>
      <c r="AE12"/>
      <c r="AH12" s="9"/>
      <c r="AI12" s="9"/>
    </row>
    <row r="13" spans="1:44" ht="15.6">
      <c r="A13" s="37"/>
      <c r="B13" s="2">
        <f>+'Ark1'!C1560</f>
        <v>2024</v>
      </c>
      <c r="C13" s="2">
        <f>+'Ark1'!J1560</f>
        <v>106</v>
      </c>
      <c r="D13" s="2" t="str">
        <f>VLOOKUP(C13,RNR!$A$1:$B$27,2)</f>
        <v>Furuseth</v>
      </c>
      <c r="E13" s="2">
        <f>+'Ark1'!D1560</f>
        <v>3</v>
      </c>
      <c r="F13" s="2" t="s">
        <v>498</v>
      </c>
      <c r="G13" s="3">
        <f>+'Ark1'!Q1560</f>
        <v>6</v>
      </c>
      <c r="H13" s="266">
        <f>+'Ark1'!R1560</f>
        <v>82</v>
      </c>
      <c r="I13" s="267">
        <f>IF(H13=0,"",'Ark1'!S1560)</f>
        <v>82</v>
      </c>
      <c r="J13" s="85"/>
      <c r="K13" s="50">
        <f>IF(G13=0,"",100*H13/Måned!$G12)</f>
        <v>3.3225283630470015</v>
      </c>
      <c r="L13" s="85"/>
      <c r="M13" s="50">
        <f>+IF(H13=0,"",'Ark1'!AA1560)</f>
        <v>3.3225283630470024</v>
      </c>
      <c r="N13" s="50">
        <f>+IF(I13=0,"",'Ark1'!AB1560)</f>
        <v>3.4089391133303821</v>
      </c>
      <c r="O13" s="94">
        <f>IF(H13=0,"",'Ark1'!U1560)</f>
        <v>60.304878048780481</v>
      </c>
      <c r="P13" s="50">
        <f>IF(H13=0,"",'Ark1'!W1560)</f>
        <v>84.962195121951211</v>
      </c>
      <c r="Q13" s="110"/>
      <c r="R13" s="50">
        <f>IF(H13=0,"",'Ark1'!X1560)</f>
        <v>6.7459046337598148</v>
      </c>
      <c r="S13" s="50">
        <f>IF(H13=0,"",'Ark1'!Y1560)</f>
        <v>2.3200558466272736</v>
      </c>
      <c r="T13" s="50">
        <f>IF(H13=0,"",'Ark1'!Z1560)</f>
        <v>-25.507407956923046</v>
      </c>
      <c r="U13" s="85"/>
      <c r="V13" s="14">
        <f t="shared" si="1"/>
        <v>13.666666666666666</v>
      </c>
      <c r="W13" s="11">
        <f>IF(H13=0,"",'Ark1'!T1560)</f>
        <v>4.9146341463414638</v>
      </c>
      <c r="X13" s="50">
        <f>IF(H13=0,"",'Ark1'!V1560)</f>
        <v>92.050048886187682</v>
      </c>
      <c r="Y13" s="37"/>
      <c r="Z13" s="4"/>
      <c r="AA13" s="50"/>
      <c r="AB13" s="50"/>
      <c r="AC13" s="4"/>
      <c r="AD13" s="16"/>
      <c r="AE13"/>
      <c r="AG13" s="5"/>
      <c r="AH13"/>
      <c r="AI13"/>
      <c r="AJ13"/>
    </row>
    <row r="14" spans="1:44" ht="15.6">
      <c r="A14" s="37"/>
      <c r="B14" s="2">
        <f>+'Ark1'!C1561</f>
        <v>2024</v>
      </c>
      <c r="C14" s="2">
        <f>+'Ark1'!J1561</f>
        <v>106</v>
      </c>
      <c r="D14" s="2" t="str">
        <f>VLOOKUP(C14,RNR!$A$1:$B$27,2)</f>
        <v>Furuseth</v>
      </c>
      <c r="E14" s="2">
        <f>+'Ark1'!D1561</f>
        <v>4</v>
      </c>
      <c r="F14" s="2" t="s">
        <v>499</v>
      </c>
      <c r="G14" s="3">
        <f>+'Ark1'!Q1561</f>
        <v>4</v>
      </c>
      <c r="H14" s="266">
        <f>+'Ark1'!R1561</f>
        <v>112</v>
      </c>
      <c r="I14" s="267">
        <f>IF(H14=0,"",'Ark1'!S1561)</f>
        <v>112</v>
      </c>
      <c r="J14" s="85"/>
      <c r="K14" s="50">
        <f>IF(G14=0,"",100*H14/Måned!$G13)</f>
        <v>3.4589252625077207</v>
      </c>
      <c r="L14" s="85"/>
      <c r="M14" s="50">
        <f>+IF(H14=0,"",'Ark1'!AA1561)</f>
        <v>3.4589252625077203</v>
      </c>
      <c r="N14" s="50">
        <f>+IF(I14=0,"",'Ark1'!AB1561)</f>
        <v>3.5162672443253569</v>
      </c>
      <c r="O14" s="94">
        <f>IF(H14=0,"",'Ark1'!U1561)</f>
        <v>60.678571428571438</v>
      </c>
      <c r="P14" s="50">
        <f>IF(H14=0,"",'Ark1'!W1561)</f>
        <v>84.610714285714252</v>
      </c>
      <c r="Q14" s="110"/>
      <c r="R14" s="50">
        <f>IF(H14=0,"",'Ark1'!X1561)</f>
        <v>7.0489406137034392</v>
      </c>
      <c r="S14" s="50">
        <f>IF(H14=0,"",'Ark1'!Y1561)</f>
        <v>1.707202628959458</v>
      </c>
      <c r="T14" s="50">
        <f>IF(H14=0,"",'Ark1'!Z1561)</f>
        <v>-48.479896061687917</v>
      </c>
      <c r="U14" s="85"/>
      <c r="V14" s="14">
        <f t="shared" si="1"/>
        <v>28</v>
      </c>
      <c r="W14" s="11">
        <f>IF(H14=0,"",'Ark1'!T1561)</f>
        <v>3.375</v>
      </c>
      <c r="X14" s="50">
        <f>IF(H14=0,"",'Ark1'!V1561)</f>
        <v>91.669246246711054</v>
      </c>
      <c r="Y14" s="37"/>
      <c r="Z14" s="4"/>
      <c r="AA14" s="14"/>
      <c r="AB14" s="50"/>
      <c r="AC14" s="4"/>
      <c r="AD14" s="16"/>
      <c r="AE14"/>
      <c r="AF14"/>
      <c r="AG14"/>
      <c r="AH14"/>
      <c r="AI14"/>
      <c r="AJ14"/>
    </row>
    <row r="15" spans="1:44" ht="15.6">
      <c r="A15" s="37"/>
      <c r="B15" s="2">
        <f>+'Ark1'!C1562</f>
        <v>2024</v>
      </c>
      <c r="C15" s="2">
        <f>+'Ark1'!J1562</f>
        <v>106</v>
      </c>
      <c r="D15" s="2" t="str">
        <f>VLOOKUP(C15,RNR!$A$1:$B$27,2)</f>
        <v>Furuseth</v>
      </c>
      <c r="E15" s="2">
        <f>+'Ark1'!D1562</f>
        <v>5</v>
      </c>
      <c r="F15" s="2" t="s">
        <v>382</v>
      </c>
      <c r="G15" s="3">
        <f>+'Ark1'!Q1562</f>
        <v>3</v>
      </c>
      <c r="H15" s="266">
        <f>+'Ark1'!R1562</f>
        <v>13</v>
      </c>
      <c r="I15" s="267">
        <f>IF(H15=0,"",'Ark1'!S1562)</f>
        <v>13</v>
      </c>
      <c r="J15" s="85"/>
      <c r="K15" s="50">
        <f>IF(G15=0,"",100*H15/Måned!$G14)</f>
        <v>0.64229249011857703</v>
      </c>
      <c r="L15" s="85"/>
      <c r="M15" s="50">
        <f>+IF(H15=0,"",'Ark1'!AA1562)</f>
        <v>0.64229249011857692</v>
      </c>
      <c r="N15" s="50">
        <f>+IF(I15=0,"",'Ark1'!AB1562)</f>
        <v>0.62787797304727599</v>
      </c>
      <c r="O15" s="94">
        <f>IF(H15=0,"",'Ark1'!U1562)</f>
        <v>59.692307692307693</v>
      </c>
      <c r="P15" s="50">
        <f>IF(H15=0,"",'Ark1'!W1562)</f>
        <v>80.900000000000006</v>
      </c>
      <c r="Q15" s="110"/>
      <c r="R15" s="50">
        <f>IF(H15=0,"",'Ark1'!X1562)</f>
        <v>7.3993762730901853</v>
      </c>
      <c r="S15" s="50">
        <f>IF(H15=0,"",'Ark1'!Y1562)</f>
        <v>1.8967427701443675</v>
      </c>
      <c r="T15" s="50">
        <f>IF(H15=0,"",'Ark1'!Z1562)</f>
        <v>-59.796786891784961</v>
      </c>
      <c r="U15" s="85"/>
      <c r="V15" s="14">
        <f t="shared" si="1"/>
        <v>4.333333333333333</v>
      </c>
      <c r="W15" s="11">
        <f>IF(H15=0,"",'Ark1'!T1562)</f>
        <v>5.3846153846153859</v>
      </c>
      <c r="X15" s="50">
        <f>IF(H15=0,"",'Ark1'!V1562)</f>
        <v>87.648970747562274</v>
      </c>
      <c r="Y15" s="37"/>
      <c r="Z15" s="4"/>
      <c r="AA15" s="14"/>
      <c r="AB15" s="50"/>
      <c r="AC15" s="4"/>
      <c r="AD15" s="16"/>
      <c r="AE15"/>
      <c r="AF15"/>
      <c r="AG15"/>
      <c r="AH15"/>
      <c r="AI15"/>
      <c r="AJ15"/>
    </row>
    <row r="16" spans="1:44" ht="15.6">
      <c r="A16" s="37"/>
      <c r="B16" s="2">
        <f>+'Ark1'!C1563</f>
        <v>2024</v>
      </c>
      <c r="C16" s="2">
        <f>+'Ark1'!J1563</f>
        <v>106</v>
      </c>
      <c r="D16" s="2" t="str">
        <f>VLOOKUP(C16,RNR!$A$1:$B$27,2)</f>
        <v>Furuseth</v>
      </c>
      <c r="E16" s="2">
        <f>+'Ark1'!D1563</f>
        <v>6</v>
      </c>
      <c r="F16" s="2" t="s">
        <v>500</v>
      </c>
      <c r="G16" s="3">
        <f>+'Ark1'!Q1563</f>
        <v>3</v>
      </c>
      <c r="H16" s="266">
        <f>+'Ark1'!R1563</f>
        <v>61</v>
      </c>
      <c r="I16" s="267">
        <f>IF(H16=0,"",'Ark1'!S1563)</f>
        <v>61</v>
      </c>
      <c r="J16" s="85"/>
      <c r="K16" s="50">
        <f>IF(G16=0,"",100*H16/Måned!$G15)</f>
        <v>2.2319795096963042</v>
      </c>
      <c r="L16" s="85"/>
      <c r="M16" s="50">
        <f>+IF(H16=0,"",'Ark1'!AA1563)</f>
        <v>2.2319795096963042</v>
      </c>
      <c r="N16" s="50">
        <f>+IF(I16=0,"",'Ark1'!AB1563)</f>
        <v>2.2288377229855425</v>
      </c>
      <c r="O16" s="94">
        <f>IF(H16=0,"",'Ark1'!U1563)</f>
        <v>61.278688524590159</v>
      </c>
      <c r="P16" s="50">
        <f>IF(H16=0,"",'Ark1'!W1563)</f>
        <v>82.57704918032789</v>
      </c>
      <c r="Q16" s="110"/>
      <c r="R16" s="50">
        <f>IF(H16=0,"",'Ark1'!X1563)</f>
        <v>5.8565752159327404</v>
      </c>
      <c r="S16" s="50">
        <f>IF(H16=0,"",'Ark1'!Y1563)</f>
        <v>1.6509425776767823</v>
      </c>
      <c r="T16" s="50">
        <f>IF(H16=0,"",'Ark1'!Z1563)</f>
        <v>-26.010438714454072</v>
      </c>
      <c r="U16" s="85"/>
      <c r="V16" s="14">
        <f t="shared" si="1"/>
        <v>20.333333333333332</v>
      </c>
      <c r="W16" s="11">
        <f>IF(H16=0,"",'Ark1'!T1563)</f>
        <v>2.0655737704918034</v>
      </c>
      <c r="X16" s="50">
        <f>IF(H16=0,"",'Ark1'!V1563)</f>
        <v>89.465925439141856</v>
      </c>
      <c r="Y16" s="37"/>
      <c r="Z16" s="4"/>
      <c r="AA16" s="14"/>
      <c r="AB16" s="50"/>
      <c r="AC16" s="4"/>
      <c r="AD16" s="16"/>
      <c r="AE16"/>
      <c r="AF16"/>
      <c r="AG16"/>
      <c r="AH16"/>
      <c r="AI16"/>
      <c r="AJ16"/>
    </row>
    <row r="17" spans="1:36" ht="15.6">
      <c r="A17" s="37"/>
      <c r="B17" s="2">
        <f>+'Ark1'!C1564</f>
        <v>2024</v>
      </c>
      <c r="C17" s="2">
        <f>+'Ark1'!J1564</f>
        <v>106</v>
      </c>
      <c r="D17" s="2" t="str">
        <f>VLOOKUP(C17,RNR!$A$1:$B$27,2)</f>
        <v>Furuseth</v>
      </c>
      <c r="E17" s="2">
        <f>+'Ark1'!D1564</f>
        <v>7</v>
      </c>
      <c r="F17" s="2" t="s">
        <v>501</v>
      </c>
      <c r="G17" s="3">
        <f>+'Ark1'!Q1564</f>
        <v>3</v>
      </c>
      <c r="H17" s="266">
        <f>+'Ark1'!R1564</f>
        <v>50</v>
      </c>
      <c r="I17" s="267">
        <f>IF(H17=0,"",'Ark1'!S1564)</f>
        <v>50</v>
      </c>
      <c r="J17" s="85"/>
      <c r="K17" s="50">
        <f>IF(G17=0,"",100*H17/Måned!$G16)</f>
        <v>1.8429782528566163</v>
      </c>
      <c r="L17" s="85"/>
      <c r="M17" s="50">
        <f>+IF(H17=0,"",'Ark1'!AA1564)</f>
        <v>1.8429782528566163</v>
      </c>
      <c r="N17" s="50">
        <f>+IF(I17=0,"",'Ark1'!AB1564)</f>
        <v>1.9003236116131856</v>
      </c>
      <c r="O17" s="94">
        <f>IF(H17=0,"",'Ark1'!U1564)</f>
        <v>59.9</v>
      </c>
      <c r="P17" s="50">
        <f>IF(H17=0,"",'Ark1'!W1564)</f>
        <v>83.374000000000009</v>
      </c>
      <c r="Q17" s="110"/>
      <c r="R17" s="50">
        <f>IF(H17=0,"",'Ark1'!X1564)</f>
        <v>4.5645946150780228</v>
      </c>
      <c r="S17" s="50">
        <f>IF(H17=0,"",'Ark1'!Y1564)</f>
        <v>1.5264337522473748</v>
      </c>
      <c r="T17" s="50">
        <f>IF(H17=0,"",'Ark1'!Z1564)</f>
        <v>-16.599806051804062</v>
      </c>
      <c r="U17" s="85"/>
      <c r="V17" s="14">
        <f t="shared" si="1"/>
        <v>16.666666666666668</v>
      </c>
      <c r="W17" s="11">
        <f>IF(H17=0,"",'Ark1'!T1564)</f>
        <v>4.4800000000000004</v>
      </c>
      <c r="X17" s="50">
        <f>IF(H17=0,"",'Ark1'!V1564)</f>
        <v>90.329360780064974</v>
      </c>
      <c r="Y17" s="37"/>
      <c r="Z17" s="4"/>
      <c r="AA17" s="14"/>
      <c r="AB17" s="50"/>
      <c r="AC17" s="4"/>
      <c r="AD17" s="16"/>
      <c r="AE17"/>
      <c r="AF17"/>
      <c r="AG17"/>
      <c r="AH17"/>
      <c r="AI17"/>
      <c r="AJ17"/>
    </row>
    <row r="18" spans="1:36" ht="15.6">
      <c r="A18" s="37"/>
      <c r="B18" s="2">
        <f>+'Ark1'!C1565</f>
        <v>2024</v>
      </c>
      <c r="C18" s="2">
        <f>+'Ark1'!J1565</f>
        <v>106</v>
      </c>
      <c r="D18" s="2" t="str">
        <f>VLOOKUP(C18,RNR!$A$1:$B$27,2)</f>
        <v>Furuseth</v>
      </c>
      <c r="E18" s="2">
        <f>+'Ark1'!D1565</f>
        <v>8</v>
      </c>
      <c r="F18" s="2" t="s">
        <v>502</v>
      </c>
      <c r="G18" s="3">
        <f>+'Ark1'!Q1565</f>
        <v>2</v>
      </c>
      <c r="H18" s="266">
        <f>+'Ark1'!R1565</f>
        <v>20</v>
      </c>
      <c r="I18" s="267">
        <f>IF(H18=0,"",'Ark1'!S1565)</f>
        <v>20</v>
      </c>
      <c r="J18" s="85"/>
      <c r="K18" s="50">
        <f>IF(G18=0,"",100*H18/Måned!$G17)</f>
        <v>0.6487187804086928</v>
      </c>
      <c r="L18" s="85"/>
      <c r="M18" s="50">
        <f>+IF(H18=0,"",'Ark1'!AA1565)</f>
        <v>0.64871878040869246</v>
      </c>
      <c r="N18" s="50">
        <f>+IF(I18=0,"",'Ark1'!AB1565)</f>
        <v>0.62995202691353291</v>
      </c>
      <c r="O18" s="94">
        <f>IF(H18=0,"",'Ark1'!U1565)</f>
        <v>60.5</v>
      </c>
      <c r="P18" s="50">
        <f>IF(H18=0,"",'Ark1'!W1565)</f>
        <v>79.319999999999979</v>
      </c>
      <c r="Q18" s="110"/>
      <c r="R18" s="50">
        <f>IF(H18=0,"",'Ark1'!X1565)</f>
        <v>8.3785798319285654</v>
      </c>
      <c r="S18" s="50">
        <f>IF(H18=0,"",'Ark1'!Y1565)</f>
        <v>2.4799193535274497</v>
      </c>
      <c r="T18" s="50">
        <f>IF(H18=0,"",'Ark1'!Z1565)</f>
        <v>-16.652066205383765</v>
      </c>
      <c r="U18" s="85"/>
      <c r="V18" s="14">
        <f t="shared" si="1"/>
        <v>10</v>
      </c>
      <c r="W18" s="11">
        <f>IF(H18=0,"",'Ark1'!T1565)</f>
        <v>3.35</v>
      </c>
      <c r="X18" s="50">
        <f>IF(H18=0,"",'Ark1'!V1565)</f>
        <v>85.937161430119147</v>
      </c>
      <c r="Y18" s="37"/>
      <c r="Z18" s="4"/>
      <c r="AA18" s="14"/>
      <c r="AB18" s="50"/>
      <c r="AC18" s="4"/>
      <c r="AD18" s="16"/>
      <c r="AE18"/>
      <c r="AF18"/>
      <c r="AG18"/>
      <c r="AH18"/>
      <c r="AI18"/>
      <c r="AJ18"/>
    </row>
    <row r="19" spans="1:36" ht="15.6">
      <c r="A19" s="37"/>
      <c r="B19" s="2">
        <f>+'Ark1'!C1566</f>
        <v>2024</v>
      </c>
      <c r="C19" s="2">
        <f>+'Ark1'!J1566</f>
        <v>106</v>
      </c>
      <c r="D19" s="2" t="str">
        <f>VLOOKUP(C19,RNR!$A$1:$B$27,2)</f>
        <v>Furuseth</v>
      </c>
      <c r="E19" s="2">
        <f>+'Ark1'!D1566</f>
        <v>9</v>
      </c>
      <c r="F19" s="2" t="s">
        <v>503</v>
      </c>
      <c r="G19" s="3">
        <f>+'Ark1'!Q1566</f>
        <v>3</v>
      </c>
      <c r="H19" s="266">
        <f>+'Ark1'!R1566</f>
        <v>43</v>
      </c>
      <c r="I19" s="267">
        <f>IF(H19=0,"",'Ark1'!S1566)</f>
        <v>43</v>
      </c>
      <c r="J19" s="85"/>
      <c r="K19" s="50">
        <f>IF(G19=0,"",100*H19/Måned!$G18)</f>
        <v>1.6525749423520368</v>
      </c>
      <c r="L19" s="85"/>
      <c r="M19" s="50">
        <f>+IF(H19=0,"",'Ark1'!AA1566)</f>
        <v>1.6525749423520362</v>
      </c>
      <c r="N19" s="50">
        <f>+IF(I19=0,"",'Ark1'!AB1566)</f>
        <v>1.7141830350579548</v>
      </c>
      <c r="O19" s="94">
        <f>IF(H19=0,"",'Ark1'!U1566)</f>
        <v>59.767441860465127</v>
      </c>
      <c r="P19" s="50">
        <f>IF(H19=0,"",'Ark1'!W1566)</f>
        <v>85.413953488372059</v>
      </c>
      <c r="Q19" s="110"/>
      <c r="R19" s="50">
        <f>IF(H19=0,"",'Ark1'!X1566)</f>
        <v>7.534898076357365</v>
      </c>
      <c r="S19" s="50">
        <f>IF(H19=0,"",'Ark1'!Y1566)</f>
        <v>1.9390384730860672</v>
      </c>
      <c r="T19" s="50">
        <f>IF(H19=0,"",'Ark1'!Z1566)</f>
        <v>-33.642750299410402</v>
      </c>
      <c r="U19" s="85"/>
      <c r="V19" s="14">
        <f t="shared" si="1"/>
        <v>14.333333333333334</v>
      </c>
      <c r="W19" s="11">
        <f>IF(H19=0,"",'Ark1'!T1566)</f>
        <v>6.1860465116279082</v>
      </c>
      <c r="X19" s="50">
        <f>IF(H19=0,"",'Ark1'!V1566)</f>
        <v>92.539494570283978</v>
      </c>
      <c r="Y19" s="37"/>
      <c r="Z19" s="4"/>
      <c r="AA19" s="14"/>
      <c r="AB19" s="50"/>
      <c r="AC19" s="4"/>
      <c r="AD19" s="16"/>
      <c r="AE19"/>
      <c r="AF19"/>
      <c r="AG19"/>
      <c r="AH19"/>
      <c r="AI19"/>
      <c r="AJ19"/>
    </row>
    <row r="20" spans="1:36" ht="15.6">
      <c r="A20" s="37"/>
      <c r="B20" s="2">
        <f>+'Ark1'!C1567</f>
        <v>2024</v>
      </c>
      <c r="C20" s="2">
        <f>+'Ark1'!J1567</f>
        <v>106</v>
      </c>
      <c r="D20" s="2" t="str">
        <f>VLOOKUP(C20,RNR!$A$1:$B$27,2)</f>
        <v>Furuseth</v>
      </c>
      <c r="E20" s="2">
        <f>+'Ark1'!D1567</f>
        <v>10</v>
      </c>
      <c r="F20" s="2" t="s">
        <v>504</v>
      </c>
      <c r="G20" s="3">
        <f>+'Ark1'!Q1567</f>
        <v>3</v>
      </c>
      <c r="H20" s="266">
        <f>+'Ark1'!R1567</f>
        <v>29</v>
      </c>
      <c r="I20" s="267">
        <f>IF(H20=0,"",'Ark1'!S1567)</f>
        <v>29</v>
      </c>
      <c r="J20" s="85"/>
      <c r="K20" s="50">
        <f>IF(G20=0,"",100*H20/Måned!$G19)</f>
        <v>1.1253395421032208</v>
      </c>
      <c r="L20" s="85"/>
      <c r="M20" s="50">
        <f>+IF(H20=0,"",'Ark1'!AA1567)</f>
        <v>1.1253395421032211</v>
      </c>
      <c r="N20" s="50">
        <f>+IF(I20=0,"",'Ark1'!AB1567)</f>
        <v>1.1961805279506299</v>
      </c>
      <c r="O20" s="94">
        <f>IF(H20=0,"",'Ark1'!U1567)</f>
        <v>59.86206896551721</v>
      </c>
      <c r="P20" s="50">
        <f>IF(H20=0,"",'Ark1'!W1567)</f>
        <v>88.2</v>
      </c>
      <c r="Q20" s="110"/>
      <c r="R20" s="50">
        <f>IF(H20=0,"",'Ark1'!X1567)</f>
        <v>5.498087441760255</v>
      </c>
      <c r="S20" s="50">
        <f>IF(H20=0,"",'Ark1'!Y1567)</f>
        <v>1.8141995086851244</v>
      </c>
      <c r="T20" s="50">
        <f>IF(H20=0,"",'Ark1'!Z1567)</f>
        <v>-14.001041333740645</v>
      </c>
      <c r="U20" s="85"/>
      <c r="V20" s="14">
        <f t="shared" si="1"/>
        <v>9.6666666666666661</v>
      </c>
      <c r="W20" s="11">
        <f>IF(H20=0,"",'Ark1'!T1567)</f>
        <v>8.2068965517241388</v>
      </c>
      <c r="X20" s="50">
        <f>IF(H20=0,"",'Ark1'!V1567)</f>
        <v>95.557963163596938</v>
      </c>
      <c r="Y20" s="37"/>
      <c r="Z20" s="4"/>
      <c r="AA20" s="14"/>
      <c r="AB20" s="50"/>
      <c r="AC20" s="4"/>
      <c r="AD20" s="16"/>
      <c r="AE20"/>
      <c r="AF20"/>
      <c r="AG20"/>
      <c r="AH20"/>
      <c r="AI20"/>
      <c r="AJ20"/>
    </row>
    <row r="21" spans="1:36" ht="15.6">
      <c r="A21" s="37"/>
      <c r="B21" s="2">
        <f>+'Ark1'!C1568</f>
        <v>2024</v>
      </c>
      <c r="C21" s="2">
        <f>+'Ark1'!J1568</f>
        <v>106</v>
      </c>
      <c r="D21" s="2" t="str">
        <f>VLOOKUP(C21,RNR!$A$1:$B$27,2)</f>
        <v>Furuseth</v>
      </c>
      <c r="E21" s="2">
        <f>+'Ark1'!D1568</f>
        <v>11</v>
      </c>
      <c r="F21" s="2" t="s">
        <v>505</v>
      </c>
      <c r="G21" s="3">
        <f>+'Ark1'!Q1568</f>
        <v>1</v>
      </c>
      <c r="H21" s="266">
        <f>+'Ark1'!R1568</f>
        <v>81</v>
      </c>
      <c r="I21" s="267">
        <f>IF(H21=0,"",'Ark1'!S1568)</f>
        <v>81</v>
      </c>
      <c r="J21" s="85"/>
      <c r="K21" s="50">
        <f>IF(G21=0,"",100*H21/Måned!$G20)</f>
        <v>2.7796842827728208</v>
      </c>
      <c r="L21" s="85"/>
      <c r="M21" s="50">
        <f>+IF(H21=0,"",'Ark1'!AA1568)</f>
        <v>2.7796842827728203</v>
      </c>
      <c r="N21" s="50">
        <f>+IF(I21=0,"",'Ark1'!AB1568)</f>
        <v>2.8565809811682796</v>
      </c>
      <c r="O21" s="94">
        <f>IF(H21=0,"",'Ark1'!U1568)</f>
        <v>60.395061728395085</v>
      </c>
      <c r="P21" s="50">
        <f>IF(H21=0,"",'Ark1'!W1568)</f>
        <v>85.719753086419772</v>
      </c>
      <c r="Q21" s="110"/>
      <c r="R21" s="50">
        <f>IF(H21=0,"",'Ark1'!X1568)</f>
        <v>3.7891143547473378</v>
      </c>
      <c r="S21" s="50">
        <f>IF(H21=0,"",'Ark1'!Y1568)</f>
        <v>1.966880166350272</v>
      </c>
      <c r="T21" s="50">
        <f>IF(H21=0,"",'Ark1'!Z1568)</f>
        <v>-8.3873602597914854</v>
      </c>
      <c r="U21" s="85"/>
      <c r="V21" s="14">
        <f t="shared" si="1"/>
        <v>81</v>
      </c>
      <c r="W21" s="11">
        <f>IF(H21=0,"",'Ark1'!T1568)</f>
        <v>4.0740740740740735</v>
      </c>
      <c r="X21" s="50">
        <f>IF(H21=0,"",'Ark1'!V1568)</f>
        <v>92.870805077377838</v>
      </c>
      <c r="Y21" s="37"/>
      <c r="Z21" s="4"/>
      <c r="AA21" s="14"/>
      <c r="AB21" s="50"/>
      <c r="AC21" s="4"/>
      <c r="AD21" s="16"/>
      <c r="AE21"/>
      <c r="AF21"/>
      <c r="AG21"/>
      <c r="AH21"/>
      <c r="AI21"/>
      <c r="AJ21"/>
    </row>
    <row r="22" spans="1:36" ht="15.6">
      <c r="A22" s="37"/>
      <c r="B22" s="2">
        <f>+'Ark1'!C1569</f>
        <v>2024</v>
      </c>
      <c r="C22" s="2">
        <f>+'Ark1'!J1569</f>
        <v>106</v>
      </c>
      <c r="D22" s="2" t="str">
        <f>VLOOKUP(C22,RNR!$A$1:$B$27,2)</f>
        <v>Furuseth</v>
      </c>
      <c r="E22" s="2">
        <f>+'Ark1'!D1569</f>
        <v>12</v>
      </c>
      <c r="F22" s="2" t="s">
        <v>506</v>
      </c>
      <c r="G22" s="3">
        <f>+'Ark1'!Q1569</f>
        <v>2</v>
      </c>
      <c r="H22" s="266">
        <f>+'Ark1'!R1569</f>
        <v>9</v>
      </c>
      <c r="I22" s="267">
        <f>IF(H22=0,"",'Ark1'!S1569)</f>
        <v>9</v>
      </c>
      <c r="J22" s="85"/>
      <c r="K22" s="50">
        <f>IF(G22=0,"",100*H22/Måned!$G21)</f>
        <v>0.3869303525365434</v>
      </c>
      <c r="L22" s="85"/>
      <c r="M22" s="50">
        <f>+IF(H22=0,"",'Ark1'!AA1569)</f>
        <v>0.38693035253654345</v>
      </c>
      <c r="N22" s="50">
        <f>+IF(I22=0,"",'Ark1'!AB1569)</f>
        <v>0.39451954410838175</v>
      </c>
      <c r="O22" s="94">
        <f>IF(H22=0,"",'Ark1'!U1569)</f>
        <v>59.777777777777779</v>
      </c>
      <c r="P22" s="50">
        <f>IF(H22=0,"",'Ark1'!W1569)</f>
        <v>82.311111111111103</v>
      </c>
      <c r="Q22" s="110"/>
      <c r="R22" s="50">
        <f>IF(H22=0,"",'Ark1'!X1569)</f>
        <v>6.7558113986644797</v>
      </c>
      <c r="S22" s="50">
        <f>IF(H22=0,"",'Ark1'!Y1569)</f>
        <v>2.2498285257018225</v>
      </c>
      <c r="T22" s="50">
        <f>IF(H22=0,"",'Ark1'!Z1569)</f>
        <v>-24.034384818365005</v>
      </c>
      <c r="U22" s="85"/>
      <c r="V22" s="14">
        <f t="shared" si="1"/>
        <v>4.5</v>
      </c>
      <c r="W22" s="11">
        <f>IF(H22=0,"",'Ark1'!T1569)</f>
        <v>4.6666666666666679</v>
      </c>
      <c r="X22" s="50">
        <f>IF(H22=0,"",'Ark1'!V1569)</f>
        <v>89.177801853858142</v>
      </c>
      <c r="Y22" s="37"/>
      <c r="Z22" s="4"/>
      <c r="AA22" s="14"/>
      <c r="AB22" s="50"/>
      <c r="AC22" s="4"/>
      <c r="AD22" s="16"/>
      <c r="AE22"/>
      <c r="AF22"/>
      <c r="AG22"/>
      <c r="AH22"/>
      <c r="AI22"/>
      <c r="AJ22"/>
    </row>
    <row r="23" spans="1:36" ht="15.6">
      <c r="A23" s="37"/>
      <c r="B23" s="37"/>
      <c r="C23" s="37"/>
      <c r="D23" s="37"/>
      <c r="E23" s="37"/>
      <c r="F23" s="37"/>
      <c r="G23" s="37"/>
      <c r="H23" s="269"/>
      <c r="I23" s="269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85"/>
      <c r="V23" s="37"/>
      <c r="W23" s="37"/>
      <c r="X23" s="37"/>
      <c r="Y23" s="37"/>
      <c r="Z23" s="4"/>
      <c r="AA23" s="14"/>
      <c r="AB23" s="50"/>
      <c r="AC23" s="4"/>
      <c r="AD23" s="16"/>
      <c r="AE23"/>
      <c r="AF23"/>
      <c r="AG23"/>
      <c r="AH23"/>
      <c r="AI23"/>
      <c r="AJ23"/>
    </row>
    <row r="24" spans="1:36" ht="15.6">
      <c r="A24" s="37"/>
      <c r="B24" s="2">
        <f>+'Ark1'!C1570</f>
        <v>2024</v>
      </c>
      <c r="C24" s="2">
        <f>+'Ark1'!J1570</f>
        <v>109</v>
      </c>
      <c r="D24" s="2" t="str">
        <f>VLOOKUP(C24,RNR!$A$1:$B$27,2)</f>
        <v>Tønsberg</v>
      </c>
      <c r="E24" s="2">
        <f>+'Ark1'!D1570</f>
        <v>1</v>
      </c>
      <c r="F24" s="2" t="s">
        <v>496</v>
      </c>
      <c r="G24" s="3">
        <f>+'Ark1'!Q1570</f>
        <v>23</v>
      </c>
      <c r="H24" s="266">
        <f>+'Ark1'!R1570</f>
        <v>975</v>
      </c>
      <c r="I24" s="267">
        <f>IF(H24=0,"",'Ark1'!S1570)</f>
        <v>975</v>
      </c>
      <c r="J24" s="85"/>
      <c r="K24" s="50">
        <f>IF(G24=0,"",100*H24/Måned!$G10)</f>
        <v>36.544227886056973</v>
      </c>
      <c r="L24" s="85"/>
      <c r="M24" s="50">
        <f>+IF(H24=0,"",'Ark1'!AA1570)</f>
        <v>36.544227886056966</v>
      </c>
      <c r="N24" s="50">
        <f>+IF(I24=0,"",'Ark1'!AB1570)</f>
        <v>37.103814462281591</v>
      </c>
      <c r="O24" s="94">
        <f>IF(H24=0,"",'Ark1'!U1570)</f>
        <v>61.502564102564094</v>
      </c>
      <c r="P24" s="50">
        <f>IF(H24=0,"",'Ark1'!W1570)</f>
        <v>85.718564102564144</v>
      </c>
      <c r="Q24" s="110"/>
      <c r="R24" s="50">
        <f>IF(H24=0,"",'Ark1'!X1570)</f>
        <v>9.5819089147737611</v>
      </c>
      <c r="S24" s="50">
        <f>IF(H24=0,"",'Ark1'!Y1570)</f>
        <v>2.5926411817244026</v>
      </c>
      <c r="T24" s="50">
        <f>IF(H24=0,"",'Ark1'!Z1570)</f>
        <v>-24.056820535442537</v>
      </c>
      <c r="U24" s="85"/>
      <c r="V24" s="14">
        <f t="shared" si="1"/>
        <v>42.391304347826086</v>
      </c>
      <c r="W24" s="11">
        <f>IF(H24=0,"",'Ark1'!T1570)</f>
        <v>2.572307692307692</v>
      </c>
      <c r="X24" s="50">
        <f>IF(H24=0,"",'Ark1'!V1570)</f>
        <v>92.869516904186483</v>
      </c>
      <c r="Y24" s="37"/>
      <c r="Z24" s="5"/>
      <c r="AA24" s="16"/>
      <c r="AB24" s="50"/>
      <c r="AC24" s="4"/>
      <c r="AD24"/>
      <c r="AE24"/>
      <c r="AF24"/>
      <c r="AG24"/>
      <c r="AH24"/>
      <c r="AI24"/>
      <c r="AJ24"/>
    </row>
    <row r="25" spans="1:36" ht="15.6">
      <c r="A25" s="37"/>
      <c r="B25" s="2">
        <f>+'Ark1'!C1571</f>
        <v>2024</v>
      </c>
      <c r="C25" s="2">
        <f>+'Ark1'!J1571</f>
        <v>109</v>
      </c>
      <c r="D25" s="2" t="str">
        <f>VLOOKUP(C25,RNR!$A$1:$B$27,2)</f>
        <v>Tønsberg</v>
      </c>
      <c r="E25" s="2">
        <f>+'Ark1'!D1571</f>
        <v>2</v>
      </c>
      <c r="F25" s="2" t="s">
        <v>497</v>
      </c>
      <c r="G25" s="3">
        <f>+'Ark1'!Q1571</f>
        <v>25</v>
      </c>
      <c r="H25" s="266">
        <f>+'Ark1'!R1571</f>
        <v>1102</v>
      </c>
      <c r="I25" s="267">
        <f>IF(H25=0,"",'Ark1'!S1571)</f>
        <v>1102</v>
      </c>
      <c r="J25" s="85"/>
      <c r="K25" s="50">
        <f>IF(G25=0,"",100*H25/Måned!$G11)</f>
        <v>51.231985123198513</v>
      </c>
      <c r="L25" s="85"/>
      <c r="M25" s="50">
        <f>+IF(H25=0,"",'Ark1'!AA1571)</f>
        <v>51.231985123198513</v>
      </c>
      <c r="N25" s="50">
        <f>+IF(I25=0,"",'Ark1'!AB1571)</f>
        <v>51.148443022371318</v>
      </c>
      <c r="O25" s="94">
        <f>IF(H25=0,"",'Ark1'!U1571)</f>
        <v>61.359346642468246</v>
      </c>
      <c r="P25" s="50">
        <f>IF(H25=0,"",'Ark1'!W1571)</f>
        <v>82.8</v>
      </c>
      <c r="Q25" s="110"/>
      <c r="R25" s="50">
        <f>IF(H25=0,"",'Ark1'!X1571)</f>
        <v>9.1541636119177987</v>
      </c>
      <c r="S25" s="50">
        <f>IF(H25=0,"",'Ark1'!Y1571)</f>
        <v>2.3208396083797993</v>
      </c>
      <c r="T25" s="50">
        <f>IF(H25=0,"",'Ark1'!Z1571)</f>
        <v>-16.776600904298817</v>
      </c>
      <c r="U25" s="85"/>
      <c r="V25" s="14">
        <f t="shared" ref="V25:V37" si="2">+(IF(H25=0,"",I25/G25))</f>
        <v>44.08</v>
      </c>
      <c r="W25" s="11">
        <f>IF(H25=0,"",'Ark1'!T1571)</f>
        <v>2.5716878402903802</v>
      </c>
      <c r="X25" s="50">
        <f>IF(H25=0,"",'Ark1'!V1571)</f>
        <v>89.707475622968602</v>
      </c>
      <c r="Y25" s="37"/>
      <c r="Z25" s="11"/>
      <c r="AA25" s="11"/>
      <c r="AB25" s="50"/>
      <c r="AC25" s="4"/>
      <c r="AD25" s="5"/>
      <c r="AE25"/>
      <c r="AF25"/>
      <c r="AG25"/>
      <c r="AH25"/>
      <c r="AI25"/>
      <c r="AJ25"/>
    </row>
    <row r="26" spans="1:36" ht="15.6">
      <c r="A26" s="37"/>
      <c r="B26" s="2">
        <f>+'Ark1'!C1572</f>
        <v>2024</v>
      </c>
      <c r="C26" s="2">
        <f>+'Ark1'!J1572</f>
        <v>109</v>
      </c>
      <c r="D26" s="2" t="str">
        <f>VLOOKUP(C26,RNR!$A$1:$B$27,2)</f>
        <v>Tønsberg</v>
      </c>
      <c r="E26" s="2">
        <f>+'Ark1'!D1572</f>
        <v>3</v>
      </c>
      <c r="F26" s="2" t="s">
        <v>498</v>
      </c>
      <c r="G26" s="3">
        <f>+'Ark1'!Q1572</f>
        <v>16</v>
      </c>
      <c r="H26" s="266">
        <f>+'Ark1'!R1572</f>
        <v>769</v>
      </c>
      <c r="I26" s="267">
        <f>IF(H26=0,"",'Ark1'!S1572)</f>
        <v>769</v>
      </c>
      <c r="J26" s="85"/>
      <c r="K26" s="50">
        <f>IF(G26=0,"",100*H26/Måned!$G12)</f>
        <v>31.158833063209077</v>
      </c>
      <c r="L26" s="85"/>
      <c r="M26" s="50">
        <f>+IF(H26=0,"",'Ark1'!AA1572)</f>
        <v>31.158833063209077</v>
      </c>
      <c r="N26" s="50">
        <f>+IF(I26=0,"",'Ark1'!AB1572)</f>
        <v>31.537910129347775</v>
      </c>
      <c r="O26" s="94">
        <f>IF(H26=0,"",'Ark1'!U1572)</f>
        <v>60.668400520156013</v>
      </c>
      <c r="P26" s="50">
        <f>IF(H26=0,"",'Ark1'!W1572)</f>
        <v>83.815994798439462</v>
      </c>
      <c r="Q26" s="110"/>
      <c r="R26" s="50">
        <f>IF(H26=0,"",'Ark1'!X1572)</f>
        <v>8.8719010607487867</v>
      </c>
      <c r="S26" s="50">
        <f>IF(H26=0,"",'Ark1'!Y1572)</f>
        <v>2.4849199626140446</v>
      </c>
      <c r="T26" s="50">
        <f>IF(H26=0,"",'Ark1'!Z1572)</f>
        <v>-20.46688160264722</v>
      </c>
      <c r="U26" s="85"/>
      <c r="V26" s="14">
        <f t="shared" si="2"/>
        <v>48.0625</v>
      </c>
      <c r="W26" s="11">
        <f>IF(H26=0,"",'Ark1'!T1572)</f>
        <v>3.8517555266579993</v>
      </c>
      <c r="X26" s="50">
        <f>IF(H26=0,"",'Ark1'!V1572)</f>
        <v>90.80822838400816</v>
      </c>
      <c r="Y26" s="37"/>
      <c r="Z26" s="4"/>
      <c r="AA26" s="11"/>
      <c r="AB26" s="50"/>
      <c r="AC26" s="4"/>
      <c r="AD26" s="5"/>
      <c r="AE26"/>
      <c r="AF26"/>
      <c r="AG26"/>
      <c r="AH26"/>
      <c r="AI26"/>
      <c r="AJ26"/>
    </row>
    <row r="27" spans="1:36" ht="15.6">
      <c r="A27" s="37"/>
      <c r="B27" s="2">
        <f>+'Ark1'!C1573</f>
        <v>2024</v>
      </c>
      <c r="C27" s="2">
        <f>+'Ark1'!J1573</f>
        <v>109</v>
      </c>
      <c r="D27" s="2" t="str">
        <f>VLOOKUP(C27,RNR!$A$1:$B$27,2)</f>
        <v>Tønsberg</v>
      </c>
      <c r="E27" s="2">
        <f>+'Ark1'!D1573</f>
        <v>4</v>
      </c>
      <c r="F27" s="2" t="s">
        <v>499</v>
      </c>
      <c r="G27" s="3">
        <f>+'Ark1'!Q1573</f>
        <v>30</v>
      </c>
      <c r="H27" s="266">
        <f>+'Ark1'!R1573</f>
        <v>1571</v>
      </c>
      <c r="I27" s="267">
        <f>IF(H27=0,"",'Ark1'!S1573)</f>
        <v>1571</v>
      </c>
      <c r="J27" s="85"/>
      <c r="K27" s="50">
        <f>IF(G27=0,"",100*H27/Måned!$G13)</f>
        <v>48.517603458925265</v>
      </c>
      <c r="L27" s="85"/>
      <c r="M27" s="50">
        <f>+IF(H27=0,"",'Ark1'!AA1573)</f>
        <v>48.517603458925251</v>
      </c>
      <c r="N27" s="50">
        <f>+IF(I27=0,"",'Ark1'!AB1573)</f>
        <v>49.028967164214592</v>
      </c>
      <c r="O27" s="94">
        <f>IF(H27=0,"",'Ark1'!U1573)</f>
        <v>61.282622533418191</v>
      </c>
      <c r="P27" s="50">
        <f>IF(H27=0,"",'Ark1'!W1573)</f>
        <v>84.108147676639177</v>
      </c>
      <c r="Q27" s="110"/>
      <c r="R27" s="50">
        <f>IF(H27=0,"",'Ark1'!X1573)</f>
        <v>9.7471984487889625</v>
      </c>
      <c r="S27" s="50">
        <f>IF(H27=0,"",'Ark1'!Y1573)</f>
        <v>2.3775573313559306</v>
      </c>
      <c r="T27" s="50">
        <f>IF(H27=0,"",'Ark1'!Z1573)</f>
        <v>-17.120024897669776</v>
      </c>
      <c r="U27" s="85"/>
      <c r="V27" s="14">
        <f t="shared" si="2"/>
        <v>52.366666666666667</v>
      </c>
      <c r="W27" s="11">
        <f>IF(H27=0,"",'Ark1'!T1573)</f>
        <v>2.3520050922978997</v>
      </c>
      <c r="X27" s="50">
        <f>IF(H27=0,"",'Ark1'!V1573)</f>
        <v>91.124753712501786</v>
      </c>
      <c r="Y27" s="37"/>
      <c r="Z27" s="4"/>
      <c r="AA27" s="11"/>
      <c r="AB27" s="50"/>
      <c r="AC27" s="4"/>
      <c r="AD27" s="5"/>
      <c r="AE27"/>
      <c r="AF27"/>
      <c r="AG27"/>
      <c r="AH27"/>
      <c r="AI27"/>
      <c r="AJ27"/>
    </row>
    <row r="28" spans="1:36" ht="15.6">
      <c r="A28" s="37"/>
      <c r="B28" s="2">
        <f>+'Ark1'!C1574</f>
        <v>2024</v>
      </c>
      <c r="C28" s="2">
        <f>+'Ark1'!J1574</f>
        <v>109</v>
      </c>
      <c r="D28" s="2" t="str">
        <f>VLOOKUP(C28,RNR!$A$1:$B$27,2)</f>
        <v>Tønsberg</v>
      </c>
      <c r="E28" s="2">
        <f>+'Ark1'!D1574</f>
        <v>5</v>
      </c>
      <c r="F28" s="2" t="s">
        <v>382</v>
      </c>
      <c r="G28" s="3">
        <f>+'Ark1'!Q1574</f>
        <v>23</v>
      </c>
      <c r="H28" s="266">
        <f>+'Ark1'!R1574</f>
        <v>995</v>
      </c>
      <c r="I28" s="267">
        <f>IF(H28=0,"",'Ark1'!S1574)</f>
        <v>995</v>
      </c>
      <c r="J28" s="85"/>
      <c r="K28" s="50">
        <f>IF(G28=0,"",100*H28/Måned!$G14)</f>
        <v>49.160079051383399</v>
      </c>
      <c r="L28" s="85"/>
      <c r="M28" s="50">
        <f>+IF(H28=0,"",'Ark1'!AA1574)</f>
        <v>49.160079051383399</v>
      </c>
      <c r="N28" s="50">
        <f>+IF(I28=0,"",'Ark1'!AB1574)</f>
        <v>49.325047596816034</v>
      </c>
      <c r="O28" s="94">
        <f>IF(H28=0,"",'Ark1'!U1574)</f>
        <v>61.19396984924623</v>
      </c>
      <c r="P28" s="50">
        <f>IF(H28=0,"",'Ark1'!W1574)</f>
        <v>83.034974874371983</v>
      </c>
      <c r="Q28" s="110"/>
      <c r="R28" s="50">
        <f>IF(H28=0,"",'Ark1'!X1574)</f>
        <v>8.41241621696072</v>
      </c>
      <c r="S28" s="50">
        <f>IF(H28=0,"",'Ark1'!Y1574)</f>
        <v>2.3204495793589706</v>
      </c>
      <c r="T28" s="50">
        <f>IF(H28=0,"",'Ark1'!Z1574)</f>
        <v>-13.979057225161837</v>
      </c>
      <c r="U28" s="85"/>
      <c r="V28" s="14">
        <f t="shared" si="2"/>
        <v>43.260869565217391</v>
      </c>
      <c r="W28" s="11">
        <f>IF(H28=0,"",'Ark1'!T1574)</f>
        <v>2.6402010050251254</v>
      </c>
      <c r="X28" s="50">
        <f>IF(H28=0,"",'Ark1'!V1574)</f>
        <v>89.962052951648815</v>
      </c>
      <c r="Y28" s="37"/>
      <c r="Z28" s="4"/>
      <c r="AA28" s="11"/>
      <c r="AB28" s="50"/>
      <c r="AC28" s="4"/>
      <c r="AD28" s="5"/>
      <c r="AE28"/>
      <c r="AF28"/>
      <c r="AG28"/>
      <c r="AH28"/>
      <c r="AI28"/>
      <c r="AJ28"/>
    </row>
    <row r="29" spans="1:36" ht="15.6">
      <c r="A29" s="37"/>
      <c r="B29" s="2">
        <f>+'Ark1'!C1575</f>
        <v>2024</v>
      </c>
      <c r="C29" s="2">
        <f>+'Ark1'!J1575</f>
        <v>109</v>
      </c>
      <c r="D29" s="2" t="str">
        <f>VLOOKUP(C29,RNR!$A$1:$B$27,2)</f>
        <v>Tønsberg</v>
      </c>
      <c r="E29" s="2">
        <f>+'Ark1'!D1575</f>
        <v>6</v>
      </c>
      <c r="F29" s="2" t="s">
        <v>500</v>
      </c>
      <c r="G29" s="3">
        <f>+'Ark1'!Q1575</f>
        <v>23</v>
      </c>
      <c r="H29" s="266">
        <f>+'Ark1'!R1575</f>
        <v>1035</v>
      </c>
      <c r="I29" s="267">
        <f>IF(H29=0,"",'Ark1'!S1575)</f>
        <v>1035</v>
      </c>
      <c r="J29" s="85"/>
      <c r="K29" s="50">
        <f>IF(G29=0,"",100*H29/Måned!$G15)</f>
        <v>37.870472008781562</v>
      </c>
      <c r="L29" s="85"/>
      <c r="M29" s="50">
        <f>+IF(H29=0,"",'Ark1'!AA1575)</f>
        <v>37.870472008781569</v>
      </c>
      <c r="N29" s="50">
        <f>+IF(I29=0,"",'Ark1'!AB1575)</f>
        <v>38.521034401587237</v>
      </c>
      <c r="O29" s="94">
        <f>IF(H29=0,"",'Ark1'!U1575)</f>
        <v>61.544927536231889</v>
      </c>
      <c r="P29" s="50">
        <f>IF(H29=0,"",'Ark1'!W1575)</f>
        <v>84.114009661835709</v>
      </c>
      <c r="Q29" s="110"/>
      <c r="R29" s="50">
        <f>IF(H29=0,"",'Ark1'!X1575)</f>
        <v>8.8101109491938381</v>
      </c>
      <c r="S29" s="50">
        <f>IF(H29=0,"",'Ark1'!Y1575)</f>
        <v>2.1932396943945607</v>
      </c>
      <c r="T29" s="50">
        <f>IF(H29=0,"",'Ark1'!Z1575)</f>
        <v>-2.9586582825814518</v>
      </c>
      <c r="U29" s="85"/>
      <c r="V29" s="14">
        <f t="shared" si="2"/>
        <v>45</v>
      </c>
      <c r="W29" s="11">
        <f>IF(H29=0,"",'Ark1'!T1575)</f>
        <v>2.0434782608695654</v>
      </c>
      <c r="X29" s="50">
        <f>IF(H29=0,"",'Ark1'!V1575)</f>
        <v>91.131104725715943</v>
      </c>
      <c r="Y29" s="37"/>
      <c r="Z29" s="4"/>
      <c r="AA29" s="11"/>
      <c r="AB29" s="50"/>
      <c r="AC29" s="4"/>
      <c r="AD29" s="5"/>
      <c r="AE29"/>
      <c r="AF29"/>
      <c r="AG29"/>
      <c r="AH29"/>
      <c r="AI29"/>
      <c r="AJ29"/>
    </row>
    <row r="30" spans="1:36" ht="15.6">
      <c r="A30" s="37"/>
      <c r="B30" s="2">
        <f>+'Ark1'!C1576</f>
        <v>2024</v>
      </c>
      <c r="C30" s="2">
        <f>+'Ark1'!J1576</f>
        <v>109</v>
      </c>
      <c r="D30" s="2" t="str">
        <f>VLOOKUP(C30,RNR!$A$1:$B$27,2)</f>
        <v>Tønsberg</v>
      </c>
      <c r="E30" s="2">
        <f>+'Ark1'!D1576</f>
        <v>7</v>
      </c>
      <c r="F30" s="2" t="s">
        <v>501</v>
      </c>
      <c r="G30" s="3">
        <f>+'Ark1'!Q1576</f>
        <v>21</v>
      </c>
      <c r="H30" s="266">
        <f>+'Ark1'!R1576</f>
        <v>1282</v>
      </c>
      <c r="I30" s="267">
        <f>IF(H30=0,"",'Ark1'!S1576)</f>
        <v>1282</v>
      </c>
      <c r="J30" s="85"/>
      <c r="K30" s="50">
        <f>IF(G30=0,"",100*H30/Måned!$G16)</f>
        <v>47.253962403243641</v>
      </c>
      <c r="L30" s="85"/>
      <c r="M30" s="50">
        <f>+IF(H30=0,"",'Ark1'!AA1576)</f>
        <v>47.253962403243641</v>
      </c>
      <c r="N30" s="50">
        <f>+IF(I30=0,"",'Ark1'!AB1576)</f>
        <v>47.196376498111185</v>
      </c>
      <c r="O30" s="94">
        <f>IF(H30=0,"",'Ark1'!U1576)</f>
        <v>61.5546021840874</v>
      </c>
      <c r="P30" s="50">
        <f>IF(H30=0,"",'Ark1'!W1576)</f>
        <v>80.759516380655185</v>
      </c>
      <c r="Q30" s="110"/>
      <c r="R30" s="50">
        <f>IF(H30=0,"",'Ark1'!X1576)</f>
        <v>8.293590409937126</v>
      </c>
      <c r="S30" s="50">
        <f>IF(H30=0,"",'Ark1'!Y1576)</f>
        <v>1.9335041397108077</v>
      </c>
      <c r="T30" s="50">
        <f>IF(H30=0,"",'Ark1'!Z1576)</f>
        <v>-15.76347189570504</v>
      </c>
      <c r="U30" s="85"/>
      <c r="V30" s="14">
        <f t="shared" si="2"/>
        <v>61.047619047619051</v>
      </c>
      <c r="W30" s="11">
        <f>IF(H30=0,"",'Ark1'!T1576)</f>
        <v>1.7901716068642739</v>
      </c>
      <c r="X30" s="50">
        <f>IF(H30=0,"",'Ark1'!V1576)</f>
        <v>87.496767476332892</v>
      </c>
      <c r="Y30" s="37"/>
      <c r="Z30" s="4"/>
      <c r="AA30" s="11"/>
      <c r="AB30" s="50"/>
      <c r="AC30" s="4"/>
      <c r="AD30" s="5"/>
      <c r="AE30"/>
      <c r="AF30"/>
      <c r="AG30"/>
      <c r="AH30"/>
      <c r="AI30"/>
      <c r="AJ30"/>
    </row>
    <row r="31" spans="1:36" ht="15.6">
      <c r="A31" s="37"/>
      <c r="B31" s="2">
        <f>+'Ark1'!C1577</f>
        <v>2024</v>
      </c>
      <c r="C31" s="2">
        <f>+'Ark1'!J1577</f>
        <v>109</v>
      </c>
      <c r="D31" s="2" t="str">
        <f>VLOOKUP(C31,RNR!$A$1:$B$27,2)</f>
        <v>Tønsberg</v>
      </c>
      <c r="E31" s="2">
        <f>+'Ark1'!D1577</f>
        <v>8</v>
      </c>
      <c r="F31" s="2" t="s">
        <v>502</v>
      </c>
      <c r="G31" s="3">
        <f>+'Ark1'!Q1577</f>
        <v>26</v>
      </c>
      <c r="H31" s="266">
        <f>+'Ark1'!R1577</f>
        <v>1224</v>
      </c>
      <c r="I31" s="267">
        <f>IF(H31=0,"",'Ark1'!S1577)</f>
        <v>1224</v>
      </c>
      <c r="J31" s="85"/>
      <c r="K31" s="50">
        <f>IF(G31=0,"",100*H31/Måned!$G17)</f>
        <v>39.701589361012005</v>
      </c>
      <c r="L31" s="85"/>
      <c r="M31" s="50">
        <f>+IF(H31=0,"",'Ark1'!AA1577)</f>
        <v>39.701589361012005</v>
      </c>
      <c r="N31" s="50">
        <f>+IF(I31=0,"",'Ark1'!AB1577)</f>
        <v>39.851057484710871</v>
      </c>
      <c r="O31" s="94">
        <f>IF(H31=0,"",'Ark1'!U1577)</f>
        <v>61.043300653594777</v>
      </c>
      <c r="P31" s="50">
        <f>IF(H31=0,"",'Ark1'!W1577)</f>
        <v>81.990522875817106</v>
      </c>
      <c r="Q31" s="110"/>
      <c r="R31" s="50">
        <f>IF(H31=0,"",'Ark1'!X1577)</f>
        <v>8.0701980433330753</v>
      </c>
      <c r="S31" s="50">
        <f>IF(H31=0,"",'Ark1'!Y1577)</f>
        <v>2.2572875925810592</v>
      </c>
      <c r="T31" s="50">
        <f>IF(H31=0,"",'Ark1'!Z1577)</f>
        <v>-4.7884593779533207</v>
      </c>
      <c r="U31" s="85"/>
      <c r="V31" s="14">
        <f t="shared" si="2"/>
        <v>47.07692307692308</v>
      </c>
      <c r="W31" s="11">
        <f>IF(H31=0,"",'Ark1'!T1577)</f>
        <v>2.9991830065359477</v>
      </c>
      <c r="X31" s="50">
        <f>IF(H31=0,"",'Ark1'!V1577)</f>
        <v>88.830468987884146</v>
      </c>
      <c r="Y31" s="37"/>
      <c r="Z31" s="4"/>
      <c r="AA31" s="11"/>
      <c r="AB31" s="50"/>
      <c r="AC31" s="4"/>
      <c r="AD31" s="5"/>
      <c r="AE31"/>
      <c r="AF31"/>
      <c r="AG31"/>
      <c r="AH31"/>
      <c r="AI31"/>
      <c r="AJ31"/>
    </row>
    <row r="32" spans="1:36" ht="15.6">
      <c r="A32" s="37"/>
      <c r="B32" s="2">
        <f>+'Ark1'!C1578</f>
        <v>2024</v>
      </c>
      <c r="C32" s="2">
        <f>+'Ark1'!J1578</f>
        <v>109</v>
      </c>
      <c r="D32" s="2" t="str">
        <f>VLOOKUP(C32,RNR!$A$1:$B$27,2)</f>
        <v>Tønsberg</v>
      </c>
      <c r="E32" s="2">
        <f>+'Ark1'!D1578</f>
        <v>9</v>
      </c>
      <c r="F32" s="2" t="s">
        <v>503</v>
      </c>
      <c r="G32" s="3">
        <f>+'Ark1'!Q1578</f>
        <v>20</v>
      </c>
      <c r="H32" s="266">
        <f>+'Ark1'!R1578</f>
        <v>1040</v>
      </c>
      <c r="I32" s="267">
        <f>IF(H32=0,"",'Ark1'!S1578)</f>
        <v>1040</v>
      </c>
      <c r="J32" s="85"/>
      <c r="K32" s="50">
        <f>IF(G32=0,"",100*H32/Måned!$G18)</f>
        <v>39.969254419677171</v>
      </c>
      <c r="L32" s="85"/>
      <c r="M32" s="50">
        <f>+IF(H32=0,"",'Ark1'!AA1578)</f>
        <v>39.969254419677178</v>
      </c>
      <c r="N32" s="50">
        <f>+IF(I32=0,"",'Ark1'!AB1578)</f>
        <v>39.907261988383247</v>
      </c>
      <c r="O32" s="94">
        <f>IF(H32=0,"",'Ark1'!U1578)</f>
        <v>61.237499999999997</v>
      </c>
      <c r="P32" s="50">
        <f>IF(H32=0,"",'Ark1'!W1578)</f>
        <v>82.216442307692347</v>
      </c>
      <c r="Q32" s="110"/>
      <c r="R32" s="50">
        <f>IF(H32=0,"",'Ark1'!X1578)</f>
        <v>9.9793627839447225</v>
      </c>
      <c r="S32" s="50">
        <f>IF(H32=0,"",'Ark1'!Y1578)</f>
        <v>2.1600252624948042</v>
      </c>
      <c r="T32" s="50">
        <f>IF(H32=0,"",'Ark1'!Z1578)</f>
        <v>-12.119604946260823</v>
      </c>
      <c r="U32" s="85"/>
      <c r="V32" s="14">
        <f t="shared" si="2"/>
        <v>52</v>
      </c>
      <c r="W32" s="11">
        <f>IF(H32=0,"",'Ark1'!T1578)</f>
        <v>2.6798076923076928</v>
      </c>
      <c r="X32" s="50">
        <f>IF(H32=0,"",'Ark1'!V1578)</f>
        <v>89.075235436286434</v>
      </c>
      <c r="Y32" s="37"/>
      <c r="Z32" s="4"/>
      <c r="AA32" s="11"/>
      <c r="AB32" s="50"/>
      <c r="AC32" s="4"/>
      <c r="AD32" s="5"/>
      <c r="AE32"/>
      <c r="AF32"/>
      <c r="AG32"/>
      <c r="AH32"/>
      <c r="AI32"/>
      <c r="AJ32"/>
    </row>
    <row r="33" spans="1:36" ht="15.6">
      <c r="A33" s="37"/>
      <c r="B33" s="2">
        <f>+'Ark1'!C1579</f>
        <v>2024</v>
      </c>
      <c r="C33" s="2">
        <f>+'Ark1'!J1579</f>
        <v>109</v>
      </c>
      <c r="D33" s="2" t="str">
        <f>VLOOKUP(C33,RNR!$A$1:$B$27,2)</f>
        <v>Tønsberg</v>
      </c>
      <c r="E33" s="2">
        <f>+'Ark1'!D1579</f>
        <v>10</v>
      </c>
      <c r="F33" s="2" t="s">
        <v>504</v>
      </c>
      <c r="G33" s="3">
        <f>+'Ark1'!Q1579</f>
        <v>23</v>
      </c>
      <c r="H33" s="266">
        <f>+'Ark1'!R1579</f>
        <v>1352</v>
      </c>
      <c r="I33" s="267">
        <f>IF(H33=0,"",'Ark1'!S1579)</f>
        <v>1352</v>
      </c>
      <c r="J33" s="85"/>
      <c r="K33" s="50">
        <f>IF(G33=0,"",100*H33/Måned!$G19)</f>
        <v>52.464105549088089</v>
      </c>
      <c r="L33" s="85"/>
      <c r="M33" s="50">
        <f>+IF(H33=0,"",'Ark1'!AA1579)</f>
        <v>52.464105549088089</v>
      </c>
      <c r="N33" s="50">
        <f>+IF(I33=0,"",'Ark1'!AB1579)</f>
        <v>51.5375254991568</v>
      </c>
      <c r="O33" s="94">
        <f>IF(H33=0,"",'Ark1'!U1579)</f>
        <v>61.210059171597649</v>
      </c>
      <c r="P33" s="50">
        <f>IF(H33=0,"",'Ark1'!W1579)</f>
        <v>81.511094674556261</v>
      </c>
      <c r="Q33" s="110"/>
      <c r="R33" s="50">
        <f>IF(H33=0,"",'Ark1'!X1579)</f>
        <v>8.3468890840579615</v>
      </c>
      <c r="S33" s="50">
        <f>IF(H33=0,"",'Ark1'!Y1579)</f>
        <v>2.0677044691266966</v>
      </c>
      <c r="T33" s="50">
        <f>IF(H33=0,"",'Ark1'!Z1579)</f>
        <v>-6.758586968926398</v>
      </c>
      <c r="U33" s="85"/>
      <c r="V33" s="14">
        <f t="shared" si="2"/>
        <v>58.782608695652172</v>
      </c>
      <c r="W33" s="11">
        <f>IF(H33=0,"",'Ark1'!T1579)</f>
        <v>2.2137573964497035</v>
      </c>
      <c r="X33" s="50">
        <f>IF(H33=0,"",'Ark1'!V1579)</f>
        <v>88.311045151198499</v>
      </c>
      <c r="Y33" s="37"/>
      <c r="Z33" s="4"/>
      <c r="AA33" s="11"/>
      <c r="AB33" s="50"/>
      <c r="AC33" s="4"/>
      <c r="AD33" s="5"/>
      <c r="AE33"/>
      <c r="AF33"/>
      <c r="AG33"/>
      <c r="AH33"/>
      <c r="AI33"/>
      <c r="AJ33"/>
    </row>
    <row r="34" spans="1:36" ht="15.6">
      <c r="A34" s="37"/>
      <c r="B34" s="2">
        <f>+'Ark1'!C1580</f>
        <v>2024</v>
      </c>
      <c r="C34" s="2">
        <f>+'Ark1'!J1580</f>
        <v>109</v>
      </c>
      <c r="D34" s="2" t="str">
        <f>VLOOKUP(C34,RNR!$A$1:$B$27,2)</f>
        <v>Tønsberg</v>
      </c>
      <c r="E34" s="2">
        <f>+'Ark1'!D1580</f>
        <v>11</v>
      </c>
      <c r="F34" s="2" t="s">
        <v>505</v>
      </c>
      <c r="G34" s="3">
        <f>+'Ark1'!Q1580</f>
        <v>25</v>
      </c>
      <c r="H34" s="266">
        <f>+'Ark1'!R1580</f>
        <v>1411</v>
      </c>
      <c r="I34" s="267">
        <f>IF(H34=0,"",'Ark1'!S1580)</f>
        <v>1411</v>
      </c>
      <c r="J34" s="85"/>
      <c r="K34" s="50">
        <f>IF(G34=0,"",100*H34/Måned!$G20)</f>
        <v>48.421413864104323</v>
      </c>
      <c r="L34" s="85"/>
      <c r="M34" s="50">
        <f>+IF(H34=0,"",'Ark1'!AA1580)</f>
        <v>48.421413864104309</v>
      </c>
      <c r="N34" s="50">
        <f>+IF(I34=0,"",'Ark1'!AB1580)</f>
        <v>48.443923866745841</v>
      </c>
      <c r="O34" s="94">
        <f>IF(H34=0,"",'Ark1'!U1580)</f>
        <v>61.459957476966679</v>
      </c>
      <c r="P34" s="50">
        <f>IF(H34=0,"",'Ark1'!W1580)</f>
        <v>83.451027639971741</v>
      </c>
      <c r="Q34" s="110"/>
      <c r="R34" s="50">
        <f>IF(H34=0,"",'Ark1'!X1580)</f>
        <v>8.9453172229741522</v>
      </c>
      <c r="S34" s="50">
        <f>IF(H34=0,"",'Ark1'!Y1580)</f>
        <v>2.2479989680483361</v>
      </c>
      <c r="T34" s="50">
        <f>IF(H34=0,"",'Ark1'!Z1580)</f>
        <v>-5.1311856862556819</v>
      </c>
      <c r="U34" s="85"/>
      <c r="V34" s="14">
        <f t="shared" si="2"/>
        <v>56.44</v>
      </c>
      <c r="W34" s="11">
        <f>IF(H34=0,"",'Ark1'!T1580)</f>
        <v>2.252303330970943</v>
      </c>
      <c r="X34" s="50">
        <f>IF(H34=0,"",'Ark1'!V1580)</f>
        <v>90.412814344498045</v>
      </c>
      <c r="Y34" s="37"/>
      <c r="Z34" s="4"/>
      <c r="AA34" s="11"/>
      <c r="AB34" s="50"/>
      <c r="AC34" s="4"/>
      <c r="AD34" s="5"/>
      <c r="AE34"/>
      <c r="AF34"/>
      <c r="AG34"/>
      <c r="AH34"/>
      <c r="AI34"/>
      <c r="AJ34"/>
    </row>
    <row r="35" spans="1:36" ht="15.6">
      <c r="A35" s="37"/>
      <c r="B35" s="2">
        <f>+'Ark1'!C1581</f>
        <v>2024</v>
      </c>
      <c r="C35" s="2">
        <f>+'Ark1'!J1581</f>
        <v>109</v>
      </c>
      <c r="D35" s="2" t="str">
        <f>VLOOKUP(C35,RNR!$A$1:$B$27,2)</f>
        <v>Tønsberg</v>
      </c>
      <c r="E35" s="2">
        <f>+'Ark1'!D1581</f>
        <v>12</v>
      </c>
      <c r="F35" s="2" t="s">
        <v>506</v>
      </c>
      <c r="G35" s="3">
        <f>+'Ark1'!Q1581</f>
        <v>21</v>
      </c>
      <c r="H35" s="266">
        <f>+'Ark1'!R1581</f>
        <v>1123</v>
      </c>
      <c r="I35" s="267">
        <f>IF(H35=0,"",'Ark1'!S1581)</f>
        <v>1123</v>
      </c>
      <c r="J35" s="85"/>
      <c r="K35" s="50">
        <f>IF(G35=0,"",100*H35/Måned!$G21)</f>
        <v>48.280309544282026</v>
      </c>
      <c r="L35" s="85"/>
      <c r="M35" s="50">
        <f>+IF(H35=0,"",'Ark1'!AA1581)</f>
        <v>48.280309544282034</v>
      </c>
      <c r="N35" s="50">
        <f>+IF(I35=0,"",'Ark1'!AB1581)</f>
        <v>45.321764026400032</v>
      </c>
      <c r="O35" s="94">
        <f>IF(H35=0,"",'Ark1'!U1581)</f>
        <v>61.482635796972403</v>
      </c>
      <c r="P35" s="50">
        <f>IF(H35=0,"",'Ark1'!W1581)</f>
        <v>75.780854853072228</v>
      </c>
      <c r="Q35" s="110"/>
      <c r="R35" s="50">
        <f>IF(H35=0,"",'Ark1'!X1581)</f>
        <v>8.7581402602747929</v>
      </c>
      <c r="S35" s="50">
        <f>IF(H35=0,"",'Ark1'!Y1581)</f>
        <v>2.133649209101327</v>
      </c>
      <c r="T35" s="50">
        <f>IF(H35=0,"",'Ark1'!Z1581)</f>
        <v>-14.926291327605041</v>
      </c>
      <c r="U35" s="85"/>
      <c r="V35" s="14">
        <f t="shared" si="2"/>
        <v>53.476190476190474</v>
      </c>
      <c r="W35" s="11">
        <f>IF(H35=0,"",'Ark1'!T1581)</f>
        <v>1.9634906500445235</v>
      </c>
      <c r="X35" s="50">
        <f>IF(H35=0,"",'Ark1'!V1581)</f>
        <v>82.102767988160494</v>
      </c>
      <c r="Y35" s="37"/>
      <c r="Z35" s="4"/>
      <c r="AA35" s="11"/>
      <c r="AB35" s="50"/>
      <c r="AC35" s="4"/>
      <c r="AD35" s="5"/>
      <c r="AE35"/>
      <c r="AF35"/>
      <c r="AG35"/>
      <c r="AH35"/>
      <c r="AI35"/>
      <c r="AJ35"/>
    </row>
    <row r="36" spans="1:36" ht="15.6">
      <c r="A36" s="37"/>
      <c r="B36" s="37"/>
      <c r="C36" s="37"/>
      <c r="D36" s="37"/>
      <c r="E36" s="37"/>
      <c r="F36" s="37"/>
      <c r="G36" s="37"/>
      <c r="H36" s="269"/>
      <c r="I36" s="269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4"/>
      <c r="AA36" s="11"/>
      <c r="AB36" s="50"/>
      <c r="AC36" s="4"/>
      <c r="AD36" s="5"/>
      <c r="AE36"/>
      <c r="AF36"/>
      <c r="AG36"/>
      <c r="AH36"/>
      <c r="AI36"/>
      <c r="AJ36"/>
    </row>
    <row r="37" spans="1:36" ht="15.6">
      <c r="A37" s="37"/>
      <c r="B37" s="2">
        <f>+'Ark1'!C1582</f>
        <v>2024</v>
      </c>
      <c r="C37" s="2">
        <f>+'Ark1'!J1582</f>
        <v>111</v>
      </c>
      <c r="D37" s="2" t="str">
        <f>VLOOKUP(C37,RNR!$A$1:$B$27,2)</f>
        <v>Forus</v>
      </c>
      <c r="E37" s="2">
        <f>+'Ark1'!D1582</f>
        <v>1</v>
      </c>
      <c r="F37" s="2" t="s">
        <v>496</v>
      </c>
      <c r="G37" s="3">
        <f>+'Ark1'!Q1582</f>
        <v>8</v>
      </c>
      <c r="H37" s="266">
        <f>+'Ark1'!R1582</f>
        <v>452</v>
      </c>
      <c r="I37" s="267">
        <f>IF(H37=0,"",'Ark1'!S1582)</f>
        <v>452</v>
      </c>
      <c r="J37" s="85"/>
      <c r="K37" s="50">
        <f>IF(G37=0,"",100*H37/Måned!$G10)</f>
        <v>16.941529235382308</v>
      </c>
      <c r="L37" s="85"/>
      <c r="M37" s="50">
        <f>+IF(H37=0,"",'Ark1'!AA1582)</f>
        <v>16.941529235382305</v>
      </c>
      <c r="N37" s="50">
        <f>+IF(I37=0,"",'Ark1'!AB1582)</f>
        <v>16.701813112658044</v>
      </c>
      <c r="O37" s="94">
        <f>IF(H37=0,"",'Ark1'!U1582)</f>
        <v>60.845132743362797</v>
      </c>
      <c r="P37" s="50">
        <f>IF(H37=0,"",'Ark1'!W1582)</f>
        <v>83.231194690265482</v>
      </c>
      <c r="Q37" s="110"/>
      <c r="R37" s="50">
        <f>IF(H37=0,"",'Ark1'!X1582)</f>
        <v>9.1937659422589402</v>
      </c>
      <c r="S37" s="50">
        <f>IF(H37=0,"",'Ark1'!Y1582)</f>
        <v>2.2533943383984822</v>
      </c>
      <c r="T37" s="50">
        <f>IF(H37=0,"",'Ark1'!Z1582)</f>
        <v>-55.555579604094241</v>
      </c>
      <c r="U37" s="85"/>
      <c r="V37" s="14">
        <f t="shared" si="2"/>
        <v>56.5</v>
      </c>
      <c r="W37" s="11">
        <f>IF(H37=0,"",'Ark1'!T1582)</f>
        <v>3.3008849557522124</v>
      </c>
      <c r="X37" s="50">
        <f>IF(H37=0,"",'Ark1'!V1582)</f>
        <v>90.174642134632165</v>
      </c>
      <c r="Y37" s="37"/>
      <c r="Z37" s="4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+'Ark1'!C1583</f>
        <v>2024</v>
      </c>
      <c r="C38" s="2">
        <f>+'Ark1'!J1583</f>
        <v>111</v>
      </c>
      <c r="D38" s="2" t="str">
        <f>VLOOKUP(C38,RNR!$A$1:$B$27,2)</f>
        <v>Forus</v>
      </c>
      <c r="E38" s="2">
        <f>+'Ark1'!D1583</f>
        <v>2</v>
      </c>
      <c r="F38" s="2" t="s">
        <v>497</v>
      </c>
      <c r="G38" s="3">
        <f>+'Ark1'!Q1583</f>
        <v>13</v>
      </c>
      <c r="H38" s="266">
        <f>+'Ark1'!R1583</f>
        <v>235</v>
      </c>
      <c r="I38" s="267">
        <f>IF(H38=0,"",'Ark1'!S1583)</f>
        <v>234</v>
      </c>
      <c r="J38" s="85"/>
      <c r="K38" s="50">
        <f>IF(G38=0,"",100*H38/Måned!$G11)</f>
        <v>10.92515109251511</v>
      </c>
      <c r="L38" s="85"/>
      <c r="M38" s="50">
        <f>+IF(H38=0,"",'Ark1'!AA1583)</f>
        <v>10.925151092515108</v>
      </c>
      <c r="N38" s="50">
        <f>+IF(I38=0,"",'Ark1'!AB1583)</f>
        <v>11.235710678123732</v>
      </c>
      <c r="O38" s="94">
        <f>IF(H38=0,"",'Ark1'!U1583)</f>
        <v>61.880341880341888</v>
      </c>
      <c r="P38" s="50">
        <f>IF(H38=0,"",'Ark1'!W1583)</f>
        <v>85.657264957264985</v>
      </c>
      <c r="Q38" s="110"/>
      <c r="R38" s="50">
        <f>IF(H38=0,"",'Ark1'!X1583)</f>
        <v>10.329807638715906</v>
      </c>
      <c r="S38" s="50">
        <f>IF(H38=0,"",'Ark1'!Y1583)</f>
        <v>2.0198264847301086</v>
      </c>
      <c r="T38" s="50">
        <f>IF(H38=0,"",'Ark1'!Z1583)</f>
        <v>-40.86203595984756</v>
      </c>
      <c r="U38" s="85"/>
      <c r="V38" s="14">
        <f t="shared" ref="V38:V50" si="3">+(IF(H38=0,"",I38/G38))</f>
        <v>18</v>
      </c>
      <c r="W38" s="11">
        <f>IF(H38=0,"",'Ark1'!T1583)</f>
        <v>1.3574468085106377</v>
      </c>
      <c r="X38" s="50">
        <f>IF(H38=0,"",'Ark1'!V1583)</f>
        <v>92.950338454130389</v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+'Ark1'!C1584</f>
        <v>2024</v>
      </c>
      <c r="C39" s="2">
        <f>+'Ark1'!J1584</f>
        <v>111</v>
      </c>
      <c r="D39" s="2" t="str">
        <f>VLOOKUP(C39,RNR!$A$1:$B$27,2)</f>
        <v>Forus</v>
      </c>
      <c r="E39" s="2">
        <f>+'Ark1'!D1584</f>
        <v>3</v>
      </c>
      <c r="F39" s="2" t="s">
        <v>498</v>
      </c>
      <c r="G39" s="3">
        <f>+'Ark1'!Q1584</f>
        <v>11</v>
      </c>
      <c r="H39" s="266">
        <f>+'Ark1'!R1584</f>
        <v>269</v>
      </c>
      <c r="I39" s="267">
        <f>IF(H39=0,"",'Ark1'!S1584)</f>
        <v>269</v>
      </c>
      <c r="J39" s="85"/>
      <c r="K39" s="50">
        <f>IF(G39=0,"",100*H39/Måned!$G12)</f>
        <v>10.899513776337114</v>
      </c>
      <c r="L39" s="85"/>
      <c r="M39" s="50">
        <f>+IF(H39=0,"",'Ark1'!AA1584)</f>
        <v>10.899513776337116</v>
      </c>
      <c r="N39" s="50">
        <f>+IF(I39=0,"",'Ark1'!AB1584)</f>
        <v>10.457377863351795</v>
      </c>
      <c r="O39" s="94">
        <f>IF(H39=0,"",'Ark1'!U1584)</f>
        <v>61.371747211895915</v>
      </c>
      <c r="P39" s="50">
        <f>IF(H39=0,"",'Ark1'!W1584)</f>
        <v>79.449442379182145</v>
      </c>
      <c r="Q39" s="110"/>
      <c r="R39" s="50">
        <f>IF(H39=0,"",'Ark1'!X1584)</f>
        <v>7.8380144136946077</v>
      </c>
      <c r="S39" s="50">
        <f>IF(H39=0,"",'Ark1'!Y1584)</f>
        <v>1.9480476155132775</v>
      </c>
      <c r="T39" s="50">
        <f>IF(H39=0,"",'Ark1'!Z1584)</f>
        <v>-19.378704364665744</v>
      </c>
      <c r="U39" s="85"/>
      <c r="V39" s="14">
        <f t="shared" si="3"/>
        <v>24.454545454545453</v>
      </c>
      <c r="W39" s="11">
        <f>IF(H39=0,"",'Ark1'!T1584)</f>
        <v>2.342007434944239</v>
      </c>
      <c r="X39" s="50">
        <f>IF(H39=0,"",'Ark1'!V1584)</f>
        <v>86.077402360977402</v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+'Ark1'!C1585</f>
        <v>2024</v>
      </c>
      <c r="C40" s="2">
        <f>+'Ark1'!J1585</f>
        <v>111</v>
      </c>
      <c r="D40" s="2" t="str">
        <f>VLOOKUP(C40,RNR!$A$1:$B$27,2)</f>
        <v>Forus</v>
      </c>
      <c r="E40" s="2">
        <f>+'Ark1'!D1585</f>
        <v>4</v>
      </c>
      <c r="F40" s="2" t="s">
        <v>499</v>
      </c>
      <c r="G40" s="3">
        <f>+'Ark1'!Q1585</f>
        <v>8</v>
      </c>
      <c r="H40" s="266">
        <f>+'Ark1'!R1585</f>
        <v>165</v>
      </c>
      <c r="I40" s="267">
        <f>IF(H40=0,"",'Ark1'!S1585)</f>
        <v>165</v>
      </c>
      <c r="J40" s="85"/>
      <c r="K40" s="50">
        <f>IF(G40=0,"",100*H40/Måned!$G13)</f>
        <v>5.0957381099444099</v>
      </c>
      <c r="L40" s="85"/>
      <c r="M40" s="50">
        <f>+IF(H40=0,"",'Ark1'!AA1585)</f>
        <v>5.0957381099444099</v>
      </c>
      <c r="N40" s="50">
        <f>+IF(I40=0,"",'Ark1'!AB1585)</f>
        <v>5.0328810541825879</v>
      </c>
      <c r="O40" s="94">
        <f>IF(H40=0,"",'Ark1'!U1585)</f>
        <v>61.787878787878803</v>
      </c>
      <c r="P40" s="50">
        <f>IF(H40=0,"",'Ark1'!W1585)</f>
        <v>82.204242424242494</v>
      </c>
      <c r="Q40" s="110"/>
      <c r="R40" s="50">
        <f>IF(H40=0,"",'Ark1'!X1585)</f>
        <v>9.1278285878460981</v>
      </c>
      <c r="S40" s="50">
        <f>IF(H40=0,"",'Ark1'!Y1585)</f>
        <v>1.8083572950385971</v>
      </c>
      <c r="T40" s="50">
        <f>IF(H40=0,"",'Ark1'!Z1585)</f>
        <v>-40.232444172667222</v>
      </c>
      <c r="U40" s="85"/>
      <c r="V40" s="14">
        <f t="shared" si="3"/>
        <v>20.625</v>
      </c>
      <c r="W40" s="11">
        <f>IF(H40=0,"",'Ark1'!T1585)</f>
        <v>1.1878787878787878</v>
      </c>
      <c r="X40" s="50">
        <f>IF(H40=0,"",'Ark1'!V1585)</f>
        <v>89.062017794412142</v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+'Ark1'!C1586</f>
        <v>2024</v>
      </c>
      <c r="C41" s="2">
        <f>+'Ark1'!J1586</f>
        <v>111</v>
      </c>
      <c r="D41" s="2" t="str">
        <f>VLOOKUP(C41,RNR!$A$1:$B$27,2)</f>
        <v>Forus</v>
      </c>
      <c r="E41" s="2">
        <f>+'Ark1'!D1586</f>
        <v>5</v>
      </c>
      <c r="F41" s="2" t="s">
        <v>382</v>
      </c>
      <c r="G41" s="3">
        <f>+'Ark1'!Q1586</f>
        <v>7</v>
      </c>
      <c r="H41" s="266">
        <f>+'Ark1'!R1586</f>
        <v>73</v>
      </c>
      <c r="I41" s="267">
        <f>IF(H41=0,"",'Ark1'!S1586)</f>
        <v>73</v>
      </c>
      <c r="J41" s="85"/>
      <c r="K41" s="50">
        <f>IF(G41=0,"",100*H41/Måned!$G14)</f>
        <v>3.6067193675889326</v>
      </c>
      <c r="L41" s="85"/>
      <c r="M41" s="50">
        <f>+IF(H41=0,"",'Ark1'!AA1586)</f>
        <v>3.6067193675889326</v>
      </c>
      <c r="N41" s="50">
        <f>+IF(I41=0,"",'Ark1'!AB1586)</f>
        <v>3.4112693260386355</v>
      </c>
      <c r="O41" s="94">
        <f>IF(H41=0,"",'Ark1'!U1586)</f>
        <v>61.506849315068493</v>
      </c>
      <c r="P41" s="50">
        <f>IF(H41=0,"",'Ark1'!W1586)</f>
        <v>78.272602739726068</v>
      </c>
      <c r="Q41" s="110"/>
      <c r="R41" s="50">
        <f>IF(H41=0,"",'Ark1'!X1586)</f>
        <v>9.6941340867297825</v>
      </c>
      <c r="S41" s="50">
        <f>IF(H41=0,"",'Ark1'!Y1586)</f>
        <v>1.6143473822090106</v>
      </c>
      <c r="T41" s="50">
        <f>IF(H41=0,"",'Ark1'!Z1586)</f>
        <v>-35.922287078284079</v>
      </c>
      <c r="U41" s="85"/>
      <c r="V41" s="14">
        <f t="shared" si="3"/>
        <v>10.428571428571429</v>
      </c>
      <c r="W41" s="11">
        <f>IF(H41=0,"",'Ark1'!T1586)</f>
        <v>1.3424657534246578</v>
      </c>
      <c r="X41" s="50">
        <f>IF(H41=0,"",'Ark1'!V1586)</f>
        <v>84.802386500244893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+'Ark1'!C1587</f>
        <v>2024</v>
      </c>
      <c r="C42" s="2">
        <f>+'Ark1'!J1587</f>
        <v>111</v>
      </c>
      <c r="D42" s="2" t="str">
        <f>VLOOKUP(C42,RNR!$A$1:$B$27,2)</f>
        <v>Forus</v>
      </c>
      <c r="E42" s="2">
        <f>+'Ark1'!D1587</f>
        <v>6</v>
      </c>
      <c r="F42" s="2" t="s">
        <v>500</v>
      </c>
      <c r="G42" s="3">
        <f>+'Ark1'!Q1587</f>
        <v>5</v>
      </c>
      <c r="H42" s="266">
        <f>+'Ark1'!R1587</f>
        <v>122</v>
      </c>
      <c r="I42" s="267">
        <f>IF(H42=0,"",'Ark1'!S1587)</f>
        <v>122</v>
      </c>
      <c r="J42" s="85"/>
      <c r="K42" s="50">
        <f>IF(G42=0,"",100*H42/Måned!$G15)</f>
        <v>4.4639590193926084</v>
      </c>
      <c r="L42" s="85"/>
      <c r="M42" s="50">
        <f>+IF(H42=0,"",'Ark1'!AA1587)</f>
        <v>4.4639590193926084</v>
      </c>
      <c r="N42" s="50">
        <f>+IF(I42=0,"",'Ark1'!AB1587)</f>
        <v>4.5070999623010861</v>
      </c>
      <c r="O42" s="94">
        <f>IF(H42=0,"",'Ark1'!U1587)</f>
        <v>61.229508196721305</v>
      </c>
      <c r="P42" s="50">
        <f>IF(H42=0,"",'Ark1'!W1587)</f>
        <v>83.49262295081968</v>
      </c>
      <c r="Q42" s="110"/>
      <c r="R42" s="50">
        <f>IF(H42=0,"",'Ark1'!X1587)</f>
        <v>10.431086641858805</v>
      </c>
      <c r="S42" s="50">
        <f>IF(H42=0,"",'Ark1'!Y1587)</f>
        <v>1.7357706525142138</v>
      </c>
      <c r="T42" s="50">
        <f>IF(H42=0,"",'Ark1'!Z1587)</f>
        <v>-37.551840921685226</v>
      </c>
      <c r="U42" s="85"/>
      <c r="V42" s="14">
        <f t="shared" si="3"/>
        <v>24.4</v>
      </c>
      <c r="W42" s="11">
        <f>IF(H42=0,"",'Ark1'!T1587)</f>
        <v>2.2950819672131151</v>
      </c>
      <c r="X42" s="50">
        <f>IF(H42=0,"",'Ark1'!V1587)</f>
        <v>90.457879686695222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+'Ark1'!C1588</f>
        <v>2024</v>
      </c>
      <c r="C43" s="2">
        <f>+'Ark1'!J1588</f>
        <v>111</v>
      </c>
      <c r="D43" s="2" t="str">
        <f>VLOOKUP(C43,RNR!$A$1:$B$27,2)</f>
        <v>Forus</v>
      </c>
      <c r="E43" s="2">
        <f>+'Ark1'!D1588</f>
        <v>7</v>
      </c>
      <c r="F43" s="2" t="s">
        <v>501</v>
      </c>
      <c r="G43" s="3">
        <f>+'Ark1'!Q1588</f>
        <v>10</v>
      </c>
      <c r="H43" s="266">
        <f>+'Ark1'!R1588</f>
        <v>376</v>
      </c>
      <c r="I43" s="267">
        <f>IF(H43=0,"",'Ark1'!S1588)</f>
        <v>376</v>
      </c>
      <c r="J43" s="85"/>
      <c r="K43" s="50">
        <f>IF(G43=0,"",100*H43/Måned!$G16)</f>
        <v>13.859196461481755</v>
      </c>
      <c r="L43" s="85"/>
      <c r="M43" s="50">
        <f>+IF(H43=0,"",'Ark1'!AA1588)</f>
        <v>13.859196461481751</v>
      </c>
      <c r="N43" s="50">
        <f>+IF(I43=0,"",'Ark1'!AB1588)</f>
        <v>13.97838972794106</v>
      </c>
      <c r="O43" s="94">
        <f>IF(H43=0,"",'Ark1'!U1588)</f>
        <v>60.566489361702146</v>
      </c>
      <c r="P43" s="50">
        <f>IF(H43=0,"",'Ark1'!W1588)</f>
        <v>81.553457446808494</v>
      </c>
      <c r="Q43" s="110"/>
      <c r="R43" s="50">
        <f>IF(H43=0,"",'Ark1'!X1588)</f>
        <v>7.8576862196778094</v>
      </c>
      <c r="S43" s="50">
        <f>IF(H43=0,"",'Ark1'!Y1588)</f>
        <v>2.135277254132387</v>
      </c>
      <c r="T43" s="50">
        <f>IF(H43=0,"",'Ark1'!Z1588)</f>
        <v>-24.450320305001803</v>
      </c>
      <c r="U43" s="85"/>
      <c r="V43" s="14">
        <f t="shared" si="3"/>
        <v>37.6</v>
      </c>
      <c r="W43" s="11">
        <f>IF(H43=0,"",'Ark1'!T1588)</f>
        <v>4.0505319148936163</v>
      </c>
      <c r="X43" s="50">
        <f>IF(H43=0,"",'Ark1'!V1588)</f>
        <v>88.356941979207491</v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+'Ark1'!C1589</f>
        <v>2024</v>
      </c>
      <c r="C44" s="2">
        <f>+'Ark1'!J1589</f>
        <v>111</v>
      </c>
      <c r="D44" s="2" t="str">
        <f>VLOOKUP(C44,RNR!$A$1:$B$27,2)</f>
        <v>Forus</v>
      </c>
      <c r="E44" s="2">
        <f>+'Ark1'!D1589</f>
        <v>8</v>
      </c>
      <c r="F44" s="2" t="s">
        <v>502</v>
      </c>
      <c r="G44" s="3">
        <f>+'Ark1'!Q1589</f>
        <v>12</v>
      </c>
      <c r="H44" s="266">
        <f>+'Ark1'!R1589</f>
        <v>326</v>
      </c>
      <c r="I44" s="267">
        <f>IF(H44=0,"",'Ark1'!S1589)</f>
        <v>326</v>
      </c>
      <c r="J44" s="85"/>
      <c r="K44" s="50">
        <f>IF(G44=0,"",100*H44/Måned!$G17)</f>
        <v>10.574116120661694</v>
      </c>
      <c r="L44" s="85"/>
      <c r="M44" s="50">
        <f>+IF(H44=0,"",'Ark1'!AA1589)</f>
        <v>10.574116120661696</v>
      </c>
      <c r="N44" s="50">
        <f>+IF(I44=0,"",'Ark1'!AB1589)</f>
        <v>10.318442655662356</v>
      </c>
      <c r="O44" s="94">
        <f>IF(H44=0,"",'Ark1'!U1589)</f>
        <v>60.033742331288344</v>
      </c>
      <c r="P44" s="50">
        <f>IF(H44=0,"",'Ark1'!W1589)</f>
        <v>79.707975460122682</v>
      </c>
      <c r="Q44" s="110"/>
      <c r="R44" s="50">
        <f>IF(H44=0,"",'Ark1'!X1589)</f>
        <v>10.213617047934489</v>
      </c>
      <c r="S44" s="50">
        <f>IF(H44=0,"",'Ark1'!Y1589)</f>
        <v>1.9850892288485056</v>
      </c>
      <c r="T44" s="50">
        <f>IF(H44=0,"",'Ark1'!Z1589)</f>
        <v>-27.570189282098767</v>
      </c>
      <c r="U44" s="85"/>
      <c r="V44" s="14">
        <f t="shared" si="3"/>
        <v>27.166666666666668</v>
      </c>
      <c r="W44" s="11">
        <f>IF(H44=0,"",'Ark1'!T1589)</f>
        <v>4.9202453987730062</v>
      </c>
      <c r="X44" s="50">
        <f>IF(H44=0,"",'Ark1'!V1589)</f>
        <v>86.357503207066898</v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+'Ark1'!C1590</f>
        <v>2024</v>
      </c>
      <c r="C45" s="2">
        <f>+'Ark1'!J1590</f>
        <v>111</v>
      </c>
      <c r="D45" s="2" t="str">
        <f>VLOOKUP(C45,RNR!$A$1:$B$27,2)</f>
        <v>Forus</v>
      </c>
      <c r="E45" s="2">
        <f>+'Ark1'!D1590</f>
        <v>9</v>
      </c>
      <c r="F45" s="2" t="s">
        <v>503</v>
      </c>
      <c r="G45" s="3">
        <f>+'Ark1'!Q1590</f>
        <v>8</v>
      </c>
      <c r="H45" s="266">
        <f>+'Ark1'!R1590</f>
        <v>122</v>
      </c>
      <c r="I45" s="267">
        <f>IF(H45=0,"",'Ark1'!S1590)</f>
        <v>122</v>
      </c>
      <c r="J45" s="85"/>
      <c r="K45" s="50">
        <f>IF(G45=0,"",100*H45/Måned!$G18)</f>
        <v>4.6887009992313606</v>
      </c>
      <c r="L45" s="85"/>
      <c r="M45" s="50">
        <f>+IF(H45=0,"",'Ark1'!AA1590)</f>
        <v>4.6887009992313606</v>
      </c>
      <c r="N45" s="50">
        <f>+IF(I45=0,"",'Ark1'!AB1590)</f>
        <v>4.8051544972334952</v>
      </c>
      <c r="O45" s="94">
        <f>IF(H45=0,"",'Ark1'!U1590)</f>
        <v>60.172131147541009</v>
      </c>
      <c r="P45" s="50">
        <f>IF(H45=0,"",'Ark1'!W1590)</f>
        <v>84.389344262295054</v>
      </c>
      <c r="Q45" s="110"/>
      <c r="R45" s="50">
        <f>IF(H45=0,"",'Ark1'!X1590)</f>
        <v>8.7535080309950377</v>
      </c>
      <c r="S45" s="50">
        <f>IF(H45=0,"",'Ark1'!Y1590)</f>
        <v>1.9235069702936072</v>
      </c>
      <c r="T45" s="50">
        <f>IF(H45=0,"",'Ark1'!Z1590)</f>
        <v>-31.413037833585868</v>
      </c>
      <c r="U45" s="85"/>
      <c r="V45" s="14">
        <f t="shared" si="3"/>
        <v>15.25</v>
      </c>
      <c r="W45" s="11">
        <f>IF(H45=0,"",'Ark1'!T1590)</f>
        <v>4.5901639344262302</v>
      </c>
      <c r="X45" s="50">
        <f>IF(H45=0,"",'Ark1'!V1590)</f>
        <v>91.429408734880894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2">
        <f>+'Ark1'!C1591</f>
        <v>2024</v>
      </c>
      <c r="C46" s="2">
        <f>+'Ark1'!J1591</f>
        <v>111</v>
      </c>
      <c r="D46" s="2" t="str">
        <f>VLOOKUP(C46,RNR!$A$1:$B$27,2)</f>
        <v>Forus</v>
      </c>
      <c r="E46" s="2">
        <f>+'Ark1'!D1591</f>
        <v>10</v>
      </c>
      <c r="F46" s="2" t="s">
        <v>504</v>
      </c>
      <c r="G46" s="3">
        <f>+'Ark1'!Q1591</f>
        <v>15</v>
      </c>
      <c r="H46" s="266">
        <f>+'Ark1'!R1591</f>
        <v>441</v>
      </c>
      <c r="I46" s="267">
        <f>IF(H46=0,"",'Ark1'!S1591)</f>
        <v>441</v>
      </c>
      <c r="J46" s="85"/>
      <c r="K46" s="50">
        <f>IF(G46=0,"",100*H46/Måned!$G19)</f>
        <v>17.11292200232829</v>
      </c>
      <c r="L46" s="85"/>
      <c r="M46" s="50">
        <f>+IF(H46=0,"",'Ark1'!AA1591)</f>
        <v>17.112922002328293</v>
      </c>
      <c r="N46" s="50">
        <f>+IF(I46=0,"",'Ark1'!AB1591)</f>
        <v>17.275731349956462</v>
      </c>
      <c r="O46" s="94">
        <f>IF(H46=0,"",'Ark1'!U1591)</f>
        <v>59.836734693877553</v>
      </c>
      <c r="P46" s="50">
        <f>IF(H46=0,"",'Ark1'!W1591)</f>
        <v>83.765986394557828</v>
      </c>
      <c r="Q46" s="110"/>
      <c r="R46" s="50">
        <f>IF(H46=0,"",'Ark1'!X1591)</f>
        <v>7.9801184068071427</v>
      </c>
      <c r="S46" s="50">
        <f>IF(H46=0,"",'Ark1'!Y1591)</f>
        <v>2.3212734492539946</v>
      </c>
      <c r="T46" s="50">
        <f>IF(H46=0,"",'Ark1'!Z1591)</f>
        <v>-13.588387187563512</v>
      </c>
      <c r="U46" s="85"/>
      <c r="V46" s="14">
        <f t="shared" si="3"/>
        <v>29.4</v>
      </c>
      <c r="W46" s="11">
        <f>IF(H46=0,"",'Ark1'!T1591)</f>
        <v>5.4308390022675743</v>
      </c>
      <c r="X46" s="50">
        <f>IF(H46=0,"",'Ark1'!V1591)</f>
        <v>90.754048098112477</v>
      </c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+'Ark1'!C1592</f>
        <v>2024</v>
      </c>
      <c r="C47" s="2">
        <f>+'Ark1'!J1592</f>
        <v>111</v>
      </c>
      <c r="D47" s="2" t="str">
        <f>VLOOKUP(C47,RNR!$A$1:$B$27,2)</f>
        <v>Forus</v>
      </c>
      <c r="E47" s="2">
        <f>+'Ark1'!D1592</f>
        <v>11</v>
      </c>
      <c r="F47" s="2" t="s">
        <v>505</v>
      </c>
      <c r="G47" s="3">
        <f>+'Ark1'!Q1592</f>
        <v>7</v>
      </c>
      <c r="H47" s="266">
        <f>+'Ark1'!R1592</f>
        <v>102</v>
      </c>
      <c r="I47" s="267">
        <f>IF(H47=0,"",'Ark1'!S1592)</f>
        <v>102</v>
      </c>
      <c r="J47" s="85"/>
      <c r="K47" s="50">
        <f>IF(G47=0,"",100*H47/Måned!$G20)</f>
        <v>3.5003431708991077</v>
      </c>
      <c r="L47" s="85"/>
      <c r="M47" s="50">
        <f>+IF(H47=0,"",'Ark1'!AA1592)</f>
        <v>3.5003431708991091</v>
      </c>
      <c r="N47" s="50">
        <f>+IF(I47=0,"",'Ark1'!AB1592)</f>
        <v>3.6292192198493129</v>
      </c>
      <c r="O47" s="94">
        <f>IF(H47=0,"",'Ark1'!U1592)</f>
        <v>61.04901960784315</v>
      </c>
      <c r="P47" s="50">
        <f>IF(H47=0,"",'Ark1'!W1592)</f>
        <v>86.483333333333306</v>
      </c>
      <c r="Q47" s="110"/>
      <c r="R47" s="50">
        <f>IF(H47=0,"",'Ark1'!X1592)</f>
        <v>7.1968141553699354</v>
      </c>
      <c r="S47" s="50">
        <f>IF(H47=0,"",'Ark1'!Y1592)</f>
        <v>1.9522608863169324</v>
      </c>
      <c r="T47" s="50">
        <f>IF(H47=0,"",'Ark1'!Z1592)</f>
        <v>-42.810278409036627</v>
      </c>
      <c r="U47" s="85"/>
      <c r="V47" s="14">
        <f t="shared" si="3"/>
        <v>14.571428571428571</v>
      </c>
      <c r="W47" s="11">
        <f>IF(H47=0,"",'Ark1'!T1592)</f>
        <v>2.4705882352941178</v>
      </c>
      <c r="X47" s="50">
        <f>IF(H47=0,"",'Ark1'!V1592)</f>
        <v>93.698085951607041</v>
      </c>
      <c r="Y47" s="37"/>
      <c r="Z47" s="4"/>
      <c r="AA47" s="5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+'Ark1'!C1593</f>
        <v>2024</v>
      </c>
      <c r="C48" s="2">
        <f>+'Ark1'!J1593</f>
        <v>111</v>
      </c>
      <c r="D48" s="2" t="str">
        <f>VLOOKUP(C48,RNR!$A$1:$B$27,2)</f>
        <v>Forus</v>
      </c>
      <c r="E48" s="2">
        <f>+'Ark1'!D1593</f>
        <v>12</v>
      </c>
      <c r="F48" s="2" t="s">
        <v>506</v>
      </c>
      <c r="G48" s="3">
        <f>+'Ark1'!Q1593</f>
        <v>7</v>
      </c>
      <c r="H48" s="266">
        <f>+'Ark1'!R1593</f>
        <v>28</v>
      </c>
      <c r="I48" s="267">
        <f>IF(H48=0,"",'Ark1'!S1593)</f>
        <v>28</v>
      </c>
      <c r="J48" s="85"/>
      <c r="K48" s="50">
        <f>IF(G48=0,"",100*H48/Måned!$G21)</f>
        <v>1.2037833190025795</v>
      </c>
      <c r="L48" s="85"/>
      <c r="M48" s="50">
        <f>+IF(H48=0,"",'Ark1'!AA1593)</f>
        <v>1.2037833190025797</v>
      </c>
      <c r="N48" s="50">
        <f>+IF(I48=0,"",'Ark1'!AB1593)</f>
        <v>1.2715373427553625</v>
      </c>
      <c r="O48" s="94">
        <f>IF(H48=0,"",'Ark1'!U1593)</f>
        <v>59.821428571428562</v>
      </c>
      <c r="P48" s="50">
        <f>IF(H48=0,"",'Ark1'!W1593)</f>
        <v>85.271428571428615</v>
      </c>
      <c r="Q48" s="110"/>
      <c r="R48" s="50">
        <f>IF(H48=0,"",'Ark1'!X1593)</f>
        <v>13.720262834395673</v>
      </c>
      <c r="S48" s="50">
        <f>IF(H48=0,"",'Ark1'!Y1593)</f>
        <v>2.2369234521129329</v>
      </c>
      <c r="T48" s="50">
        <f>IF(H48=0,"",'Ark1'!Z1593)</f>
        <v>-21.998278063778265</v>
      </c>
      <c r="U48" s="85"/>
      <c r="V48" s="14">
        <f t="shared" si="3"/>
        <v>4</v>
      </c>
      <c r="W48" s="11">
        <f>IF(H48=0,"",'Ark1'!T1593)</f>
        <v>6.8928571428571441</v>
      </c>
      <c r="X48" s="50">
        <f>IF(H48=0,"",'Ark1'!V1593)</f>
        <v>92.385079709023358</v>
      </c>
      <c r="Y48" s="37"/>
      <c r="Z48" s="4"/>
      <c r="AA48" s="5"/>
      <c r="AB48" s="50"/>
      <c r="AC48" s="4"/>
      <c r="AD48"/>
      <c r="AE48"/>
      <c r="AF48"/>
      <c r="AG48"/>
      <c r="AH48"/>
      <c r="AI48"/>
      <c r="AJ48"/>
    </row>
    <row r="49" spans="1:36" ht="15.6">
      <c r="A49" s="37"/>
      <c r="B49" s="37"/>
      <c r="C49" s="37"/>
      <c r="D49" s="37"/>
      <c r="E49" s="37"/>
      <c r="F49" s="37"/>
      <c r="G49" s="37"/>
      <c r="H49" s="269"/>
      <c r="I49" s="269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4"/>
      <c r="AA49" s="5"/>
      <c r="AB49" s="50"/>
      <c r="AC49" s="4"/>
      <c r="AD49"/>
      <c r="AE49"/>
      <c r="AF49"/>
      <c r="AG49"/>
      <c r="AH49"/>
      <c r="AI49"/>
      <c r="AJ49"/>
    </row>
    <row r="50" spans="1:36" ht="15.6">
      <c r="A50" s="37"/>
      <c r="B50" s="2">
        <f>+'Ark1'!C1594</f>
        <v>2024</v>
      </c>
      <c r="C50" s="2">
        <f>+'Ark1'!J1594</f>
        <v>116</v>
      </c>
      <c r="D50" s="2" t="str">
        <f>VLOOKUP(C50,RNR!$A$1:$B$27,2)</f>
        <v>Sandeid</v>
      </c>
      <c r="E50" s="2">
        <f>+'Ark1'!D1594</f>
        <v>1</v>
      </c>
      <c r="F50" s="2" t="s">
        <v>496</v>
      </c>
      <c r="G50" s="3">
        <f>+'Ark1'!Q1594</f>
        <v>5</v>
      </c>
      <c r="H50" s="267">
        <f>+'Ark1'!R1594</f>
        <v>31</v>
      </c>
      <c r="I50" s="267">
        <f>IF(H50=0,"",'Ark1'!S1594)</f>
        <v>31</v>
      </c>
      <c r="J50" s="85"/>
      <c r="K50" s="50">
        <f>IF(G50=0,"",100*H50/Måned!$G10)</f>
        <v>1.1619190404797601</v>
      </c>
      <c r="L50" s="85"/>
      <c r="M50" s="50">
        <f>+IF(H50=0,"",'Ark1'!AA1594)</f>
        <v>1.1619190404797599</v>
      </c>
      <c r="N50" s="50">
        <f>+IF(I50=0,"",'Ark1'!AB1594)</f>
        <v>1.0912416536439835</v>
      </c>
      <c r="O50" s="94">
        <f>IF(H50=0,"",'Ark1'!U1594)</f>
        <v>60.741935483870975</v>
      </c>
      <c r="P50" s="50">
        <f>IF(H50=0,"",'Ark1'!W1594)</f>
        <v>79.290322580645153</v>
      </c>
      <c r="Q50" s="110"/>
      <c r="R50" s="50">
        <f>IF(H50=0,"",'Ark1'!X1594)</f>
        <v>9.3489469767113889</v>
      </c>
      <c r="S50" s="50">
        <f>IF(H50=0,"",'Ark1'!Y1594)</f>
        <v>2.0314898701721162</v>
      </c>
      <c r="T50" s="50">
        <f>IF(H50=0,"",'Ark1'!Z1594)</f>
        <v>-33.167518155495415</v>
      </c>
      <c r="U50" s="85"/>
      <c r="V50" s="14">
        <f t="shared" si="3"/>
        <v>6.2</v>
      </c>
      <c r="W50" s="11">
        <f>IF(H50=0,"",'Ark1'!T1594)</f>
        <v>4.5161290322580641</v>
      </c>
      <c r="X50" s="50">
        <f>IF(H50=0,"",'Ark1'!V1594)</f>
        <v>85.905008213050053</v>
      </c>
      <c r="Y50" s="37"/>
      <c r="Z50" s="11"/>
      <c r="AA50" s="11"/>
      <c r="AB50" s="50"/>
      <c r="AC50" s="4"/>
      <c r="AD50"/>
      <c r="AE50"/>
      <c r="AF50"/>
      <c r="AG50"/>
      <c r="AH50"/>
      <c r="AI50"/>
      <c r="AJ50"/>
    </row>
    <row r="51" spans="1:36" ht="15.6">
      <c r="A51" s="37"/>
      <c r="B51" s="2">
        <f>+'Ark1'!C1595</f>
        <v>2024</v>
      </c>
      <c r="C51" s="2">
        <f>+'Ark1'!J1595</f>
        <v>116</v>
      </c>
      <c r="D51" s="2" t="str">
        <f>VLOOKUP(C51,RNR!$A$1:$B$27,2)</f>
        <v>Sandeid</v>
      </c>
      <c r="E51" s="2">
        <f>+'Ark1'!D1595</f>
        <v>2</v>
      </c>
      <c r="F51" s="2" t="s">
        <v>497</v>
      </c>
      <c r="G51" s="3">
        <f>+'Ark1'!Q1595</f>
        <v>4</v>
      </c>
      <c r="H51" s="267">
        <f>+'Ark1'!R1595</f>
        <v>223</v>
      </c>
      <c r="I51" s="267">
        <f>IF(H51=0,"",'Ark1'!S1595)</f>
        <v>223</v>
      </c>
      <c r="J51" s="85"/>
      <c r="K51" s="50">
        <f>IF(G51=0,"",100*H51/Måned!$G11)</f>
        <v>10.367271036727104</v>
      </c>
      <c r="L51" s="85"/>
      <c r="M51" s="50">
        <f>+IF(H51=0,"",'Ark1'!AA1595)</f>
        <v>10.367271036727105</v>
      </c>
      <c r="N51" s="50">
        <f>+IF(I51=0,"",'Ark1'!AB1595)</f>
        <v>10.053942487879336</v>
      </c>
      <c r="O51" s="94">
        <f>IF(H51=0,"",'Ark1'!U1595)</f>
        <v>60.591928251121089</v>
      </c>
      <c r="P51" s="50">
        <f>IF(H51=0,"",'Ark1'!W1595)</f>
        <v>80.428699551569522</v>
      </c>
      <c r="Q51" s="110"/>
      <c r="R51" s="50">
        <f>IF(H51=0,"",'Ark1'!X1595)</f>
        <v>8.1568085739166722</v>
      </c>
      <c r="S51" s="50">
        <f>IF(H51=0,"",'Ark1'!Y1595)</f>
        <v>2.2549054357112226</v>
      </c>
      <c r="T51" s="50">
        <f>IF(H51=0,"",'Ark1'!Z1595)</f>
        <v>-45.823279643129155</v>
      </c>
      <c r="U51" s="85"/>
      <c r="V51" s="14">
        <f t="shared" ref="V51:V61" si="4">+(IF(H51=0,"",I51/G51))</f>
        <v>55.75</v>
      </c>
      <c r="W51" s="11">
        <f>IF(H51=0,"",'Ark1'!T1595)</f>
        <v>4.1659192825112115</v>
      </c>
      <c r="X51" s="50">
        <f>IF(H51=0,"",'Ark1'!V1595)</f>
        <v>87.138352710259483</v>
      </c>
      <c r="Y51" s="37"/>
      <c r="Z51" s="11"/>
      <c r="AA51" s="11"/>
      <c r="AB51" s="50"/>
      <c r="AC51" s="4"/>
      <c r="AD51"/>
      <c r="AE51"/>
      <c r="AF51"/>
      <c r="AG51"/>
      <c r="AH51"/>
      <c r="AI51"/>
      <c r="AJ51"/>
    </row>
    <row r="52" spans="1:36" ht="15.6">
      <c r="A52" s="37"/>
      <c r="B52" s="2">
        <f>+'Ark1'!C1596</f>
        <v>2024</v>
      </c>
      <c r="C52" s="2">
        <f>+'Ark1'!J1596</f>
        <v>116</v>
      </c>
      <c r="D52" s="2" t="str">
        <f>VLOOKUP(C52,RNR!$A$1:$B$27,2)</f>
        <v>Sandeid</v>
      </c>
      <c r="E52" s="2">
        <f>+'Ark1'!D1596</f>
        <v>3</v>
      </c>
      <c r="F52" s="2" t="s">
        <v>498</v>
      </c>
      <c r="G52" s="3">
        <f>+'Ark1'!Q1596</f>
        <v>7</v>
      </c>
      <c r="H52" s="267">
        <f>+'Ark1'!R1596</f>
        <v>151</v>
      </c>
      <c r="I52" s="267">
        <f>IF(H52=0,"",'Ark1'!S1596)</f>
        <v>151</v>
      </c>
      <c r="J52" s="85"/>
      <c r="K52" s="50">
        <f>IF(G52=0,"",100*H52/Måned!$G12)</f>
        <v>6.118314424635332</v>
      </c>
      <c r="L52" s="85"/>
      <c r="M52" s="50">
        <f>+IF(H52=0,"",'Ark1'!AA1596)</f>
        <v>6.118314424635332</v>
      </c>
      <c r="N52" s="50">
        <f>+IF(I52=0,"",'Ark1'!AB1596)</f>
        <v>5.5384434718148086</v>
      </c>
      <c r="O52" s="94">
        <f>IF(H52=0,"",'Ark1'!U1596)</f>
        <v>61.331125827814574</v>
      </c>
      <c r="P52" s="50">
        <f>IF(H52=0,"",'Ark1'!W1596)</f>
        <v>74.960264900662224</v>
      </c>
      <c r="Q52" s="110"/>
      <c r="R52" s="50">
        <f>IF(H52=0,"",'Ark1'!X1596)</f>
        <v>9.5039349081198683</v>
      </c>
      <c r="S52" s="50">
        <f>IF(H52=0,"",'Ark1'!Y1596)</f>
        <v>2.3995635759505598</v>
      </c>
      <c r="T52" s="50">
        <f>IF(H52=0,"",'Ark1'!Z1596)</f>
        <v>-50.226896130913261</v>
      </c>
      <c r="U52" s="85"/>
      <c r="V52" s="14">
        <f t="shared" si="4"/>
        <v>21.571428571428573</v>
      </c>
      <c r="W52" s="11">
        <f>IF(H52=0,"",'Ark1'!T1596)</f>
        <v>2.741721854304636</v>
      </c>
      <c r="X52" s="50">
        <f>IF(H52=0,"",'Ark1'!V1596)</f>
        <v>81.213721452505126</v>
      </c>
      <c r="Y52" s="37"/>
      <c r="Z52" s="11"/>
      <c r="AA52" s="11"/>
      <c r="AB52" s="50"/>
      <c r="AC52" s="4"/>
      <c r="AD52"/>
      <c r="AE52"/>
      <c r="AF52"/>
      <c r="AG52"/>
      <c r="AH52"/>
      <c r="AI52"/>
      <c r="AJ52"/>
    </row>
    <row r="53" spans="1:36" ht="15.6">
      <c r="A53" s="37"/>
      <c r="B53" s="2">
        <f>+'Ark1'!C1597</f>
        <v>2024</v>
      </c>
      <c r="C53" s="2">
        <f>+'Ark1'!J1597</f>
        <v>116</v>
      </c>
      <c r="D53" s="2" t="str">
        <f>VLOOKUP(C53,RNR!$A$1:$B$27,2)</f>
        <v>Sandeid</v>
      </c>
      <c r="E53" s="2">
        <f>+'Ark1'!D1597</f>
        <v>4</v>
      </c>
      <c r="F53" s="2" t="s">
        <v>499</v>
      </c>
      <c r="G53" s="3">
        <f>+'Ark1'!Q1597</f>
        <v>4</v>
      </c>
      <c r="H53" s="267">
        <f>+'Ark1'!R1597</f>
        <v>277</v>
      </c>
      <c r="I53" s="267">
        <f>IF(H53=0,"",'Ark1'!S1597)</f>
        <v>277</v>
      </c>
      <c r="J53" s="85"/>
      <c r="K53" s="50">
        <f>IF(G53=0,"",100*H53/Måned!$G13)</f>
        <v>8.554663372452131</v>
      </c>
      <c r="L53" s="85"/>
      <c r="M53" s="50">
        <f>+IF(H53=0,"",'Ark1'!AA1597)</f>
        <v>8.5546633724521293</v>
      </c>
      <c r="N53" s="50">
        <f>+IF(I53=0,"",'Ark1'!AB1597)</f>
        <v>8.6360865256137469</v>
      </c>
      <c r="O53" s="94">
        <f>IF(H53=0,"",'Ark1'!U1597)</f>
        <v>60.101083032490983</v>
      </c>
      <c r="P53" s="50">
        <f>IF(H53=0,"",'Ark1'!W1597)</f>
        <v>84.023104693140766</v>
      </c>
      <c r="Q53" s="110"/>
      <c r="R53" s="50">
        <f>IF(H53=0,"",'Ark1'!X1597)</f>
        <v>7.8987848377601857</v>
      </c>
      <c r="S53" s="50">
        <f>IF(H53=0,"",'Ark1'!Y1597)</f>
        <v>2.2442623795992742</v>
      </c>
      <c r="T53" s="50">
        <f>IF(H53=0,"",'Ark1'!Z1597)</f>
        <v>-42.256479436812405</v>
      </c>
      <c r="U53" s="85"/>
      <c r="V53" s="14">
        <f t="shared" si="4"/>
        <v>69.25</v>
      </c>
      <c r="W53" s="11">
        <f>IF(H53=0,"",'Ark1'!T1597)</f>
        <v>4.8303249097472927</v>
      </c>
      <c r="X53" s="50">
        <f>IF(H53=0,"",'Ark1'!V1597)</f>
        <v>91.032616135580483</v>
      </c>
      <c r="Y53" s="37"/>
      <c r="Z53" s="11"/>
      <c r="AA53" s="11"/>
      <c r="AB53" s="50"/>
      <c r="AC53" s="4"/>
      <c r="AD53"/>
      <c r="AE53"/>
      <c r="AF53"/>
      <c r="AG53"/>
      <c r="AH53"/>
      <c r="AI53"/>
      <c r="AJ53"/>
    </row>
    <row r="54" spans="1:36" ht="15.6">
      <c r="A54" s="37"/>
      <c r="B54" s="2">
        <f>+'Ark1'!C1598</f>
        <v>2024</v>
      </c>
      <c r="C54" s="2">
        <f>+'Ark1'!J1598</f>
        <v>116</v>
      </c>
      <c r="D54" s="2" t="str">
        <f>VLOOKUP(C54,RNR!$A$1:$B$27,2)</f>
        <v>Sandeid</v>
      </c>
      <c r="E54" s="2">
        <f>+'Ark1'!D1598</f>
        <v>5</v>
      </c>
      <c r="F54" s="2" t="s">
        <v>382</v>
      </c>
      <c r="G54" s="3">
        <f>+'Ark1'!Q1598</f>
        <v>6</v>
      </c>
      <c r="H54" s="267">
        <f>+'Ark1'!R1598</f>
        <v>259</v>
      </c>
      <c r="I54" s="267">
        <f>IF(H54=0,"",'Ark1'!S1598)</f>
        <v>259</v>
      </c>
      <c r="J54" s="85"/>
      <c r="K54" s="50">
        <f>IF(G54=0,"",100*H54/Måned!$G14)</f>
        <v>12.796442687747035</v>
      </c>
      <c r="L54" s="85"/>
      <c r="M54" s="50">
        <f>+IF(H54=0,"",'Ark1'!AA1598)</f>
        <v>12.796442687747035</v>
      </c>
      <c r="N54" s="50">
        <f>+IF(I54=0,"",'Ark1'!AB1598)</f>
        <v>12.374216943570977</v>
      </c>
      <c r="O54" s="94">
        <f>IF(H54=0,"",'Ark1'!U1598)</f>
        <v>60.710424710424704</v>
      </c>
      <c r="P54" s="50">
        <f>IF(H54=0,"",'Ark1'!W1598)</f>
        <v>80.02664092664098</v>
      </c>
      <c r="Q54" s="110"/>
      <c r="R54" s="50">
        <f>IF(H54=0,"",'Ark1'!X1598)</f>
        <v>8.017361994435948</v>
      </c>
      <c r="S54" s="50">
        <f>IF(H54=0,"",'Ark1'!Y1598)</f>
        <v>2.0545475065537904</v>
      </c>
      <c r="T54" s="50">
        <f>IF(H54=0,"",'Ark1'!Z1598)</f>
        <v>-43.769048079271158</v>
      </c>
      <c r="U54" s="85"/>
      <c r="V54" s="14">
        <f t="shared" si="4"/>
        <v>43.166666666666664</v>
      </c>
      <c r="W54" s="11">
        <f>IF(H54=0,"",'Ark1'!T1598)</f>
        <v>3.2741312741312742</v>
      </c>
      <c r="X54" s="50">
        <f>IF(H54=0,"",'Ark1'!V1598)</f>
        <v>86.702752899935987</v>
      </c>
      <c r="Y54" s="37"/>
      <c r="Z54" s="11"/>
      <c r="AA54" s="11"/>
      <c r="AB54" s="50"/>
      <c r="AC54" s="4"/>
      <c r="AD54"/>
      <c r="AE54"/>
      <c r="AF54"/>
      <c r="AG54"/>
      <c r="AH54"/>
      <c r="AI54"/>
      <c r="AJ54"/>
    </row>
    <row r="55" spans="1:36" ht="15.6">
      <c r="A55" s="37"/>
      <c r="B55" s="2">
        <f>+'Ark1'!C1599</f>
        <v>2024</v>
      </c>
      <c r="C55" s="2">
        <f>+'Ark1'!J1599</f>
        <v>116</v>
      </c>
      <c r="D55" s="2" t="str">
        <f>VLOOKUP(C55,RNR!$A$1:$B$27,2)</f>
        <v>Sandeid</v>
      </c>
      <c r="E55" s="2">
        <f>+'Ark1'!D1599</f>
        <v>6</v>
      </c>
      <c r="F55" s="2" t="s">
        <v>500</v>
      </c>
      <c r="G55" s="3">
        <f>+'Ark1'!Q1599</f>
        <v>5</v>
      </c>
      <c r="H55" s="267">
        <f>+'Ark1'!R1599</f>
        <v>134</v>
      </c>
      <c r="I55" s="267">
        <f>IF(H55=0,"",'Ark1'!S1599)</f>
        <v>133</v>
      </c>
      <c r="J55" s="85"/>
      <c r="K55" s="50">
        <f>IF(G55=0,"",100*H55/Måned!$G15)</f>
        <v>4.903036955726308</v>
      </c>
      <c r="L55" s="85"/>
      <c r="M55" s="50">
        <f>+IF(H55=0,"",'Ark1'!AA1599)</f>
        <v>4.9030369557263054</v>
      </c>
      <c r="N55" s="50">
        <f>+IF(I55=0,"",'Ark1'!AB1599)</f>
        <v>4.7381606823326612</v>
      </c>
      <c r="O55" s="94">
        <f>IF(H55=0,"",'Ark1'!U1599)</f>
        <v>60.924812030075181</v>
      </c>
      <c r="P55" s="50">
        <f>IF(H55=0,"",'Ark1'!W1599)</f>
        <v>80.513533834586497</v>
      </c>
      <c r="Q55" s="110"/>
      <c r="R55" s="50">
        <f>IF(H55=0,"",'Ark1'!X1599)</f>
        <v>10.956700713240487</v>
      </c>
      <c r="S55" s="50">
        <f>IF(H55=0,"",'Ark1'!Y1599)</f>
        <v>2.6602732070402024</v>
      </c>
      <c r="T55" s="50">
        <f>IF(H55=0,"",'Ark1'!Z1599)</f>
        <v>-46.98541526406165</v>
      </c>
      <c r="U55" s="85"/>
      <c r="V55" s="14">
        <f t="shared" si="4"/>
        <v>26.6</v>
      </c>
      <c r="W55" s="11">
        <f>IF(H55=0,"",'Ark1'!T1599)</f>
        <v>3.1940298507462694</v>
      </c>
      <c r="X55" s="50">
        <f>IF(H55=0,"",'Ark1'!V1599)</f>
        <v>87.556920470189596</v>
      </c>
      <c r="Y55" s="37"/>
      <c r="Z55" s="11"/>
      <c r="AA55" s="11"/>
      <c r="AB55" s="50"/>
      <c r="AC55" s="4"/>
      <c r="AD55"/>
      <c r="AE55"/>
      <c r="AF55"/>
      <c r="AG55"/>
      <c r="AH55"/>
      <c r="AI55"/>
      <c r="AJ55"/>
    </row>
    <row r="56" spans="1:36" ht="15.6">
      <c r="A56" s="37"/>
      <c r="B56" s="2">
        <f>+'Ark1'!C1600</f>
        <v>2024</v>
      </c>
      <c r="C56" s="2">
        <f>+'Ark1'!J1600</f>
        <v>116</v>
      </c>
      <c r="D56" s="2" t="str">
        <f>VLOOKUP(C56,RNR!$A$1:$B$27,2)</f>
        <v>Sandeid</v>
      </c>
      <c r="E56" s="2">
        <f>+'Ark1'!D1600</f>
        <v>7</v>
      </c>
      <c r="F56" s="2" t="s">
        <v>501</v>
      </c>
      <c r="G56" s="3">
        <f>+'Ark1'!Q1600</f>
        <v>0</v>
      </c>
      <c r="H56" s="267">
        <f>+'Ark1'!R1600</f>
        <v>0</v>
      </c>
      <c r="I56" s="267" t="str">
        <f>IF(H56=0,"",'Ark1'!S1600)</f>
        <v/>
      </c>
      <c r="J56" s="85"/>
      <c r="K56" s="50" t="str">
        <f>IF(G56=0,"",100*H56/Måned!$G16)</f>
        <v/>
      </c>
      <c r="L56" s="85"/>
      <c r="M56" s="50" t="str">
        <f>+IF(H56=0,"",'Ark1'!AA1600)</f>
        <v/>
      </c>
      <c r="N56" s="50">
        <f>+IF(I56=0,"",'Ark1'!AB1600)</f>
        <v>0</v>
      </c>
      <c r="O56" s="94" t="str">
        <f>IF(H56=0,"",'Ark1'!U1600)</f>
        <v/>
      </c>
      <c r="P56" s="50" t="str">
        <f>IF(H56=0,"",'Ark1'!W1600)</f>
        <v/>
      </c>
      <c r="Q56" s="110"/>
      <c r="R56" s="50" t="str">
        <f>IF(H56=0,"",'Ark1'!X1600)</f>
        <v/>
      </c>
      <c r="S56" s="50" t="str">
        <f>IF(H56=0,"",'Ark1'!Y1600)</f>
        <v/>
      </c>
      <c r="T56" s="50" t="str">
        <f>IF(H56=0,"",'Ark1'!Z1600)</f>
        <v/>
      </c>
      <c r="U56" s="85"/>
      <c r="V56" s="14" t="str">
        <f t="shared" si="4"/>
        <v/>
      </c>
      <c r="W56" s="11" t="str">
        <f>IF(H56=0,"",'Ark1'!T1600)</f>
        <v/>
      </c>
      <c r="X56" s="50" t="str">
        <f>IF(H56=0,"",'Ark1'!V1600)</f>
        <v/>
      </c>
      <c r="Y56" s="37"/>
      <c r="Z56" s="11"/>
      <c r="AA56" s="11"/>
      <c r="AB56" s="50"/>
      <c r="AC56" s="4"/>
      <c r="AD56"/>
      <c r="AE56"/>
      <c r="AF56"/>
      <c r="AG56"/>
      <c r="AH56"/>
      <c r="AI56"/>
      <c r="AJ56"/>
    </row>
    <row r="57" spans="1:36" ht="15.6">
      <c r="A57" s="37"/>
      <c r="B57" s="2">
        <f>+'Ark1'!C1601</f>
        <v>2024</v>
      </c>
      <c r="C57" s="2">
        <f>+'Ark1'!J1601</f>
        <v>116</v>
      </c>
      <c r="D57" s="2" t="str">
        <f>VLOOKUP(C57,RNR!$A$1:$B$27,2)</f>
        <v>Sandeid</v>
      </c>
      <c r="E57" s="2">
        <f>+'Ark1'!D1601</f>
        <v>8</v>
      </c>
      <c r="F57" s="2" t="s">
        <v>502</v>
      </c>
      <c r="G57" s="3">
        <f>+'Ark1'!Q1601</f>
        <v>0</v>
      </c>
      <c r="H57" s="267">
        <f>+'Ark1'!R1601</f>
        <v>0</v>
      </c>
      <c r="I57" s="267" t="str">
        <f>IF(H57=0,"",'Ark1'!S1601)</f>
        <v/>
      </c>
      <c r="J57" s="85"/>
      <c r="K57" s="50" t="str">
        <f>IF(G57=0,"",100*H57/Måned!$G17)</f>
        <v/>
      </c>
      <c r="L57" s="85"/>
      <c r="M57" s="50" t="str">
        <f>+IF(H57=0,"",'Ark1'!AA1601)</f>
        <v/>
      </c>
      <c r="N57" s="50">
        <f>+IF(I57=0,"",'Ark1'!AB1601)</f>
        <v>0</v>
      </c>
      <c r="O57" s="94" t="str">
        <f>IF(H57=0,"",'Ark1'!U1601)</f>
        <v/>
      </c>
      <c r="P57" s="50" t="str">
        <f>IF(H57=0,"",'Ark1'!W1601)</f>
        <v/>
      </c>
      <c r="Q57" s="110"/>
      <c r="R57" s="50" t="str">
        <f>IF(H57=0,"",'Ark1'!X1601)</f>
        <v/>
      </c>
      <c r="S57" s="50" t="str">
        <f>IF(H57=0,"",'Ark1'!Y1601)</f>
        <v/>
      </c>
      <c r="T57" s="50" t="str">
        <f>IF(H57=0,"",'Ark1'!Z1601)</f>
        <v/>
      </c>
      <c r="U57" s="85"/>
      <c r="V57" s="14" t="str">
        <f t="shared" si="4"/>
        <v/>
      </c>
      <c r="W57" s="11" t="str">
        <f>IF(H57=0,"",'Ark1'!T1601)</f>
        <v/>
      </c>
      <c r="X57" s="50" t="str">
        <f>IF(H57=0,"",'Ark1'!V1601)</f>
        <v/>
      </c>
      <c r="Y57" s="37"/>
      <c r="Z57" s="11"/>
      <c r="AA57" s="11"/>
      <c r="AB57" s="50"/>
      <c r="AC57" s="4"/>
      <c r="AD57"/>
      <c r="AE57"/>
      <c r="AF57"/>
      <c r="AG57"/>
      <c r="AH57"/>
      <c r="AI57"/>
      <c r="AJ57"/>
    </row>
    <row r="58" spans="1:36" ht="15.6">
      <c r="A58" s="37"/>
      <c r="B58" s="2">
        <f>+'Ark1'!C1602</f>
        <v>2024</v>
      </c>
      <c r="C58" s="2">
        <f>+'Ark1'!J1602</f>
        <v>116</v>
      </c>
      <c r="D58" s="2" t="str">
        <f>VLOOKUP(C58,RNR!$A$1:$B$27,2)</f>
        <v>Sandeid</v>
      </c>
      <c r="E58" s="2">
        <f>+'Ark1'!D1602</f>
        <v>9</v>
      </c>
      <c r="F58" s="2" t="s">
        <v>503</v>
      </c>
      <c r="G58" s="3">
        <f>+'Ark1'!Q1602</f>
        <v>5</v>
      </c>
      <c r="H58" s="267">
        <f>+'Ark1'!R1602</f>
        <v>354</v>
      </c>
      <c r="I58" s="267">
        <f>IF(H58=0,"",'Ark1'!S1602)</f>
        <v>354</v>
      </c>
      <c r="J58" s="85"/>
      <c r="K58" s="50">
        <f>IF(G58=0,"",100*H58/Måned!$G18)</f>
        <v>13.604919292851653</v>
      </c>
      <c r="L58" s="85"/>
      <c r="M58" s="50">
        <f>+IF(H58=0,"",'Ark1'!AA1602)</f>
        <v>13.604919292851656</v>
      </c>
      <c r="N58" s="50">
        <f>+IF(I58=0,"",'Ark1'!AB1602)</f>
        <v>13.738434001759543</v>
      </c>
      <c r="O58" s="94">
        <f>IF(H58=0,"",'Ark1'!U1602)</f>
        <v>60.545197740112997</v>
      </c>
      <c r="P58" s="50">
        <f>IF(H58=0,"",'Ark1'!W1602)</f>
        <v>83.152259887005684</v>
      </c>
      <c r="Q58" s="110"/>
      <c r="R58" s="50">
        <f>IF(H58=0,"",'Ark1'!X1602)</f>
        <v>7.5247469676266716</v>
      </c>
      <c r="S58" s="50">
        <f>IF(H58=0,"",'Ark1'!Y1602)</f>
        <v>2.036237277194036</v>
      </c>
      <c r="T58" s="50">
        <f>IF(H58=0,"",'Ark1'!Z1602)</f>
        <v>-50.098856405783742</v>
      </c>
      <c r="U58" s="85"/>
      <c r="V58" s="14">
        <f t="shared" si="4"/>
        <v>70.8</v>
      </c>
      <c r="W58" s="11">
        <f>IF(H58=0,"",'Ark1'!T1602)</f>
        <v>3.8587570621468945</v>
      </c>
      <c r="X58" s="50">
        <f>IF(H58=0,"",'Ark1'!V1602)</f>
        <v>90.089122304448153</v>
      </c>
      <c r="Y58" s="37"/>
      <c r="Z58" s="11"/>
      <c r="AA58" s="11"/>
      <c r="AB58" s="50"/>
      <c r="AC58" s="4"/>
      <c r="AD58"/>
      <c r="AE58"/>
      <c r="AF58"/>
      <c r="AG58"/>
      <c r="AH58"/>
      <c r="AI58"/>
      <c r="AJ58"/>
    </row>
    <row r="59" spans="1:36" ht="15.6">
      <c r="A59" s="37"/>
      <c r="B59" s="2">
        <f>+'Ark1'!C1603</f>
        <v>2024</v>
      </c>
      <c r="C59" s="2">
        <f>+'Ark1'!J1603</f>
        <v>116</v>
      </c>
      <c r="D59" s="2" t="str">
        <f>VLOOKUP(C59,RNR!$A$1:$B$27,2)</f>
        <v>Sandeid</v>
      </c>
      <c r="E59" s="2">
        <f>+'Ark1'!D1603</f>
        <v>10</v>
      </c>
      <c r="F59" s="2" t="s">
        <v>504</v>
      </c>
      <c r="G59" s="3">
        <f>+'Ark1'!Q1603</f>
        <v>2</v>
      </c>
      <c r="H59" s="267">
        <f>+'Ark1'!R1603</f>
        <v>15</v>
      </c>
      <c r="I59" s="267">
        <f>IF(H59=0,"",'Ark1'!S1603)</f>
        <v>15</v>
      </c>
      <c r="J59" s="85"/>
      <c r="K59" s="50">
        <f>IF(G59=0,"",100*H59/Måned!$G19)</f>
        <v>0.58207217694994184</v>
      </c>
      <c r="L59" s="85"/>
      <c r="M59" s="50">
        <f>+IF(H59=0,"",'Ark1'!AA1603)</f>
        <v>0.58207217694994196</v>
      </c>
      <c r="N59" s="50">
        <f>+IF(I59=0,"",'Ark1'!AB1603)</f>
        <v>0.60056886151935207</v>
      </c>
      <c r="O59" s="94">
        <f>IF(H59=0,"",'Ark1'!U1603)</f>
        <v>58.133333333333354</v>
      </c>
      <c r="P59" s="50">
        <f>IF(H59=0,"",'Ark1'!W1603)</f>
        <v>85.613333333333358</v>
      </c>
      <c r="Q59" s="110"/>
      <c r="R59" s="50">
        <f>IF(H59=0,"",'Ark1'!X1603)</f>
        <v>9.0996605553296881</v>
      </c>
      <c r="S59" s="50">
        <f>IF(H59=0,"",'Ark1'!Y1603)</f>
        <v>1.667999467092985</v>
      </c>
      <c r="T59" s="50">
        <f>IF(H59=0,"",'Ark1'!Z1603)</f>
        <v>-21.358076669932348</v>
      </c>
      <c r="U59" s="85"/>
      <c r="V59" s="14">
        <f t="shared" si="4"/>
        <v>7.5</v>
      </c>
      <c r="W59" s="11">
        <f>IF(H59=0,"",'Ark1'!T1603)</f>
        <v>10.266666666666667</v>
      </c>
      <c r="X59" s="50">
        <f>IF(H59=0,"",'Ark1'!V1603)</f>
        <v>92.755507403394702</v>
      </c>
      <c r="Y59" s="37"/>
      <c r="Z59" s="11"/>
      <c r="AA59" s="11"/>
      <c r="AB59" s="50"/>
      <c r="AC59" s="4"/>
      <c r="AD59"/>
      <c r="AE59"/>
      <c r="AF59"/>
      <c r="AG59"/>
      <c r="AH59"/>
      <c r="AI59"/>
      <c r="AJ59"/>
    </row>
    <row r="60" spans="1:36" ht="15.6">
      <c r="A60" s="37"/>
      <c r="B60" s="2">
        <f>+'Ark1'!C1604</f>
        <v>2024</v>
      </c>
      <c r="C60" s="2">
        <f>+'Ark1'!J1604</f>
        <v>116</v>
      </c>
      <c r="D60" s="2" t="str">
        <f>VLOOKUP(C60,RNR!$A$1:$B$27,2)</f>
        <v>Sandeid</v>
      </c>
      <c r="E60" s="2">
        <f>+'Ark1'!D1604</f>
        <v>11</v>
      </c>
      <c r="F60" s="2" t="s">
        <v>505</v>
      </c>
      <c r="G60" s="3">
        <f>+'Ark1'!Q1604</f>
        <v>1</v>
      </c>
      <c r="H60" s="267">
        <f>+'Ark1'!R1604</f>
        <v>46</v>
      </c>
      <c r="I60" s="267">
        <f>IF(H60=0,"",'Ark1'!S1604)</f>
        <v>46</v>
      </c>
      <c r="J60" s="85"/>
      <c r="K60" s="50">
        <f>IF(G60=0,"",100*H60/Måned!$G20)</f>
        <v>1.5785861358956761</v>
      </c>
      <c r="L60" s="85"/>
      <c r="M60" s="50">
        <f>+IF(H60=0,"",'Ark1'!AA1604)</f>
        <v>1.5785861358956761</v>
      </c>
      <c r="N60" s="50">
        <f>+IF(I60=0,"",'Ark1'!AB1604)</f>
        <v>1.5570841011374397</v>
      </c>
      <c r="O60" s="94">
        <f>IF(H60=0,"",'Ark1'!U1604)</f>
        <v>59.739130434782609</v>
      </c>
      <c r="P60" s="50">
        <f>IF(H60=0,"",'Ark1'!W1604)</f>
        <v>82.276086956521738</v>
      </c>
      <c r="Q60" s="110"/>
      <c r="R60" s="50">
        <f>IF(H60=0,"",'Ark1'!X1604)</f>
        <v>9.1113924097589134</v>
      </c>
      <c r="S60" s="50">
        <f>IF(H60=0,"",'Ark1'!Y1604)</f>
        <v>2.641103051910922</v>
      </c>
      <c r="T60" s="50">
        <f>IF(H60=0,"",'Ark1'!Z1604)</f>
        <v>-71.320935196298393</v>
      </c>
      <c r="U60" s="85"/>
      <c r="V60" s="14">
        <f t="shared" si="4"/>
        <v>46</v>
      </c>
      <c r="W60" s="11">
        <f>IF(H60=0,"",'Ark1'!T1604)</f>
        <v>4.7391304347826084</v>
      </c>
      <c r="X60" s="50">
        <f>IF(H60=0,"",'Ark1'!V1604)</f>
        <v>89.139855857553343</v>
      </c>
      <c r="Y60" s="37"/>
      <c r="Z60" s="11"/>
      <c r="AA60" s="11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+'Ark1'!C1605</f>
        <v>2024</v>
      </c>
      <c r="C61" s="2">
        <f>+'Ark1'!J1605</f>
        <v>116</v>
      </c>
      <c r="D61" s="2" t="str">
        <f>VLOOKUP(C61,RNR!$A$1:$B$27,2)</f>
        <v>Sandeid</v>
      </c>
      <c r="E61" s="2">
        <f>+'Ark1'!D1605</f>
        <v>12</v>
      </c>
      <c r="F61" s="2" t="s">
        <v>506</v>
      </c>
      <c r="G61" s="3">
        <f>+'Ark1'!Q1605</f>
        <v>6</v>
      </c>
      <c r="H61" s="267">
        <f>+'Ark1'!R1605</f>
        <v>360</v>
      </c>
      <c r="I61" s="267">
        <f>IF(H61=0,"",'Ark1'!S1605)</f>
        <v>360</v>
      </c>
      <c r="J61" s="85"/>
      <c r="K61" s="50">
        <f>IF(G61=0,"",100*H61/Måned!$G21)</f>
        <v>15.477214101461737</v>
      </c>
      <c r="L61" s="85"/>
      <c r="M61" s="50">
        <f>+IF(H61=0,"",'Ark1'!AA1605)</f>
        <v>15.477214101461739</v>
      </c>
      <c r="N61" s="50">
        <f>+IF(I61=0,"",'Ark1'!AB1605)</f>
        <v>16.088227947939174</v>
      </c>
      <c r="O61" s="94">
        <f>IF(H61=0,"",'Ark1'!U1605)</f>
        <v>59.747222222222227</v>
      </c>
      <c r="P61" s="50">
        <f>IF(H61=0,"",'Ark1'!W1605)</f>
        <v>83.914722222222224</v>
      </c>
      <c r="Q61" s="110"/>
      <c r="R61" s="50">
        <f>IF(H61=0,"",'Ark1'!X1605)</f>
        <v>8.8621185033424297</v>
      </c>
      <c r="S61" s="50">
        <f>IF(H61=0,"",'Ark1'!Y1605)</f>
        <v>2.0179728705246021</v>
      </c>
      <c r="T61" s="50">
        <f>IF(H61=0,"",'Ark1'!Z1605)</f>
        <v>-39.927527277482731</v>
      </c>
      <c r="U61" s="85"/>
      <c r="V61" s="14">
        <f t="shared" si="4"/>
        <v>60</v>
      </c>
      <c r="W61" s="11">
        <f>IF(H61=0,"",'Ark1'!T1605)</f>
        <v>5.8555555555555561</v>
      </c>
      <c r="X61" s="50">
        <f>IF(H61=0,"",'Ark1'!V1605)</f>
        <v>90.915192006741307</v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>
      <c r="A62" s="37"/>
      <c r="B62" s="37"/>
      <c r="C62" s="37"/>
      <c r="D62" s="37"/>
      <c r="E62" s="37"/>
      <c r="F62" s="37"/>
      <c r="G62" s="37"/>
      <c r="H62" s="269"/>
      <c r="I62" s="269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+'Ark1'!C1606</f>
        <v>2024</v>
      </c>
      <c r="C63" s="2">
        <f>+'Ark1'!J1606</f>
        <v>117</v>
      </c>
      <c r="D63" s="2" t="str">
        <f>VLOOKUP(C63,RNR!$A$1:$B$27,2)</f>
        <v>Jæren</v>
      </c>
      <c r="E63" s="2">
        <f>+'Ark1'!D1606</f>
        <v>1</v>
      </c>
      <c r="F63" s="2" t="s">
        <v>496</v>
      </c>
      <c r="G63" s="3">
        <f>+'Ark1'!Q1606</f>
        <v>3</v>
      </c>
      <c r="H63" s="267">
        <f>+'Ark1'!R1606</f>
        <v>170</v>
      </c>
      <c r="I63" s="267">
        <f>IF(H63=0,"",'Ark1'!S1606)</f>
        <v>170</v>
      </c>
      <c r="J63" s="85"/>
      <c r="K63" s="50">
        <f>IF(G63=0,"",100*H63/Måned!$G10)</f>
        <v>6.3718140929535236</v>
      </c>
      <c r="L63" s="85"/>
      <c r="M63" s="50">
        <f>+IF(H63=0,"",'Ark1'!AA1606)</f>
        <v>6.3718140929535245</v>
      </c>
      <c r="N63" s="50">
        <f>+IF(I63=0,"",'Ark1'!AB1606)</f>
        <v>6.9185963915328852</v>
      </c>
      <c r="O63" s="94">
        <f>IF(H63=0,"",'Ark1'!U1606)</f>
        <v>60.688235294117646</v>
      </c>
      <c r="P63" s="50">
        <f>IF(H63=0,"",'Ark1'!W1606)</f>
        <v>91.67058823529409</v>
      </c>
      <c r="Q63" s="110"/>
      <c r="R63" s="50">
        <f>IF(H63=0,"",'Ark1'!X1606)</f>
        <v>10.153548478872317</v>
      </c>
      <c r="S63" s="50">
        <f>IF(H63=0,"",'Ark1'!Y1606)</f>
        <v>1.96510210869</v>
      </c>
      <c r="T63" s="50">
        <f>IF(H63=0,"",'Ark1'!Z1606)</f>
        <v>-42.457899019375489</v>
      </c>
      <c r="U63" s="85"/>
      <c r="V63" s="14">
        <f t="shared" ref="V63" si="5">+(IF(H63=0,"",I63/G63))</f>
        <v>56.666666666666664</v>
      </c>
      <c r="W63" s="11">
        <f>IF(H63=0,"",'Ark1'!T1606)</f>
        <v>3.3764705882352941</v>
      </c>
      <c r="X63" s="50">
        <f>IF(H63=0,"",'Ark1'!V1606)</f>
        <v>99.318080428271003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 ht="15.6">
      <c r="A64" s="37"/>
      <c r="B64" s="2">
        <f>+'Ark1'!C1607</f>
        <v>2024</v>
      </c>
      <c r="C64" s="2">
        <f>+'Ark1'!J1607</f>
        <v>117</v>
      </c>
      <c r="D64" s="2" t="str">
        <f>VLOOKUP(C64,RNR!$A$1:$B$27,2)</f>
        <v>Jæren</v>
      </c>
      <c r="E64" s="2">
        <f>+'Ark1'!D1607</f>
        <v>2</v>
      </c>
      <c r="F64" s="2" t="s">
        <v>497</v>
      </c>
      <c r="G64" s="3">
        <f>+'Ark1'!Q1607</f>
        <v>1</v>
      </c>
      <c r="H64" s="267">
        <f>+'Ark1'!R1607</f>
        <v>27</v>
      </c>
      <c r="I64" s="267">
        <f>IF(H64=0,"",'Ark1'!S1607)</f>
        <v>27</v>
      </c>
      <c r="J64" s="85"/>
      <c r="K64" s="50">
        <f>IF(G64=0,"",100*H64/Måned!$G11)</f>
        <v>1.2552301255230125</v>
      </c>
      <c r="L64" s="85"/>
      <c r="M64" s="50">
        <f>+IF(H64=0,"",'Ark1'!AA1607)</f>
        <v>1.2552301255230123</v>
      </c>
      <c r="N64" s="50">
        <f>+IF(I64=0,"",'Ark1'!AB1607)</f>
        <v>1.1754899416291045</v>
      </c>
      <c r="O64" s="94">
        <f>IF(H64=0,"",'Ark1'!U1607)</f>
        <v>60.370370370370381</v>
      </c>
      <c r="P64" s="50">
        <f>IF(H64=0,"",'Ark1'!W1607)</f>
        <v>77.666666666666643</v>
      </c>
      <c r="Q64" s="110"/>
      <c r="R64" s="50">
        <f>IF(H64=0,"",'Ark1'!X1607)</f>
        <v>7.8885758936345569</v>
      </c>
      <c r="S64" s="50">
        <f>IF(H64=0,"",'Ark1'!Y1607)</f>
        <v>1.65882930937467</v>
      </c>
      <c r="T64" s="50">
        <f>IF(H64=0,"",'Ark1'!Z1607)</f>
        <v>-51.106190375968239</v>
      </c>
      <c r="U64" s="85"/>
      <c r="V64" s="14">
        <f t="shared" ref="V64:V74" si="6">+(IF(H64=0,"",I64/G64))</f>
        <v>27</v>
      </c>
      <c r="W64" s="11">
        <f>IF(H64=0,"",'Ark1'!T1607)</f>
        <v>4.1481481481481488</v>
      </c>
      <c r="X64" s="50">
        <f>IF(H64=0,"",'Ark1'!V1607)</f>
        <v>84.145901047309508</v>
      </c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+'Ark1'!C1608</f>
        <v>2024</v>
      </c>
      <c r="C65" s="2">
        <f>+'Ark1'!J1608</f>
        <v>117</v>
      </c>
      <c r="D65" s="2" t="str">
        <f>VLOOKUP(C65,RNR!$A$1:$B$27,2)</f>
        <v>Jæren</v>
      </c>
      <c r="E65" s="2">
        <f>+'Ark1'!D1608</f>
        <v>3</v>
      </c>
      <c r="F65" s="2" t="s">
        <v>498</v>
      </c>
      <c r="G65" s="3">
        <f>+'Ark1'!Q1608</f>
        <v>2</v>
      </c>
      <c r="H65" s="267">
        <f>+'Ark1'!R1608</f>
        <v>56</v>
      </c>
      <c r="I65" s="267">
        <f>IF(H65=0,"",'Ark1'!S1608)</f>
        <v>56</v>
      </c>
      <c r="J65" s="85"/>
      <c r="K65" s="50">
        <f>IF(G65=0,"",100*H65/Måned!$G12)</f>
        <v>2.2690437601296596</v>
      </c>
      <c r="L65" s="85"/>
      <c r="M65" s="50">
        <f>+IF(H65=0,"",'Ark1'!AA1608)</f>
        <v>2.2690437601296596</v>
      </c>
      <c r="N65" s="50">
        <f>+IF(I65=0,"",'Ark1'!AB1608)</f>
        <v>2.5323981083468112</v>
      </c>
      <c r="O65" s="94">
        <f>IF(H65=0,"",'Ark1'!U1608)</f>
        <v>60.017857142857153</v>
      </c>
      <c r="P65" s="50">
        <f>IF(H65=0,"",'Ark1'!W1608)</f>
        <v>92.419642857142946</v>
      </c>
      <c r="Q65" s="110"/>
      <c r="R65" s="50">
        <f>IF(H65=0,"",'Ark1'!X1608)</f>
        <v>9.3787072601955188</v>
      </c>
      <c r="S65" s="50">
        <f>IF(H65=0,"",'Ark1'!Y1608)</f>
        <v>2.1000941426903994</v>
      </c>
      <c r="T65" s="50">
        <f>IF(H65=0,"",'Ark1'!Z1608)</f>
        <v>-46.928965178485157</v>
      </c>
      <c r="U65" s="85"/>
      <c r="V65" s="14">
        <f t="shared" si="6"/>
        <v>28</v>
      </c>
      <c r="W65" s="11">
        <f>IF(H65=0,"",'Ark1'!T1608)</f>
        <v>4.8928571428571441</v>
      </c>
      <c r="X65" s="50">
        <f>IF(H65=0,"",'Ark1'!V1608)</f>
        <v>100.12962389722949</v>
      </c>
      <c r="Y65" s="37"/>
      <c r="Z65" s="78"/>
      <c r="AB65" s="50"/>
      <c r="AC65" s="4"/>
      <c r="AK65" s="29"/>
      <c r="AL65" s="11"/>
      <c r="AM65" s="11"/>
    </row>
    <row r="66" spans="1:39" ht="15.6">
      <c r="A66" s="37"/>
      <c r="B66" s="2">
        <f>+'Ark1'!C1609</f>
        <v>2024</v>
      </c>
      <c r="C66" s="2">
        <f>+'Ark1'!J1609</f>
        <v>117</v>
      </c>
      <c r="D66" s="2" t="str">
        <f>VLOOKUP(C66,RNR!$A$1:$B$27,2)</f>
        <v>Jæren</v>
      </c>
      <c r="E66" s="2">
        <f>+'Ark1'!D1609</f>
        <v>4</v>
      </c>
      <c r="F66" s="2" t="s">
        <v>499</v>
      </c>
      <c r="G66" s="3">
        <f>+'Ark1'!Q1609</f>
        <v>1</v>
      </c>
      <c r="H66" s="267">
        <f>+'Ark1'!R1609</f>
        <v>70</v>
      </c>
      <c r="I66" s="267">
        <f>IF(H66=0,"",'Ark1'!S1609)</f>
        <v>70</v>
      </c>
      <c r="J66" s="85"/>
      <c r="K66" s="50">
        <f>IF(G66=0,"",100*H66/Måned!$G13)</f>
        <v>2.1618282890673255</v>
      </c>
      <c r="L66" s="85"/>
      <c r="M66" s="50">
        <f>+IF(H66=0,"",'Ark1'!AA1609)</f>
        <v>2.161828289067325</v>
      </c>
      <c r="N66" s="50">
        <f>+IF(I66=0,"",'Ark1'!AB1609)</f>
        <v>2.1737525217837188</v>
      </c>
      <c r="O66" s="94">
        <f>IF(H66=0,"",'Ark1'!U1609)</f>
        <v>61.785714285714306</v>
      </c>
      <c r="P66" s="50">
        <f>IF(H66=0,"",'Ark1'!W1609)</f>
        <v>83.689999999999984</v>
      </c>
      <c r="Q66" s="110"/>
      <c r="R66" s="50">
        <f>IF(H66=0,"",'Ark1'!X1609)</f>
        <v>9.2582496031533594</v>
      </c>
      <c r="S66" s="50">
        <f>IF(H66=0,"",'Ark1'!Y1609)</f>
        <v>1.9920761398448437</v>
      </c>
      <c r="T66" s="50">
        <f>IF(H66=0,"",'Ark1'!Z1609)</f>
        <v>-59.879025738609293</v>
      </c>
      <c r="U66" s="85"/>
      <c r="V66" s="14">
        <f t="shared" si="6"/>
        <v>70</v>
      </c>
      <c r="W66" s="11">
        <f>IF(H66=0,"",'Ark1'!T1609)</f>
        <v>1.3571428571428577</v>
      </c>
      <c r="X66" s="50">
        <f>IF(H66=0,"",'Ark1'!V1609)</f>
        <v>90.671722643553622</v>
      </c>
      <c r="Y66" s="37"/>
      <c r="Z66" s="78"/>
      <c r="AB66" s="50"/>
      <c r="AC66" s="4"/>
      <c r="AK66" s="29"/>
      <c r="AL66" s="11"/>
      <c r="AM66" s="11"/>
    </row>
    <row r="67" spans="1:39" ht="15.6">
      <c r="A67" s="37"/>
      <c r="B67" s="2">
        <f>+'Ark1'!C1610</f>
        <v>2024</v>
      </c>
      <c r="C67" s="2">
        <f>+'Ark1'!J1610</f>
        <v>117</v>
      </c>
      <c r="D67" s="2" t="str">
        <f>VLOOKUP(C67,RNR!$A$1:$B$27,2)</f>
        <v>Jæren</v>
      </c>
      <c r="E67" s="2">
        <f>+'Ark1'!D1610</f>
        <v>5</v>
      </c>
      <c r="F67" s="2" t="s">
        <v>382</v>
      </c>
      <c r="G67" s="3">
        <f>+'Ark1'!Q1610</f>
        <v>3</v>
      </c>
      <c r="H67" s="267">
        <f>+'Ark1'!R1610</f>
        <v>30</v>
      </c>
      <c r="I67" s="267">
        <f>IF(H67=0,"",'Ark1'!S1610)</f>
        <v>30</v>
      </c>
      <c r="J67" s="85"/>
      <c r="K67" s="50">
        <f>IF(G67=0,"",100*H67/Måned!$G14)</f>
        <v>1.482213438735178</v>
      </c>
      <c r="L67" s="85"/>
      <c r="M67" s="50">
        <f>+IF(H67=0,"",'Ark1'!AA1610)</f>
        <v>1.482213438735178</v>
      </c>
      <c r="N67" s="50">
        <f>+IF(I67=0,"",'Ark1'!AB1610)</f>
        <v>1.5550979786950132</v>
      </c>
      <c r="O67" s="94">
        <f>IF(H67=0,"",'Ark1'!U1610)</f>
        <v>61.233333333333348</v>
      </c>
      <c r="P67" s="50">
        <f>IF(H67=0,"",'Ark1'!W1610)</f>
        <v>86.82666666666664</v>
      </c>
      <c r="Q67" s="110"/>
      <c r="R67" s="50">
        <f>IF(H67=0,"",'Ark1'!X1610)</f>
        <v>7.0531758016433841</v>
      </c>
      <c r="S67" s="50">
        <f>IF(H67=0,"",'Ark1'!Y1610)</f>
        <v>2.4991109530302218</v>
      </c>
      <c r="T67" s="50">
        <f>IF(H67=0,"",'Ark1'!Z1610)</f>
        <v>-35.757685838504457</v>
      </c>
      <c r="U67" s="85"/>
      <c r="V67" s="14">
        <f t="shared" si="6"/>
        <v>10</v>
      </c>
      <c r="W67" s="11">
        <f>IF(H67=0,"",'Ark1'!T1610)</f>
        <v>2.2333333333333338</v>
      </c>
      <c r="X67" s="50">
        <f>IF(H67=0,"",'Ark1'!V1610)</f>
        <v>94.070061394005052</v>
      </c>
      <c r="Y67" s="37"/>
      <c r="Z67" s="78"/>
      <c r="AB67" s="50"/>
      <c r="AC67" s="4"/>
      <c r="AK67" s="29"/>
      <c r="AL67" s="11"/>
      <c r="AM67" s="11"/>
    </row>
    <row r="68" spans="1:39" ht="15.6">
      <c r="A68" s="37"/>
      <c r="B68" s="2">
        <f>+'Ark1'!C1611</f>
        <v>2024</v>
      </c>
      <c r="C68" s="2">
        <f>+'Ark1'!J1611</f>
        <v>117</v>
      </c>
      <c r="D68" s="2" t="str">
        <f>VLOOKUP(C68,RNR!$A$1:$B$27,2)</f>
        <v>Jæren</v>
      </c>
      <c r="E68" s="2">
        <f>+'Ark1'!D1611</f>
        <v>6</v>
      </c>
      <c r="F68" s="2" t="s">
        <v>500</v>
      </c>
      <c r="G68" s="3">
        <f>+'Ark1'!Q1611</f>
        <v>2</v>
      </c>
      <c r="H68" s="267">
        <f>+'Ark1'!R1611</f>
        <v>59</v>
      </c>
      <c r="I68" s="267">
        <f>IF(H68=0,"",'Ark1'!S1611)</f>
        <v>59</v>
      </c>
      <c r="J68" s="85"/>
      <c r="K68" s="50">
        <f>IF(G68=0,"",100*H68/Måned!$G15)</f>
        <v>2.158799853640688</v>
      </c>
      <c r="L68" s="85"/>
      <c r="M68" s="50">
        <f>+IF(H68=0,"",'Ark1'!AA1611)</f>
        <v>2.1587998536406876</v>
      </c>
      <c r="N68" s="50">
        <f>+IF(I68=0,"",'Ark1'!AB1611)</f>
        <v>2.1450328582326126</v>
      </c>
      <c r="O68" s="94">
        <f>IF(H68=0,"",'Ark1'!U1611)</f>
        <v>61.50847457627119</v>
      </c>
      <c r="P68" s="50">
        <f>IF(H68=0,"",'Ark1'!W1611)</f>
        <v>82.166101694915284</v>
      </c>
      <c r="Q68" s="110"/>
      <c r="R68" s="50">
        <f>IF(H68=0,"",'Ark1'!X1611)</f>
        <v>7.6415370307973358</v>
      </c>
      <c r="S68" s="50">
        <f>IF(H68=0,"",'Ark1'!Y1611)</f>
        <v>2.0031575190094673</v>
      </c>
      <c r="T68" s="50">
        <f>IF(H68=0,"",'Ark1'!Z1611)</f>
        <v>-48.961448370444565</v>
      </c>
      <c r="U68" s="85"/>
      <c r="V68" s="14">
        <f t="shared" si="6"/>
        <v>29.5</v>
      </c>
      <c r="W68" s="11">
        <f>IF(H68=0,"",'Ark1'!T1611)</f>
        <v>2.6101694915254239</v>
      </c>
      <c r="X68" s="50">
        <f>IF(H68=0,"",'Ark1'!V1611)</f>
        <v>89.020695227427126</v>
      </c>
      <c r="Y68" s="37"/>
      <c r="Z68" s="78"/>
      <c r="AB68" s="50"/>
      <c r="AC68" s="4"/>
      <c r="AK68" s="29"/>
      <c r="AL68" s="11"/>
      <c r="AM68" s="11"/>
    </row>
    <row r="69" spans="1:39" ht="15.6">
      <c r="A69" s="37"/>
      <c r="B69" s="2">
        <f>+'Ark1'!C1612</f>
        <v>2024</v>
      </c>
      <c r="C69" s="2">
        <f>+'Ark1'!J1612</f>
        <v>117</v>
      </c>
      <c r="D69" s="2" t="str">
        <f>VLOOKUP(C69,RNR!$A$1:$B$27,2)</f>
        <v>Jæren</v>
      </c>
      <c r="E69" s="2">
        <f>+'Ark1'!D1612</f>
        <v>7</v>
      </c>
      <c r="F69" s="2" t="s">
        <v>501</v>
      </c>
      <c r="G69" s="3">
        <f>+'Ark1'!Q1612</f>
        <v>3</v>
      </c>
      <c r="H69" s="267">
        <f>+'Ark1'!R1612</f>
        <v>111</v>
      </c>
      <c r="I69" s="267">
        <f>IF(H69=0,"",'Ark1'!S1612)</f>
        <v>111</v>
      </c>
      <c r="J69" s="85"/>
      <c r="K69" s="50">
        <f>IF(G69=0,"",100*H69/Måned!$G16)</f>
        <v>4.0914117213416885</v>
      </c>
      <c r="L69" s="85"/>
      <c r="M69" s="50">
        <f>+IF(H69=0,"",'Ark1'!AA1612)</f>
        <v>4.0914117213416876</v>
      </c>
      <c r="N69" s="50">
        <f>+IF(I69=0,"",'Ark1'!AB1612)</f>
        <v>3.9841289450279662</v>
      </c>
      <c r="O69" s="94">
        <f>IF(H69=0,"",'Ark1'!U1612)</f>
        <v>62.531531531531542</v>
      </c>
      <c r="P69" s="50">
        <f>IF(H69=0,"",'Ark1'!W1612)</f>
        <v>78.737837837837859</v>
      </c>
      <c r="Q69" s="110"/>
      <c r="R69" s="50">
        <f>IF(H69=0,"",'Ark1'!X1612)</f>
        <v>7.283042801066733</v>
      </c>
      <c r="S69" s="50">
        <f>IF(H69=0,"",'Ark1'!Y1612)</f>
        <v>1.6375097541545307</v>
      </c>
      <c r="T69" s="50">
        <f>IF(H69=0,"",'Ark1'!Z1612)</f>
        <v>-34.713342345330823</v>
      </c>
      <c r="U69" s="85"/>
      <c r="V69" s="14">
        <f t="shared" si="6"/>
        <v>37</v>
      </c>
      <c r="W69" s="11">
        <f>IF(H69=0,"",'Ark1'!T1612)</f>
        <v>0.50450450450450435</v>
      </c>
      <c r="X69" s="50">
        <f>IF(H69=0,"",'Ark1'!V1612)</f>
        <v>85.306433193757101</v>
      </c>
      <c r="Y69" s="37"/>
      <c r="Z69" s="78"/>
      <c r="AB69" s="50"/>
      <c r="AC69" s="4"/>
      <c r="AK69" s="29"/>
      <c r="AL69" s="11"/>
      <c r="AM69" s="11"/>
    </row>
    <row r="70" spans="1:39" ht="15.6">
      <c r="A70" s="37"/>
      <c r="B70" s="2">
        <f>+'Ark1'!C1613</f>
        <v>2024</v>
      </c>
      <c r="C70" s="2">
        <f>+'Ark1'!J1613</f>
        <v>117</v>
      </c>
      <c r="D70" s="2" t="str">
        <f>VLOOKUP(C70,RNR!$A$1:$B$27,2)</f>
        <v>Jæren</v>
      </c>
      <c r="E70" s="2">
        <f>+'Ark1'!D1613</f>
        <v>8</v>
      </c>
      <c r="F70" s="2" t="s">
        <v>502</v>
      </c>
      <c r="G70" s="3">
        <f>+'Ark1'!Q1613</f>
        <v>3</v>
      </c>
      <c r="H70" s="267">
        <f>+'Ark1'!R1613</f>
        <v>168</v>
      </c>
      <c r="I70" s="267">
        <f>IF(H70=0,"",'Ark1'!S1613)</f>
        <v>168</v>
      </c>
      <c r="J70" s="85"/>
      <c r="K70" s="50">
        <f>IF(G70=0,"",100*H70/Måned!$G17)</f>
        <v>5.4492377554330194</v>
      </c>
      <c r="L70" s="85"/>
      <c r="M70" s="50">
        <f>+IF(H70=0,"",'Ark1'!AA1613)</f>
        <v>5.4492377554330176</v>
      </c>
      <c r="N70" s="50">
        <f>+IF(I70=0,"",'Ark1'!AB1613)</f>
        <v>5.3429573356809605</v>
      </c>
      <c r="O70" s="94">
        <f>IF(H70=0,"",'Ark1'!U1613)</f>
        <v>61.321428571428562</v>
      </c>
      <c r="P70" s="50">
        <f>IF(H70=0,"",'Ark1'!W1613)</f>
        <v>80.089880952380923</v>
      </c>
      <c r="Q70" s="110"/>
      <c r="R70" s="50">
        <f>IF(H70=0,"",'Ark1'!X1613)</f>
        <v>11.092568511228944</v>
      </c>
      <c r="S70" s="50">
        <f>IF(H70=0,"",'Ark1'!Y1613)</f>
        <v>2.239582838949612</v>
      </c>
      <c r="T70" s="50">
        <f>IF(H70=0,"",'Ark1'!Z1613)</f>
        <v>-52.728224593510589</v>
      </c>
      <c r="U70" s="85"/>
      <c r="V70" s="14">
        <f t="shared" si="6"/>
        <v>56</v>
      </c>
      <c r="W70" s="11">
        <f>IF(H70=0,"",'Ark1'!T1613)</f>
        <v>3.0654761904761911</v>
      </c>
      <c r="X70" s="50">
        <f>IF(H70=0,"",'Ark1'!V1613)</f>
        <v>86.771268637465823</v>
      </c>
      <c r="Y70" s="37"/>
      <c r="Z70" s="78"/>
      <c r="AB70" s="50"/>
      <c r="AC70" s="4"/>
      <c r="AK70" s="29"/>
      <c r="AL70" s="11"/>
      <c r="AM70" s="11"/>
    </row>
    <row r="71" spans="1:39" ht="15.6">
      <c r="A71" s="37"/>
      <c r="B71" s="2">
        <f>+'Ark1'!C1614</f>
        <v>2024</v>
      </c>
      <c r="C71" s="2">
        <f>+'Ark1'!J1614</f>
        <v>117</v>
      </c>
      <c r="D71" s="2" t="str">
        <f>VLOOKUP(C71,RNR!$A$1:$B$27,2)</f>
        <v>Jæren</v>
      </c>
      <c r="E71" s="2">
        <f>+'Ark1'!D1614</f>
        <v>9</v>
      </c>
      <c r="F71" s="2" t="s">
        <v>503</v>
      </c>
      <c r="G71" s="3">
        <f>+'Ark1'!Q1614</f>
        <v>2</v>
      </c>
      <c r="H71" s="267">
        <f>+'Ark1'!R1614</f>
        <v>50</v>
      </c>
      <c r="I71" s="267">
        <f>IF(H71=0,"",'Ark1'!S1614)</f>
        <v>50</v>
      </c>
      <c r="J71" s="85"/>
      <c r="K71" s="50">
        <f>IF(G71=0,"",100*H71/Måned!$G18)</f>
        <v>1.9215987701767872</v>
      </c>
      <c r="L71" s="85"/>
      <c r="M71" s="50">
        <f>+IF(H71=0,"",'Ark1'!AA1614)</f>
        <v>1.9215987701767876</v>
      </c>
      <c r="N71" s="50">
        <f>+IF(I71=0,"",'Ark1'!AB1614)</f>
        <v>2.1177124001502845</v>
      </c>
      <c r="O71" s="94">
        <f>IF(H71=0,"",'Ark1'!U1614)</f>
        <v>59.840000000000018</v>
      </c>
      <c r="P71" s="50">
        <f>IF(H71=0,"",'Ark1'!W1614)</f>
        <v>90.748000000000005</v>
      </c>
      <c r="Q71" s="110"/>
      <c r="R71" s="50">
        <f>IF(H71=0,"",'Ark1'!X1614)</f>
        <v>8.6390332792508495</v>
      </c>
      <c r="S71" s="50">
        <f>IF(H71=0,"",'Ark1'!Y1614)</f>
        <v>2.0529003872568783</v>
      </c>
      <c r="T71" s="50">
        <f>IF(H71=0,"",'Ark1'!Z1614)</f>
        <v>-31.780638507828979</v>
      </c>
      <c r="U71" s="85"/>
      <c r="V71" s="14">
        <f t="shared" si="6"/>
        <v>25</v>
      </c>
      <c r="W71" s="11">
        <f>IF(H71=0,"",'Ark1'!T1614)</f>
        <v>5.04</v>
      </c>
      <c r="X71" s="50">
        <f>IF(H71=0,"",'Ark1'!V1614)</f>
        <v>98.318526543878633</v>
      </c>
      <c r="Y71" s="37"/>
      <c r="Z71" s="78"/>
      <c r="AB71" s="50"/>
      <c r="AC71" s="4"/>
      <c r="AK71" s="29"/>
      <c r="AL71" s="11"/>
      <c r="AM71" s="11"/>
    </row>
    <row r="72" spans="1:39" ht="15.6">
      <c r="A72" s="37"/>
      <c r="B72" s="2">
        <f>+'Ark1'!C1615</f>
        <v>2024</v>
      </c>
      <c r="C72" s="2">
        <f>+'Ark1'!J1615</f>
        <v>117</v>
      </c>
      <c r="D72" s="2" t="str">
        <f>VLOOKUP(C72,RNR!$A$1:$B$27,2)</f>
        <v>Jæren</v>
      </c>
      <c r="E72" s="2">
        <f>+'Ark1'!D1615</f>
        <v>10</v>
      </c>
      <c r="F72" s="2" t="s">
        <v>504</v>
      </c>
      <c r="G72" s="3">
        <f>+'Ark1'!Q1615</f>
        <v>3</v>
      </c>
      <c r="H72" s="267">
        <f>+'Ark1'!R1615</f>
        <v>39</v>
      </c>
      <c r="I72" s="267">
        <f>IF(H72=0,"",'Ark1'!S1615)</f>
        <v>39</v>
      </c>
      <c r="J72" s="85"/>
      <c r="K72" s="50">
        <f>IF(G72=0,"",100*H72/Måned!$G19)</f>
        <v>1.5133876600698486</v>
      </c>
      <c r="L72" s="85"/>
      <c r="M72" s="50">
        <f>+IF(H72=0,"",'Ark1'!AA1615)</f>
        <v>1.513387660069849</v>
      </c>
      <c r="N72" s="50">
        <f>+IF(I72=0,"",'Ark1'!AB1615)</f>
        <v>1.6304027580711085</v>
      </c>
      <c r="O72" s="94">
        <f>IF(H72=0,"",'Ark1'!U1615)</f>
        <v>60.128205128205103</v>
      </c>
      <c r="P72" s="50">
        <f>IF(H72=0,"",'Ark1'!W1615)</f>
        <v>89.392307692307682</v>
      </c>
      <c r="Q72" s="110"/>
      <c r="R72" s="50">
        <f>IF(H72=0,"",'Ark1'!X1615)</f>
        <v>12.155454291532411</v>
      </c>
      <c r="S72" s="50">
        <f>IF(H72=0,"",'Ark1'!Y1615)</f>
        <v>1.8835248894570888</v>
      </c>
      <c r="T72" s="50">
        <f>IF(H72=0,"",'Ark1'!Z1615)</f>
        <v>-29.875559566790592</v>
      </c>
      <c r="U72" s="85"/>
      <c r="V72" s="14">
        <f t="shared" si="6"/>
        <v>13</v>
      </c>
      <c r="W72" s="11">
        <f>IF(H72=0,"",'Ark1'!T1615)</f>
        <v>5.7435897435897445</v>
      </c>
      <c r="X72" s="50">
        <f>IF(H72=0,"",'Ark1'!V1615)</f>
        <v>96.849737478123174</v>
      </c>
      <c r="Y72" s="37"/>
      <c r="Z72" s="78"/>
      <c r="AB72" s="50"/>
      <c r="AC72" s="4"/>
      <c r="AK72" s="29"/>
      <c r="AL72" s="11"/>
      <c r="AM72" s="11"/>
    </row>
    <row r="73" spans="1:39" ht="15.6">
      <c r="A73" s="37"/>
      <c r="B73" s="2">
        <f>+'Ark1'!C1616</f>
        <v>2024</v>
      </c>
      <c r="C73" s="2">
        <f>+'Ark1'!J1616</f>
        <v>117</v>
      </c>
      <c r="D73" s="2" t="str">
        <f>VLOOKUP(C73,RNR!$A$1:$B$27,2)</f>
        <v>Jæren</v>
      </c>
      <c r="E73" s="2">
        <f>+'Ark1'!D1616</f>
        <v>11</v>
      </c>
      <c r="F73" s="2" t="s">
        <v>505</v>
      </c>
      <c r="G73" s="3">
        <f>+'Ark1'!Q1616</f>
        <v>3</v>
      </c>
      <c r="H73" s="267">
        <f>+'Ark1'!R1616</f>
        <v>82</v>
      </c>
      <c r="I73" s="267">
        <f>IF(H73=0,"",'Ark1'!S1616)</f>
        <v>82</v>
      </c>
      <c r="J73" s="85"/>
      <c r="K73" s="50">
        <f>IF(G73=0,"",100*H73/Måned!$G20)</f>
        <v>2.8140013726835966</v>
      </c>
      <c r="L73" s="85"/>
      <c r="M73" s="50">
        <f>+IF(H73=0,"",'Ark1'!AA1616)</f>
        <v>2.8140013726835966</v>
      </c>
      <c r="N73" s="50">
        <f>+IF(I73=0,"",'Ark1'!AB1616)</f>
        <v>2.8873959993137568</v>
      </c>
      <c r="O73" s="94">
        <f>IF(H73=0,"",'Ark1'!U1616)</f>
        <v>61.463414634146325</v>
      </c>
      <c r="P73" s="50">
        <f>IF(H73=0,"",'Ark1'!W1616)</f>
        <v>85.587804878048772</v>
      </c>
      <c r="Q73" s="110"/>
      <c r="R73" s="50">
        <f>IF(H73=0,"",'Ark1'!X1616)</f>
        <v>7.2863284983810397</v>
      </c>
      <c r="S73" s="50">
        <f>IF(H73=0,"",'Ark1'!Y1616)</f>
        <v>1.6244708102777812</v>
      </c>
      <c r="T73" s="50">
        <f>IF(H73=0,"",'Ark1'!Z1616)</f>
        <v>-9.3898410613162095</v>
      </c>
      <c r="U73" s="85"/>
      <c r="V73" s="14">
        <f t="shared" si="6"/>
        <v>27.333333333333332</v>
      </c>
      <c r="W73" s="11">
        <f>IF(H73=0,"",'Ark1'!T1616)</f>
        <v>1.3658536585365857</v>
      </c>
      <c r="X73" s="50">
        <f>IF(H73=0,"",'Ark1'!V1616)</f>
        <v>92.72784927199217</v>
      </c>
      <c r="Y73" s="37"/>
      <c r="Z73" s="78"/>
      <c r="AB73" s="50"/>
      <c r="AC73" s="4"/>
      <c r="AK73" s="29"/>
      <c r="AL73" s="11"/>
      <c r="AM73" s="11"/>
    </row>
    <row r="74" spans="1:39" ht="15.6">
      <c r="A74" s="37"/>
      <c r="B74" s="2">
        <f>+'Ark1'!C1617</f>
        <v>2024</v>
      </c>
      <c r="C74" s="2">
        <f>+'Ark1'!J1617</f>
        <v>117</v>
      </c>
      <c r="D74" s="2" t="str">
        <f>VLOOKUP(C74,RNR!$A$1:$B$27,2)</f>
        <v>Jæren</v>
      </c>
      <c r="E74" s="2">
        <f>+'Ark1'!D1617</f>
        <v>12</v>
      </c>
      <c r="F74" s="2" t="s">
        <v>506</v>
      </c>
      <c r="G74" s="3">
        <f>+'Ark1'!Q1617</f>
        <v>3</v>
      </c>
      <c r="H74" s="267">
        <f>+'Ark1'!R1617</f>
        <v>112</v>
      </c>
      <c r="I74" s="267">
        <f>IF(H74=0,"",'Ark1'!S1617)</f>
        <v>112</v>
      </c>
      <c r="J74" s="85"/>
      <c r="K74" s="50">
        <f>IF(G74=0,"",100*H74/Måned!$G21)</f>
        <v>4.815133276010318</v>
      </c>
      <c r="L74" s="85"/>
      <c r="M74" s="50">
        <f>+IF(H74=0,"",'Ark1'!AA1617)</f>
        <v>4.8151332760103189</v>
      </c>
      <c r="N74" s="50">
        <f>+IF(I74=0,"",'Ark1'!AB1617)</f>
        <v>5.6590761063775501</v>
      </c>
      <c r="O74" s="94">
        <f>IF(H74=0,"",'Ark1'!U1617)</f>
        <v>60.169642857142847</v>
      </c>
      <c r="P74" s="50">
        <f>IF(H74=0,"",'Ark1'!W1617)</f>
        <v>94.876785714285759</v>
      </c>
      <c r="Q74" s="110"/>
      <c r="R74" s="50">
        <f>IF(H74=0,"",'Ark1'!X1617)</f>
        <v>13.656565546487469</v>
      </c>
      <c r="S74" s="50">
        <f>IF(H74=0,"",'Ark1'!Y1617)</f>
        <v>2.6250455535406543</v>
      </c>
      <c r="T74" s="50">
        <f>IF(H74=0,"",'Ark1'!Z1617)</f>
        <v>-28.608476598356003</v>
      </c>
      <c r="U74" s="85"/>
      <c r="V74" s="14">
        <f t="shared" si="6"/>
        <v>37.333333333333336</v>
      </c>
      <c r="W74" s="11">
        <f>IF(H74=0,"",'Ark1'!T1617)</f>
        <v>5.0982142857142847</v>
      </c>
      <c r="X74" s="50">
        <f>IF(H74=0,"",'Ark1'!V1617)</f>
        <v>102.79175050301812</v>
      </c>
      <c r="Y74" s="37"/>
      <c r="Z74" s="78"/>
      <c r="AB74" s="50"/>
      <c r="AC74" s="4"/>
      <c r="AK74" s="29"/>
      <c r="AL74" s="11"/>
      <c r="AM74" s="11"/>
    </row>
    <row r="75" spans="1:39">
      <c r="A75" s="37"/>
      <c r="B75" s="37"/>
      <c r="C75" s="37"/>
      <c r="D75" s="37"/>
      <c r="E75" s="37"/>
      <c r="F75" s="37"/>
      <c r="G75" s="37"/>
      <c r="H75" s="269"/>
      <c r="I75" s="269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78"/>
      <c r="AB75" s="50"/>
      <c r="AC75" s="4"/>
      <c r="AK75" s="29"/>
      <c r="AL75" s="11"/>
      <c r="AM75" s="11"/>
    </row>
    <row r="76" spans="1:39" ht="15.6">
      <c r="A76" s="37"/>
      <c r="B76" s="2">
        <f>+'Ark1'!C1618</f>
        <v>2024</v>
      </c>
      <c r="C76" s="2">
        <f>+'Ark1'!J1618</f>
        <v>121</v>
      </c>
      <c r="D76" s="2" t="str">
        <f>VLOOKUP(C76,RNR!$A$1:$B$27,2)</f>
        <v>Steinkjer</v>
      </c>
      <c r="E76" s="2">
        <f>+'Ark1'!D1618</f>
        <v>1</v>
      </c>
      <c r="F76" s="2" t="s">
        <v>496</v>
      </c>
      <c r="G76" s="3">
        <f>+'Ark1'!Q1618</f>
        <v>12</v>
      </c>
      <c r="H76" s="267">
        <f>+'Ark1'!R1618</f>
        <v>461</v>
      </c>
      <c r="I76" s="267">
        <f>IF(H76=0,"",'Ark1'!S1618)</f>
        <v>461</v>
      </c>
      <c r="J76" s="85"/>
      <c r="K76" s="50">
        <f>IF(G76=0,"",100*H76/Måned!$G10)</f>
        <v>17.278860569715143</v>
      </c>
      <c r="L76" s="85"/>
      <c r="M76" s="50">
        <f>+IF(H76=0,"",'Ark1'!AA1618)</f>
        <v>17.278860569715139</v>
      </c>
      <c r="N76" s="50">
        <f>+IF(I76=0,"",'Ark1'!AB1618)</f>
        <v>16.66949318084955</v>
      </c>
      <c r="O76" s="94">
        <f>IF(H76=0,"",'Ark1'!U1618)</f>
        <v>60.778741865509758</v>
      </c>
      <c r="P76" s="50">
        <f>IF(H76=0,"",'Ark1'!W1618)</f>
        <v>81.448373101952257</v>
      </c>
      <c r="Q76" s="110"/>
      <c r="R76" s="50">
        <f>IF(H76=0,"",'Ark1'!X1618)</f>
        <v>12.736875877333118</v>
      </c>
      <c r="S76" s="50">
        <f>IF(H76=0,"",'Ark1'!Y1618)</f>
        <v>2.1862475256845686</v>
      </c>
      <c r="T76" s="50">
        <f>IF(H76=0,"",'Ark1'!Z1618)</f>
        <v>-48.269620612634291</v>
      </c>
      <c r="U76" s="85"/>
      <c r="V76" s="14">
        <f t="shared" ref="V76" si="7">+(IF(H76=0,"",I76/G76))</f>
        <v>38.416666666666664</v>
      </c>
      <c r="W76" s="11">
        <f>IF(H76=0,"",'Ark1'!T1618)</f>
        <v>3.5748373101952278</v>
      </c>
      <c r="X76" s="50">
        <f>IF(H76=0,"",'Ark1'!V1618)</f>
        <v>88.243091118041562</v>
      </c>
      <c r="Y76" s="37"/>
      <c r="Z76" s="11"/>
      <c r="AA76" s="11"/>
      <c r="AB76" s="50"/>
      <c r="AC76" s="4"/>
      <c r="AD76"/>
      <c r="AE76"/>
      <c r="AF76"/>
      <c r="AG76"/>
      <c r="AH76"/>
      <c r="AI76"/>
      <c r="AJ76"/>
    </row>
    <row r="77" spans="1:39" ht="15.6">
      <c r="A77" s="37"/>
      <c r="B77" s="2">
        <f>+'Ark1'!C1619</f>
        <v>2024</v>
      </c>
      <c r="C77" s="2">
        <f>+'Ark1'!J1619</f>
        <v>121</v>
      </c>
      <c r="D77" s="2" t="str">
        <f>VLOOKUP(C77,RNR!$A$1:$B$27,2)</f>
        <v>Steinkjer</v>
      </c>
      <c r="E77" s="2">
        <f>+'Ark1'!D1619</f>
        <v>2</v>
      </c>
      <c r="F77" s="2" t="s">
        <v>497</v>
      </c>
      <c r="G77" s="3">
        <f>+'Ark1'!Q1619</f>
        <v>11</v>
      </c>
      <c r="H77" s="267">
        <f>+'Ark1'!R1619</f>
        <v>260</v>
      </c>
      <c r="I77" s="267">
        <f>IF(H77=0,"",'Ark1'!S1619)</f>
        <v>260</v>
      </c>
      <c r="J77" s="85"/>
      <c r="K77" s="50">
        <f>IF(G77=0,"",100*H77/Måned!$G11)</f>
        <v>12.08740120874012</v>
      </c>
      <c r="L77" s="85"/>
      <c r="M77" s="50">
        <f>+IF(H77=0,"",'Ark1'!AA1619)</f>
        <v>12.08740120874012</v>
      </c>
      <c r="N77" s="50">
        <f>+IF(I77=0,"",'Ark1'!AB1619)</f>
        <v>12.779094777450101</v>
      </c>
      <c r="O77" s="94">
        <f>IF(H77=0,"",'Ark1'!U1619)</f>
        <v>60.092307692307699</v>
      </c>
      <c r="P77" s="50">
        <f>IF(H77=0,"",'Ark1'!W1619)</f>
        <v>87.681153846153862</v>
      </c>
      <c r="Q77" s="110"/>
      <c r="R77" s="50">
        <f>IF(H77=0,"",'Ark1'!X1619)</f>
        <v>13.674197719940421</v>
      </c>
      <c r="S77" s="50">
        <f>IF(H77=0,"",'Ark1'!Y1619)</f>
        <v>2.2444672276722595</v>
      </c>
      <c r="T77" s="50">
        <f>IF(H77=0,"",'Ark1'!Z1619)</f>
        <v>-42.614794498137087</v>
      </c>
      <c r="U77" s="85"/>
      <c r="V77" s="14">
        <f t="shared" ref="V77:V87" si="8">+(IF(H77=0,"",I77/G77))</f>
        <v>23.636363636363637</v>
      </c>
      <c r="W77" s="11">
        <f>IF(H77=0,"",'Ark1'!T1619)</f>
        <v>5.2730769230769212</v>
      </c>
      <c r="X77" s="50">
        <f>IF(H77=0,"",'Ark1'!V1619)</f>
        <v>94.995832986082178</v>
      </c>
      <c r="Y77" s="37"/>
      <c r="Z77" s="11"/>
      <c r="AA77" s="11"/>
      <c r="AB77" s="50"/>
      <c r="AC77" s="4"/>
      <c r="AD77"/>
      <c r="AE77"/>
      <c r="AF77"/>
      <c r="AG77"/>
      <c r="AH77"/>
      <c r="AI77"/>
      <c r="AJ77"/>
    </row>
    <row r="78" spans="1:39" ht="15.6">
      <c r="A78" s="37"/>
      <c r="B78" s="2">
        <f>+'Ark1'!C1620</f>
        <v>2024</v>
      </c>
      <c r="C78" s="2">
        <f>+'Ark1'!J1620</f>
        <v>121</v>
      </c>
      <c r="D78" s="2" t="str">
        <f>VLOOKUP(C78,RNR!$A$1:$B$27,2)</f>
        <v>Steinkjer</v>
      </c>
      <c r="E78" s="2">
        <f>+'Ark1'!D1620</f>
        <v>3</v>
      </c>
      <c r="F78" s="2" t="s">
        <v>498</v>
      </c>
      <c r="G78" s="3">
        <f>+'Ark1'!Q1620</f>
        <v>19</v>
      </c>
      <c r="H78" s="267">
        <f>+'Ark1'!R1620</f>
        <v>657</v>
      </c>
      <c r="I78" s="267">
        <f>IF(H78=0,"",'Ark1'!S1620)</f>
        <v>657</v>
      </c>
      <c r="J78" s="85"/>
      <c r="K78" s="50">
        <f>IF(G78=0,"",100*H78/Måned!$G12)</f>
        <v>26.620745542949756</v>
      </c>
      <c r="L78" s="85"/>
      <c r="M78" s="50">
        <f>+IF(H78=0,"",'Ark1'!AA1620)</f>
        <v>26.620745542949752</v>
      </c>
      <c r="N78" s="50">
        <f>+IF(I78=0,"",'Ark1'!AB1620)</f>
        <v>26.766941574534624</v>
      </c>
      <c r="O78" s="94">
        <f>IF(H78=0,"",'Ark1'!U1620)</f>
        <v>60.433789954337897</v>
      </c>
      <c r="P78" s="50">
        <f>IF(H78=0,"",'Ark1'!W1620)</f>
        <v>83.2633181126332</v>
      </c>
      <c r="Q78" s="110"/>
      <c r="R78" s="50">
        <f>IF(H78=0,"",'Ark1'!X1620)</f>
        <v>11.215350562024222</v>
      </c>
      <c r="S78" s="50">
        <f>IF(H78=0,"",'Ark1'!Y1620)</f>
        <v>2.577082543072994</v>
      </c>
      <c r="T78" s="50">
        <f>IF(H78=0,"",'Ark1'!Z1620)</f>
        <v>-50.630612410171857</v>
      </c>
      <c r="U78" s="85"/>
      <c r="V78" s="14">
        <f t="shared" si="8"/>
        <v>34.578947368421055</v>
      </c>
      <c r="W78" s="11">
        <f>IF(H78=0,"",'Ark1'!T1620)</f>
        <v>4.6468797564687971</v>
      </c>
      <c r="X78" s="50">
        <f>IF(H78=0,"",'Ark1'!V1620)</f>
        <v>90.20944540913662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+'Ark1'!C1621</f>
        <v>2024</v>
      </c>
      <c r="C79" s="2">
        <f>+'Ark1'!J1621</f>
        <v>121</v>
      </c>
      <c r="D79" s="2" t="str">
        <f>VLOOKUP(C79,RNR!$A$1:$B$27,2)</f>
        <v>Steinkjer</v>
      </c>
      <c r="E79" s="2">
        <f>+'Ark1'!D1621</f>
        <v>4</v>
      </c>
      <c r="F79" s="2" t="s">
        <v>499</v>
      </c>
      <c r="G79" s="3">
        <f>+'Ark1'!Q1621</f>
        <v>15</v>
      </c>
      <c r="H79" s="267">
        <f>+'Ark1'!R1621</f>
        <v>677</v>
      </c>
      <c r="I79" s="267">
        <f>IF(H79=0,"",'Ark1'!S1621)</f>
        <v>677</v>
      </c>
      <c r="J79" s="85"/>
      <c r="K79" s="50">
        <f>IF(G79=0,"",100*H79/Måned!$G13)</f>
        <v>20.907967881408275</v>
      </c>
      <c r="L79" s="85"/>
      <c r="M79" s="50">
        <f>+IF(H79=0,"",'Ark1'!AA1621)</f>
        <v>20.907967881408275</v>
      </c>
      <c r="N79" s="50">
        <f>+IF(I79=0,"",'Ark1'!AB1621)</f>
        <v>20.948699024904105</v>
      </c>
      <c r="O79" s="94">
        <f>IF(H79=0,"",'Ark1'!U1621)</f>
        <v>60.878877400295423</v>
      </c>
      <c r="P79" s="50">
        <f>IF(H79=0,"",'Ark1'!W1621)</f>
        <v>83.393057607090142</v>
      </c>
      <c r="Q79" s="110"/>
      <c r="R79" s="50">
        <f>IF(H79=0,"",'Ark1'!X1621)</f>
        <v>10.807616533788963</v>
      </c>
      <c r="S79" s="50">
        <f>IF(H79=0,"",'Ark1'!Y1621)</f>
        <v>2.0768357176163881</v>
      </c>
      <c r="T79" s="50">
        <f>IF(H79=0,"",'Ark1'!Z1621)</f>
        <v>-24.764038674753351</v>
      </c>
      <c r="U79" s="85"/>
      <c r="V79" s="14">
        <f t="shared" si="8"/>
        <v>45.133333333333333</v>
      </c>
      <c r="W79" s="11">
        <f>IF(H79=0,"",'Ark1'!T1621)</f>
        <v>3.0841949778434259</v>
      </c>
      <c r="X79" s="50">
        <f>IF(H79=0,"",'Ark1'!V1621)</f>
        <v>90.350008241701062</v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+'Ark1'!C1622</f>
        <v>2024</v>
      </c>
      <c r="C80" s="2">
        <f>+'Ark1'!J1622</f>
        <v>121</v>
      </c>
      <c r="D80" s="2" t="str">
        <f>VLOOKUP(C80,RNR!$A$1:$B$27,2)</f>
        <v>Steinkjer</v>
      </c>
      <c r="E80" s="2">
        <f>+'Ark1'!D1622</f>
        <v>5</v>
      </c>
      <c r="F80" s="2" t="s">
        <v>382</v>
      </c>
      <c r="G80" s="3">
        <f>+'Ark1'!Q1622</f>
        <v>11</v>
      </c>
      <c r="H80" s="267">
        <f>+'Ark1'!R1622</f>
        <v>320</v>
      </c>
      <c r="I80" s="267">
        <f>IF(H80=0,"",'Ark1'!S1622)</f>
        <v>320</v>
      </c>
      <c r="J80" s="85"/>
      <c r="K80" s="50">
        <f>IF(G80=0,"",100*H80/Måned!$G14)</f>
        <v>15.810276679841897</v>
      </c>
      <c r="L80" s="85"/>
      <c r="M80" s="50">
        <f>+IF(H80=0,"",'Ark1'!AA1622)</f>
        <v>15.810276679841898</v>
      </c>
      <c r="N80" s="50">
        <f>+IF(I80=0,"",'Ark1'!AB1622)</f>
        <v>16.306260212643885</v>
      </c>
      <c r="O80" s="94">
        <f>IF(H80=0,"",'Ark1'!U1622)</f>
        <v>59.465625000000003</v>
      </c>
      <c r="P80" s="50">
        <f>IF(H80=0,"",'Ark1'!W1622)</f>
        <v>85.353437500000013</v>
      </c>
      <c r="Q80" s="110"/>
      <c r="R80" s="50">
        <f>IF(H80=0,"",'Ark1'!X1622)</f>
        <v>12.768630532816983</v>
      </c>
      <c r="S80" s="50">
        <f>IF(H80=0,"",'Ark1'!Y1622)</f>
        <v>2.7326851921461528</v>
      </c>
      <c r="T80" s="50">
        <f>IF(H80=0,"",'Ark1'!Z1622)</f>
        <v>-55.776992246726877</v>
      </c>
      <c r="U80" s="85"/>
      <c r="V80" s="14">
        <f t="shared" si="8"/>
        <v>29.09090909090909</v>
      </c>
      <c r="W80" s="11">
        <f>IF(H80=0,"",'Ark1'!T1622)</f>
        <v>6.8093750000000002</v>
      </c>
      <c r="X80" s="50">
        <f>IF(H80=0,"",'Ark1'!V1622)</f>
        <v>92.473930119176515</v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+'Ark1'!C1623</f>
        <v>2024</v>
      </c>
      <c r="C81" s="2">
        <f>+'Ark1'!J1623</f>
        <v>121</v>
      </c>
      <c r="D81" s="2" t="str">
        <f>VLOOKUP(C81,RNR!$A$1:$B$27,2)</f>
        <v>Steinkjer</v>
      </c>
      <c r="E81" s="2">
        <f>+'Ark1'!D1623</f>
        <v>6</v>
      </c>
      <c r="F81" s="2" t="s">
        <v>500</v>
      </c>
      <c r="G81" s="3">
        <f>+'Ark1'!Q1623</f>
        <v>12</v>
      </c>
      <c r="H81" s="267">
        <f>+'Ark1'!R1623</f>
        <v>686</v>
      </c>
      <c r="I81" s="267">
        <f>IF(H81=0,"",'Ark1'!S1623)</f>
        <v>686</v>
      </c>
      <c r="J81" s="85"/>
      <c r="K81" s="50">
        <f>IF(G81=0,"",100*H81/Måned!$G15)</f>
        <v>25.100622027076472</v>
      </c>
      <c r="L81" s="85"/>
      <c r="M81" s="50">
        <f>+IF(H81=0,"",'Ark1'!AA1623)</f>
        <v>25.100622027076462</v>
      </c>
      <c r="N81" s="50">
        <f>+IF(I81=0,"",'Ark1'!AB1623)</f>
        <v>25.600218051939542</v>
      </c>
      <c r="O81" s="94">
        <f>IF(H81=0,"",'Ark1'!U1623)</f>
        <v>60.415451895043738</v>
      </c>
      <c r="P81" s="50">
        <f>IF(H81=0,"",'Ark1'!W1623)</f>
        <v>84.339358600583054</v>
      </c>
      <c r="Q81" s="110"/>
      <c r="R81" s="50">
        <f>IF(H81=0,"",'Ark1'!X1623)</f>
        <v>10.328053259773457</v>
      </c>
      <c r="S81" s="50">
        <f>IF(H81=0,"",'Ark1'!Y1623)</f>
        <v>2.2743967931008195</v>
      </c>
      <c r="T81" s="50">
        <f>IF(H81=0,"",'Ark1'!Z1623)</f>
        <v>-46.099192112797617</v>
      </c>
      <c r="U81" s="85"/>
      <c r="V81" s="14">
        <f t="shared" si="8"/>
        <v>57.166666666666664</v>
      </c>
      <c r="W81" s="11">
        <f>IF(H81=0,"",'Ark1'!T1623)</f>
        <v>4.3440233236151604</v>
      </c>
      <c r="X81" s="50">
        <f>IF(H81=0,"",'Ark1'!V1623)</f>
        <v>91.375253088389044</v>
      </c>
      <c r="Y81" s="37"/>
      <c r="Z81" s="78"/>
      <c r="AB81" s="50"/>
      <c r="AC81" s="4"/>
      <c r="AK81" s="29"/>
      <c r="AL81" s="11"/>
      <c r="AM81" s="11"/>
    </row>
    <row r="82" spans="1:39" ht="15.6">
      <c r="A82" s="37"/>
      <c r="B82" s="2">
        <f>+'Ark1'!C1624</f>
        <v>2024</v>
      </c>
      <c r="C82" s="2">
        <f>+'Ark1'!J1624</f>
        <v>121</v>
      </c>
      <c r="D82" s="2" t="str">
        <f>VLOOKUP(C82,RNR!$A$1:$B$27,2)</f>
        <v>Steinkjer</v>
      </c>
      <c r="E82" s="2">
        <f>+'Ark1'!D1624</f>
        <v>7</v>
      </c>
      <c r="F82" s="2" t="s">
        <v>501</v>
      </c>
      <c r="G82" s="3">
        <f>+'Ark1'!Q1624</f>
        <v>18</v>
      </c>
      <c r="H82" s="267">
        <f>+'Ark1'!R1624</f>
        <v>541</v>
      </c>
      <c r="I82" s="267">
        <f>IF(H82=0,"",'Ark1'!S1624)</f>
        <v>540</v>
      </c>
      <c r="J82" s="85"/>
      <c r="K82" s="50">
        <f>IF(G82=0,"",100*H82/Måned!$G16)</f>
        <v>19.941024695908588</v>
      </c>
      <c r="L82" s="85"/>
      <c r="M82" s="50">
        <f>+IF(H82=0,"",'Ark1'!AA1624)</f>
        <v>19.941024695908595</v>
      </c>
      <c r="N82" s="50">
        <f>+IF(I82=0,"",'Ark1'!AB1624)</f>
        <v>19.768161157580501</v>
      </c>
      <c r="O82" s="94">
        <f>IF(H82=0,"",'Ark1'!U1624)</f>
        <v>60.190740740740736</v>
      </c>
      <c r="P82" s="50">
        <f>IF(H82=0,"",'Ark1'!W1624)</f>
        <v>80.305555555555557</v>
      </c>
      <c r="Q82" s="110"/>
      <c r="R82" s="50">
        <f>IF(H82=0,"",'Ark1'!X1624)</f>
        <v>9.9056365672513031</v>
      </c>
      <c r="S82" s="50">
        <f>IF(H82=0,"",'Ark1'!Y1624)</f>
        <v>2.1846915638325211</v>
      </c>
      <c r="T82" s="50">
        <f>IF(H82=0,"",'Ark1'!Z1624)</f>
        <v>-37.098821112086874</v>
      </c>
      <c r="U82" s="85"/>
      <c r="V82" s="14">
        <f t="shared" si="8"/>
        <v>30</v>
      </c>
      <c r="W82" s="11">
        <f>IF(H82=0,"",'Ark1'!T1624)</f>
        <v>4.7763401109057311</v>
      </c>
      <c r="X82" s="50">
        <f>IF(H82=0,"",'Ark1'!V1624)</f>
        <v>87.082781589823938</v>
      </c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+'Ark1'!C1625</f>
        <v>2024</v>
      </c>
      <c r="C83" s="2">
        <f>+'Ark1'!J1625</f>
        <v>121</v>
      </c>
      <c r="D83" s="2" t="str">
        <f>VLOOKUP(C83,RNR!$A$1:$B$27,2)</f>
        <v>Steinkjer</v>
      </c>
      <c r="E83" s="2">
        <f>+'Ark1'!D1625</f>
        <v>8</v>
      </c>
      <c r="F83" s="2" t="s">
        <v>502</v>
      </c>
      <c r="G83" s="3">
        <f>+'Ark1'!Q1625</f>
        <v>18</v>
      </c>
      <c r="H83" s="267">
        <f>+'Ark1'!R1625</f>
        <v>843</v>
      </c>
      <c r="I83" s="267">
        <f>IF(H83=0,"",'Ark1'!S1625)</f>
        <v>843</v>
      </c>
      <c r="J83" s="85"/>
      <c r="K83" s="50">
        <f>IF(G83=0,"",100*H83/Måned!$G17)</f>
        <v>27.343496594226401</v>
      </c>
      <c r="L83" s="85"/>
      <c r="M83" s="50">
        <f>+IF(H83=0,"",'Ark1'!AA1625)</f>
        <v>27.343496594226405</v>
      </c>
      <c r="N83" s="50">
        <f>+IF(I83=0,"",'Ark1'!AB1625)</f>
        <v>27.40470009971062</v>
      </c>
      <c r="O83" s="94">
        <f>IF(H83=0,"",'Ark1'!U1625)</f>
        <v>59.908659549228915</v>
      </c>
      <c r="P83" s="50">
        <f>IF(H83=0,"",'Ark1'!W1625)</f>
        <v>81.865836298932308</v>
      </c>
      <c r="Q83" s="110"/>
      <c r="R83" s="50">
        <f>IF(H83=0,"",'Ark1'!X1625)</f>
        <v>11.340935421480715</v>
      </c>
      <c r="S83" s="50">
        <f>IF(H83=0,"",'Ark1'!Y1625)</f>
        <v>2.6153046190915226</v>
      </c>
      <c r="T83" s="50">
        <f>IF(H83=0,"",'Ark1'!Z1625)</f>
        <v>-53.652467172376205</v>
      </c>
      <c r="U83" s="85"/>
      <c r="V83" s="14">
        <f t="shared" si="8"/>
        <v>46.833333333333336</v>
      </c>
      <c r="W83" s="11">
        <f>IF(H83=0,"",'Ark1'!T1625)</f>
        <v>5.2538552787663084</v>
      </c>
      <c r="X83" s="50">
        <f>IF(H83=0,"",'Ark1'!V1625)</f>
        <v>88.695380605560544</v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+'Ark1'!C1626</f>
        <v>2024</v>
      </c>
      <c r="C84" s="2">
        <f>+'Ark1'!J1626</f>
        <v>121</v>
      </c>
      <c r="D84" s="2" t="str">
        <f>VLOOKUP(C84,RNR!$A$1:$B$27,2)</f>
        <v>Steinkjer</v>
      </c>
      <c r="E84" s="2">
        <f>+'Ark1'!D1626</f>
        <v>9</v>
      </c>
      <c r="F84" s="2" t="s">
        <v>503</v>
      </c>
      <c r="G84" s="3">
        <f>+'Ark1'!Q1626</f>
        <v>15</v>
      </c>
      <c r="H84" s="267">
        <f>+'Ark1'!R1626</f>
        <v>676</v>
      </c>
      <c r="I84" s="267">
        <f>IF(H84=0,"",'Ark1'!S1626)</f>
        <v>676</v>
      </c>
      <c r="J84" s="85"/>
      <c r="K84" s="50">
        <f>IF(G84=0,"",100*H84/Måned!$G18)</f>
        <v>25.980015372790163</v>
      </c>
      <c r="L84" s="85"/>
      <c r="M84" s="50">
        <f>+IF(H84=0,"",'Ark1'!AA1626)</f>
        <v>25.980015372790156</v>
      </c>
      <c r="N84" s="50">
        <f>+IF(I84=0,"",'Ark1'!AB1626)</f>
        <v>26.012008802410126</v>
      </c>
      <c r="O84" s="94">
        <f>IF(H84=0,"",'Ark1'!U1626)</f>
        <v>59.713017751479299</v>
      </c>
      <c r="P84" s="50">
        <f>IF(H84=0,"",'Ark1'!W1626)</f>
        <v>82.445562130177493</v>
      </c>
      <c r="Q84" s="110"/>
      <c r="R84" s="50">
        <f>IF(H84=0,"",'Ark1'!X1626)</f>
        <v>9.9224132668945177</v>
      </c>
      <c r="S84" s="50">
        <f>IF(H84=0,"",'Ark1'!Y1626)</f>
        <v>2.3729009546361941</v>
      </c>
      <c r="T84" s="50">
        <f>IF(H84=0,"",'Ark1'!Z1626)</f>
        <v>-36.075225328700128</v>
      </c>
      <c r="U84" s="85"/>
      <c r="V84" s="14">
        <f t="shared" si="8"/>
        <v>45.06666666666667</v>
      </c>
      <c r="W84" s="11">
        <f>IF(H84=0,"",'Ark1'!T1626)</f>
        <v>5.5695266272189343</v>
      </c>
      <c r="X84" s="50">
        <f>IF(H84=0,"",'Ark1'!V1626)</f>
        <v>89.323469263464219</v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+'Ark1'!C1627</f>
        <v>2024</v>
      </c>
      <c r="C85" s="2">
        <f>+'Ark1'!J1627</f>
        <v>121</v>
      </c>
      <c r="D85" s="2" t="str">
        <f>VLOOKUP(C85,RNR!$A$1:$B$27,2)</f>
        <v>Steinkjer</v>
      </c>
      <c r="E85" s="2">
        <f>+'Ark1'!D1627</f>
        <v>10</v>
      </c>
      <c r="F85" s="2" t="s">
        <v>504</v>
      </c>
      <c r="G85" s="3">
        <f>+'Ark1'!Q1627</f>
        <v>12</v>
      </c>
      <c r="H85" s="267">
        <f>+'Ark1'!R1627</f>
        <v>458</v>
      </c>
      <c r="I85" s="267">
        <f>IF(H85=0,"",'Ark1'!S1627)</f>
        <v>458</v>
      </c>
      <c r="J85" s="85"/>
      <c r="K85" s="50">
        <f>IF(G85=0,"",100*H85/Måned!$G19)</f>
        <v>17.772603802871558</v>
      </c>
      <c r="L85" s="85"/>
      <c r="M85" s="50">
        <f>+IF(H85=0,"",'Ark1'!AA1627)</f>
        <v>17.772603802871558</v>
      </c>
      <c r="N85" s="50">
        <f>+IF(I85=0,"",'Ark1'!AB1627)</f>
        <v>18.198938786123225</v>
      </c>
      <c r="O85" s="94">
        <f>IF(H85=0,"",'Ark1'!U1627)</f>
        <v>60.484716157205234</v>
      </c>
      <c r="P85" s="50">
        <f>IF(H85=0,"",'Ark1'!W1627)</f>
        <v>84.967030567685612</v>
      </c>
      <c r="Q85" s="110"/>
      <c r="R85" s="50">
        <f>IF(H85=0,"",'Ark1'!X1627)</f>
        <v>11.565733169967595</v>
      </c>
      <c r="S85" s="50">
        <f>IF(H85=0,"",'Ark1'!Y1627)</f>
        <v>2.4982059121888125</v>
      </c>
      <c r="T85" s="50">
        <f>IF(H85=0,"",'Ark1'!Z1627)</f>
        <v>-37.104843496618777</v>
      </c>
      <c r="U85" s="85"/>
      <c r="V85" s="14">
        <f t="shared" si="8"/>
        <v>38.166666666666664</v>
      </c>
      <c r="W85" s="11">
        <f>IF(H85=0,"",'Ark1'!T1627)</f>
        <v>4.0960698689956336</v>
      </c>
      <c r="X85" s="50">
        <f>IF(H85=0,"",'Ark1'!V1627)</f>
        <v>92.055287722302793</v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+'Ark1'!C1628</f>
        <v>2024</v>
      </c>
      <c r="C86" s="2">
        <f>+'Ark1'!J1628</f>
        <v>121</v>
      </c>
      <c r="D86" s="2" t="str">
        <f>VLOOKUP(C86,RNR!$A$1:$B$27,2)</f>
        <v>Steinkjer</v>
      </c>
      <c r="E86" s="2">
        <f>+'Ark1'!D1628</f>
        <v>11</v>
      </c>
      <c r="F86" s="2" t="s">
        <v>505</v>
      </c>
      <c r="G86" s="3">
        <f>+'Ark1'!Q1628</f>
        <v>15</v>
      </c>
      <c r="H86" s="267">
        <f>+'Ark1'!R1628</f>
        <v>776</v>
      </c>
      <c r="I86" s="267">
        <f>IF(H86=0,"",'Ark1'!S1628)</f>
        <v>776</v>
      </c>
      <c r="J86" s="85"/>
      <c r="K86" s="50">
        <f>IF(G86=0,"",100*H86/Måned!$G20)</f>
        <v>26.630061770761838</v>
      </c>
      <c r="L86" s="85"/>
      <c r="M86" s="50">
        <f>+IF(H86=0,"",'Ark1'!AA1628)</f>
        <v>26.630061770761841</v>
      </c>
      <c r="N86" s="50">
        <f>+IF(I86=0,"",'Ark1'!AB1628)</f>
        <v>26.581388469587942</v>
      </c>
      <c r="O86" s="94">
        <f>IF(H86=0,"",'Ark1'!U1628)</f>
        <v>61.109536082474222</v>
      </c>
      <c r="P86" s="50">
        <f>IF(H86=0,"",'Ark1'!W1628)</f>
        <v>83.259793814432939</v>
      </c>
      <c r="Q86" s="110"/>
      <c r="R86" s="50">
        <f>IF(H86=0,"",'Ark1'!X1628)</f>
        <v>9.4777292921255114</v>
      </c>
      <c r="S86" s="50">
        <f>IF(H86=0,"",'Ark1'!Y1628)</f>
        <v>2.2691593863946959</v>
      </c>
      <c r="T86" s="50">
        <f>IF(H86=0,"",'Ark1'!Z1628)</f>
        <v>-30.436659999543551</v>
      </c>
      <c r="U86" s="85"/>
      <c r="V86" s="14">
        <f t="shared" si="8"/>
        <v>51.733333333333334</v>
      </c>
      <c r="W86" s="11">
        <f>IF(H86=0,"",'Ark1'!T1628)</f>
        <v>3.05541237113402</v>
      </c>
      <c r="X86" s="50">
        <f>IF(H86=0,"",'Ark1'!V1628)</f>
        <v>90.205627101227421</v>
      </c>
      <c r="Y86" s="37"/>
      <c r="Z86" s="78"/>
      <c r="AB86" s="50"/>
      <c r="AC86" s="4"/>
      <c r="AK86" s="29"/>
      <c r="AL86" s="11"/>
      <c r="AM86" s="11"/>
    </row>
    <row r="87" spans="1:39" ht="16.5" customHeight="1">
      <c r="A87" s="37"/>
      <c r="B87" s="2">
        <f>+'Ark1'!C1629</f>
        <v>2024</v>
      </c>
      <c r="C87" s="2">
        <f>+'Ark1'!J1629</f>
        <v>121</v>
      </c>
      <c r="D87" s="2" t="str">
        <f>VLOOKUP(C87,RNR!$A$1:$B$27,2)</f>
        <v>Steinkjer</v>
      </c>
      <c r="E87" s="2">
        <f>+'Ark1'!D1629</f>
        <v>12</v>
      </c>
      <c r="F87" s="2" t="s">
        <v>506</v>
      </c>
      <c r="G87" s="3">
        <f>+'Ark1'!Q1629</f>
        <v>12</v>
      </c>
      <c r="H87" s="267">
        <f>+'Ark1'!R1629</f>
        <v>420</v>
      </c>
      <c r="I87" s="267">
        <f>IF(H87=0,"",'Ark1'!S1629)</f>
        <v>420</v>
      </c>
      <c r="J87" s="85"/>
      <c r="K87" s="50">
        <f>IF(G87=0,"",100*H87/Måned!$G21)</f>
        <v>18.056749785038694</v>
      </c>
      <c r="L87" s="85"/>
      <c r="M87" s="50">
        <f>+IF(H87=0,"",'Ark1'!AA1629)</f>
        <v>18.056749785038697</v>
      </c>
      <c r="N87" s="50">
        <f>+IF(I87=0,"",'Ark1'!AB1629)</f>
        <v>18.748252541503625</v>
      </c>
      <c r="O87" s="94">
        <f>IF(H87=0,"",'Ark1'!U1629)</f>
        <v>58.85</v>
      </c>
      <c r="P87" s="50">
        <f>IF(H87=0,"",'Ark1'!W1629)</f>
        <v>83.819285714285641</v>
      </c>
      <c r="Q87" s="110"/>
      <c r="R87" s="50">
        <f>IF(H87=0,"",'Ark1'!X1629)</f>
        <v>11.349461261151133</v>
      </c>
      <c r="S87" s="50">
        <f>IF(H87=0,"",'Ark1'!Y1629)</f>
        <v>2.197157254271882</v>
      </c>
      <c r="T87" s="50">
        <f>IF(H87=0,"",'Ark1'!Z1629)</f>
        <v>-44.132816596318591</v>
      </c>
      <c r="U87" s="85"/>
      <c r="V87" s="14">
        <f t="shared" si="8"/>
        <v>35</v>
      </c>
      <c r="W87" s="11">
        <f>IF(H87=0,"",'Ark1'!T1629)</f>
        <v>8.3595238095238091</v>
      </c>
      <c r="X87" s="50">
        <f>IF(H87=0,"",'Ark1'!V1629)</f>
        <v>90.811793839962803</v>
      </c>
      <c r="Y87" s="37"/>
      <c r="Z87" s="78"/>
      <c r="AB87" s="50"/>
      <c r="AC87" s="4"/>
      <c r="AK87" s="29"/>
      <c r="AL87" s="11"/>
      <c r="AM87" s="11"/>
    </row>
    <row r="88" spans="1:39" ht="16.5" customHeight="1">
      <c r="A88" s="37"/>
      <c r="B88" s="37"/>
      <c r="C88" s="37"/>
      <c r="D88" s="37"/>
      <c r="E88" s="37"/>
      <c r="F88" s="37"/>
      <c r="G88" s="37"/>
      <c r="H88" s="269"/>
      <c r="I88" s="26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78"/>
      <c r="AB88" s="50"/>
      <c r="AC88" s="4"/>
      <c r="AK88" s="29"/>
      <c r="AL88" s="11"/>
      <c r="AM88" s="11"/>
    </row>
    <row r="89" spans="1:39" ht="15.6">
      <c r="A89" s="37"/>
      <c r="B89" s="2">
        <f>+'Ark1'!C1630</f>
        <v>2024</v>
      </c>
      <c r="C89" s="2">
        <f>+'Ark1'!J1630</f>
        <v>134</v>
      </c>
      <c r="D89" s="2" t="str">
        <f>VLOOKUP(C89,RNR!$A$1:$B$27,2)</f>
        <v>Førde</v>
      </c>
      <c r="E89" s="2">
        <f>+'Ark1'!D1630</f>
        <v>1</v>
      </c>
      <c r="F89" s="2" t="s">
        <v>496</v>
      </c>
      <c r="G89" s="3">
        <f>+'Ark1'!Q1630</f>
        <v>2</v>
      </c>
      <c r="H89" s="267">
        <f>+'Ark1'!R1630</f>
        <v>91</v>
      </c>
      <c r="I89" s="267">
        <f>IF(H89=0,"",'Ark1'!S1630)</f>
        <v>91</v>
      </c>
      <c r="J89" s="85"/>
      <c r="K89" s="50">
        <f>IF(G89=0,"",100*H89/Måned!$G10)</f>
        <v>3.4107946026986506</v>
      </c>
      <c r="L89" s="85"/>
      <c r="M89" s="50">
        <f>+IF(H89=0,"",'Ark1'!AA1630)</f>
        <v>3.4107946026986502</v>
      </c>
      <c r="N89" s="50">
        <f>+IF(I89=0,"",'Ark1'!AB1630)</f>
        <v>3.7108431595397056</v>
      </c>
      <c r="O89" s="94">
        <f>IF(H89=0,"",'Ark1'!U1630)</f>
        <v>58.560439560439576</v>
      </c>
      <c r="P89" s="50">
        <f>IF(H89=0,"",'Ark1'!W1630)</f>
        <v>91.852747252747221</v>
      </c>
      <c r="Q89" s="110"/>
      <c r="R89" s="50">
        <f>IF(H89=0,"",'Ark1'!X1630)</f>
        <v>8.784593665002431</v>
      </c>
      <c r="S89" s="50">
        <f>IF(H89=0,"",'Ark1'!Y1630)</f>
        <v>1.945458454451038</v>
      </c>
      <c r="T89" s="50">
        <f>IF(H89=0,"",'Ark1'!Z1630)</f>
        <v>-38.862641654536674</v>
      </c>
      <c r="U89" s="85"/>
      <c r="V89" s="14">
        <f t="shared" ref="V89:V100" si="9">+(IF(H89=0,"",I89/G89))</f>
        <v>45.5</v>
      </c>
      <c r="W89" s="11">
        <f>IF(H89=0,"",'Ark1'!T1630)</f>
        <v>10.274725274725277</v>
      </c>
      <c r="X89" s="50">
        <f>IF(H89=0,"",'Ark1'!V1630)</f>
        <v>99.51543581012703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+'Ark1'!C1631</f>
        <v>2024</v>
      </c>
      <c r="C90" s="2">
        <f>+'Ark1'!J1631</f>
        <v>134</v>
      </c>
      <c r="D90" s="2" t="str">
        <f>VLOOKUP(C90,RNR!$A$1:$B$27,2)</f>
        <v>Førde</v>
      </c>
      <c r="E90" s="2">
        <f>+'Ark1'!D1631</f>
        <v>2</v>
      </c>
      <c r="F90" s="2" t="s">
        <v>497</v>
      </c>
      <c r="G90" s="3">
        <f>+'Ark1'!Q1631</f>
        <v>2</v>
      </c>
      <c r="H90" s="267">
        <f>+'Ark1'!R1631</f>
        <v>35</v>
      </c>
      <c r="I90" s="267">
        <f>IF(H90=0,"",'Ark1'!S1631)</f>
        <v>35</v>
      </c>
      <c r="J90" s="85"/>
      <c r="K90" s="50">
        <f>IF(G90=0,"",100*H90/Måned!$G11)</f>
        <v>1.6271501627150162</v>
      </c>
      <c r="L90" s="85"/>
      <c r="M90" s="50">
        <f>+IF(H90=0,"",'Ark1'!AA1631)</f>
        <v>1.627150162715016</v>
      </c>
      <c r="N90" s="50">
        <f>+IF(I90=0,"",'Ark1'!AB1631)</f>
        <v>1.7180539447301113</v>
      </c>
      <c r="O90" s="94">
        <f>IF(H90=0,"",'Ark1'!U1631)</f>
        <v>62.314285714285695</v>
      </c>
      <c r="P90" s="50">
        <f>IF(H90=0,"",'Ark1'!W1631)</f>
        <v>87.568571428571389</v>
      </c>
      <c r="Q90" s="110"/>
      <c r="R90" s="50">
        <f>IF(H90=0,"",'Ark1'!X1631)</f>
        <v>7.7988926477170448</v>
      </c>
      <c r="S90" s="50">
        <f>IF(H90=0,"",'Ark1'!Y1631)</f>
        <v>1.3684491445515423</v>
      </c>
      <c r="T90" s="50">
        <f>IF(H90=0,"",'Ark1'!Z1631)</f>
        <v>-21.672559111022967</v>
      </c>
      <c r="U90" s="85"/>
      <c r="V90" s="14">
        <f t="shared" si="9"/>
        <v>17.5</v>
      </c>
      <c r="W90" s="11">
        <f>IF(H90=0,"",'Ark1'!T1631)</f>
        <v>0.4</v>
      </c>
      <c r="X90" s="50">
        <f>IF(H90=0,"",'Ark1'!V1631)</f>
        <v>94.873858535830365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+'Ark1'!C1632</f>
        <v>2024</v>
      </c>
      <c r="C91" s="2">
        <f>+'Ark1'!J1632</f>
        <v>134</v>
      </c>
      <c r="D91" s="2" t="str">
        <f>VLOOKUP(C91,RNR!$A$1:$B$27,2)</f>
        <v>Førde</v>
      </c>
      <c r="E91" s="2">
        <f>+'Ark1'!D1632</f>
        <v>3</v>
      </c>
      <c r="F91" s="2" t="s">
        <v>498</v>
      </c>
      <c r="G91" s="3">
        <f>+'Ark1'!Q1632</f>
        <v>3</v>
      </c>
      <c r="H91" s="267">
        <f>+'Ark1'!R1632</f>
        <v>115</v>
      </c>
      <c r="I91" s="267">
        <f>IF(H91=0,"",'Ark1'!S1632)</f>
        <v>115</v>
      </c>
      <c r="J91" s="85"/>
      <c r="K91" s="50">
        <f>IF(G91=0,"",100*H91/Måned!$G12)</f>
        <v>4.6596434359805512</v>
      </c>
      <c r="L91" s="85"/>
      <c r="M91" s="50">
        <f>+IF(H91=0,"",'Ark1'!AA1632)</f>
        <v>4.6596434359805512</v>
      </c>
      <c r="N91" s="50">
        <f>+IF(I91=0,"",'Ark1'!AB1632)</f>
        <v>5.2339978910953855</v>
      </c>
      <c r="O91" s="94">
        <f>IF(H91=0,"",'Ark1'!U1632)</f>
        <v>59.347826086956523</v>
      </c>
      <c r="P91" s="50">
        <f>IF(H91=0,"",'Ark1'!W1632)</f>
        <v>93.015652173913054</v>
      </c>
      <c r="Q91" s="110"/>
      <c r="R91" s="50">
        <f>IF(H91=0,"",'Ark1'!X1632)</f>
        <v>9.2987478474892882</v>
      </c>
      <c r="S91" s="50">
        <f>IF(H91=0,"",'Ark1'!Y1632)</f>
        <v>2.0001890269840019</v>
      </c>
      <c r="T91" s="50">
        <f>IF(H91=0,"",'Ark1'!Z1632)</f>
        <v>-44.827703370660629</v>
      </c>
      <c r="U91" s="85"/>
      <c r="V91" s="14">
        <f t="shared" si="9"/>
        <v>38.333333333333336</v>
      </c>
      <c r="W91" s="11">
        <f>IF(H91=0,"",'Ark1'!T1632)</f>
        <v>7.104347826086955</v>
      </c>
      <c r="X91" s="50">
        <f>IF(H91=0,"",'Ark1'!V1632)</f>
        <v>100.77535446794482</v>
      </c>
      <c r="Y91" s="37"/>
      <c r="Z91" s="78"/>
      <c r="AB91" s="50"/>
      <c r="AC91" s="4"/>
      <c r="AL91" s="11"/>
      <c r="AM91" s="11"/>
    </row>
    <row r="92" spans="1:39" ht="15.6">
      <c r="A92" s="37"/>
      <c r="B92" s="2">
        <f>+'Ark1'!C1633</f>
        <v>2024</v>
      </c>
      <c r="C92" s="2">
        <f>+'Ark1'!J1633</f>
        <v>134</v>
      </c>
      <c r="D92" s="2" t="str">
        <f>VLOOKUP(C92,RNR!$A$1:$B$27,2)</f>
        <v>Førde</v>
      </c>
      <c r="E92" s="2">
        <f>+'Ark1'!D1633</f>
        <v>4</v>
      </c>
      <c r="F92" s="2" t="s">
        <v>499</v>
      </c>
      <c r="G92" s="3">
        <f>+'Ark1'!Q1633</f>
        <v>1</v>
      </c>
      <c r="H92" s="267">
        <f>+'Ark1'!R1633</f>
        <v>3</v>
      </c>
      <c r="I92" s="267">
        <f>IF(H92=0,"",'Ark1'!S1633)</f>
        <v>3</v>
      </c>
      <c r="J92" s="85"/>
      <c r="K92" s="50">
        <f>IF(G92=0,"",100*H92/Måned!$G13)</f>
        <v>9.2649783817171094E-2</v>
      </c>
      <c r="L92" s="85"/>
      <c r="M92" s="50">
        <f>+IF(H92=0,"",'Ark1'!AA1633)</f>
        <v>9.2649783817171108E-2</v>
      </c>
      <c r="N92" s="50">
        <f>+IF(I92=0,"",'Ark1'!AB1633)</f>
        <v>9.491591333190097E-2</v>
      </c>
      <c r="O92" s="94">
        <f>IF(H92=0,"",'Ark1'!U1633)</f>
        <v>57.66666666666665</v>
      </c>
      <c r="P92" s="50">
        <f>IF(H92=0,"",'Ark1'!W1633)</f>
        <v>85.266666666666637</v>
      </c>
      <c r="Q92" s="110"/>
      <c r="R92" s="50">
        <f>IF(H92=0,"",'Ark1'!X1633)</f>
        <v>0.82596744622470797</v>
      </c>
      <c r="S92" s="50">
        <f>IF(H92=0,"",'Ark1'!Y1633)</f>
        <v>0.94280904158227774</v>
      </c>
      <c r="T92" s="50">
        <f>IF(H92=0,"",'Ark1'!Z1633)</f>
        <v>45.658411642906891</v>
      </c>
      <c r="U92" s="85"/>
      <c r="V92" s="14">
        <f t="shared" si="9"/>
        <v>3</v>
      </c>
      <c r="W92" s="11">
        <f>IF(H92=0,"",'Ark1'!T1633)</f>
        <v>14</v>
      </c>
      <c r="X92" s="50">
        <f>IF(H92=0,"",'Ark1'!V1633)</f>
        <v>92.379920548934621</v>
      </c>
      <c r="Y92" s="37"/>
      <c r="Z92" s="78"/>
      <c r="AB92" s="50"/>
      <c r="AC92" s="4"/>
      <c r="AL92" s="11"/>
      <c r="AM92" s="11"/>
    </row>
    <row r="93" spans="1:39" ht="15.6">
      <c r="A93" s="37"/>
      <c r="B93" s="2">
        <f>+'Ark1'!C1634</f>
        <v>2024</v>
      </c>
      <c r="C93" s="2">
        <f>+'Ark1'!J1634</f>
        <v>134</v>
      </c>
      <c r="D93" s="2" t="str">
        <f>VLOOKUP(C93,RNR!$A$1:$B$27,2)</f>
        <v>Førde</v>
      </c>
      <c r="E93" s="2">
        <f>+'Ark1'!D1634</f>
        <v>5</v>
      </c>
      <c r="F93" s="2" t="s">
        <v>382</v>
      </c>
      <c r="G93" s="3">
        <f>+'Ark1'!Q1634</f>
        <v>5</v>
      </c>
      <c r="H93" s="267">
        <f>+'Ark1'!R1634</f>
        <v>109</v>
      </c>
      <c r="I93" s="267">
        <f>IF(H93=0,"",'Ark1'!S1634)</f>
        <v>109</v>
      </c>
      <c r="J93" s="85"/>
      <c r="K93" s="50">
        <f>IF(G93=0,"",100*H93/Måned!$G14)</f>
        <v>5.3853754940711465</v>
      </c>
      <c r="L93" s="85"/>
      <c r="M93" s="50">
        <f>+IF(H93=0,"",'Ark1'!AA1634)</f>
        <v>5.3853754940711491</v>
      </c>
      <c r="N93" s="50">
        <f>+IF(I93=0,"",'Ark1'!AB1634)</f>
        <v>5.9167513926807427</v>
      </c>
      <c r="O93" s="94">
        <f>IF(H93=0,"",'Ark1'!U1634)</f>
        <v>60.412844036697237</v>
      </c>
      <c r="P93" s="50">
        <f>IF(H93=0,"",'Ark1'!W1634)</f>
        <v>90.922935779816498</v>
      </c>
      <c r="Q93" s="110"/>
      <c r="R93" s="50">
        <f>IF(H93=0,"",'Ark1'!X1634)</f>
        <v>11.047517326875612</v>
      </c>
      <c r="S93" s="50">
        <f>IF(H93=0,"",'Ark1'!Y1634)</f>
        <v>1.9309692825548876</v>
      </c>
      <c r="T93" s="50">
        <f>IF(H93=0,"",'Ark1'!Z1634)</f>
        <v>-45.024817961549346</v>
      </c>
      <c r="U93" s="85"/>
      <c r="V93" s="14">
        <f t="shared" si="9"/>
        <v>21.8</v>
      </c>
      <c r="W93" s="11">
        <f>IF(H93=0,"",'Ark1'!T1634)</f>
        <v>4.238532110091743</v>
      </c>
      <c r="X93" s="50">
        <f>IF(H93=0,"",'Ark1'!V1634)</f>
        <v>98.508056099476178</v>
      </c>
      <c r="Y93" s="37"/>
      <c r="Z93" s="78"/>
      <c r="AB93" s="50"/>
      <c r="AC93" s="4"/>
      <c r="AL93" s="11"/>
      <c r="AM93" s="11"/>
    </row>
    <row r="94" spans="1:39" ht="15.6">
      <c r="A94" s="37"/>
      <c r="B94" s="2">
        <f>+'Ark1'!C1635</f>
        <v>2024</v>
      </c>
      <c r="C94" s="2">
        <f>+'Ark1'!J1635</f>
        <v>134</v>
      </c>
      <c r="D94" s="2" t="str">
        <f>VLOOKUP(C94,RNR!$A$1:$B$27,2)</f>
        <v>Førde</v>
      </c>
      <c r="E94" s="2">
        <f>+'Ark1'!D1635</f>
        <v>6</v>
      </c>
      <c r="F94" s="2" t="s">
        <v>500</v>
      </c>
      <c r="G94" s="3">
        <f>+'Ark1'!Q1635</f>
        <v>3</v>
      </c>
      <c r="H94" s="267">
        <f>+'Ark1'!R1635</f>
        <v>82</v>
      </c>
      <c r="I94" s="267">
        <f>IF(H94=0,"",'Ark1'!S1635)</f>
        <v>82</v>
      </c>
      <c r="J94" s="85"/>
      <c r="K94" s="50">
        <f>IF(G94=0,"",100*H94/Måned!$G15)</f>
        <v>3.0003658982802781</v>
      </c>
      <c r="L94" s="85"/>
      <c r="M94" s="50">
        <f>+IF(H94=0,"",'Ark1'!AA1635)</f>
        <v>3.0003658982802777</v>
      </c>
      <c r="N94" s="50">
        <f>+IF(I94=0,"",'Ark1'!AB1635)</f>
        <v>3.0400723535981222</v>
      </c>
      <c r="O94" s="94">
        <f>IF(H94=0,"",'Ark1'!U1635)</f>
        <v>60.780487804878042</v>
      </c>
      <c r="P94" s="50">
        <f>IF(H94=0,"",'Ark1'!W1635)</f>
        <v>83.787804878048775</v>
      </c>
      <c r="Q94" s="110"/>
      <c r="R94" s="50">
        <f>IF(H94=0,"",'Ark1'!X1635)</f>
        <v>11.627232439657904</v>
      </c>
      <c r="S94" s="50">
        <f>IF(H94=0,"",'Ark1'!Y1635)</f>
        <v>1.9817729820264849</v>
      </c>
      <c r="T94" s="50">
        <f>IF(H94=0,"",'Ark1'!Z1635)</f>
        <v>-53.841018178876944</v>
      </c>
      <c r="U94" s="85"/>
      <c r="V94" s="14">
        <f t="shared" si="9"/>
        <v>27.333333333333332</v>
      </c>
      <c r="W94" s="11">
        <f>IF(H94=0,"",'Ark1'!T1635)</f>
        <v>2.5609756097560976</v>
      </c>
      <c r="X94" s="50">
        <f>IF(H94=0,"",'Ark1'!V1635)</f>
        <v>90.777686758449377</v>
      </c>
      <c r="Y94" s="37"/>
      <c r="Z94" s="78"/>
      <c r="AB94" s="50"/>
      <c r="AC94" s="4"/>
      <c r="AL94" s="11"/>
      <c r="AM94" s="11"/>
    </row>
    <row r="95" spans="1:39" ht="15.6">
      <c r="A95" s="37"/>
      <c r="B95" s="2">
        <f>+'Ark1'!C1636</f>
        <v>2024</v>
      </c>
      <c r="C95" s="2">
        <f>+'Ark1'!J1636</f>
        <v>134</v>
      </c>
      <c r="D95" s="2" t="str">
        <f>VLOOKUP(C95,RNR!$A$1:$B$27,2)</f>
        <v>Førde</v>
      </c>
      <c r="E95" s="2">
        <f>+'Ark1'!D1636</f>
        <v>7</v>
      </c>
      <c r="F95" s="2" t="s">
        <v>501</v>
      </c>
      <c r="G95" s="3">
        <f>+'Ark1'!Q1636</f>
        <v>4</v>
      </c>
      <c r="H95" s="267">
        <f>+'Ark1'!R1636</f>
        <v>115</v>
      </c>
      <c r="I95" s="267">
        <f>IF(H95=0,"",'Ark1'!S1636)</f>
        <v>115</v>
      </c>
      <c r="J95" s="85"/>
      <c r="K95" s="50">
        <f>IF(G95=0,"",100*H95/Måned!$G16)</f>
        <v>4.2388499815702172</v>
      </c>
      <c r="L95" s="85"/>
      <c r="M95" s="50">
        <f>+IF(H95=0,"",'Ark1'!AA1636)</f>
        <v>4.2388499815702172</v>
      </c>
      <c r="N95" s="50">
        <f>+IF(I95=0,"",'Ark1'!AB1636)</f>
        <v>4.7538404661757747</v>
      </c>
      <c r="O95" s="94">
        <f>IF(H95=0,"",'Ark1'!U1636)</f>
        <v>59.869565217391298</v>
      </c>
      <c r="P95" s="50">
        <f>IF(H95=0,"",'Ark1'!W1636)</f>
        <v>90.681739130434821</v>
      </c>
      <c r="Q95" s="110"/>
      <c r="R95" s="50">
        <f>IF(H95=0,"",'Ark1'!X1636)</f>
        <v>12.038529323790732</v>
      </c>
      <c r="S95" s="50">
        <f>IF(H95=0,"",'Ark1'!Y1636)</f>
        <v>1.8345559307739712</v>
      </c>
      <c r="T95" s="50">
        <f>IF(H95=0,"",'Ark1'!Z1636)</f>
        <v>-43.198954976358841</v>
      </c>
      <c r="U95" s="85"/>
      <c r="V95" s="14">
        <f t="shared" si="9"/>
        <v>28.75</v>
      </c>
      <c r="W95" s="11">
        <f>IF(H95=0,"",'Ark1'!T1636)</f>
        <v>5.0869565217391308</v>
      </c>
      <c r="X95" s="50">
        <f>IF(H95=0,"",'Ark1'!V1636)</f>
        <v>98.246737952800444</v>
      </c>
      <c r="Y95" s="37"/>
      <c r="Z95" s="78"/>
      <c r="AB95" s="50"/>
      <c r="AC95" s="4"/>
      <c r="AL95" s="11"/>
      <c r="AM95" s="11"/>
    </row>
    <row r="96" spans="1:39" ht="15.6">
      <c r="A96" s="37"/>
      <c r="B96" s="2">
        <f>+'Ark1'!C1637</f>
        <v>2024</v>
      </c>
      <c r="C96" s="2">
        <f>+'Ark1'!J1637</f>
        <v>134</v>
      </c>
      <c r="D96" s="2" t="str">
        <f>VLOOKUP(C96,RNR!$A$1:$B$27,2)</f>
        <v>Førde</v>
      </c>
      <c r="E96" s="2">
        <f>+'Ark1'!D1637</f>
        <v>8</v>
      </c>
      <c r="F96" s="2" t="s">
        <v>502</v>
      </c>
      <c r="G96" s="3">
        <f>+'Ark1'!Q1637</f>
        <v>1</v>
      </c>
      <c r="H96" s="267">
        <f>+'Ark1'!R1637</f>
        <v>82</v>
      </c>
      <c r="I96" s="267">
        <f>IF(H96=0,"",'Ark1'!S1637)</f>
        <v>82</v>
      </c>
      <c r="J96" s="85"/>
      <c r="K96" s="50">
        <f>IF(G96=0,"",100*H96/Måned!$G17)</f>
        <v>2.6597469996756407</v>
      </c>
      <c r="L96" s="85"/>
      <c r="M96" s="50">
        <f>+IF(H96=0,"",'Ark1'!AA1637)</f>
        <v>2.6597469996756402</v>
      </c>
      <c r="N96" s="50">
        <f>+IF(I96=0,"",'Ark1'!AB1637)</f>
        <v>2.9366390725123872</v>
      </c>
      <c r="O96" s="94">
        <f>IF(H96=0,"",'Ark1'!U1637)</f>
        <v>60</v>
      </c>
      <c r="P96" s="50">
        <f>IF(H96=0,"",'Ark1'!W1637)</f>
        <v>90.186585365853631</v>
      </c>
      <c r="Q96" s="110"/>
      <c r="R96" s="50">
        <f>IF(H96=0,"",'Ark1'!X1637)</f>
        <v>9.4497226981526978</v>
      </c>
      <c r="S96" s="50">
        <f>IF(H96=0,"",'Ark1'!Y1637)</f>
        <v>2.0060882941442126</v>
      </c>
      <c r="T96" s="50">
        <f>IF(H96=0,"",'Ark1'!Z1637)</f>
        <v>-37.6719505693518</v>
      </c>
      <c r="U96" s="85"/>
      <c r="V96" s="14">
        <f t="shared" si="9"/>
        <v>82</v>
      </c>
      <c r="W96" s="11">
        <f>IF(H96=0,"",'Ark1'!T1637)</f>
        <v>5.2560975609756087</v>
      </c>
      <c r="X96" s="50">
        <f>IF(H96=0,"",'Ark1'!V1637)</f>
        <v>97.710276669397217</v>
      </c>
      <c r="Y96" s="37"/>
      <c r="Z96" s="78"/>
      <c r="AB96" s="50"/>
      <c r="AC96" s="4"/>
      <c r="AL96" s="11"/>
      <c r="AM96" s="11"/>
    </row>
    <row r="97" spans="1:39" ht="15.6">
      <c r="A97" s="37"/>
      <c r="B97" s="2">
        <f>+'Ark1'!C1638</f>
        <v>2024</v>
      </c>
      <c r="C97" s="2">
        <f>+'Ark1'!J1638</f>
        <v>134</v>
      </c>
      <c r="D97" s="2" t="str">
        <f>VLOOKUP(C97,RNR!$A$1:$B$27,2)</f>
        <v>Førde</v>
      </c>
      <c r="E97" s="2">
        <f>+'Ark1'!D1638</f>
        <v>9</v>
      </c>
      <c r="F97" s="2" t="s">
        <v>503</v>
      </c>
      <c r="G97" s="3">
        <f>+'Ark1'!Q1638</f>
        <v>2</v>
      </c>
      <c r="H97" s="267">
        <f>+'Ark1'!R1638</f>
        <v>31</v>
      </c>
      <c r="I97" s="267">
        <f>IF(H97=0,"",'Ark1'!S1638)</f>
        <v>31</v>
      </c>
      <c r="J97" s="85"/>
      <c r="K97" s="50">
        <f>IF(G97=0,"",100*H97/Måned!$G18)</f>
        <v>1.1913912375096081</v>
      </c>
      <c r="L97" s="85"/>
      <c r="M97" s="50">
        <f>+IF(H97=0,"",'Ark1'!AA1638)</f>
        <v>1.1913912375096081</v>
      </c>
      <c r="N97" s="50">
        <f>+IF(I97=0,"",'Ark1'!AB1638)</f>
        <v>1.2889043426312483</v>
      </c>
      <c r="O97" s="94">
        <f>IF(H97=0,"",'Ark1'!U1638)</f>
        <v>60.741935483870975</v>
      </c>
      <c r="P97" s="50">
        <f>IF(H97=0,"",'Ark1'!W1638)</f>
        <v>89.083870967741959</v>
      </c>
      <c r="Q97" s="110"/>
      <c r="R97" s="50">
        <f>IF(H97=0,"",'Ark1'!X1638)</f>
        <v>7.85637595078851</v>
      </c>
      <c r="S97" s="50">
        <f>IF(H97=0,"",'Ark1'!Y1638)</f>
        <v>1.8310536704927101</v>
      </c>
      <c r="T97" s="50">
        <f>IF(H97=0,"",'Ark1'!Z1638)</f>
        <v>-31.332974526012311</v>
      </c>
      <c r="U97" s="85"/>
      <c r="V97" s="14">
        <f t="shared" si="9"/>
        <v>15.5</v>
      </c>
      <c r="W97" s="11">
        <f>IF(H97=0,"",'Ark1'!T1638)</f>
        <v>3.161290322580645</v>
      </c>
      <c r="X97" s="50">
        <f>IF(H97=0,"",'Ark1'!V1638)</f>
        <v>96.515569845874239</v>
      </c>
      <c r="Y97" s="37"/>
      <c r="Z97" s="78"/>
      <c r="AB97" s="50"/>
      <c r="AC97" s="4"/>
      <c r="AL97" s="11"/>
      <c r="AM97" s="11"/>
    </row>
    <row r="98" spans="1:39" ht="15.6">
      <c r="A98" s="37"/>
      <c r="B98" s="2">
        <f>+'Ark1'!C1639</f>
        <v>2024</v>
      </c>
      <c r="C98" s="2">
        <f>+'Ark1'!J1639</f>
        <v>134</v>
      </c>
      <c r="D98" s="2" t="str">
        <f>VLOOKUP(C98,RNR!$A$1:$B$27,2)</f>
        <v>Førde</v>
      </c>
      <c r="E98" s="2">
        <f>+'Ark1'!D1639</f>
        <v>10</v>
      </c>
      <c r="F98" s="2" t="s">
        <v>504</v>
      </c>
      <c r="G98" s="3">
        <f>+'Ark1'!Q1639</f>
        <v>1</v>
      </c>
      <c r="H98" s="267">
        <f>+'Ark1'!R1639</f>
        <v>103</v>
      </c>
      <c r="I98" s="267">
        <f>IF(H98=0,"",'Ark1'!S1639)</f>
        <v>103</v>
      </c>
      <c r="J98" s="85"/>
      <c r="K98" s="50">
        <f>IF(G98=0,"",100*H98/Måned!$G19)</f>
        <v>3.9968956150562671</v>
      </c>
      <c r="L98" s="85"/>
      <c r="M98" s="50">
        <f>+IF(H98=0,"",'Ark1'!AA1639)</f>
        <v>3.9968956150562671</v>
      </c>
      <c r="N98" s="50">
        <f>+IF(I98=0,"",'Ark1'!AB1639)</f>
        <v>4.2895170289004447</v>
      </c>
      <c r="O98" s="94">
        <f>IF(H98=0,"",'Ark1'!U1639)</f>
        <v>60.446601941747581</v>
      </c>
      <c r="P98" s="50">
        <f>IF(H98=0,"",'Ark1'!W1639)</f>
        <v>89.051456310679555</v>
      </c>
      <c r="Q98" s="110"/>
      <c r="R98" s="50">
        <f>IF(H98=0,"",'Ark1'!X1639)</f>
        <v>10.517658420763881</v>
      </c>
      <c r="S98" s="50">
        <f>IF(H98=0,"",'Ark1'!Y1639)</f>
        <v>1.7050932004239996</v>
      </c>
      <c r="T98" s="50">
        <f>IF(H98=0,"",'Ark1'!Z1639)</f>
        <v>-47.525238986911617</v>
      </c>
      <c r="U98" s="85"/>
      <c r="V98" s="14">
        <f t="shared" si="9"/>
        <v>103</v>
      </c>
      <c r="W98" s="11">
        <f>IF(H98=0,"",'Ark1'!T1639)</f>
        <v>3.9417475728155345</v>
      </c>
      <c r="X98" s="50">
        <f>IF(H98=0,"",'Ark1'!V1639)</f>
        <v>96.48045104082297</v>
      </c>
      <c r="Y98" s="37"/>
      <c r="Z98" s="78"/>
      <c r="AB98" s="50"/>
      <c r="AC98" s="4"/>
      <c r="AL98" s="11"/>
      <c r="AM98" s="11"/>
    </row>
    <row r="99" spans="1:39" ht="15.6">
      <c r="A99" s="37"/>
      <c r="B99" s="2">
        <f>+'Ark1'!C1640</f>
        <v>2024</v>
      </c>
      <c r="C99" s="2">
        <f>+'Ark1'!J1640</f>
        <v>134</v>
      </c>
      <c r="D99" s="2" t="str">
        <f>VLOOKUP(C99,RNR!$A$1:$B$27,2)</f>
        <v>Førde</v>
      </c>
      <c r="E99" s="2">
        <f>+'Ark1'!D1640</f>
        <v>11</v>
      </c>
      <c r="F99" s="2" t="s">
        <v>505</v>
      </c>
      <c r="G99" s="3">
        <f>+'Ark1'!Q1640</f>
        <v>1</v>
      </c>
      <c r="H99" s="267">
        <f>+'Ark1'!R1640</f>
        <v>2</v>
      </c>
      <c r="I99" s="267">
        <f>IF(H99=0,"",'Ark1'!S1640)</f>
        <v>2</v>
      </c>
      <c r="J99" s="85"/>
      <c r="K99" s="50">
        <f>IF(G99=0,"",100*H99/Måned!$G20)</f>
        <v>6.8634179821551136E-2</v>
      </c>
      <c r="L99" s="85"/>
      <c r="M99" s="50">
        <f>+IF(H99=0,"",'Ark1'!AA1640)</f>
        <v>6.8634179821551122E-2</v>
      </c>
      <c r="N99" s="50">
        <f>+IF(I99=0,"",'Ark1'!AB1640)</f>
        <v>5.9943232894476416E-2</v>
      </c>
      <c r="O99" s="94">
        <f>IF(H99=0,"",'Ark1'!U1640)</f>
        <v>59.5</v>
      </c>
      <c r="P99" s="50">
        <f>IF(H99=0,"",'Ark1'!W1640)</f>
        <v>72.849999999999994</v>
      </c>
      <c r="Q99" s="110"/>
      <c r="R99" s="50">
        <f>IF(H99=0,"",'Ark1'!X1640)</f>
        <v>4.3500000000000671</v>
      </c>
      <c r="S99" s="50">
        <f>IF(H99=0,"",'Ark1'!Y1640)</f>
        <v>0.5</v>
      </c>
      <c r="T99" s="50">
        <f>IF(H99=0,"",'Ark1'!Z1640)</f>
        <v>-100.00000000000684</v>
      </c>
      <c r="U99" s="85"/>
      <c r="V99" s="14">
        <f t="shared" si="9"/>
        <v>2</v>
      </c>
      <c r="W99" s="11">
        <f>IF(H99=0,"",'Ark1'!T1640)</f>
        <v>7</v>
      </c>
      <c r="X99" s="50">
        <f>IF(H99=0,"",'Ark1'!V1640)</f>
        <v>78.927410617551487</v>
      </c>
      <c r="Y99" s="37"/>
      <c r="Z99" s="78"/>
      <c r="AB99" s="50"/>
      <c r="AC99" s="4"/>
      <c r="AL99" s="11"/>
      <c r="AM99" s="11"/>
    </row>
    <row r="100" spans="1:39" ht="15.6">
      <c r="A100" s="37"/>
      <c r="B100" s="2">
        <f>+'Ark1'!C1641</f>
        <v>2024</v>
      </c>
      <c r="C100" s="2">
        <f>+'Ark1'!J1641</f>
        <v>134</v>
      </c>
      <c r="D100" s="2" t="str">
        <f>VLOOKUP(C100,RNR!$A$1:$B$27,2)</f>
        <v>Førde</v>
      </c>
      <c r="E100" s="2">
        <f>+'Ark1'!D1641</f>
        <v>12</v>
      </c>
      <c r="F100" s="2" t="s">
        <v>506</v>
      </c>
      <c r="G100" s="3">
        <f>+'Ark1'!Q1641</f>
        <v>3</v>
      </c>
      <c r="H100" s="267">
        <f>+'Ark1'!R1641</f>
        <v>108</v>
      </c>
      <c r="I100" s="267">
        <f>IF(H100=0,"",'Ark1'!S1641)</f>
        <v>108</v>
      </c>
      <c r="J100" s="85"/>
      <c r="K100" s="50">
        <f>IF(G100=0,"",100*H100/Måned!$G21)</f>
        <v>4.6431642304385212</v>
      </c>
      <c r="L100" s="85"/>
      <c r="M100" s="50">
        <f>+IF(H100=0,"",'Ark1'!AA1641)</f>
        <v>4.6431642304385212</v>
      </c>
      <c r="N100" s="50">
        <f>+IF(I100=0,"",'Ark1'!AB1641)</f>
        <v>5.168056911361445</v>
      </c>
      <c r="O100" s="94">
        <f>IF(H100=0,"",'Ark1'!U1641)</f>
        <v>58.851851851851855</v>
      </c>
      <c r="P100" s="50">
        <f>IF(H100=0,"",'Ark1'!W1641)</f>
        <v>89.853703703703715</v>
      </c>
      <c r="Q100" s="110"/>
      <c r="R100" s="50">
        <f>IF(H100=0,"",'Ark1'!X1641)</f>
        <v>9.4688126081630113</v>
      </c>
      <c r="S100" s="50">
        <f>IF(H100=0,"",'Ark1'!Y1641)</f>
        <v>2.0763875985791742</v>
      </c>
      <c r="T100" s="50">
        <f>IF(H100=0,"",'Ark1'!Z1641)</f>
        <v>-37.753052940265697</v>
      </c>
      <c r="U100" s="85"/>
      <c r="V100" s="14">
        <f t="shared" si="9"/>
        <v>36</v>
      </c>
      <c r="W100" s="11">
        <f>IF(H100=0,"",'Ark1'!T1641)</f>
        <v>8.0277777777777768</v>
      </c>
      <c r="X100" s="50">
        <f>IF(H100=0,"",'Ark1'!V1641)</f>
        <v>97.349624814413573</v>
      </c>
      <c r="Y100" s="37"/>
      <c r="Z100" s="78"/>
      <c r="AB100" s="50"/>
      <c r="AC100" s="4"/>
      <c r="AL100" s="11"/>
      <c r="AM100" s="11"/>
    </row>
    <row r="101" spans="1:39">
      <c r="A101" s="37"/>
      <c r="B101" s="37"/>
      <c r="C101" s="37"/>
      <c r="D101" s="37"/>
      <c r="E101" s="37"/>
      <c r="F101" s="37"/>
      <c r="G101" s="37"/>
      <c r="H101" s="269"/>
      <c r="I101" s="269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78"/>
      <c r="AB101" s="50"/>
      <c r="AC101" s="4"/>
      <c r="AL101" s="11"/>
      <c r="AM101" s="11"/>
    </row>
    <row r="102" spans="1:39" ht="15.6">
      <c r="A102" s="37"/>
      <c r="B102" s="2">
        <f>+'Ark1'!C1642</f>
        <v>2024</v>
      </c>
      <c r="C102" s="2">
        <f>+'Ark1'!J1642</f>
        <v>141</v>
      </c>
      <c r="D102" s="2" t="str">
        <f>VLOOKUP(C102,RNR!$A$1:$B$27,2)</f>
        <v>Ølen</v>
      </c>
      <c r="E102" s="2">
        <f>+'Ark1'!D1642</f>
        <v>1</v>
      </c>
      <c r="F102" s="2" t="s">
        <v>496</v>
      </c>
      <c r="G102" s="3">
        <f>+'Ark1'!Q1642</f>
        <v>0</v>
      </c>
      <c r="H102" s="267">
        <f>+'Ark1'!R1642</f>
        <v>0</v>
      </c>
      <c r="I102" s="267" t="str">
        <f>IF(H102=0,"",'Ark1'!S1642)</f>
        <v/>
      </c>
      <c r="J102" s="85"/>
      <c r="K102" s="50" t="str">
        <f>IF(G102=0,"",100*H102/Måned!$G10)</f>
        <v/>
      </c>
      <c r="L102" s="85"/>
      <c r="M102" s="50" t="str">
        <f>+IF(H102=0,"",'Ark1'!AA1642)</f>
        <v/>
      </c>
      <c r="N102" s="50">
        <f>+IF(I102=0,"",'Ark1'!AB1642)</f>
        <v>0</v>
      </c>
      <c r="O102" s="94" t="str">
        <f>IF(H102=0,"",'Ark1'!U1642)</f>
        <v/>
      </c>
      <c r="P102" s="50" t="str">
        <f>IF(H102=0,"",'Ark1'!W1642)</f>
        <v/>
      </c>
      <c r="Q102" s="110"/>
      <c r="R102" s="50" t="str">
        <f>IF(H102=0,"",'Ark1'!X1642)</f>
        <v/>
      </c>
      <c r="S102" s="50" t="str">
        <f>IF(H102=0,"",'Ark1'!Y1642)</f>
        <v/>
      </c>
      <c r="T102" s="50" t="str">
        <f>IF(H102=0,"",'Ark1'!Z1642)</f>
        <v/>
      </c>
      <c r="U102" s="85"/>
      <c r="V102" s="14" t="str">
        <f t="shared" ref="V102" si="10">+(IF(H102=0,"",I102/G102))</f>
        <v/>
      </c>
      <c r="W102" s="11" t="str">
        <f>IF(H102=0,"",'Ark1'!T1642)</f>
        <v/>
      </c>
      <c r="X102" s="50" t="str">
        <f>IF(H102=0,"",'Ark1'!V1642)</f>
        <v/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+'Ark1'!C1643</f>
        <v>2024</v>
      </c>
      <c r="C103" s="2">
        <f>+'Ark1'!J1643</f>
        <v>141</v>
      </c>
      <c r="D103" s="2" t="str">
        <f>VLOOKUP(C103,RNR!$A$1:$B$27,2)</f>
        <v>Ølen</v>
      </c>
      <c r="E103" s="2">
        <f>+'Ark1'!D1643</f>
        <v>2</v>
      </c>
      <c r="F103" s="2" t="s">
        <v>497</v>
      </c>
      <c r="G103" s="3">
        <f>+'Ark1'!Q1643</f>
        <v>0</v>
      </c>
      <c r="H103" s="267">
        <f>+'Ark1'!R1643</f>
        <v>0</v>
      </c>
      <c r="I103" s="267" t="str">
        <f>IF(H103=0,"",'Ark1'!S1643)</f>
        <v/>
      </c>
      <c r="J103" s="85"/>
      <c r="K103" s="50" t="str">
        <f>IF(G103=0,"",100*H103/Måned!$G11)</f>
        <v/>
      </c>
      <c r="L103" s="85"/>
      <c r="M103" s="50" t="str">
        <f>+IF(H103=0,"",'Ark1'!AA1643)</f>
        <v/>
      </c>
      <c r="N103" s="50">
        <f>+IF(I103=0,"",'Ark1'!AB1643)</f>
        <v>0</v>
      </c>
      <c r="O103" s="94" t="str">
        <f>IF(H103=0,"",'Ark1'!U1643)</f>
        <v/>
      </c>
      <c r="P103" s="50" t="str">
        <f>IF(H103=0,"",'Ark1'!W1643)</f>
        <v/>
      </c>
      <c r="Q103" s="110"/>
      <c r="R103" s="50" t="str">
        <f>IF(H103=0,"",'Ark1'!X1643)</f>
        <v/>
      </c>
      <c r="S103" s="50" t="str">
        <f>IF(H103=0,"",'Ark1'!Y1643)</f>
        <v/>
      </c>
      <c r="T103" s="50" t="str">
        <f>IF(H103=0,"",'Ark1'!Z1643)</f>
        <v/>
      </c>
      <c r="U103" s="85"/>
      <c r="V103" s="14" t="str">
        <f t="shared" ref="V103:V113" si="11">+(IF(H103=0,"",I103/G103))</f>
        <v/>
      </c>
      <c r="W103" s="11" t="str">
        <f>IF(H103=0,"",'Ark1'!T1643)</f>
        <v/>
      </c>
      <c r="X103" s="50" t="str">
        <f>IF(H103=0,"",'Ark1'!V1643)</f>
        <v/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+'Ark1'!C1644</f>
        <v>2024</v>
      </c>
      <c r="C104" s="2">
        <f>+'Ark1'!J1644</f>
        <v>141</v>
      </c>
      <c r="D104" s="2" t="str">
        <f>VLOOKUP(C104,RNR!$A$1:$B$27,2)</f>
        <v>Ølen</v>
      </c>
      <c r="E104" s="2">
        <f>+'Ark1'!D1644</f>
        <v>3</v>
      </c>
      <c r="F104" s="2" t="s">
        <v>498</v>
      </c>
      <c r="G104" s="3">
        <f>+'Ark1'!Q1644</f>
        <v>0</v>
      </c>
      <c r="H104" s="267">
        <f>+'Ark1'!R1644</f>
        <v>0</v>
      </c>
      <c r="I104" s="267" t="str">
        <f>IF(H104=0,"",'Ark1'!S1644)</f>
        <v/>
      </c>
      <c r="J104" s="85"/>
      <c r="K104" s="50" t="str">
        <f>IF(G104=0,"",100*H104/Måned!$G12)</f>
        <v/>
      </c>
      <c r="L104" s="85"/>
      <c r="M104" s="50" t="str">
        <f>+IF(H104=0,"",'Ark1'!AA1644)</f>
        <v/>
      </c>
      <c r="N104" s="50">
        <f>+IF(I104=0,"",'Ark1'!AB1644)</f>
        <v>0</v>
      </c>
      <c r="O104" s="94" t="str">
        <f>IF(H104=0,"",'Ark1'!U1644)</f>
        <v/>
      </c>
      <c r="P104" s="50" t="str">
        <f>IF(H104=0,"",'Ark1'!W1644)</f>
        <v/>
      </c>
      <c r="Q104" s="110"/>
      <c r="R104" s="50" t="str">
        <f>IF(H104=0,"",'Ark1'!X1644)</f>
        <v/>
      </c>
      <c r="S104" s="50" t="str">
        <f>IF(H104=0,"",'Ark1'!Y1644)</f>
        <v/>
      </c>
      <c r="T104" s="50" t="str">
        <f>IF(H104=0,"",'Ark1'!Z1644)</f>
        <v/>
      </c>
      <c r="U104" s="85"/>
      <c r="V104" s="14" t="str">
        <f t="shared" si="11"/>
        <v/>
      </c>
      <c r="W104" s="11" t="str">
        <f>IF(H104=0,"",'Ark1'!T1644)</f>
        <v/>
      </c>
      <c r="X104" s="50" t="str">
        <f>IF(H104=0,"",'Ark1'!V1644)</f>
        <v/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+'Ark1'!C1645</f>
        <v>2024</v>
      </c>
      <c r="C105" s="2">
        <f>+'Ark1'!J1645</f>
        <v>141</v>
      </c>
      <c r="D105" s="2" t="str">
        <f>VLOOKUP(C105,RNR!$A$1:$B$27,2)</f>
        <v>Ølen</v>
      </c>
      <c r="E105" s="2">
        <f>+'Ark1'!D1645</f>
        <v>4</v>
      </c>
      <c r="F105" s="2" t="s">
        <v>499</v>
      </c>
      <c r="G105" s="3">
        <f>+'Ark1'!Q1645</f>
        <v>0</v>
      </c>
      <c r="H105" s="267">
        <f>+'Ark1'!R1645</f>
        <v>0</v>
      </c>
      <c r="I105" s="267" t="str">
        <f>IF(H105=0,"",'Ark1'!S1645)</f>
        <v/>
      </c>
      <c r="J105" s="85"/>
      <c r="K105" s="50" t="str">
        <f>IF(G105=0,"",100*H105/Måned!$G13)</f>
        <v/>
      </c>
      <c r="L105" s="85"/>
      <c r="M105" s="50" t="str">
        <f>+IF(H105=0,"",'Ark1'!AA1645)</f>
        <v/>
      </c>
      <c r="N105" s="50">
        <f>+IF(I105=0,"",'Ark1'!AB1645)</f>
        <v>0</v>
      </c>
      <c r="O105" s="94" t="str">
        <f>IF(H105=0,"",'Ark1'!U1645)</f>
        <v/>
      </c>
      <c r="P105" s="50" t="str">
        <f>IF(H105=0,"",'Ark1'!W1645)</f>
        <v/>
      </c>
      <c r="Q105" s="110"/>
      <c r="R105" s="50" t="str">
        <f>IF(H105=0,"",'Ark1'!X1645)</f>
        <v/>
      </c>
      <c r="S105" s="50" t="str">
        <f>IF(H105=0,"",'Ark1'!Y1645)</f>
        <v/>
      </c>
      <c r="T105" s="50" t="str">
        <f>IF(H105=0,"",'Ark1'!Z1645)</f>
        <v/>
      </c>
      <c r="U105" s="85"/>
      <c r="V105" s="14" t="str">
        <f t="shared" si="11"/>
        <v/>
      </c>
      <c r="W105" s="11" t="str">
        <f>IF(H105=0,"",'Ark1'!T1645)</f>
        <v/>
      </c>
      <c r="X105" s="50" t="str">
        <f>IF(H105=0,"",'Ark1'!V1645)</f>
        <v/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+'Ark1'!C1646</f>
        <v>2024</v>
      </c>
      <c r="C106" s="2">
        <f>+'Ark1'!J1646</f>
        <v>141</v>
      </c>
      <c r="D106" s="2" t="str">
        <f>VLOOKUP(C106,RNR!$A$1:$B$27,2)</f>
        <v>Ølen</v>
      </c>
      <c r="E106" s="2">
        <f>+'Ark1'!D1646</f>
        <v>5</v>
      </c>
      <c r="F106" s="2" t="s">
        <v>382</v>
      </c>
      <c r="G106" s="3">
        <f>+'Ark1'!Q1646</f>
        <v>0</v>
      </c>
      <c r="H106" s="267">
        <f>+'Ark1'!R1646</f>
        <v>0</v>
      </c>
      <c r="I106" s="267" t="str">
        <f>IF(H106=0,"",'Ark1'!S1646)</f>
        <v/>
      </c>
      <c r="J106" s="85"/>
      <c r="K106" s="50" t="str">
        <f>IF(G106=0,"",100*H106/Måned!$G14)</f>
        <v/>
      </c>
      <c r="L106" s="85"/>
      <c r="M106" s="50" t="str">
        <f>+IF(H106=0,"",'Ark1'!AA1646)</f>
        <v/>
      </c>
      <c r="N106" s="50">
        <f>+IF(I106=0,"",'Ark1'!AB1646)</f>
        <v>0</v>
      </c>
      <c r="O106" s="94" t="str">
        <f>IF(H106=0,"",'Ark1'!U1646)</f>
        <v/>
      </c>
      <c r="P106" s="50" t="str">
        <f>IF(H106=0,"",'Ark1'!W1646)</f>
        <v/>
      </c>
      <c r="Q106" s="110"/>
      <c r="R106" s="50" t="str">
        <f>IF(H106=0,"",'Ark1'!X1646)</f>
        <v/>
      </c>
      <c r="S106" s="50" t="str">
        <f>IF(H106=0,"",'Ark1'!Y1646)</f>
        <v/>
      </c>
      <c r="T106" s="50" t="str">
        <f>IF(H106=0,"",'Ark1'!Z1646)</f>
        <v/>
      </c>
      <c r="U106" s="85"/>
      <c r="V106" s="14" t="str">
        <f t="shared" si="11"/>
        <v/>
      </c>
      <c r="W106" s="11" t="str">
        <f>IF(H106=0,"",'Ark1'!T1646)</f>
        <v/>
      </c>
      <c r="X106" s="50" t="str">
        <f>IF(H106=0,"",'Ark1'!V1646)</f>
        <v/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+'Ark1'!C1647</f>
        <v>2024</v>
      </c>
      <c r="C107" s="2">
        <f>+'Ark1'!J1647</f>
        <v>141</v>
      </c>
      <c r="D107" s="2" t="str">
        <f>VLOOKUP(C107,RNR!$A$1:$B$27,2)</f>
        <v>Ølen</v>
      </c>
      <c r="E107" s="2">
        <f>+'Ark1'!D1647</f>
        <v>6</v>
      </c>
      <c r="F107" s="2" t="s">
        <v>500</v>
      </c>
      <c r="G107" s="3">
        <f>+'Ark1'!Q1647</f>
        <v>0</v>
      </c>
      <c r="H107" s="267">
        <f>+'Ark1'!R1647</f>
        <v>0</v>
      </c>
      <c r="I107" s="267" t="str">
        <f>IF(H107=0,"",'Ark1'!S1647)</f>
        <v/>
      </c>
      <c r="J107" s="85"/>
      <c r="K107" s="50" t="str">
        <f>IF(G107=0,"",100*H107/Måned!$G15)</f>
        <v/>
      </c>
      <c r="L107" s="85"/>
      <c r="M107" s="50" t="str">
        <f>+IF(H107=0,"",'Ark1'!AA1647)</f>
        <v/>
      </c>
      <c r="N107" s="50">
        <f>+IF(I107=0,"",'Ark1'!AB1647)</f>
        <v>0</v>
      </c>
      <c r="O107" s="94" t="str">
        <f>IF(H107=0,"",'Ark1'!U1647)</f>
        <v/>
      </c>
      <c r="P107" s="50" t="str">
        <f>IF(H107=0,"",'Ark1'!W1647)</f>
        <v/>
      </c>
      <c r="Q107" s="110"/>
      <c r="R107" s="50" t="str">
        <f>IF(H107=0,"",'Ark1'!X1647)</f>
        <v/>
      </c>
      <c r="S107" s="50" t="str">
        <f>IF(H107=0,"",'Ark1'!Y1647)</f>
        <v/>
      </c>
      <c r="T107" s="50" t="str">
        <f>IF(H107=0,"",'Ark1'!Z1647)</f>
        <v/>
      </c>
      <c r="U107" s="85"/>
      <c r="V107" s="14" t="str">
        <f t="shared" si="11"/>
        <v/>
      </c>
      <c r="W107" s="11" t="str">
        <f>IF(H107=0,"",'Ark1'!T1647)</f>
        <v/>
      </c>
      <c r="X107" s="50" t="str">
        <f>IF(H107=0,"",'Ark1'!V1647)</f>
        <v/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+'Ark1'!C1648</f>
        <v>2024</v>
      </c>
      <c r="C108" s="2">
        <f>+'Ark1'!J1648</f>
        <v>141</v>
      </c>
      <c r="D108" s="2" t="str">
        <f>VLOOKUP(C108,RNR!$A$1:$B$27,2)</f>
        <v>Ølen</v>
      </c>
      <c r="E108" s="2">
        <f>+'Ark1'!D1648</f>
        <v>7</v>
      </c>
      <c r="F108" s="2" t="s">
        <v>501</v>
      </c>
      <c r="G108" s="3">
        <f>+'Ark1'!Q1648</f>
        <v>1</v>
      </c>
      <c r="H108" s="267">
        <f>+'Ark1'!R1648</f>
        <v>3</v>
      </c>
      <c r="I108" s="267">
        <f>IF(H108=0,"",'Ark1'!S1648)</f>
        <v>3</v>
      </c>
      <c r="J108" s="85"/>
      <c r="K108" s="50">
        <f>IF(G108=0,"",100*H108/Måned!$G16)</f>
        <v>0.11057869517139697</v>
      </c>
      <c r="L108" s="85"/>
      <c r="M108" s="50">
        <f>+IF(H108=0,"",'Ark1'!AA1648)</f>
        <v>0.11057869517139698</v>
      </c>
      <c r="N108" s="50">
        <f>+IF(I108=0,"",'Ark1'!AB1648)</f>
        <v>0.11264182225384849</v>
      </c>
      <c r="O108" s="94">
        <f>IF(H108=0,"",'Ark1'!U1648)</f>
        <v>60.33333333333335</v>
      </c>
      <c r="P108" s="50">
        <f>IF(H108=0,"",'Ark1'!W1648)</f>
        <v>82.366666666666688</v>
      </c>
      <c r="Q108" s="110"/>
      <c r="R108" s="50">
        <f>IF(H108=0,"",'Ark1'!X1648)</f>
        <v>9.1725435706544385</v>
      </c>
      <c r="S108" s="50">
        <f>IF(H108=0,"",'Ark1'!Y1648)</f>
        <v>0.94280904158195611</v>
      </c>
      <c r="T108" s="50">
        <f>IF(H108=0,"",'Ark1'!Z1648)</f>
        <v>-97.389732740776381</v>
      </c>
      <c r="U108" s="85"/>
      <c r="V108" s="14">
        <f t="shared" si="11"/>
        <v>3</v>
      </c>
      <c r="W108" s="11">
        <f>IF(H108=0,"",'Ark1'!T1648)</f>
        <v>4.6666666666666679</v>
      </c>
      <c r="X108" s="50">
        <f>IF(H108=0,"",'Ark1'!V1648)</f>
        <v>89.237992054893468</v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+'Ark1'!C1649</f>
        <v>2024</v>
      </c>
      <c r="C109" s="2">
        <f>+'Ark1'!J1649</f>
        <v>141</v>
      </c>
      <c r="D109" s="2" t="str">
        <f>VLOOKUP(C109,RNR!$A$1:$B$27,2)</f>
        <v>Ølen</v>
      </c>
      <c r="E109" s="2">
        <f>+'Ark1'!D1649</f>
        <v>8</v>
      </c>
      <c r="F109" s="2" t="s">
        <v>502</v>
      </c>
      <c r="G109" s="3">
        <f>+'Ark1'!Q1649</f>
        <v>0</v>
      </c>
      <c r="H109" s="267">
        <f>+'Ark1'!R1649</f>
        <v>0</v>
      </c>
      <c r="I109" s="267" t="str">
        <f>IF(H109=0,"",'Ark1'!S1649)</f>
        <v/>
      </c>
      <c r="J109" s="85"/>
      <c r="K109" s="50" t="str">
        <f>IF(G109=0,"",100*H109/Måned!$G17)</f>
        <v/>
      </c>
      <c r="L109" s="85"/>
      <c r="M109" s="50" t="str">
        <f>+IF(H109=0,"",'Ark1'!AA1649)</f>
        <v/>
      </c>
      <c r="N109" s="50">
        <f>+IF(I109=0,"",'Ark1'!AB1649)</f>
        <v>0</v>
      </c>
      <c r="O109" s="94" t="str">
        <f>IF(H109=0,"",'Ark1'!U1649)</f>
        <v/>
      </c>
      <c r="P109" s="50" t="str">
        <f>IF(H109=0,"",'Ark1'!W1649)</f>
        <v/>
      </c>
      <c r="Q109" s="110"/>
      <c r="R109" s="50" t="str">
        <f>IF(H109=0,"",'Ark1'!X1649)</f>
        <v/>
      </c>
      <c r="S109" s="50" t="str">
        <f>IF(H109=0,"",'Ark1'!Y1649)</f>
        <v/>
      </c>
      <c r="T109" s="50" t="str">
        <f>IF(H109=0,"",'Ark1'!Z1649)</f>
        <v/>
      </c>
      <c r="U109" s="85"/>
      <c r="V109" s="14" t="str">
        <f t="shared" si="11"/>
        <v/>
      </c>
      <c r="W109" s="11" t="str">
        <f>IF(H109=0,"",'Ark1'!T1649)</f>
        <v/>
      </c>
      <c r="X109" s="50" t="str">
        <f>IF(H109=0,"",'Ark1'!V1649)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+'Ark1'!C1650</f>
        <v>2024</v>
      </c>
      <c r="C110" s="2">
        <f>+'Ark1'!J1650</f>
        <v>141</v>
      </c>
      <c r="D110" s="2" t="str">
        <f>VLOOKUP(C110,RNR!$A$1:$B$27,2)</f>
        <v>Ølen</v>
      </c>
      <c r="E110" s="2">
        <f>+'Ark1'!D1650</f>
        <v>9</v>
      </c>
      <c r="F110" s="2" t="s">
        <v>503</v>
      </c>
      <c r="G110" s="3">
        <f>+'Ark1'!Q1650</f>
        <v>0</v>
      </c>
      <c r="H110" s="267">
        <f>+'Ark1'!R1650</f>
        <v>0</v>
      </c>
      <c r="I110" s="267" t="str">
        <f>IF(H110=0,"",'Ark1'!S1650)</f>
        <v/>
      </c>
      <c r="J110" s="85"/>
      <c r="K110" s="50" t="str">
        <f>IF(G110=0,"",100*H110/Måned!$G18)</f>
        <v/>
      </c>
      <c r="L110" s="85"/>
      <c r="M110" s="50" t="str">
        <f>+IF(H110=0,"",'Ark1'!AA1650)</f>
        <v/>
      </c>
      <c r="N110" s="50">
        <f>+IF(I110=0,"",'Ark1'!AB1650)</f>
        <v>0</v>
      </c>
      <c r="O110" s="94" t="str">
        <f>IF(H110=0,"",'Ark1'!U1650)</f>
        <v/>
      </c>
      <c r="P110" s="50" t="str">
        <f>IF(H110=0,"",'Ark1'!W1650)</f>
        <v/>
      </c>
      <c r="Q110" s="110"/>
      <c r="R110" s="50" t="str">
        <f>IF(H110=0,"",'Ark1'!X1650)</f>
        <v/>
      </c>
      <c r="S110" s="50" t="str">
        <f>IF(H110=0,"",'Ark1'!Y1650)</f>
        <v/>
      </c>
      <c r="T110" s="50" t="str">
        <f>IF(H110=0,"",'Ark1'!Z1650)</f>
        <v/>
      </c>
      <c r="U110" s="85"/>
      <c r="V110" s="14" t="str">
        <f t="shared" si="11"/>
        <v/>
      </c>
      <c r="W110" s="11" t="str">
        <f>IF(H110=0,"",'Ark1'!T1650)</f>
        <v/>
      </c>
      <c r="X110" s="50" t="str">
        <f>IF(H110=0,"",'Ark1'!V1650)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+'Ark1'!C1651</f>
        <v>2024</v>
      </c>
      <c r="C111" s="2">
        <f>+'Ark1'!J1651</f>
        <v>141</v>
      </c>
      <c r="D111" s="2" t="str">
        <f>VLOOKUP(C111,RNR!$A$1:$B$27,2)</f>
        <v>Ølen</v>
      </c>
      <c r="E111" s="2">
        <f>+'Ark1'!D1651</f>
        <v>10</v>
      </c>
      <c r="F111" s="2" t="s">
        <v>504</v>
      </c>
      <c r="G111" s="3">
        <f>+'Ark1'!Q1651</f>
        <v>0</v>
      </c>
      <c r="H111" s="267">
        <f>+'Ark1'!R1651</f>
        <v>0</v>
      </c>
      <c r="I111" s="267" t="str">
        <f>IF(H111=0,"",'Ark1'!S1651)</f>
        <v/>
      </c>
      <c r="J111" s="85"/>
      <c r="K111" s="50" t="str">
        <f>IF(G111=0,"",100*H111/Måned!$G19)</f>
        <v/>
      </c>
      <c r="L111" s="85"/>
      <c r="M111" s="50" t="str">
        <f>+IF(H111=0,"",'Ark1'!AA1651)</f>
        <v/>
      </c>
      <c r="N111" s="50">
        <f>+IF(I111=0,"",'Ark1'!AB1651)</f>
        <v>0</v>
      </c>
      <c r="O111" s="94" t="str">
        <f>IF(H111=0,"",'Ark1'!U1651)</f>
        <v/>
      </c>
      <c r="P111" s="50" t="str">
        <f>IF(H111=0,"",'Ark1'!W1651)</f>
        <v/>
      </c>
      <c r="Q111" s="110"/>
      <c r="R111" s="50" t="str">
        <f>IF(H111=0,"",'Ark1'!X1651)</f>
        <v/>
      </c>
      <c r="S111" s="50" t="str">
        <f>IF(H111=0,"",'Ark1'!Y1651)</f>
        <v/>
      </c>
      <c r="T111" s="50" t="str">
        <f>IF(H111=0,"",'Ark1'!Z1651)</f>
        <v/>
      </c>
      <c r="U111" s="85"/>
      <c r="V111" s="14" t="str">
        <f t="shared" si="11"/>
        <v/>
      </c>
      <c r="W111" s="11" t="str">
        <f>IF(H111=0,"",'Ark1'!T1651)</f>
        <v/>
      </c>
      <c r="X111" s="50" t="str">
        <f>IF(H111=0,"",'Ark1'!V1651)</f>
        <v/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+'Ark1'!C1652</f>
        <v>2024</v>
      </c>
      <c r="C112" s="2">
        <f>+'Ark1'!J1652</f>
        <v>141</v>
      </c>
      <c r="D112" s="2" t="str">
        <f>VLOOKUP(C112,RNR!$A$1:$B$27,2)</f>
        <v>Ølen</v>
      </c>
      <c r="E112" s="2">
        <f>+'Ark1'!D1652</f>
        <v>11</v>
      </c>
      <c r="F112" s="2" t="s">
        <v>505</v>
      </c>
      <c r="G112" s="3">
        <f>+'Ark1'!Q1652</f>
        <v>0</v>
      </c>
      <c r="H112" s="267">
        <f>+'Ark1'!R1652</f>
        <v>0</v>
      </c>
      <c r="I112" s="267" t="str">
        <f>IF(H112=0,"",'Ark1'!S1652)</f>
        <v/>
      </c>
      <c r="J112" s="85"/>
      <c r="K112" s="50" t="str">
        <f>IF(G112=0,"",100*H112/Måned!$G20)</f>
        <v/>
      </c>
      <c r="L112" s="85"/>
      <c r="M112" s="50" t="str">
        <f>+IF(H112=0,"",'Ark1'!AA1652)</f>
        <v/>
      </c>
      <c r="N112" s="50">
        <f>+IF(I112=0,"",'Ark1'!AB1652)</f>
        <v>0</v>
      </c>
      <c r="O112" s="94" t="str">
        <f>IF(H112=0,"",'Ark1'!U1652)</f>
        <v/>
      </c>
      <c r="P112" s="50" t="str">
        <f>IF(H112=0,"",'Ark1'!W1652)</f>
        <v/>
      </c>
      <c r="Q112" s="110"/>
      <c r="R112" s="50" t="str">
        <f>IF(H112=0,"",'Ark1'!X1652)</f>
        <v/>
      </c>
      <c r="S112" s="50" t="str">
        <f>IF(H112=0,"",'Ark1'!Y1652)</f>
        <v/>
      </c>
      <c r="T112" s="50" t="str">
        <f>IF(H112=0,"",'Ark1'!Z1652)</f>
        <v/>
      </c>
      <c r="U112" s="85"/>
      <c r="V112" s="14" t="str">
        <f t="shared" si="11"/>
        <v/>
      </c>
      <c r="W112" s="11" t="str">
        <f>IF(H112=0,"",'Ark1'!T1652)</f>
        <v/>
      </c>
      <c r="X112" s="50" t="str">
        <f>IF(H112=0,"",'Ark1'!V1652)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+'Ark1'!C1653</f>
        <v>2024</v>
      </c>
      <c r="C113" s="2">
        <f>+'Ark1'!J1653</f>
        <v>141</v>
      </c>
      <c r="D113" s="2" t="str">
        <f>VLOOKUP(C113,RNR!$A$1:$B$27,2)</f>
        <v>Ølen</v>
      </c>
      <c r="E113" s="2">
        <f>+'Ark1'!D1653</f>
        <v>12</v>
      </c>
      <c r="F113" s="2" t="s">
        <v>506</v>
      </c>
      <c r="G113" s="3">
        <f>+'Ark1'!Q1653</f>
        <v>0</v>
      </c>
      <c r="H113" s="267">
        <f>+'Ark1'!R1653</f>
        <v>0</v>
      </c>
      <c r="I113" s="267" t="str">
        <f>IF(H113=0,"",'Ark1'!S1653)</f>
        <v/>
      </c>
      <c r="J113" s="85"/>
      <c r="K113" s="50" t="str">
        <f>IF(G113=0,"",100*H113/Måned!$G21)</f>
        <v/>
      </c>
      <c r="L113" s="85"/>
      <c r="M113" s="50" t="str">
        <f>+IF(H113=0,"",'Ark1'!AA1653)</f>
        <v/>
      </c>
      <c r="N113" s="50">
        <f>+IF(I113=0,"",'Ark1'!AB1653)</f>
        <v>0</v>
      </c>
      <c r="O113" s="94" t="str">
        <f>IF(H113=0,"",'Ark1'!U1653)</f>
        <v/>
      </c>
      <c r="P113" s="50" t="str">
        <f>IF(H113=0,"",'Ark1'!W1653)</f>
        <v/>
      </c>
      <c r="Q113" s="110"/>
      <c r="R113" s="50" t="str">
        <f>IF(H113=0,"",'Ark1'!X1653)</f>
        <v/>
      </c>
      <c r="S113" s="50" t="str">
        <f>IF(H113=0,"",'Ark1'!Y1653)</f>
        <v/>
      </c>
      <c r="T113" s="50" t="str">
        <f>IF(H113=0,"",'Ark1'!Z1653)</f>
        <v/>
      </c>
      <c r="U113" s="85"/>
      <c r="V113" s="14" t="str">
        <f t="shared" si="11"/>
        <v/>
      </c>
      <c r="W113" s="11" t="str">
        <f>IF(H113=0,"",'Ark1'!T1653)</f>
        <v/>
      </c>
      <c r="X113" s="50" t="str">
        <f>IF(H113=0,"",'Ark1'!V1653)</f>
        <v/>
      </c>
      <c r="Y113" s="37"/>
      <c r="Z113" s="78"/>
      <c r="AB113" s="50"/>
      <c r="AC113" s="4"/>
      <c r="AL113" s="11"/>
      <c r="AM113" s="11"/>
    </row>
    <row r="114" spans="1:39">
      <c r="A114" s="37"/>
      <c r="B114" s="37"/>
      <c r="C114" s="37"/>
      <c r="D114" s="37"/>
      <c r="E114" s="37"/>
      <c r="F114" s="37"/>
      <c r="G114" s="37"/>
      <c r="H114" s="269"/>
      <c r="I114" s="269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+'Ark1'!C1654</f>
        <v>2024</v>
      </c>
      <c r="C115" s="2">
        <f>+'Ark1'!J1654</f>
        <v>143</v>
      </c>
      <c r="D115" s="2" t="str">
        <f>VLOOKUP(C115,RNR!$A$1:$B$27,2)</f>
        <v>Nordfjord</v>
      </c>
      <c r="E115" s="2">
        <f>+'Ark1'!D1654</f>
        <v>1</v>
      </c>
      <c r="F115" s="2" t="s">
        <v>496</v>
      </c>
      <c r="G115" s="3">
        <f>+'Ark1'!Q1654</f>
        <v>0</v>
      </c>
      <c r="H115" s="267">
        <f>+'Ark1'!R1654</f>
        <v>0</v>
      </c>
      <c r="I115" s="267" t="str">
        <f>IF(H115=0,"",'Ark1'!S1654)</f>
        <v/>
      </c>
      <c r="J115" s="85"/>
      <c r="K115" s="50" t="str">
        <f>IF(G115=0,"",100*H115/Måned!$G10)</f>
        <v/>
      </c>
      <c r="L115" s="85"/>
      <c r="M115" s="50" t="str">
        <f>+IF(H115=0,"",'Ark1'!AA1654)</f>
        <v/>
      </c>
      <c r="N115" s="50">
        <f>+IF(I115=0,"",'Ark1'!AB1654)</f>
        <v>0</v>
      </c>
      <c r="O115" s="94" t="str">
        <f>IF(H115=0,"",'Ark1'!U1654)</f>
        <v/>
      </c>
      <c r="P115" s="50" t="str">
        <f>IF(H115=0,"",'Ark1'!W1654)</f>
        <v/>
      </c>
      <c r="Q115" s="110"/>
      <c r="R115" s="50" t="str">
        <f>IF(H115=0,"",'Ark1'!X1654)</f>
        <v/>
      </c>
      <c r="S115" s="50" t="str">
        <f>IF(H115=0,"",'Ark1'!Y1654)</f>
        <v/>
      </c>
      <c r="T115" s="50" t="str">
        <f>IF(H115=0,"",'Ark1'!Z1654)</f>
        <v/>
      </c>
      <c r="U115" s="85"/>
      <c r="V115" s="14" t="str">
        <f t="shared" ref="V115:V126" si="12">+(IF(H115=0,"",I115/G115))</f>
        <v/>
      </c>
      <c r="W115" s="11" t="str">
        <f>IF(H115=0,"",'Ark1'!T1654)</f>
        <v/>
      </c>
      <c r="X115" s="50" t="str">
        <f>IF(H115=0,"",'Ark1'!V1654)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+'Ark1'!C1655</f>
        <v>2024</v>
      </c>
      <c r="C116" s="2">
        <f>+'Ark1'!J1655</f>
        <v>143</v>
      </c>
      <c r="D116" s="2" t="str">
        <f>VLOOKUP(C116,RNR!$A$1:$B$27,2)</f>
        <v>Nordfjord</v>
      </c>
      <c r="E116" s="2">
        <f>+'Ark1'!D1655</f>
        <v>2</v>
      </c>
      <c r="F116" s="2" t="s">
        <v>497</v>
      </c>
      <c r="G116" s="3">
        <f>+'Ark1'!Q1655</f>
        <v>0</v>
      </c>
      <c r="H116" s="267">
        <f>+'Ark1'!R1655</f>
        <v>0</v>
      </c>
      <c r="I116" s="267" t="str">
        <f>IF(H116=0,"",'Ark1'!S1655)</f>
        <v/>
      </c>
      <c r="J116" s="85"/>
      <c r="K116" s="50" t="str">
        <f>IF(G116=0,"",100*H116/Måned!$G11)</f>
        <v/>
      </c>
      <c r="L116" s="85"/>
      <c r="M116" s="50" t="str">
        <f>+IF(H116=0,"",'Ark1'!AA1655)</f>
        <v/>
      </c>
      <c r="N116" s="50">
        <f>+IF(I116=0,"",'Ark1'!AB1655)</f>
        <v>0</v>
      </c>
      <c r="O116" s="94" t="str">
        <f>IF(H116=0,"",'Ark1'!U1655)</f>
        <v/>
      </c>
      <c r="P116" s="50" t="str">
        <f>IF(H116=0,"",'Ark1'!W1655)</f>
        <v/>
      </c>
      <c r="Q116" s="110"/>
      <c r="R116" s="50" t="str">
        <f>IF(H116=0,"",'Ark1'!X1655)</f>
        <v/>
      </c>
      <c r="S116" s="50" t="str">
        <f>IF(H116=0,"",'Ark1'!Y1655)</f>
        <v/>
      </c>
      <c r="T116" s="50" t="str">
        <f>IF(H116=0,"",'Ark1'!Z1655)</f>
        <v/>
      </c>
      <c r="U116" s="85"/>
      <c r="V116" s="14" t="str">
        <f t="shared" si="12"/>
        <v/>
      </c>
      <c r="W116" s="11" t="str">
        <f>IF(H116=0,"",'Ark1'!T1655)</f>
        <v/>
      </c>
      <c r="X116" s="50" t="str">
        <f>IF(H116=0,"",'Ark1'!V1655)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+'Ark1'!C1656</f>
        <v>2024</v>
      </c>
      <c r="C117" s="2">
        <f>+'Ark1'!J1656</f>
        <v>143</v>
      </c>
      <c r="D117" s="2" t="str">
        <f>VLOOKUP(C117,RNR!$A$1:$B$27,2)</f>
        <v>Nordfjord</v>
      </c>
      <c r="E117" s="2">
        <f>+'Ark1'!D1656</f>
        <v>3</v>
      </c>
      <c r="F117" s="2" t="s">
        <v>498</v>
      </c>
      <c r="G117" s="3">
        <f>+'Ark1'!Q1656</f>
        <v>0</v>
      </c>
      <c r="H117" s="267">
        <f>+'Ark1'!R1656</f>
        <v>0</v>
      </c>
      <c r="I117" s="267" t="str">
        <f>IF(H117=0,"",'Ark1'!S1656)</f>
        <v/>
      </c>
      <c r="J117" s="85"/>
      <c r="K117" s="50" t="str">
        <f>IF(G117=0,"",100*H117/Måned!$G12)</f>
        <v/>
      </c>
      <c r="L117" s="85"/>
      <c r="M117" s="50" t="str">
        <f>+IF(H117=0,"",'Ark1'!AA1656)</f>
        <v/>
      </c>
      <c r="N117" s="50">
        <f>+IF(I117=0,"",'Ark1'!AB1656)</f>
        <v>0</v>
      </c>
      <c r="O117" s="94" t="str">
        <f>IF(H117=0,"",'Ark1'!U1656)</f>
        <v/>
      </c>
      <c r="P117" s="50" t="str">
        <f>IF(H117=0,"",'Ark1'!W1656)</f>
        <v/>
      </c>
      <c r="Q117" s="110"/>
      <c r="R117" s="50" t="str">
        <f>IF(H117=0,"",'Ark1'!X1656)</f>
        <v/>
      </c>
      <c r="S117" s="50" t="str">
        <f>IF(H117=0,"",'Ark1'!Y1656)</f>
        <v/>
      </c>
      <c r="T117" s="50" t="str">
        <f>IF(H117=0,"",'Ark1'!Z1656)</f>
        <v/>
      </c>
      <c r="U117" s="85"/>
      <c r="V117" s="14" t="str">
        <f t="shared" si="12"/>
        <v/>
      </c>
      <c r="W117" s="11" t="str">
        <f>IF(H117=0,"",'Ark1'!T1656)</f>
        <v/>
      </c>
      <c r="X117" s="50" t="str">
        <f>IF(H117=0,"",'Ark1'!V1656)</f>
        <v/>
      </c>
      <c r="Y117" s="37"/>
      <c r="Z117" s="78"/>
      <c r="AB117" s="50"/>
      <c r="AC117" s="4"/>
      <c r="AL117" s="11"/>
      <c r="AM117" s="11"/>
    </row>
    <row r="118" spans="1:39" ht="15.6">
      <c r="A118" s="37"/>
      <c r="B118" s="2">
        <f>+'Ark1'!C1657</f>
        <v>2024</v>
      </c>
      <c r="C118" s="2">
        <f>+'Ark1'!J1657</f>
        <v>143</v>
      </c>
      <c r="D118" s="2" t="str">
        <f>VLOOKUP(C118,RNR!$A$1:$B$27,2)</f>
        <v>Nordfjord</v>
      </c>
      <c r="E118" s="2">
        <f>+'Ark1'!D1657</f>
        <v>4</v>
      </c>
      <c r="F118" s="2" t="s">
        <v>499</v>
      </c>
      <c r="G118" s="3">
        <f>+'Ark1'!Q1657</f>
        <v>0</v>
      </c>
      <c r="H118" s="267">
        <f>+'Ark1'!R1657</f>
        <v>0</v>
      </c>
      <c r="I118" s="267" t="str">
        <f>IF(H118=0,"",'Ark1'!S1657)</f>
        <v/>
      </c>
      <c r="J118" s="85"/>
      <c r="K118" s="50" t="str">
        <f>IF(G118=0,"",100*H118/Måned!$G13)</f>
        <v/>
      </c>
      <c r="L118" s="85"/>
      <c r="M118" s="50" t="str">
        <f>+IF(H118=0,"",'Ark1'!AA1657)</f>
        <v/>
      </c>
      <c r="N118" s="50">
        <f>+IF(I118=0,"",'Ark1'!AB1657)</f>
        <v>0</v>
      </c>
      <c r="O118" s="94" t="str">
        <f>IF(H118=0,"",'Ark1'!U1657)</f>
        <v/>
      </c>
      <c r="P118" s="50" t="str">
        <f>IF(H118=0,"",'Ark1'!W1657)</f>
        <v/>
      </c>
      <c r="Q118" s="110"/>
      <c r="R118" s="50" t="str">
        <f>IF(H118=0,"",'Ark1'!X1657)</f>
        <v/>
      </c>
      <c r="S118" s="50" t="str">
        <f>IF(H118=0,"",'Ark1'!Y1657)</f>
        <v/>
      </c>
      <c r="T118" s="50" t="str">
        <f>IF(H118=0,"",'Ark1'!Z1657)</f>
        <v/>
      </c>
      <c r="U118" s="85"/>
      <c r="V118" s="14" t="str">
        <f t="shared" si="12"/>
        <v/>
      </c>
      <c r="W118" s="11" t="str">
        <f>IF(H118=0,"",'Ark1'!T1657)</f>
        <v/>
      </c>
      <c r="X118" s="50" t="str">
        <f>IF(H118=0,"",'Ark1'!V1657)</f>
        <v/>
      </c>
      <c r="Y118" s="37"/>
      <c r="Z118" s="78"/>
      <c r="AB118" s="50"/>
      <c r="AC118" s="4"/>
    </row>
    <row r="119" spans="1:39" ht="15.6">
      <c r="A119" s="37"/>
      <c r="B119" s="2">
        <f>+'Ark1'!C1658</f>
        <v>2024</v>
      </c>
      <c r="C119" s="2">
        <f>+'Ark1'!J1658</f>
        <v>143</v>
      </c>
      <c r="D119" s="2" t="str">
        <f>VLOOKUP(C119,RNR!$A$1:$B$27,2)</f>
        <v>Nordfjord</v>
      </c>
      <c r="E119" s="2">
        <f>+'Ark1'!D1658</f>
        <v>5</v>
      </c>
      <c r="F119" s="2" t="s">
        <v>382</v>
      </c>
      <c r="G119" s="3">
        <f>+'Ark1'!Q1658</f>
        <v>0</v>
      </c>
      <c r="H119" s="267">
        <f>+'Ark1'!R1658</f>
        <v>0</v>
      </c>
      <c r="I119" s="267" t="str">
        <f>IF(H119=0,"",'Ark1'!S1658)</f>
        <v/>
      </c>
      <c r="J119" s="85"/>
      <c r="K119" s="50" t="str">
        <f>IF(G119=0,"",100*H119/Måned!$G14)</f>
        <v/>
      </c>
      <c r="L119" s="85"/>
      <c r="M119" s="50" t="str">
        <f>+IF(H119=0,"",'Ark1'!AA1658)</f>
        <v/>
      </c>
      <c r="N119" s="50">
        <f>+IF(I119=0,"",'Ark1'!AB1658)</f>
        <v>0</v>
      </c>
      <c r="O119" s="94" t="str">
        <f>IF(H119=0,"",'Ark1'!U1658)</f>
        <v/>
      </c>
      <c r="P119" s="50" t="str">
        <f>IF(H119=0,"",'Ark1'!W1658)</f>
        <v/>
      </c>
      <c r="Q119" s="110"/>
      <c r="R119" s="50" t="str">
        <f>IF(H119=0,"",'Ark1'!X1658)</f>
        <v/>
      </c>
      <c r="S119" s="50" t="str">
        <f>IF(H119=0,"",'Ark1'!Y1658)</f>
        <v/>
      </c>
      <c r="T119" s="50" t="str">
        <f>IF(H119=0,"",'Ark1'!Z1658)</f>
        <v/>
      </c>
      <c r="U119" s="85"/>
      <c r="V119" s="14" t="str">
        <f t="shared" si="12"/>
        <v/>
      </c>
      <c r="W119" s="11" t="str">
        <f>IF(H119=0,"",'Ark1'!T1658)</f>
        <v/>
      </c>
      <c r="X119" s="50" t="str">
        <f>IF(H119=0,"",'Ark1'!V1658)</f>
        <v/>
      </c>
      <c r="Y119" s="37"/>
      <c r="Z119" s="78"/>
      <c r="AB119" s="50"/>
      <c r="AC119" s="4"/>
    </row>
    <row r="120" spans="1:39" ht="15.6">
      <c r="A120" s="37"/>
      <c r="B120" s="2">
        <f>+'Ark1'!C1659</f>
        <v>2024</v>
      </c>
      <c r="C120" s="2">
        <f>+'Ark1'!J1659</f>
        <v>143</v>
      </c>
      <c r="D120" s="2" t="str">
        <f>VLOOKUP(C120,RNR!$A$1:$B$27,2)</f>
        <v>Nordfjord</v>
      </c>
      <c r="E120" s="2">
        <f>+'Ark1'!D1659</f>
        <v>6</v>
      </c>
      <c r="F120" s="2" t="s">
        <v>500</v>
      </c>
      <c r="G120" s="3">
        <f>+'Ark1'!Q1659</f>
        <v>0</v>
      </c>
      <c r="H120" s="267">
        <f>+'Ark1'!R1659</f>
        <v>0</v>
      </c>
      <c r="I120" s="267" t="str">
        <f>IF(H120=0,"",'Ark1'!S1659)</f>
        <v/>
      </c>
      <c r="J120" s="85"/>
      <c r="K120" s="50" t="str">
        <f>IF(G120=0,"",100*H120/Måned!$G15)</f>
        <v/>
      </c>
      <c r="L120" s="85"/>
      <c r="M120" s="50" t="str">
        <f>+IF(H120=0,"",'Ark1'!AA1659)</f>
        <v/>
      </c>
      <c r="N120" s="50">
        <f>+IF(I120=0,"",'Ark1'!AB1659)</f>
        <v>0</v>
      </c>
      <c r="O120" s="94" t="str">
        <f>IF(H120=0,"",'Ark1'!U1659)</f>
        <v/>
      </c>
      <c r="P120" s="50" t="str">
        <f>IF(H120=0,"",'Ark1'!W1659)</f>
        <v/>
      </c>
      <c r="Q120" s="110"/>
      <c r="R120" s="50" t="str">
        <f>IF(H120=0,"",'Ark1'!X1659)</f>
        <v/>
      </c>
      <c r="S120" s="50" t="str">
        <f>IF(H120=0,"",'Ark1'!Y1659)</f>
        <v/>
      </c>
      <c r="T120" s="50" t="str">
        <f>IF(H120=0,"",'Ark1'!Z1659)</f>
        <v/>
      </c>
      <c r="U120" s="85"/>
      <c r="V120" s="14" t="str">
        <f t="shared" si="12"/>
        <v/>
      </c>
      <c r="W120" s="11" t="str">
        <f>IF(H120=0,"",'Ark1'!T1659)</f>
        <v/>
      </c>
      <c r="X120" s="50" t="str">
        <f>IF(H120=0,"",'Ark1'!V1659)</f>
        <v/>
      </c>
      <c r="Y120" s="37"/>
      <c r="Z120" s="78"/>
      <c r="AB120" s="50"/>
      <c r="AC120" s="4"/>
    </row>
    <row r="121" spans="1:39" ht="15.6">
      <c r="A121" s="37"/>
      <c r="B121" s="2">
        <f>+'Ark1'!C1660</f>
        <v>2024</v>
      </c>
      <c r="C121" s="2">
        <f>+'Ark1'!J1660</f>
        <v>143</v>
      </c>
      <c r="D121" s="2" t="str">
        <f>VLOOKUP(C121,RNR!$A$1:$B$27,2)</f>
        <v>Nordfjord</v>
      </c>
      <c r="E121" s="2">
        <f>+'Ark1'!D1660</f>
        <v>7</v>
      </c>
      <c r="F121" s="2" t="s">
        <v>501</v>
      </c>
      <c r="G121" s="3">
        <f>+'Ark1'!Q1660</f>
        <v>0</v>
      </c>
      <c r="H121" s="267">
        <f>+'Ark1'!R1660</f>
        <v>0</v>
      </c>
      <c r="I121" s="267" t="str">
        <f>IF(H121=0,"",'Ark1'!S1660)</f>
        <v/>
      </c>
      <c r="J121" s="85"/>
      <c r="K121" s="50" t="str">
        <f>IF(G121=0,"",100*H121/Måned!$G16)</f>
        <v/>
      </c>
      <c r="L121" s="85"/>
      <c r="M121" s="50" t="str">
        <f>+IF(H121=0,"",'Ark1'!AA1660)</f>
        <v/>
      </c>
      <c r="N121" s="50">
        <f>+IF(I121=0,"",'Ark1'!AB1660)</f>
        <v>0</v>
      </c>
      <c r="O121" s="94" t="str">
        <f>IF(H121=0,"",'Ark1'!U1660)</f>
        <v/>
      </c>
      <c r="P121" s="50" t="str">
        <f>IF(H121=0,"",'Ark1'!W1660)</f>
        <v/>
      </c>
      <c r="Q121" s="110"/>
      <c r="R121" s="50" t="str">
        <f>IF(H121=0,"",'Ark1'!X1660)</f>
        <v/>
      </c>
      <c r="S121" s="50" t="str">
        <f>IF(H121=0,"",'Ark1'!Y1660)</f>
        <v/>
      </c>
      <c r="T121" s="50" t="str">
        <f>IF(H121=0,"",'Ark1'!Z1660)</f>
        <v/>
      </c>
      <c r="U121" s="85"/>
      <c r="V121" s="14" t="str">
        <f t="shared" si="12"/>
        <v/>
      </c>
      <c r="W121" s="11" t="str">
        <f>IF(H121=0,"",'Ark1'!T1660)</f>
        <v/>
      </c>
      <c r="X121" s="50" t="str">
        <f>IF(H121=0,"",'Ark1'!V1660)</f>
        <v/>
      </c>
      <c r="Y121" s="37"/>
      <c r="Z121" s="78"/>
      <c r="AB121" s="50"/>
      <c r="AC121" s="4"/>
    </row>
    <row r="122" spans="1:39" ht="15.6">
      <c r="A122" s="37"/>
      <c r="B122" s="2">
        <f>+'Ark1'!C1661</f>
        <v>2024</v>
      </c>
      <c r="C122" s="2">
        <f>+'Ark1'!J1661</f>
        <v>143</v>
      </c>
      <c r="D122" s="2" t="str">
        <f>VLOOKUP(C122,RNR!$A$1:$B$27,2)</f>
        <v>Nordfjord</v>
      </c>
      <c r="E122" s="2">
        <f>+'Ark1'!D1661</f>
        <v>8</v>
      </c>
      <c r="F122" s="2" t="s">
        <v>502</v>
      </c>
      <c r="G122" s="3">
        <f>+'Ark1'!Q1661</f>
        <v>0</v>
      </c>
      <c r="H122" s="267">
        <f>+'Ark1'!R1661</f>
        <v>0</v>
      </c>
      <c r="I122" s="267" t="str">
        <f>IF(H122=0,"",'Ark1'!S1661)</f>
        <v/>
      </c>
      <c r="J122" s="85"/>
      <c r="K122" s="50" t="str">
        <f>IF(G122=0,"",100*H122/Måned!$G17)</f>
        <v/>
      </c>
      <c r="L122" s="85"/>
      <c r="M122" s="50" t="str">
        <f>+IF(H122=0,"",'Ark1'!AA1661)</f>
        <v/>
      </c>
      <c r="N122" s="50">
        <f>+IF(I122=0,"",'Ark1'!AB1661)</f>
        <v>0</v>
      </c>
      <c r="O122" s="94" t="str">
        <f>IF(H122=0,"",'Ark1'!U1661)</f>
        <v/>
      </c>
      <c r="P122" s="50" t="str">
        <f>IF(H122=0,"",'Ark1'!W1661)</f>
        <v/>
      </c>
      <c r="Q122" s="110"/>
      <c r="R122" s="50" t="str">
        <f>IF(H122=0,"",'Ark1'!X1661)</f>
        <v/>
      </c>
      <c r="S122" s="50" t="str">
        <f>IF(H122=0,"",'Ark1'!Y1661)</f>
        <v/>
      </c>
      <c r="T122" s="50" t="str">
        <f>IF(H122=0,"",'Ark1'!Z1661)</f>
        <v/>
      </c>
      <c r="U122" s="85"/>
      <c r="V122" s="14" t="str">
        <f t="shared" si="12"/>
        <v/>
      </c>
      <c r="W122" s="11" t="str">
        <f>IF(H122=0,"",'Ark1'!T1661)</f>
        <v/>
      </c>
      <c r="X122" s="50" t="str">
        <f>IF(H122=0,"",'Ark1'!V1661)</f>
        <v/>
      </c>
      <c r="Y122" s="37"/>
      <c r="Z122" s="78"/>
      <c r="AB122" s="50"/>
      <c r="AC122" s="4"/>
    </row>
    <row r="123" spans="1:39" ht="15.6">
      <c r="A123" s="37"/>
      <c r="B123" s="2">
        <f>+'Ark1'!C1662</f>
        <v>2024</v>
      </c>
      <c r="C123" s="2">
        <f>+'Ark1'!J1662</f>
        <v>143</v>
      </c>
      <c r="D123" s="2" t="str">
        <f>VLOOKUP(C123,RNR!$A$1:$B$27,2)</f>
        <v>Nordfjord</v>
      </c>
      <c r="E123" s="2">
        <f>+'Ark1'!D1662</f>
        <v>9</v>
      </c>
      <c r="F123" s="2" t="s">
        <v>503</v>
      </c>
      <c r="G123" s="3">
        <f>+'Ark1'!Q1662</f>
        <v>0</v>
      </c>
      <c r="H123" s="267">
        <f>+'Ark1'!R1662</f>
        <v>0</v>
      </c>
      <c r="I123" s="267" t="str">
        <f>IF(H123=0,"",'Ark1'!S1662)</f>
        <v/>
      </c>
      <c r="J123" s="85"/>
      <c r="K123" s="50" t="str">
        <f>IF(G123=0,"",100*H123/Måned!$G18)</f>
        <v/>
      </c>
      <c r="L123" s="85"/>
      <c r="M123" s="50" t="str">
        <f>+IF(H123=0,"",'Ark1'!AA1662)</f>
        <v/>
      </c>
      <c r="N123" s="50">
        <f>+IF(I123=0,"",'Ark1'!AB1662)</f>
        <v>0</v>
      </c>
      <c r="O123" s="94" t="str">
        <f>IF(H123=0,"",'Ark1'!U1662)</f>
        <v/>
      </c>
      <c r="P123" s="50" t="str">
        <f>IF(H123=0,"",'Ark1'!W1662)</f>
        <v/>
      </c>
      <c r="Q123" s="110"/>
      <c r="R123" s="50" t="str">
        <f>IF(H123=0,"",'Ark1'!X1662)</f>
        <v/>
      </c>
      <c r="S123" s="50" t="str">
        <f>IF(H123=0,"",'Ark1'!Y1662)</f>
        <v/>
      </c>
      <c r="T123" s="50" t="str">
        <f>IF(H123=0,"",'Ark1'!Z1662)</f>
        <v/>
      </c>
      <c r="U123" s="85"/>
      <c r="V123" s="14" t="str">
        <f t="shared" si="12"/>
        <v/>
      </c>
      <c r="W123" s="11" t="str">
        <f>IF(H123=0,"",'Ark1'!T1662)</f>
        <v/>
      </c>
      <c r="X123" s="50" t="str">
        <f>IF(H123=0,"",'Ark1'!V1662)</f>
        <v/>
      </c>
      <c r="Y123" s="37"/>
      <c r="Z123" s="78"/>
      <c r="AB123" s="50"/>
      <c r="AC123" s="4"/>
    </row>
    <row r="124" spans="1:39" ht="15.6">
      <c r="A124" s="37"/>
      <c r="B124" s="2">
        <f>+'Ark1'!C1663</f>
        <v>2024</v>
      </c>
      <c r="C124" s="2">
        <f>+'Ark1'!J1663</f>
        <v>143</v>
      </c>
      <c r="D124" s="2" t="str">
        <f>VLOOKUP(C124,RNR!$A$1:$B$27,2)</f>
        <v>Nordfjord</v>
      </c>
      <c r="E124" s="2">
        <f>+'Ark1'!D1663</f>
        <v>10</v>
      </c>
      <c r="F124" s="2" t="s">
        <v>504</v>
      </c>
      <c r="G124" s="3">
        <f>+'Ark1'!Q1663</f>
        <v>0</v>
      </c>
      <c r="H124" s="267">
        <f>+'Ark1'!R1663</f>
        <v>0</v>
      </c>
      <c r="I124" s="267" t="str">
        <f>IF(H124=0,"",'Ark1'!S1663)</f>
        <v/>
      </c>
      <c r="J124" s="85"/>
      <c r="K124" s="50" t="str">
        <f>IF(G124=0,"",100*H124/Måned!$G19)</f>
        <v/>
      </c>
      <c r="L124" s="85"/>
      <c r="M124" s="50" t="str">
        <f>+IF(H124=0,"",'Ark1'!AA1663)</f>
        <v/>
      </c>
      <c r="N124" s="50">
        <f>+IF(I124=0,"",'Ark1'!AB1663)</f>
        <v>0</v>
      </c>
      <c r="O124" s="94" t="str">
        <f>IF(H124=0,"",'Ark1'!U1663)</f>
        <v/>
      </c>
      <c r="P124" s="50" t="str">
        <f>IF(H124=0,"",'Ark1'!W1663)</f>
        <v/>
      </c>
      <c r="Q124" s="110"/>
      <c r="R124" s="50" t="str">
        <f>IF(H124=0,"",'Ark1'!X1663)</f>
        <v/>
      </c>
      <c r="S124" s="50" t="str">
        <f>IF(H124=0,"",'Ark1'!Y1663)</f>
        <v/>
      </c>
      <c r="T124" s="50" t="str">
        <f>IF(H124=0,"",'Ark1'!Z1663)</f>
        <v/>
      </c>
      <c r="U124" s="85"/>
      <c r="V124" s="14" t="str">
        <f t="shared" si="12"/>
        <v/>
      </c>
      <c r="W124" s="11" t="str">
        <f>IF(H124=0,"",'Ark1'!T1663)</f>
        <v/>
      </c>
      <c r="X124" s="50" t="str">
        <f>IF(H124=0,"",'Ark1'!V1663)</f>
        <v/>
      </c>
      <c r="Y124" s="37"/>
      <c r="Z124" s="78"/>
      <c r="AB124" s="50"/>
      <c r="AC124" s="4"/>
    </row>
    <row r="125" spans="1:39" ht="15.6">
      <c r="A125" s="37"/>
      <c r="B125" s="2">
        <f>+'Ark1'!C1664</f>
        <v>2024</v>
      </c>
      <c r="C125" s="2">
        <f>+'Ark1'!J1664</f>
        <v>143</v>
      </c>
      <c r="D125" s="2" t="str">
        <f>VLOOKUP(C125,RNR!$A$1:$B$27,2)</f>
        <v>Nordfjord</v>
      </c>
      <c r="E125" s="2">
        <f>+'Ark1'!D1664</f>
        <v>11</v>
      </c>
      <c r="F125" s="2" t="s">
        <v>505</v>
      </c>
      <c r="G125" s="3">
        <f>+'Ark1'!Q1664</f>
        <v>0</v>
      </c>
      <c r="H125" s="267">
        <f>+'Ark1'!R1664</f>
        <v>0</v>
      </c>
      <c r="I125" s="267" t="str">
        <f>IF(H125=0,"",'Ark1'!S1664)</f>
        <v/>
      </c>
      <c r="J125" s="85"/>
      <c r="K125" s="50" t="str">
        <f>IF(G125=0,"",100*H125/Måned!$G20)</f>
        <v/>
      </c>
      <c r="L125" s="85"/>
      <c r="M125" s="50" t="str">
        <f>+IF(H125=0,"",'Ark1'!AA1664)</f>
        <v/>
      </c>
      <c r="N125" s="50">
        <f>+IF(I125=0,"",'Ark1'!AB1664)</f>
        <v>0</v>
      </c>
      <c r="O125" s="94" t="str">
        <f>IF(H125=0,"",'Ark1'!U1664)</f>
        <v/>
      </c>
      <c r="P125" s="50" t="str">
        <f>IF(H125=0,"",'Ark1'!W1664)</f>
        <v/>
      </c>
      <c r="Q125" s="110"/>
      <c r="R125" s="50" t="str">
        <f>IF(H125=0,"",'Ark1'!X1664)</f>
        <v/>
      </c>
      <c r="S125" s="50" t="str">
        <f>IF(H125=0,"",'Ark1'!Y1664)</f>
        <v/>
      </c>
      <c r="T125" s="50" t="str">
        <f>IF(H125=0,"",'Ark1'!Z1664)</f>
        <v/>
      </c>
      <c r="U125" s="85"/>
      <c r="V125" s="14" t="str">
        <f t="shared" si="12"/>
        <v/>
      </c>
      <c r="W125" s="11" t="str">
        <f>IF(H125=0,"",'Ark1'!T1664)</f>
        <v/>
      </c>
      <c r="X125" s="50" t="str">
        <f>IF(H125=0,"",'Ark1'!V1664)</f>
        <v/>
      </c>
      <c r="Y125" s="37"/>
      <c r="Z125" s="78"/>
      <c r="AB125" s="50"/>
      <c r="AC125" s="4"/>
    </row>
    <row r="126" spans="1:39" ht="15.6">
      <c r="A126" s="37"/>
      <c r="B126" s="2">
        <f>+'Ark1'!C1665</f>
        <v>2024</v>
      </c>
      <c r="C126" s="2">
        <f>+'Ark1'!J1665</f>
        <v>143</v>
      </c>
      <c r="D126" s="2" t="str">
        <f>VLOOKUP(C126,RNR!$A$1:$B$27,2)</f>
        <v>Nordfjord</v>
      </c>
      <c r="E126" s="2">
        <f>+'Ark1'!D1665</f>
        <v>12</v>
      </c>
      <c r="F126" s="2" t="s">
        <v>506</v>
      </c>
      <c r="G126" s="3">
        <f>+'Ark1'!Q1665</f>
        <v>0</v>
      </c>
      <c r="H126" s="267">
        <f>+'Ark1'!R1665</f>
        <v>0</v>
      </c>
      <c r="I126" s="267" t="str">
        <f>IF(H126=0,"",'Ark1'!S1665)</f>
        <v/>
      </c>
      <c r="J126" s="85"/>
      <c r="K126" s="50" t="str">
        <f>IF(G126=0,"",100*H126/Måned!$G21)</f>
        <v/>
      </c>
      <c r="L126" s="85"/>
      <c r="M126" s="50" t="str">
        <f>+IF(H126=0,"",'Ark1'!AA1665)</f>
        <v/>
      </c>
      <c r="N126" s="50">
        <f>+IF(I126=0,"",'Ark1'!AB1665)</f>
        <v>0</v>
      </c>
      <c r="O126" s="94" t="str">
        <f>IF(H126=0,"",'Ark1'!U1665)</f>
        <v/>
      </c>
      <c r="P126" s="50" t="str">
        <f>IF(H126=0,"",'Ark1'!W1665)</f>
        <v/>
      </c>
      <c r="Q126" s="110"/>
      <c r="R126" s="50" t="str">
        <f>IF(H126=0,"",'Ark1'!X1665)</f>
        <v/>
      </c>
      <c r="S126" s="50" t="str">
        <f>IF(H126=0,"",'Ark1'!Y1665)</f>
        <v/>
      </c>
      <c r="T126" s="50" t="str">
        <f>IF(H126=0,"",'Ark1'!Z1665)</f>
        <v/>
      </c>
      <c r="U126" s="85"/>
      <c r="V126" s="14" t="str">
        <f t="shared" si="12"/>
        <v/>
      </c>
      <c r="W126" s="11" t="str">
        <f>IF(H126=0,"",'Ark1'!T1665)</f>
        <v/>
      </c>
      <c r="X126" s="50" t="str">
        <f>IF(H126=0,"",'Ark1'!V1665)</f>
        <v/>
      </c>
      <c r="Y126" s="37"/>
      <c r="Z126" s="78"/>
      <c r="AB126" s="50"/>
      <c r="AC126" s="4"/>
    </row>
    <row r="127" spans="1:39">
      <c r="A127" s="37"/>
      <c r="B127" s="37"/>
      <c r="C127" s="37"/>
      <c r="D127" s="37"/>
      <c r="E127" s="37"/>
      <c r="F127" s="37"/>
      <c r="G127" s="37"/>
      <c r="H127" s="269"/>
      <c r="I127" s="269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78"/>
      <c r="AB127" s="50"/>
      <c r="AC127" s="4"/>
    </row>
    <row r="128" spans="1:39" ht="15.6">
      <c r="A128" s="37"/>
      <c r="B128" s="2">
        <f>+'Ark1'!C1666</f>
        <v>2024</v>
      </c>
      <c r="C128" s="2">
        <f>+'Ark1'!J1666</f>
        <v>147</v>
      </c>
      <c r="D128" s="2" t="str">
        <f>VLOOKUP(C128,RNR!$A$1:$B$27,2)</f>
        <v>Midt-Norge</v>
      </c>
      <c r="E128" s="2">
        <f>+'Ark1'!D1666</f>
        <v>1</v>
      </c>
      <c r="F128" s="2" t="s">
        <v>496</v>
      </c>
      <c r="G128" s="3">
        <f>+'Ark1'!Q1666</f>
        <v>3</v>
      </c>
      <c r="H128" s="267">
        <f>+'Ark1'!R1666</f>
        <v>11</v>
      </c>
      <c r="I128" s="267">
        <f>IF(H128=0,"",'Ark1'!S1666)</f>
        <v>11</v>
      </c>
      <c r="J128" s="85"/>
      <c r="K128" s="50">
        <f>IF(G128=0,"",100*H128/Måned!$G10)</f>
        <v>0.41229385307346328</v>
      </c>
      <c r="L128" s="85"/>
      <c r="M128" s="50">
        <f>+IF(H128=0,"",'Ark1'!AA1666)</f>
        <v>0.41229385307346333</v>
      </c>
      <c r="N128" s="50">
        <f>+IF(I128=0,"",'Ark1'!AB1666)</f>
        <v>0.41785054695269191</v>
      </c>
      <c r="O128" s="94">
        <f>IF(H128=0,"",'Ark1'!U1666)</f>
        <v>61.090909090909101</v>
      </c>
      <c r="P128" s="50">
        <f>IF(H128=0,"",'Ark1'!W1666)</f>
        <v>85.563636363636348</v>
      </c>
      <c r="Q128" s="110"/>
      <c r="R128" s="50">
        <f>IF(H128=0,"",'Ark1'!X1666)</f>
        <v>11.79000136689581</v>
      </c>
      <c r="S128" s="50">
        <f>IF(H128=0,"",'Ark1'!Y1666)</f>
        <v>2.1931523785117313</v>
      </c>
      <c r="T128" s="50">
        <f>IF(H128=0,"",'Ark1'!Z1666)</f>
        <v>-24.14078853361578</v>
      </c>
      <c r="U128" s="85"/>
      <c r="V128" s="14">
        <f t="shared" ref="V128" si="13">+(IF(H128=0,"",I128/G128))</f>
        <v>3.6666666666666665</v>
      </c>
      <c r="W128" s="11">
        <f>IF(H128=0,"",'Ark1'!T1666)</f>
        <v>3.8181818181818192</v>
      </c>
      <c r="X128" s="50">
        <f>IF(H128=0,"",'Ark1'!V1666)</f>
        <v>92.701664532650426</v>
      </c>
      <c r="Y128" s="37"/>
      <c r="Z128" s="78"/>
      <c r="AB128" s="50"/>
      <c r="AC128" s="4"/>
      <c r="AL128" s="11"/>
      <c r="AM128" s="11"/>
    </row>
    <row r="129" spans="1:39" ht="15.6">
      <c r="A129" s="37"/>
      <c r="B129" s="2">
        <f>+'Ark1'!C1667</f>
        <v>2024</v>
      </c>
      <c r="C129" s="2">
        <f>+'Ark1'!J1667</f>
        <v>147</v>
      </c>
      <c r="D129" s="2" t="str">
        <f>VLOOKUP(C129,RNR!$A$1:$B$27,2)</f>
        <v>Midt-Norge</v>
      </c>
      <c r="E129" s="2">
        <f>+'Ark1'!D1667</f>
        <v>2</v>
      </c>
      <c r="F129" s="2" t="s">
        <v>497</v>
      </c>
      <c r="G129" s="3">
        <f>+'Ark1'!Q1667</f>
        <v>0</v>
      </c>
      <c r="H129" s="267">
        <f>+'Ark1'!R1667</f>
        <v>0</v>
      </c>
      <c r="I129" s="267" t="str">
        <f>IF(H129=0,"",'Ark1'!S1667)</f>
        <v/>
      </c>
      <c r="J129" s="85"/>
      <c r="K129" s="50" t="str">
        <f>IF(G129=0,"",100*H129/Måned!$G11)</f>
        <v/>
      </c>
      <c r="L129" s="85"/>
      <c r="M129" s="50" t="str">
        <f>+IF(H129=0,"",'Ark1'!AA1667)</f>
        <v/>
      </c>
      <c r="N129" s="50">
        <f>+IF(I129=0,"",'Ark1'!AB1667)</f>
        <v>0</v>
      </c>
      <c r="O129" s="94" t="str">
        <f>IF(H129=0,"",'Ark1'!U1667)</f>
        <v/>
      </c>
      <c r="P129" s="50" t="str">
        <f>IF(H129=0,"",'Ark1'!W1667)</f>
        <v/>
      </c>
      <c r="Q129" s="110"/>
      <c r="R129" s="50" t="str">
        <f>IF(H129=0,"",'Ark1'!X1667)</f>
        <v/>
      </c>
      <c r="S129" s="50" t="str">
        <f>IF(H129=0,"",'Ark1'!Y1667)</f>
        <v/>
      </c>
      <c r="T129" s="50" t="str">
        <f>IF(H129=0,"",'Ark1'!Z1667)</f>
        <v/>
      </c>
      <c r="U129" s="85"/>
      <c r="V129" s="14" t="str">
        <f t="shared" ref="V129:V139" si="14">+(IF(H129=0,"",I129/G129))</f>
        <v/>
      </c>
      <c r="W129" s="11" t="str">
        <f>IF(H129=0,"",'Ark1'!T1667)</f>
        <v/>
      </c>
      <c r="X129" s="50" t="str">
        <f>IF(H129=0,"",'Ark1'!V1667)</f>
        <v/>
      </c>
      <c r="Y129" s="37"/>
      <c r="Z129" s="78"/>
      <c r="AB129" s="50"/>
      <c r="AC129" s="4"/>
      <c r="AL129" s="11"/>
      <c r="AM129" s="11"/>
    </row>
    <row r="130" spans="1:39" ht="15.6">
      <c r="A130" s="37"/>
      <c r="B130" s="2">
        <f>+'Ark1'!C1668</f>
        <v>2024</v>
      </c>
      <c r="C130" s="2">
        <f>+'Ark1'!J1668</f>
        <v>147</v>
      </c>
      <c r="D130" s="2" t="str">
        <f>VLOOKUP(C130,RNR!$A$1:$B$27,2)</f>
        <v>Midt-Norge</v>
      </c>
      <c r="E130" s="2">
        <f>+'Ark1'!D1668</f>
        <v>3</v>
      </c>
      <c r="F130" s="2" t="s">
        <v>498</v>
      </c>
      <c r="G130" s="3">
        <f>+'Ark1'!Q1668</f>
        <v>1</v>
      </c>
      <c r="H130" s="267">
        <f>+'Ark1'!R1668</f>
        <v>2</v>
      </c>
      <c r="I130" s="267">
        <f>IF(H130=0,"",'Ark1'!S1668)</f>
        <v>2</v>
      </c>
      <c r="J130" s="85"/>
      <c r="K130" s="50">
        <f>IF(G130=0,"",100*H130/Måned!$G12)</f>
        <v>8.1037277147487846E-2</v>
      </c>
      <c r="L130" s="85"/>
      <c r="M130" s="50">
        <f>+IF(H130=0,"",'Ark1'!AA1668)</f>
        <v>8.103727714748786E-2</v>
      </c>
      <c r="N130" s="50">
        <f>+IF(I130=0,"",'Ark1'!AB1668)</f>
        <v>9.2185064943008238E-2</v>
      </c>
      <c r="O130" s="94">
        <f>IF(H130=0,"",'Ark1'!U1668)</f>
        <v>54.5</v>
      </c>
      <c r="P130" s="50">
        <f>IF(H130=0,"",'Ark1'!W1668)</f>
        <v>94.2</v>
      </c>
      <c r="Q130" s="110"/>
      <c r="R130" s="50">
        <f>IF(H130=0,"",'Ark1'!X1668)</f>
        <v>0.89999999999971692</v>
      </c>
      <c r="S130" s="50">
        <f>IF(H130=0,"",'Ark1'!Y1668)</f>
        <v>2.5</v>
      </c>
      <c r="T130" s="50">
        <f>IF(H130=0,"",'Ark1'!Z1668)</f>
        <v>-100.00000000007188</v>
      </c>
      <c r="U130" s="85"/>
      <c r="V130" s="14">
        <f t="shared" si="14"/>
        <v>2</v>
      </c>
      <c r="W130" s="11">
        <f>IF(H130=0,"",'Ark1'!T1668)</f>
        <v>12.5</v>
      </c>
      <c r="X130" s="50">
        <f>IF(H130=0,"",'Ark1'!V1668)</f>
        <v>102.05850487540626</v>
      </c>
      <c r="Y130" s="37"/>
      <c r="Z130" s="78"/>
      <c r="AB130" s="50"/>
      <c r="AC130" s="4"/>
      <c r="AL130" s="11"/>
      <c r="AM130" s="11"/>
    </row>
    <row r="131" spans="1:39" ht="15.6">
      <c r="A131" s="37"/>
      <c r="B131" s="2">
        <f>+'Ark1'!C1669</f>
        <v>2024</v>
      </c>
      <c r="C131" s="2">
        <f>+'Ark1'!J1669</f>
        <v>147</v>
      </c>
      <c r="D131" s="2" t="str">
        <f>VLOOKUP(C131,RNR!$A$1:$B$27,2)</f>
        <v>Midt-Norge</v>
      </c>
      <c r="E131" s="2">
        <f>+'Ark1'!D1669</f>
        <v>4</v>
      </c>
      <c r="F131" s="2" t="s">
        <v>499</v>
      </c>
      <c r="G131" s="3">
        <f>+'Ark1'!Q1669</f>
        <v>0</v>
      </c>
      <c r="H131" s="267">
        <f>+'Ark1'!R1669</f>
        <v>0</v>
      </c>
      <c r="I131" s="267" t="str">
        <f>IF(H131=0,"",'Ark1'!S1669)</f>
        <v/>
      </c>
      <c r="J131" s="85"/>
      <c r="K131" s="50" t="str">
        <f>IF(G131=0,"",100*H131/Måned!$G13)</f>
        <v/>
      </c>
      <c r="L131" s="85"/>
      <c r="M131" s="50" t="str">
        <f>+IF(H131=0,"",'Ark1'!AA1669)</f>
        <v/>
      </c>
      <c r="N131" s="50">
        <f>+IF(I131=0,"",'Ark1'!AB1669)</f>
        <v>0</v>
      </c>
      <c r="O131" s="94" t="str">
        <f>IF(H131=0,"",'Ark1'!U1669)</f>
        <v/>
      </c>
      <c r="P131" s="50" t="str">
        <f>IF(H131=0,"",'Ark1'!W1669)</f>
        <v/>
      </c>
      <c r="Q131" s="110"/>
      <c r="R131" s="50" t="str">
        <f>IF(H131=0,"",'Ark1'!X1669)</f>
        <v/>
      </c>
      <c r="S131" s="50" t="str">
        <f>IF(H131=0,"",'Ark1'!Y1669)</f>
        <v/>
      </c>
      <c r="T131" s="50" t="str">
        <f>IF(H131=0,"",'Ark1'!Z1669)</f>
        <v/>
      </c>
      <c r="U131" s="85"/>
      <c r="V131" s="14" t="str">
        <f t="shared" si="14"/>
        <v/>
      </c>
      <c r="W131" s="11" t="str">
        <f>IF(H131=0,"",'Ark1'!T1669)</f>
        <v/>
      </c>
      <c r="X131" s="50" t="str">
        <f>IF(H131=0,"",'Ark1'!V1669)</f>
        <v/>
      </c>
      <c r="Y131" s="37"/>
      <c r="Z131" s="78"/>
      <c r="AB131" s="50"/>
      <c r="AC131" s="4"/>
    </row>
    <row r="132" spans="1:39" ht="15.6">
      <c r="A132" s="37"/>
      <c r="B132" s="2">
        <f>+'Ark1'!C1670</f>
        <v>2024</v>
      </c>
      <c r="C132" s="2">
        <f>+'Ark1'!J1670</f>
        <v>147</v>
      </c>
      <c r="D132" s="2" t="str">
        <f>VLOOKUP(C132,RNR!$A$1:$B$27,2)</f>
        <v>Midt-Norge</v>
      </c>
      <c r="E132" s="2">
        <f>+'Ark1'!D1670</f>
        <v>5</v>
      </c>
      <c r="F132" s="2" t="s">
        <v>382</v>
      </c>
      <c r="G132" s="3">
        <f>+'Ark1'!Q1670</f>
        <v>2</v>
      </c>
      <c r="H132" s="267">
        <f>+'Ark1'!R1670</f>
        <v>2</v>
      </c>
      <c r="I132" s="267">
        <f>IF(H132=0,"",'Ark1'!S1670)</f>
        <v>2</v>
      </c>
      <c r="J132" s="85"/>
      <c r="K132" s="50">
        <f>IF(G132=0,"",100*H132/Måned!$G14)</f>
        <v>9.8814229249011856E-2</v>
      </c>
      <c r="L132" s="85"/>
      <c r="M132" s="50">
        <f>+IF(H132=0,"",'Ark1'!AA1670)</f>
        <v>9.8814229249011856E-2</v>
      </c>
      <c r="N132" s="50">
        <f>+IF(I132=0,"",'Ark1'!AB1670)</f>
        <v>0.11253684312961064</v>
      </c>
      <c r="O132" s="94">
        <f>IF(H132=0,"",'Ark1'!U1670)</f>
        <v>60</v>
      </c>
      <c r="P132" s="50">
        <f>IF(H132=0,"",'Ark1'!W1670)</f>
        <v>94.25</v>
      </c>
      <c r="Q132" s="110"/>
      <c r="R132" s="50">
        <f>IF(H132=0,"",'Ark1'!X1670)</f>
        <v>7.0499999999999572</v>
      </c>
      <c r="S132" s="50">
        <f>IF(H132=0,"",'Ark1'!Y1670)</f>
        <v>3</v>
      </c>
      <c r="T132" s="50">
        <f>IF(H132=0,"",'Ark1'!Z1670)</f>
        <v>-99.999999999998877</v>
      </c>
      <c r="U132" s="85"/>
      <c r="V132" s="14">
        <f t="shared" si="14"/>
        <v>1</v>
      </c>
      <c r="W132" s="11">
        <f>IF(H132=0,"",'Ark1'!T1670)</f>
        <v>7</v>
      </c>
      <c r="X132" s="50">
        <f>IF(H132=0,"",'Ark1'!V1670)</f>
        <v>102.11267605633802</v>
      </c>
      <c r="Y132" s="37"/>
      <c r="Z132" s="78"/>
      <c r="AB132" s="50"/>
      <c r="AC132" s="4"/>
    </row>
    <row r="133" spans="1:39" ht="15.6">
      <c r="A133" s="37"/>
      <c r="B133" s="2">
        <f>+'Ark1'!C1671</f>
        <v>2024</v>
      </c>
      <c r="C133" s="2">
        <f>+'Ark1'!J1671</f>
        <v>147</v>
      </c>
      <c r="D133" s="2" t="str">
        <f>VLOOKUP(C133,RNR!$A$1:$B$27,2)</f>
        <v>Midt-Norge</v>
      </c>
      <c r="E133" s="2">
        <f>+'Ark1'!D1671</f>
        <v>6</v>
      </c>
      <c r="F133" s="2" t="s">
        <v>500</v>
      </c>
      <c r="G133" s="3">
        <f>+'Ark1'!Q1671</f>
        <v>1</v>
      </c>
      <c r="H133" s="267">
        <f>+'Ark1'!R1671</f>
        <v>3</v>
      </c>
      <c r="I133" s="267">
        <f>IF(H133=0,"",'Ark1'!S1671)</f>
        <v>3</v>
      </c>
      <c r="J133" s="85"/>
      <c r="K133" s="50">
        <f>IF(G133=0,"",100*H133/Måned!$G15)</f>
        <v>0.10976948408342481</v>
      </c>
      <c r="L133" s="85"/>
      <c r="M133" s="50">
        <f>+IF(H133=0,"",'Ark1'!AA1671)</f>
        <v>0.10976948408342482</v>
      </c>
      <c r="N133" s="50">
        <f>+IF(I133=0,"",'Ark1'!AB1671)</f>
        <v>0.11933564954522367</v>
      </c>
      <c r="O133" s="94">
        <f>IF(H133=0,"",'Ark1'!U1671)</f>
        <v>59</v>
      </c>
      <c r="P133" s="50">
        <f>IF(H133=0,"",'Ark1'!W1671)</f>
        <v>89.899999999999977</v>
      </c>
      <c r="Q133" s="110"/>
      <c r="R133" s="50">
        <f>IF(H133=0,"",'Ark1'!X1671)</f>
        <v>3.6669696844489903</v>
      </c>
      <c r="S133" s="50">
        <f>IF(H133=0,"",'Ark1'!Y1671)</f>
        <v>0</v>
      </c>
      <c r="T133" s="50">
        <f>IF(H133=0,"",'Ark1'!Z1671)</f>
        <v>0</v>
      </c>
      <c r="U133" s="85"/>
      <c r="V133" s="14">
        <f t="shared" si="14"/>
        <v>3</v>
      </c>
      <c r="W133" s="11">
        <f>IF(H133=0,"",'Ark1'!T1671)</f>
        <v>14</v>
      </c>
      <c r="X133" s="50">
        <f>IF(H133=0,"",'Ark1'!V1671)</f>
        <v>97.399783315276238</v>
      </c>
      <c r="Y133" s="37"/>
      <c r="Z133" s="78"/>
      <c r="AB133" s="50"/>
      <c r="AC133" s="4"/>
    </row>
    <row r="134" spans="1:39" ht="15.6">
      <c r="A134" s="37"/>
      <c r="B134" s="2">
        <f>+'Ark1'!C1672</f>
        <v>2024</v>
      </c>
      <c r="C134" s="2">
        <f>+'Ark1'!J1672</f>
        <v>147</v>
      </c>
      <c r="D134" s="2" t="str">
        <f>VLOOKUP(C134,RNR!$A$1:$B$27,2)</f>
        <v>Midt-Norge</v>
      </c>
      <c r="E134" s="2">
        <f>+'Ark1'!D1672</f>
        <v>7</v>
      </c>
      <c r="F134" s="2" t="s">
        <v>501</v>
      </c>
      <c r="G134" s="3">
        <f>+'Ark1'!Q1672</f>
        <v>2</v>
      </c>
      <c r="H134" s="267">
        <f>+'Ark1'!R1672</f>
        <v>2</v>
      </c>
      <c r="I134" s="267">
        <f>IF(H134=0,"",'Ark1'!S1672)</f>
        <v>2</v>
      </c>
      <c r="J134" s="85"/>
      <c r="K134" s="50">
        <f>IF(G134=0,"",100*H134/Måned!$G16)</f>
        <v>7.3719130114264647E-2</v>
      </c>
      <c r="L134" s="85"/>
      <c r="M134" s="50">
        <f>+IF(H134=0,"",'Ark1'!AA1672)</f>
        <v>7.3719130114264661E-2</v>
      </c>
      <c r="N134" s="50">
        <f>+IF(I134=0,"",'Ark1'!AB1672)</f>
        <v>8.9302035530266791E-2</v>
      </c>
      <c r="O134" s="94">
        <f>IF(H134=0,"",'Ark1'!U1672)</f>
        <v>59</v>
      </c>
      <c r="P134" s="50">
        <f>IF(H134=0,"",'Ark1'!W1672)</f>
        <v>97.95</v>
      </c>
      <c r="Q134" s="110"/>
      <c r="R134" s="50">
        <f>IF(H134=0,"",'Ark1'!X1672)</f>
        <v>6.25</v>
      </c>
      <c r="S134" s="50">
        <f>IF(H134=0,"",'Ark1'!Y1672)</f>
        <v>3</v>
      </c>
      <c r="T134" s="50">
        <f>IF(H134=0,"",'Ark1'!Z1672)</f>
        <v>-100</v>
      </c>
      <c r="U134" s="85"/>
      <c r="V134" s="14">
        <f t="shared" si="14"/>
        <v>1</v>
      </c>
      <c r="W134" s="11">
        <f>IF(H134=0,"",'Ark1'!T1672)</f>
        <v>7</v>
      </c>
      <c r="X134" s="50">
        <f>IF(H134=0,"",'Ark1'!V1672)</f>
        <v>106.12134344528712</v>
      </c>
      <c r="Y134" s="37"/>
      <c r="Z134" s="78"/>
      <c r="AB134" s="50"/>
      <c r="AC134" s="4"/>
    </row>
    <row r="135" spans="1:39" ht="15.6">
      <c r="A135" s="37"/>
      <c r="B135" s="2">
        <f>+'Ark1'!C1673</f>
        <v>2024</v>
      </c>
      <c r="C135" s="2">
        <f>+'Ark1'!J1673</f>
        <v>147</v>
      </c>
      <c r="D135" s="2" t="str">
        <f>VLOOKUP(C135,RNR!$A$1:$B$27,2)</f>
        <v>Midt-Norge</v>
      </c>
      <c r="E135" s="2">
        <f>+'Ark1'!D1673</f>
        <v>8</v>
      </c>
      <c r="F135" s="2" t="s">
        <v>502</v>
      </c>
      <c r="G135" s="3">
        <f>+'Ark1'!Q1673</f>
        <v>1</v>
      </c>
      <c r="H135" s="267">
        <f>+'Ark1'!R1673</f>
        <v>6</v>
      </c>
      <c r="I135" s="267">
        <f>IF(H135=0,"",'Ark1'!S1673)</f>
        <v>6</v>
      </c>
      <c r="J135" s="85"/>
      <c r="K135" s="50">
        <f>IF(G135=0,"",100*H135/Måned!$G17)</f>
        <v>0.19461563412260785</v>
      </c>
      <c r="L135" s="85"/>
      <c r="M135" s="50">
        <f>+IF(H135=0,"",'Ark1'!AA1673)</f>
        <v>0.19461563412260785</v>
      </c>
      <c r="N135" s="50">
        <f>+IF(I135=0,"",'Ark1'!AB1673)</f>
        <v>0.20037430205532575</v>
      </c>
      <c r="O135" s="94">
        <f>IF(H135=0,"",'Ark1'!U1673)</f>
        <v>60</v>
      </c>
      <c r="P135" s="50">
        <f>IF(H135=0,"",'Ark1'!W1673)</f>
        <v>84.100000000000023</v>
      </c>
      <c r="Q135" s="110"/>
      <c r="R135" s="50">
        <f>IF(H135=0,"",'Ark1'!X1673)</f>
        <v>10.912989202474861</v>
      </c>
      <c r="S135" s="50">
        <f>IF(H135=0,"",'Ark1'!Y1673)</f>
        <v>1.6329931618554523</v>
      </c>
      <c r="T135" s="50">
        <f>IF(H135=0,"",'Ark1'!Z1673)</f>
        <v>-90.811298968053748</v>
      </c>
      <c r="U135" s="85"/>
      <c r="V135" s="14">
        <f t="shared" si="14"/>
        <v>6</v>
      </c>
      <c r="W135" s="11">
        <f>IF(H135=0,"",'Ark1'!T1673)</f>
        <v>4.6666666666666679</v>
      </c>
      <c r="X135" s="50">
        <f>IF(H135=0,"",'Ark1'!V1673)</f>
        <v>91.115926327193904</v>
      </c>
      <c r="Y135" s="37"/>
      <c r="Z135" s="78"/>
      <c r="AB135" s="50"/>
      <c r="AC135" s="4"/>
    </row>
    <row r="136" spans="1:39" ht="15.6">
      <c r="A136" s="37"/>
      <c r="B136" s="2">
        <f>+'Ark1'!C1674</f>
        <v>2024</v>
      </c>
      <c r="C136" s="2">
        <f>+'Ark1'!J1674</f>
        <v>147</v>
      </c>
      <c r="D136" s="2" t="str">
        <f>VLOOKUP(C136,RNR!$A$1:$B$27,2)</f>
        <v>Midt-Norge</v>
      </c>
      <c r="E136" s="2">
        <f>+'Ark1'!D1674</f>
        <v>9</v>
      </c>
      <c r="F136" s="2" t="s">
        <v>503</v>
      </c>
      <c r="G136" s="3">
        <f>+'Ark1'!Q1674</f>
        <v>1</v>
      </c>
      <c r="H136" s="267">
        <f>+'Ark1'!R1674</f>
        <v>2</v>
      </c>
      <c r="I136" s="267">
        <f>IF(H136=0,"",'Ark1'!S1674)</f>
        <v>2</v>
      </c>
      <c r="J136" s="85"/>
      <c r="K136" s="50">
        <f>IF(G136=0,"",100*H136/Måned!$G18)</f>
        <v>7.6863950807071479E-2</v>
      </c>
      <c r="L136" s="85"/>
      <c r="M136" s="50">
        <f>+IF(H136=0,"",'Ark1'!AA1674)</f>
        <v>7.6863950807071493E-2</v>
      </c>
      <c r="N136" s="50">
        <f>+IF(I136=0,"",'Ark1'!AB1674)</f>
        <v>7.8876315869307989E-2</v>
      </c>
      <c r="O136" s="94">
        <f>IF(H136=0,"",'Ark1'!U1674)</f>
        <v>60</v>
      </c>
      <c r="P136" s="50">
        <f>IF(H136=0,"",'Ark1'!W1674)</f>
        <v>84.5</v>
      </c>
      <c r="Q136" s="110"/>
      <c r="R136" s="50">
        <f>IF(H136=0,"",'Ark1'!X1674)</f>
        <v>4</v>
      </c>
      <c r="S136" s="50">
        <f>IF(H136=0,"",'Ark1'!Y1674)</f>
        <v>0</v>
      </c>
      <c r="T136" s="50">
        <f>IF(H136=0,"",'Ark1'!Z1674)</f>
        <v>0</v>
      </c>
      <c r="U136" s="85"/>
      <c r="V136" s="14">
        <f t="shared" si="14"/>
        <v>2</v>
      </c>
      <c r="W136" s="11">
        <f>IF(H136=0,"",'Ark1'!T1674)</f>
        <v>0</v>
      </c>
      <c r="X136" s="50">
        <f>IF(H136=0,"",'Ark1'!V1674)</f>
        <v>91.549295774647874</v>
      </c>
      <c r="Y136" s="37"/>
      <c r="Z136" s="78"/>
      <c r="AB136" s="50"/>
      <c r="AC136" s="4"/>
    </row>
    <row r="137" spans="1:39" ht="15.6">
      <c r="A137" s="37"/>
      <c r="B137" s="2">
        <f>+'Ark1'!C1675</f>
        <v>2024</v>
      </c>
      <c r="C137" s="2">
        <f>+'Ark1'!J1675</f>
        <v>147</v>
      </c>
      <c r="D137" s="2" t="str">
        <f>VLOOKUP(C137,RNR!$A$1:$B$27,2)</f>
        <v>Midt-Norge</v>
      </c>
      <c r="E137" s="2">
        <f>+'Ark1'!D1675</f>
        <v>10</v>
      </c>
      <c r="F137" s="2" t="s">
        <v>504</v>
      </c>
      <c r="G137" s="3">
        <f>+'Ark1'!Q1675</f>
        <v>0</v>
      </c>
      <c r="H137" s="267">
        <f>+'Ark1'!R1675</f>
        <v>0</v>
      </c>
      <c r="I137" s="267" t="str">
        <f>IF(H137=0,"",'Ark1'!S1675)</f>
        <v/>
      </c>
      <c r="J137" s="85"/>
      <c r="K137" s="50" t="str">
        <f>IF(G137=0,"",100*H137/Måned!$G19)</f>
        <v/>
      </c>
      <c r="L137" s="85"/>
      <c r="M137" s="50" t="str">
        <f>+IF(H137=0,"",'Ark1'!AA1675)</f>
        <v/>
      </c>
      <c r="N137" s="50">
        <f>+IF(I137=0,"",'Ark1'!AB1675)</f>
        <v>0</v>
      </c>
      <c r="O137" s="94" t="str">
        <f>IF(H137=0,"",'Ark1'!U1675)</f>
        <v/>
      </c>
      <c r="P137" s="50" t="str">
        <f>IF(H137=0,"",'Ark1'!W1675)</f>
        <v/>
      </c>
      <c r="Q137" s="110"/>
      <c r="R137" s="50" t="str">
        <f>IF(H137=0,"",'Ark1'!X1675)</f>
        <v/>
      </c>
      <c r="S137" s="50" t="str">
        <f>IF(H137=0,"",'Ark1'!Y1675)</f>
        <v/>
      </c>
      <c r="T137" s="50" t="str">
        <f>IF(H137=0,"",'Ark1'!Z1675)</f>
        <v/>
      </c>
      <c r="U137" s="85"/>
      <c r="V137" s="14" t="str">
        <f t="shared" si="14"/>
        <v/>
      </c>
      <c r="W137" s="11" t="str">
        <f>IF(H137=0,"",'Ark1'!T1675)</f>
        <v/>
      </c>
      <c r="X137" s="50" t="str">
        <f>IF(H137=0,"",'Ark1'!V1675)</f>
        <v/>
      </c>
      <c r="Y137" s="37"/>
      <c r="Z137" s="78"/>
      <c r="AB137" s="50"/>
      <c r="AC137" s="4"/>
    </row>
    <row r="138" spans="1:39" ht="15.6">
      <c r="A138" s="37"/>
      <c r="B138" s="2">
        <f>+'Ark1'!C1676</f>
        <v>2024</v>
      </c>
      <c r="C138" s="2">
        <f>+'Ark1'!J1676</f>
        <v>147</v>
      </c>
      <c r="D138" s="2" t="str">
        <f>VLOOKUP(C138,RNR!$A$1:$B$27,2)</f>
        <v>Midt-Norge</v>
      </c>
      <c r="E138" s="2">
        <f>+'Ark1'!D1676</f>
        <v>11</v>
      </c>
      <c r="F138" s="2" t="s">
        <v>505</v>
      </c>
      <c r="G138" s="3">
        <f>+'Ark1'!Q1676</f>
        <v>1</v>
      </c>
      <c r="H138" s="267">
        <f>+'Ark1'!R1676</f>
        <v>1</v>
      </c>
      <c r="I138" s="267">
        <f>IF(H138=0,"",'Ark1'!S1676)</f>
        <v>1</v>
      </c>
      <c r="J138" s="85"/>
      <c r="K138" s="50">
        <f>IF(G138=0,"",100*H138/Måned!$G20)</f>
        <v>3.4317089910775568E-2</v>
      </c>
      <c r="L138" s="85"/>
      <c r="M138" s="50">
        <f>+IF(H138=0,"",'Ark1'!AA1676)</f>
        <v>3.4317089910775561E-2</v>
      </c>
      <c r="N138" s="50">
        <f>+IF(I138=0,"",'Ark1'!AB1676)</f>
        <v>2.6454014242380475E-2</v>
      </c>
      <c r="O138" s="94">
        <f>IF(H138=0,"",'Ark1'!U1676)</f>
        <v>59</v>
      </c>
      <c r="P138" s="50">
        <f>IF(H138=0,"",'Ark1'!W1676)</f>
        <v>64.3</v>
      </c>
      <c r="Q138" s="110"/>
      <c r="R138" s="50">
        <f>IF(H138=0,"",'Ark1'!X1676)</f>
        <v>0</v>
      </c>
      <c r="S138" s="50">
        <f>IF(H138=0,"",'Ark1'!Y1676)</f>
        <v>0</v>
      </c>
      <c r="T138" s="50">
        <f>IF(H138=0,"",'Ark1'!Z1676)</f>
        <v>0</v>
      </c>
      <c r="U138" s="85"/>
      <c r="V138" s="14">
        <f t="shared" si="14"/>
        <v>1</v>
      </c>
      <c r="W138" s="11">
        <f>IF(H138=0,"",'Ark1'!T1676)</f>
        <v>14</v>
      </c>
      <c r="X138" s="50">
        <f>IF(H138=0,"",'Ark1'!V1676)</f>
        <v>69.664138678223154</v>
      </c>
      <c r="Y138" s="37"/>
      <c r="Z138" s="78"/>
      <c r="AB138" s="50"/>
      <c r="AC138" s="4"/>
    </row>
    <row r="139" spans="1:39" ht="15.6">
      <c r="A139" s="37"/>
      <c r="B139" s="2">
        <f>+'Ark1'!C1677</f>
        <v>2024</v>
      </c>
      <c r="C139" s="2">
        <f>+'Ark1'!J1677</f>
        <v>147</v>
      </c>
      <c r="D139" s="2" t="str">
        <f>VLOOKUP(C139,RNR!$A$1:$B$27,2)</f>
        <v>Midt-Norge</v>
      </c>
      <c r="E139" s="2">
        <f>+'Ark1'!D1677</f>
        <v>12</v>
      </c>
      <c r="F139" s="2" t="s">
        <v>506</v>
      </c>
      <c r="G139" s="3">
        <f>+'Ark1'!Q1677</f>
        <v>1</v>
      </c>
      <c r="H139" s="267">
        <f>+'Ark1'!R1677</f>
        <v>1</v>
      </c>
      <c r="I139" s="267">
        <f>IF(H139=0,"",'Ark1'!S1677)</f>
        <v>1</v>
      </c>
      <c r="J139" s="85"/>
      <c r="K139" s="50">
        <f>IF(G139=0,"",100*H139/Måned!$G21)</f>
        <v>4.2992261392949267E-2</v>
      </c>
      <c r="L139" s="85"/>
      <c r="M139" s="50">
        <f>+IF(H139=0,"",'Ark1'!AA1677)</f>
        <v>4.2992261392949253E-2</v>
      </c>
      <c r="N139" s="50">
        <f>+IF(I139=0,"",'Ark1'!AB1677)</f>
        <v>4.7237963772156416E-2</v>
      </c>
      <c r="O139" s="94">
        <f>IF(H139=0,"",'Ark1'!U1677)</f>
        <v>58</v>
      </c>
      <c r="P139" s="50">
        <f>IF(H139=0,"",'Ark1'!W1677)</f>
        <v>88.7</v>
      </c>
      <c r="Q139" s="110"/>
      <c r="R139" s="50">
        <f>IF(H139=0,"",'Ark1'!X1677)</f>
        <v>0</v>
      </c>
      <c r="S139" s="50">
        <f>IF(H139=0,"",'Ark1'!Y1677)</f>
        <v>0</v>
      </c>
      <c r="T139" s="50">
        <f>IF(H139=0,"",'Ark1'!Z1677)</f>
        <v>0</v>
      </c>
      <c r="U139" s="85"/>
      <c r="V139" s="14">
        <f t="shared" si="14"/>
        <v>1</v>
      </c>
      <c r="W139" s="11">
        <f>IF(H139=0,"",'Ark1'!T1677)</f>
        <v>14</v>
      </c>
      <c r="X139" s="50">
        <f>IF(H139=0,"",'Ark1'!V1677)</f>
        <v>96.0996749729144</v>
      </c>
      <c r="Y139" s="37"/>
      <c r="Z139" s="78"/>
      <c r="AB139" s="50"/>
      <c r="AC139" s="4"/>
    </row>
    <row r="140" spans="1:39">
      <c r="A140" s="37"/>
      <c r="B140" s="37"/>
      <c r="C140" s="37"/>
      <c r="D140" s="37"/>
      <c r="E140" s="37"/>
      <c r="F140" s="37"/>
      <c r="G140" s="37"/>
      <c r="H140" s="269"/>
      <c r="I140" s="269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78"/>
      <c r="AB140" s="50"/>
      <c r="AC140" s="4"/>
    </row>
    <row r="141" spans="1:39" ht="15.6">
      <c r="A141" s="37"/>
      <c r="B141" s="2">
        <f>+'Ark1'!C1678</f>
        <v>2024</v>
      </c>
      <c r="C141" s="2">
        <f>+'Ark1'!J1678</f>
        <v>155</v>
      </c>
      <c r="D141" s="2" t="str">
        <f>VLOOKUP(C141,RNR!$A$1:$B$27,2)</f>
        <v>Målselv</v>
      </c>
      <c r="E141" s="2">
        <f>+'Ark1'!D1678</f>
        <v>1</v>
      </c>
      <c r="F141" s="2" t="s">
        <v>496</v>
      </c>
      <c r="G141" s="3">
        <f>+'Ark1'!Q1678</f>
        <v>0</v>
      </c>
      <c r="H141" s="267">
        <f>+'Ark1'!R1678</f>
        <v>0</v>
      </c>
      <c r="I141" s="267" t="str">
        <f>IF(H141=0,"",'Ark1'!S1678)</f>
        <v/>
      </c>
      <c r="J141" s="85"/>
      <c r="K141" s="50" t="str">
        <f>IF(G141=0,"",100*H141/Måned!$G10)</f>
        <v/>
      </c>
      <c r="L141" s="85"/>
      <c r="M141" s="50" t="str">
        <f>+IF(H141=0,"",'Ark1'!AA1678)</f>
        <v/>
      </c>
      <c r="N141" s="50">
        <f>+IF(I141=0,"",'Ark1'!AB1678)</f>
        <v>0</v>
      </c>
      <c r="O141" s="94" t="str">
        <f>IF(H141=0,"",'Ark1'!U1678)</f>
        <v/>
      </c>
      <c r="P141" s="50" t="str">
        <f>IF(H141=0,"",'Ark1'!W1678)</f>
        <v/>
      </c>
      <c r="Q141" s="110"/>
      <c r="R141" s="50" t="str">
        <f>IF(H141=0,"",'Ark1'!X1678)</f>
        <v/>
      </c>
      <c r="S141" s="50" t="str">
        <f>IF(H141=0,"",'Ark1'!Y1678)</f>
        <v/>
      </c>
      <c r="T141" s="50" t="str">
        <f>IF(H141=0,"",'Ark1'!Z1678)</f>
        <v/>
      </c>
      <c r="U141" s="85"/>
      <c r="V141" s="14" t="str">
        <f t="shared" ref="V141" si="15">+(IF(H141=0,"",I141/G141))</f>
        <v/>
      </c>
      <c r="W141" s="11" t="str">
        <f>IF(H141=0,"",'Ark1'!T1678)</f>
        <v/>
      </c>
      <c r="X141" s="50" t="str">
        <f>IF(H141=0,"",'Ark1'!V1678)</f>
        <v/>
      </c>
      <c r="Y141" s="37"/>
      <c r="Z141" s="78"/>
      <c r="AB141" s="50"/>
      <c r="AC141" s="4"/>
      <c r="AL141" s="11"/>
      <c r="AM141" s="11"/>
    </row>
    <row r="142" spans="1:39" ht="15.6">
      <c r="A142" s="37"/>
      <c r="B142" s="2">
        <f>+'Ark1'!C1679</f>
        <v>2024</v>
      </c>
      <c r="C142" s="2">
        <f>+'Ark1'!J1679</f>
        <v>155</v>
      </c>
      <c r="D142" s="2" t="str">
        <f>VLOOKUP(C142,RNR!$A$1:$B$27,2)</f>
        <v>Målselv</v>
      </c>
      <c r="E142" s="2">
        <f>+'Ark1'!D1679</f>
        <v>2</v>
      </c>
      <c r="F142" s="2" t="s">
        <v>497</v>
      </c>
      <c r="G142" s="3">
        <f>+'Ark1'!Q1679</f>
        <v>0</v>
      </c>
      <c r="H142" s="267">
        <f>+'Ark1'!R1679</f>
        <v>0</v>
      </c>
      <c r="I142" s="267" t="str">
        <f>IF(H142=0,"",'Ark1'!S1679)</f>
        <v/>
      </c>
      <c r="J142" s="85"/>
      <c r="K142" s="50" t="str">
        <f>IF(G142=0,"",100*H142/Måned!$G11)</f>
        <v/>
      </c>
      <c r="L142" s="85"/>
      <c r="M142" s="50" t="str">
        <f>+IF(H142=0,"",'Ark1'!AA1679)</f>
        <v/>
      </c>
      <c r="N142" s="50">
        <f>+IF(I142=0,"",'Ark1'!AB1679)</f>
        <v>0</v>
      </c>
      <c r="O142" s="94" t="str">
        <f>IF(H142=0,"",'Ark1'!U1679)</f>
        <v/>
      </c>
      <c r="P142" s="50" t="str">
        <f>IF(H142=0,"",'Ark1'!W1679)</f>
        <v/>
      </c>
      <c r="Q142" s="110"/>
      <c r="R142" s="50" t="str">
        <f>IF(H142=0,"",'Ark1'!X1679)</f>
        <v/>
      </c>
      <c r="S142" s="50" t="str">
        <f>IF(H142=0,"",'Ark1'!Y1679)</f>
        <v/>
      </c>
      <c r="T142" s="50" t="str">
        <f>IF(H142=0,"",'Ark1'!Z1679)</f>
        <v/>
      </c>
      <c r="U142" s="85"/>
      <c r="V142" s="14" t="str">
        <f t="shared" ref="V142:V152" si="16">+(IF(H142=0,"",I142/G142))</f>
        <v/>
      </c>
      <c r="W142" s="11" t="str">
        <f>IF(H142=0,"",'Ark1'!T1679)</f>
        <v/>
      </c>
      <c r="X142" s="50" t="str">
        <f>IF(H142=0,"",'Ark1'!V1679)</f>
        <v/>
      </c>
      <c r="Y142" s="37"/>
      <c r="Z142" s="78"/>
      <c r="AB142" s="50"/>
      <c r="AC142" s="4"/>
      <c r="AL142" s="11"/>
      <c r="AM142" s="11"/>
    </row>
    <row r="143" spans="1:39" ht="15.6">
      <c r="A143" s="37"/>
      <c r="B143" s="2">
        <f>+'Ark1'!C1680</f>
        <v>2024</v>
      </c>
      <c r="C143" s="2">
        <f>+'Ark1'!J1680</f>
        <v>155</v>
      </c>
      <c r="D143" s="2" t="str">
        <f>VLOOKUP(C143,RNR!$A$1:$B$27,2)</f>
        <v>Målselv</v>
      </c>
      <c r="E143" s="2">
        <f>+'Ark1'!D1680</f>
        <v>3</v>
      </c>
      <c r="F143" s="2" t="s">
        <v>498</v>
      </c>
      <c r="G143" s="3">
        <f>+'Ark1'!Q1680</f>
        <v>0</v>
      </c>
      <c r="H143" s="267">
        <f>+'Ark1'!R1680</f>
        <v>0</v>
      </c>
      <c r="I143" s="267" t="str">
        <f>IF(H143=0,"",'Ark1'!S1680)</f>
        <v/>
      </c>
      <c r="J143" s="85"/>
      <c r="K143" s="50" t="str">
        <f>IF(G143=0,"",100*H143/Måned!$G12)</f>
        <v/>
      </c>
      <c r="L143" s="85"/>
      <c r="M143" s="50" t="str">
        <f>+IF(H143=0,"",'Ark1'!AA1680)</f>
        <v/>
      </c>
      <c r="N143" s="50">
        <f>+IF(I143=0,"",'Ark1'!AB1680)</f>
        <v>0</v>
      </c>
      <c r="O143" s="94" t="str">
        <f>IF(H143=0,"",'Ark1'!U1680)</f>
        <v/>
      </c>
      <c r="P143" s="50" t="str">
        <f>IF(H143=0,"",'Ark1'!W1680)</f>
        <v/>
      </c>
      <c r="Q143" s="110"/>
      <c r="R143" s="50" t="str">
        <f>IF(H143=0,"",'Ark1'!X1680)</f>
        <v/>
      </c>
      <c r="S143" s="50" t="str">
        <f>IF(H143=0,"",'Ark1'!Y1680)</f>
        <v/>
      </c>
      <c r="T143" s="50" t="str">
        <f>IF(H143=0,"",'Ark1'!Z1680)</f>
        <v/>
      </c>
      <c r="U143" s="85"/>
      <c r="V143" s="14" t="str">
        <f t="shared" si="16"/>
        <v/>
      </c>
      <c r="W143" s="11" t="str">
        <f>IF(H143=0,"",'Ark1'!T1680)</f>
        <v/>
      </c>
      <c r="X143" s="50" t="str">
        <f>IF(H143=0,"",'Ark1'!V1680)</f>
        <v/>
      </c>
      <c r="Y143" s="37"/>
      <c r="Z143" s="78"/>
      <c r="AB143" s="50"/>
      <c r="AC143" s="4"/>
      <c r="AL143" s="11"/>
      <c r="AM143" s="11"/>
    </row>
    <row r="144" spans="1:39" ht="15.6">
      <c r="A144" s="37"/>
      <c r="B144" s="2">
        <f>+'Ark1'!C1681</f>
        <v>2024</v>
      </c>
      <c r="C144" s="2">
        <f>+'Ark1'!J1681</f>
        <v>155</v>
      </c>
      <c r="D144" s="2" t="str">
        <f>VLOOKUP(C144,RNR!$A$1:$B$27,2)</f>
        <v>Målselv</v>
      </c>
      <c r="E144" s="2">
        <f>+'Ark1'!D1681</f>
        <v>4</v>
      </c>
      <c r="F144" s="2" t="s">
        <v>499</v>
      </c>
      <c r="G144" s="3">
        <f>+'Ark1'!Q1681</f>
        <v>0</v>
      </c>
      <c r="H144" s="267">
        <f>+'Ark1'!R1681</f>
        <v>0</v>
      </c>
      <c r="I144" s="267" t="str">
        <f>IF(H144=0,"",'Ark1'!S1681)</f>
        <v/>
      </c>
      <c r="J144" s="85"/>
      <c r="K144" s="50" t="str">
        <f>IF(G144=0,"",100*H144/Måned!$G13)</f>
        <v/>
      </c>
      <c r="L144" s="85"/>
      <c r="M144" s="50" t="str">
        <f>+IF(H144=0,"",'Ark1'!AA1681)</f>
        <v/>
      </c>
      <c r="N144" s="50">
        <f>+IF(I144=0,"",'Ark1'!AB1681)</f>
        <v>0</v>
      </c>
      <c r="O144" s="94" t="str">
        <f>IF(H144=0,"",'Ark1'!U1681)</f>
        <v/>
      </c>
      <c r="P144" s="50" t="str">
        <f>IF(H144=0,"",'Ark1'!W1681)</f>
        <v/>
      </c>
      <c r="Q144" s="110"/>
      <c r="R144" s="50" t="str">
        <f>IF(H144=0,"",'Ark1'!X1681)</f>
        <v/>
      </c>
      <c r="S144" s="50" t="str">
        <f>IF(H144=0,"",'Ark1'!Y1681)</f>
        <v/>
      </c>
      <c r="T144" s="50" t="str">
        <f>IF(H144=0,"",'Ark1'!Z1681)</f>
        <v/>
      </c>
      <c r="U144" s="85"/>
      <c r="V144" s="14" t="str">
        <f t="shared" si="16"/>
        <v/>
      </c>
      <c r="W144" s="11" t="str">
        <f>IF(H144=0,"",'Ark1'!T1681)</f>
        <v/>
      </c>
      <c r="X144" s="50" t="str">
        <f>IF(H144=0,"",'Ark1'!V1681)</f>
        <v/>
      </c>
      <c r="Y144" s="37"/>
      <c r="Z144" s="78"/>
      <c r="AB144" s="50"/>
      <c r="AC144" s="4"/>
    </row>
    <row r="145" spans="1:29" ht="15.6">
      <c r="A145" s="37"/>
      <c r="B145" s="2">
        <f>+'Ark1'!C1682</f>
        <v>2024</v>
      </c>
      <c r="C145" s="2">
        <f>+'Ark1'!J1682</f>
        <v>155</v>
      </c>
      <c r="D145" s="2" t="str">
        <f>VLOOKUP(C145,RNR!$A$1:$B$27,2)</f>
        <v>Målselv</v>
      </c>
      <c r="E145" s="2">
        <f>+'Ark1'!D1682</f>
        <v>5</v>
      </c>
      <c r="F145" s="2" t="s">
        <v>382</v>
      </c>
      <c r="G145" s="3">
        <f>+'Ark1'!Q1682</f>
        <v>0</v>
      </c>
      <c r="H145" s="267">
        <f>+'Ark1'!R1682</f>
        <v>0</v>
      </c>
      <c r="I145" s="267" t="str">
        <f>IF(H145=0,"",'Ark1'!S1682)</f>
        <v/>
      </c>
      <c r="J145" s="85"/>
      <c r="K145" s="50" t="str">
        <f>IF(G145=0,"",100*H145/Måned!$G14)</f>
        <v/>
      </c>
      <c r="L145" s="85"/>
      <c r="M145" s="50" t="str">
        <f>+IF(H145=0,"",'Ark1'!AA1682)</f>
        <v/>
      </c>
      <c r="N145" s="50">
        <f>+IF(I145=0,"",'Ark1'!AB1682)</f>
        <v>0</v>
      </c>
      <c r="O145" s="94" t="str">
        <f>IF(H145=0,"",'Ark1'!U1682)</f>
        <v/>
      </c>
      <c r="P145" s="50" t="str">
        <f>IF(H145=0,"",'Ark1'!W1682)</f>
        <v/>
      </c>
      <c r="Q145" s="110"/>
      <c r="R145" s="50" t="str">
        <f>IF(H145=0,"",'Ark1'!X1682)</f>
        <v/>
      </c>
      <c r="S145" s="50" t="str">
        <f>IF(H145=0,"",'Ark1'!Y1682)</f>
        <v/>
      </c>
      <c r="T145" s="50" t="str">
        <f>IF(H145=0,"",'Ark1'!Z1682)</f>
        <v/>
      </c>
      <c r="U145" s="85"/>
      <c r="V145" s="14" t="str">
        <f t="shared" si="16"/>
        <v/>
      </c>
      <c r="W145" s="11" t="str">
        <f>IF(H145=0,"",'Ark1'!T1682)</f>
        <v/>
      </c>
      <c r="X145" s="50" t="str">
        <f>IF(H145=0,"",'Ark1'!V1682)</f>
        <v/>
      </c>
      <c r="Y145" s="37"/>
      <c r="Z145" s="78"/>
      <c r="AB145" s="50"/>
      <c r="AC145" s="4"/>
    </row>
    <row r="146" spans="1:29" ht="15.6">
      <c r="A146" s="37"/>
      <c r="B146" s="2">
        <f>+'Ark1'!C1683</f>
        <v>2024</v>
      </c>
      <c r="C146" s="2">
        <f>+'Ark1'!J1683</f>
        <v>155</v>
      </c>
      <c r="D146" s="2" t="str">
        <f>VLOOKUP(C146,RNR!$A$1:$B$27,2)</f>
        <v>Målselv</v>
      </c>
      <c r="E146" s="2">
        <f>+'Ark1'!D1683</f>
        <v>6</v>
      </c>
      <c r="F146" s="2" t="s">
        <v>500</v>
      </c>
      <c r="G146" s="3">
        <f>+'Ark1'!Q1683</f>
        <v>0</v>
      </c>
      <c r="H146" s="267">
        <f>+'Ark1'!R1683</f>
        <v>0</v>
      </c>
      <c r="I146" s="267" t="str">
        <f>IF(H146=0,"",'Ark1'!S1683)</f>
        <v/>
      </c>
      <c r="J146" s="85"/>
      <c r="K146" s="50" t="str">
        <f>IF(G146=0,"",100*H146/Måned!$G15)</f>
        <v/>
      </c>
      <c r="L146" s="85"/>
      <c r="M146" s="50" t="str">
        <f>+IF(H146=0,"",'Ark1'!AA1683)</f>
        <v/>
      </c>
      <c r="N146" s="50">
        <f>+IF(I146=0,"",'Ark1'!AB1683)</f>
        <v>0</v>
      </c>
      <c r="O146" s="94" t="str">
        <f>IF(H146=0,"",'Ark1'!U1683)</f>
        <v/>
      </c>
      <c r="P146" s="50" t="str">
        <f>IF(H146=0,"",'Ark1'!W1683)</f>
        <v/>
      </c>
      <c r="Q146" s="110"/>
      <c r="R146" s="50" t="str">
        <f>IF(H146=0,"",'Ark1'!X1683)</f>
        <v/>
      </c>
      <c r="S146" s="50" t="str">
        <f>IF(H146=0,"",'Ark1'!Y1683)</f>
        <v/>
      </c>
      <c r="T146" s="50" t="str">
        <f>IF(H146=0,"",'Ark1'!Z1683)</f>
        <v/>
      </c>
      <c r="U146" s="85"/>
      <c r="V146" s="14" t="str">
        <f t="shared" si="16"/>
        <v/>
      </c>
      <c r="W146" s="11" t="str">
        <f>IF(H146=0,"",'Ark1'!T1683)</f>
        <v/>
      </c>
      <c r="X146" s="50" t="str">
        <f>IF(H146=0,"",'Ark1'!V1683)</f>
        <v/>
      </c>
      <c r="Y146" s="37"/>
      <c r="Z146" s="78"/>
      <c r="AB146" s="50"/>
      <c r="AC146" s="4"/>
    </row>
    <row r="147" spans="1:29" ht="15.6">
      <c r="A147" s="37"/>
      <c r="B147" s="2">
        <f>+'Ark1'!C1684</f>
        <v>2024</v>
      </c>
      <c r="C147" s="2">
        <f>+'Ark1'!J1684</f>
        <v>155</v>
      </c>
      <c r="D147" s="2" t="str">
        <f>VLOOKUP(C147,RNR!$A$1:$B$27,2)</f>
        <v>Målselv</v>
      </c>
      <c r="E147" s="2">
        <f>+'Ark1'!D1684</f>
        <v>7</v>
      </c>
      <c r="F147" s="2" t="s">
        <v>501</v>
      </c>
      <c r="G147" s="3">
        <f>+'Ark1'!Q1684</f>
        <v>0</v>
      </c>
      <c r="H147" s="267">
        <f>+'Ark1'!R1684</f>
        <v>0</v>
      </c>
      <c r="I147" s="267" t="str">
        <f>IF(H147=0,"",'Ark1'!S1684)</f>
        <v/>
      </c>
      <c r="J147" s="85"/>
      <c r="K147" s="50" t="str">
        <f>IF(G147=0,"",100*H147/Måned!$G16)</f>
        <v/>
      </c>
      <c r="L147" s="85"/>
      <c r="M147" s="50" t="str">
        <f>+IF(H147=0,"",'Ark1'!AA1684)</f>
        <v/>
      </c>
      <c r="N147" s="50">
        <f>+IF(I147=0,"",'Ark1'!AB1684)</f>
        <v>0</v>
      </c>
      <c r="O147" s="94" t="str">
        <f>IF(H147=0,"",'Ark1'!U1684)</f>
        <v/>
      </c>
      <c r="P147" s="50" t="str">
        <f>IF(H147=0,"",'Ark1'!W1684)</f>
        <v/>
      </c>
      <c r="Q147" s="110"/>
      <c r="R147" s="50" t="str">
        <f>IF(H147=0,"",'Ark1'!X1684)</f>
        <v/>
      </c>
      <c r="S147" s="50" t="str">
        <f>IF(H147=0,"",'Ark1'!Y1684)</f>
        <v/>
      </c>
      <c r="T147" s="50" t="str">
        <f>IF(H147=0,"",'Ark1'!Z1684)</f>
        <v/>
      </c>
      <c r="U147" s="85"/>
      <c r="V147" s="14" t="str">
        <f t="shared" si="16"/>
        <v/>
      </c>
      <c r="W147" s="11" t="str">
        <f>IF(H147=0,"",'Ark1'!T1684)</f>
        <v/>
      </c>
      <c r="X147" s="50" t="str">
        <f>IF(H147=0,"",'Ark1'!V1684)</f>
        <v/>
      </c>
      <c r="Y147" s="37"/>
      <c r="Z147" s="78"/>
      <c r="AB147" s="50"/>
      <c r="AC147" s="4"/>
    </row>
    <row r="148" spans="1:29" ht="15.6">
      <c r="A148" s="37"/>
      <c r="B148" s="2">
        <f>+'Ark1'!C1685</f>
        <v>2024</v>
      </c>
      <c r="C148" s="2">
        <f>+'Ark1'!J1685</f>
        <v>155</v>
      </c>
      <c r="D148" s="2" t="str">
        <f>VLOOKUP(C148,RNR!$A$1:$B$27,2)</f>
        <v>Målselv</v>
      </c>
      <c r="E148" s="2">
        <f>+'Ark1'!D1685</f>
        <v>8</v>
      </c>
      <c r="F148" s="2" t="s">
        <v>502</v>
      </c>
      <c r="G148" s="3">
        <f>+'Ark1'!Q1685</f>
        <v>0</v>
      </c>
      <c r="H148" s="267">
        <f>+'Ark1'!R1685</f>
        <v>0</v>
      </c>
      <c r="I148" s="267" t="str">
        <f>IF(H148=0,"",'Ark1'!S1685)</f>
        <v/>
      </c>
      <c r="J148" s="85"/>
      <c r="K148" s="50" t="str">
        <f>IF(G148=0,"",100*H148/Måned!$G17)</f>
        <v/>
      </c>
      <c r="L148" s="85"/>
      <c r="M148" s="50" t="str">
        <f>+IF(H148=0,"",'Ark1'!AA1685)</f>
        <v/>
      </c>
      <c r="N148" s="50">
        <f>+IF(I148=0,"",'Ark1'!AB1685)</f>
        <v>0</v>
      </c>
      <c r="O148" s="94" t="str">
        <f>IF(H148=0,"",'Ark1'!U1685)</f>
        <v/>
      </c>
      <c r="P148" s="50" t="str">
        <f>IF(H148=0,"",'Ark1'!W1685)</f>
        <v/>
      </c>
      <c r="Q148" s="110"/>
      <c r="R148" s="50" t="str">
        <f>IF(H148=0,"",'Ark1'!X1685)</f>
        <v/>
      </c>
      <c r="S148" s="50" t="str">
        <f>IF(H148=0,"",'Ark1'!Y1685)</f>
        <v/>
      </c>
      <c r="T148" s="50" t="str">
        <f>IF(H148=0,"",'Ark1'!Z1685)</f>
        <v/>
      </c>
      <c r="U148" s="85"/>
      <c r="V148" s="14" t="str">
        <f t="shared" si="16"/>
        <v/>
      </c>
      <c r="W148" s="11" t="str">
        <f>IF(H148=0,"",'Ark1'!T1685)</f>
        <v/>
      </c>
      <c r="X148" s="50" t="str">
        <f>IF(H148=0,"",'Ark1'!V1685)</f>
        <v/>
      </c>
      <c r="Y148" s="37"/>
      <c r="Z148" s="78"/>
      <c r="AB148" s="50"/>
      <c r="AC148" s="4"/>
    </row>
    <row r="149" spans="1:29" ht="15.6">
      <c r="A149" s="37"/>
      <c r="B149" s="2">
        <f>+'Ark1'!C1686</f>
        <v>2024</v>
      </c>
      <c r="C149" s="2">
        <f>+'Ark1'!J1686</f>
        <v>155</v>
      </c>
      <c r="D149" s="2" t="str">
        <f>VLOOKUP(C149,RNR!$A$1:$B$27,2)</f>
        <v>Målselv</v>
      </c>
      <c r="E149" s="2">
        <f>+'Ark1'!D1686</f>
        <v>9</v>
      </c>
      <c r="F149" s="2" t="s">
        <v>503</v>
      </c>
      <c r="G149" s="3">
        <f>+'Ark1'!Q1686</f>
        <v>0</v>
      </c>
      <c r="H149" s="267">
        <f>+'Ark1'!R1686</f>
        <v>0</v>
      </c>
      <c r="I149" s="267" t="str">
        <f>IF(H149=0,"",'Ark1'!S1686)</f>
        <v/>
      </c>
      <c r="J149" s="85"/>
      <c r="K149" s="50" t="str">
        <f>IF(G149=0,"",100*H149/Måned!$G18)</f>
        <v/>
      </c>
      <c r="L149" s="85"/>
      <c r="M149" s="50" t="str">
        <f>+IF(H149=0,"",'Ark1'!AA1686)</f>
        <v/>
      </c>
      <c r="N149" s="50">
        <f>+IF(I149=0,"",'Ark1'!AB1686)</f>
        <v>0</v>
      </c>
      <c r="O149" s="94" t="str">
        <f>IF(H149=0,"",'Ark1'!U1686)</f>
        <v/>
      </c>
      <c r="P149" s="50" t="str">
        <f>IF(H149=0,"",'Ark1'!W1686)</f>
        <v/>
      </c>
      <c r="Q149" s="110"/>
      <c r="R149" s="50" t="str">
        <f>IF(H149=0,"",'Ark1'!X1686)</f>
        <v/>
      </c>
      <c r="S149" s="50" t="str">
        <f>IF(H149=0,"",'Ark1'!Y1686)</f>
        <v/>
      </c>
      <c r="T149" s="50" t="str">
        <f>IF(H149=0,"",'Ark1'!Z1686)</f>
        <v/>
      </c>
      <c r="U149" s="85"/>
      <c r="V149" s="14" t="str">
        <f t="shared" si="16"/>
        <v/>
      </c>
      <c r="W149" s="11" t="str">
        <f>IF(H149=0,"",'Ark1'!T1686)</f>
        <v/>
      </c>
      <c r="X149" s="50" t="str">
        <f>IF(H149=0,"",'Ark1'!V1686)</f>
        <v/>
      </c>
      <c r="Y149" s="37"/>
      <c r="Z149" s="78"/>
      <c r="AB149" s="50"/>
      <c r="AC149" s="4"/>
    </row>
    <row r="150" spans="1:29" ht="15.6">
      <c r="A150" s="37"/>
      <c r="B150" s="2">
        <f>+'Ark1'!C1687</f>
        <v>2024</v>
      </c>
      <c r="C150" s="2">
        <f>+'Ark1'!J1687</f>
        <v>155</v>
      </c>
      <c r="D150" s="2" t="str">
        <f>VLOOKUP(C150,RNR!$A$1:$B$27,2)</f>
        <v>Målselv</v>
      </c>
      <c r="E150" s="2">
        <f>+'Ark1'!D1687</f>
        <v>10</v>
      </c>
      <c r="F150" s="2" t="s">
        <v>504</v>
      </c>
      <c r="G150" s="3">
        <f>+'Ark1'!Q1687</f>
        <v>0</v>
      </c>
      <c r="H150" s="267">
        <f>+'Ark1'!R1687</f>
        <v>0</v>
      </c>
      <c r="I150" s="267" t="str">
        <f>IF(H150=0,"",'Ark1'!S1687)</f>
        <v/>
      </c>
      <c r="J150" s="85"/>
      <c r="K150" s="50" t="str">
        <f>IF(G150=0,"",100*H150/Måned!$G19)</f>
        <v/>
      </c>
      <c r="L150" s="85"/>
      <c r="M150" s="50" t="str">
        <f>+IF(H150=0,"",'Ark1'!AA1687)</f>
        <v/>
      </c>
      <c r="N150" s="50">
        <f>+IF(I150=0,"",'Ark1'!AB1687)</f>
        <v>0</v>
      </c>
      <c r="O150" s="94" t="str">
        <f>IF(H150=0,"",'Ark1'!U1687)</f>
        <v/>
      </c>
      <c r="P150" s="50" t="str">
        <f>IF(H150=0,"",'Ark1'!W1687)</f>
        <v/>
      </c>
      <c r="Q150" s="110"/>
      <c r="R150" s="50" t="str">
        <f>IF(H150=0,"",'Ark1'!X1687)</f>
        <v/>
      </c>
      <c r="S150" s="50" t="str">
        <f>IF(H150=0,"",'Ark1'!Y1687)</f>
        <v/>
      </c>
      <c r="T150" s="50" t="str">
        <f>IF(H150=0,"",'Ark1'!Z1687)</f>
        <v/>
      </c>
      <c r="U150" s="85"/>
      <c r="V150" s="14" t="str">
        <f t="shared" si="16"/>
        <v/>
      </c>
      <c r="W150" s="11" t="str">
        <f>IF(H150=0,"",'Ark1'!T1687)</f>
        <v/>
      </c>
      <c r="X150" s="50" t="str">
        <f>IF(H150=0,"",'Ark1'!V1687)</f>
        <v/>
      </c>
      <c r="Y150" s="37"/>
      <c r="Z150" s="78"/>
      <c r="AB150" s="50"/>
      <c r="AC150" s="4"/>
    </row>
    <row r="151" spans="1:29" ht="15.6">
      <c r="A151" s="37"/>
      <c r="B151" s="2">
        <f>+'Ark1'!C1688</f>
        <v>2024</v>
      </c>
      <c r="C151" s="2">
        <f>+'Ark1'!J1688</f>
        <v>155</v>
      </c>
      <c r="D151" s="2" t="str">
        <f>VLOOKUP(C151,RNR!$A$1:$B$27,2)</f>
        <v>Målselv</v>
      </c>
      <c r="E151" s="2">
        <f>+'Ark1'!D1688</f>
        <v>11</v>
      </c>
      <c r="F151" s="2" t="s">
        <v>505</v>
      </c>
      <c r="G151" s="3">
        <f>+'Ark1'!Q1688</f>
        <v>0</v>
      </c>
      <c r="H151" s="267">
        <f>+'Ark1'!R1688</f>
        <v>0</v>
      </c>
      <c r="I151" s="267" t="str">
        <f>IF(H151=0,"",'Ark1'!S1688)</f>
        <v/>
      </c>
      <c r="J151" s="85"/>
      <c r="K151" s="50" t="str">
        <f>IF(G151=0,"",100*H151/Måned!$G20)</f>
        <v/>
      </c>
      <c r="L151" s="85"/>
      <c r="M151" s="50" t="str">
        <f>+IF(H151=0,"",'Ark1'!AA1688)</f>
        <v/>
      </c>
      <c r="N151" s="50">
        <f>+IF(I151=0,"",'Ark1'!AB1688)</f>
        <v>0</v>
      </c>
      <c r="O151" s="94" t="str">
        <f>IF(H151=0,"",'Ark1'!U1688)</f>
        <v/>
      </c>
      <c r="P151" s="50" t="str">
        <f>IF(H151=0,"",'Ark1'!W1688)</f>
        <v/>
      </c>
      <c r="Q151" s="110"/>
      <c r="R151" s="50" t="str">
        <f>IF(H151=0,"",'Ark1'!X1688)</f>
        <v/>
      </c>
      <c r="S151" s="50" t="str">
        <f>IF(H151=0,"",'Ark1'!Y1688)</f>
        <v/>
      </c>
      <c r="T151" s="50" t="str">
        <f>IF(H151=0,"",'Ark1'!Z1688)</f>
        <v/>
      </c>
      <c r="U151" s="85"/>
      <c r="V151" s="14" t="str">
        <f t="shared" si="16"/>
        <v/>
      </c>
      <c r="W151" s="11" t="str">
        <f>IF(H151=0,"",'Ark1'!T1688)</f>
        <v/>
      </c>
      <c r="X151" s="50" t="str">
        <f>IF(H151=0,"",'Ark1'!V1688)</f>
        <v/>
      </c>
      <c r="Y151" s="37"/>
      <c r="Z151" s="78"/>
      <c r="AB151" s="50"/>
      <c r="AC151" s="4"/>
    </row>
    <row r="152" spans="1:29" ht="17.25" customHeight="1">
      <c r="A152" s="37"/>
      <c r="B152" s="2">
        <f>+'Ark1'!C1689</f>
        <v>2024</v>
      </c>
      <c r="C152" s="2">
        <f>+'Ark1'!J1689</f>
        <v>155</v>
      </c>
      <c r="D152" s="2" t="str">
        <f>VLOOKUP(C152,RNR!$A$1:$B$27,2)</f>
        <v>Målselv</v>
      </c>
      <c r="E152" s="2">
        <f>+'Ark1'!D1689</f>
        <v>12</v>
      </c>
      <c r="F152" s="2" t="s">
        <v>506</v>
      </c>
      <c r="G152" s="3">
        <f>+'Ark1'!Q1689</f>
        <v>0</v>
      </c>
      <c r="H152" s="267">
        <f>+'Ark1'!R1689</f>
        <v>0</v>
      </c>
      <c r="I152" s="267" t="str">
        <f>IF(H152=0,"",'Ark1'!S1689)</f>
        <v/>
      </c>
      <c r="J152" s="85"/>
      <c r="K152" s="50" t="str">
        <f>IF(G152=0,"",100*H152/Måned!$G21)</f>
        <v/>
      </c>
      <c r="L152" s="85"/>
      <c r="M152" s="50" t="str">
        <f>+IF(H152=0,"",'Ark1'!AA1689)</f>
        <v/>
      </c>
      <c r="N152" s="50">
        <f>+IF(I152=0,"",'Ark1'!AB1689)</f>
        <v>0</v>
      </c>
      <c r="O152" s="94" t="str">
        <f>IF(H152=0,"",'Ark1'!U1689)</f>
        <v/>
      </c>
      <c r="P152" s="50" t="str">
        <f>IF(H152=0,"",'Ark1'!W1689)</f>
        <v/>
      </c>
      <c r="Q152" s="110"/>
      <c r="R152" s="50" t="str">
        <f>IF(H152=0,"",'Ark1'!X1689)</f>
        <v/>
      </c>
      <c r="S152" s="50" t="str">
        <f>IF(H152=0,"",'Ark1'!Y1689)</f>
        <v/>
      </c>
      <c r="T152" s="50" t="str">
        <f>IF(H152=0,"",'Ark1'!Z1689)</f>
        <v/>
      </c>
      <c r="U152" s="85"/>
      <c r="V152" s="14" t="str">
        <f t="shared" si="16"/>
        <v/>
      </c>
      <c r="W152" s="11" t="str">
        <f>IF(H152=0,"",'Ark1'!T1689)</f>
        <v/>
      </c>
      <c r="X152" s="50" t="str">
        <f>IF(H152=0,"",'Ark1'!V1689)</f>
        <v/>
      </c>
      <c r="Y152" s="37"/>
      <c r="Z152" s="78"/>
      <c r="AB152" s="50"/>
      <c r="AC152" s="4"/>
    </row>
    <row r="153" spans="1:29" ht="17.25" customHeight="1">
      <c r="A153" s="37"/>
      <c r="B153" s="37"/>
      <c r="C153" s="37"/>
      <c r="D153" s="37"/>
      <c r="E153" s="37"/>
      <c r="F153" s="37"/>
      <c r="G153" s="37"/>
      <c r="H153" s="269"/>
      <c r="I153" s="269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78"/>
      <c r="AB153" s="50"/>
      <c r="AC153" s="4"/>
    </row>
    <row r="154" spans="1:29" ht="15.6">
      <c r="A154" s="37"/>
      <c r="B154" s="2">
        <f>+'Ark1'!C1690</f>
        <v>2024</v>
      </c>
      <c r="C154" s="2">
        <f>+'Ark1'!J1690</f>
        <v>160</v>
      </c>
      <c r="D154" s="2" t="str">
        <f>VLOOKUP(C154,RNR!$A$1:$B$27,2)</f>
        <v>Oslo</v>
      </c>
      <c r="E154" s="2">
        <f>+'Ark1'!D1690</f>
        <v>1</v>
      </c>
      <c r="F154" s="2" t="s">
        <v>496</v>
      </c>
      <c r="G154" s="3">
        <f>+'Ark1'!Q1690</f>
        <v>5</v>
      </c>
      <c r="H154" s="267">
        <f>+'Ark1'!R1690</f>
        <v>157</v>
      </c>
      <c r="I154" s="267">
        <f>IF(H154=0,"",'Ark1'!S1690)</f>
        <v>157</v>
      </c>
      <c r="J154" s="85"/>
      <c r="K154" s="50">
        <f>IF(G154=0,"",100*H154/Måned!$G10)</f>
        <v>5.88455772113943</v>
      </c>
      <c r="L154" s="85"/>
      <c r="M154" s="50">
        <f>+IF(H154=0,"",'Ark1'!AA1690)</f>
        <v>5.88455772113943</v>
      </c>
      <c r="N154" s="50">
        <f>+IF(I154=0,"",'Ark1'!AB1690)</f>
        <v>5.6343230572524492</v>
      </c>
      <c r="O154" s="94">
        <f>IF(H154=0,"",'Ark1'!U1690)</f>
        <v>61.426751592356688</v>
      </c>
      <c r="P154" s="50">
        <f>IF(H154=0,"",'Ark1'!W1690)</f>
        <v>80.835668789808892</v>
      </c>
      <c r="Q154" s="110"/>
      <c r="R154" s="50">
        <f>IF(H154=0,"",'Ark1'!X1690)</f>
        <v>9.5771823625194692</v>
      </c>
      <c r="S154" s="50">
        <f>IF(H154=0,"",'Ark1'!Y1690)</f>
        <v>1.8757718467597075</v>
      </c>
      <c r="T154" s="50">
        <f>IF(H154=0,"",'Ark1'!Z1690)</f>
        <v>-46.410777349587313</v>
      </c>
      <c r="U154" s="85"/>
      <c r="V154" s="14">
        <f t="shared" ref="V154" si="17">+(IF(H154=0,"",I154/G154))</f>
        <v>31.4</v>
      </c>
      <c r="W154" s="11">
        <f>IF(H154=0,"",'Ark1'!T1690)</f>
        <v>1.6751592356687901</v>
      </c>
      <c r="X154" s="50">
        <f>IF(H154=0,"",'Ark1'!V1690)</f>
        <v>87.579272795025929</v>
      </c>
      <c r="Y154" s="37"/>
      <c r="Z154" s="78"/>
      <c r="AB154" s="50"/>
      <c r="AC154" s="4"/>
    </row>
    <row r="155" spans="1:29" ht="15.6">
      <c r="A155" s="37"/>
      <c r="B155" s="2">
        <f>+'Ark1'!C1691</f>
        <v>2024</v>
      </c>
      <c r="C155" s="2">
        <f>+'Ark1'!J1691</f>
        <v>160</v>
      </c>
      <c r="D155" s="2" t="str">
        <f>VLOOKUP(C155,RNR!$A$1:$B$27,2)</f>
        <v>Oslo</v>
      </c>
      <c r="E155" s="2">
        <f>+'Ark1'!D1691</f>
        <v>2</v>
      </c>
      <c r="F155" s="2" t="s">
        <v>497</v>
      </c>
      <c r="G155" s="3">
        <f>+'Ark1'!Q1691</f>
        <v>3</v>
      </c>
      <c r="H155" s="267">
        <f>+'Ark1'!R1691</f>
        <v>25</v>
      </c>
      <c r="I155" s="267">
        <f>IF(H155=0,"",'Ark1'!S1691)</f>
        <v>25</v>
      </c>
      <c r="J155" s="85"/>
      <c r="K155" s="50">
        <f>IF(G155=0,"",100*H155/Måned!$G11)</f>
        <v>1.1622501162250116</v>
      </c>
      <c r="L155" s="85"/>
      <c r="M155" s="50">
        <f>+IF(H155=0,"",'Ark1'!AA1691)</f>
        <v>1.1622501162250118</v>
      </c>
      <c r="N155" s="50">
        <f>+IF(I155=0,"",'Ark1'!AB1691)</f>
        <v>1.0747576848285567</v>
      </c>
      <c r="O155" s="94">
        <f>IF(H155=0,"",'Ark1'!U1691)</f>
        <v>61.76</v>
      </c>
      <c r="P155" s="50">
        <f>IF(H155=0,"",'Ark1'!W1691)</f>
        <v>76.691999999999993</v>
      </c>
      <c r="Q155" s="110"/>
      <c r="R155" s="50">
        <f>IF(H155=0,"",'Ark1'!X1691)</f>
        <v>7.7489570911187391</v>
      </c>
      <c r="S155" s="50">
        <f>IF(H155=0,"",'Ark1'!Y1691)</f>
        <v>1.8391302292115981</v>
      </c>
      <c r="T155" s="50">
        <f>IF(H155=0,"",'Ark1'!Z1691)</f>
        <v>-45.819687383047281</v>
      </c>
      <c r="U155" s="85"/>
      <c r="V155" s="14">
        <f t="shared" ref="V155:V165" si="18">+(IF(H155=0,"",I155/G155))</f>
        <v>8.3333333333333339</v>
      </c>
      <c r="W155" s="11">
        <f>IF(H155=0,"",'Ark1'!T1691)</f>
        <v>1.68</v>
      </c>
      <c r="X155" s="50">
        <f>IF(H155=0,"",'Ark1'!V1691)</f>
        <v>83.089924160346683</v>
      </c>
      <c r="Y155" s="37"/>
      <c r="Z155" s="78"/>
      <c r="AB155" s="50"/>
      <c r="AC155" s="4"/>
    </row>
    <row r="156" spans="1:29" ht="15.6">
      <c r="A156" s="37"/>
      <c r="B156" s="2">
        <f>+'Ark1'!C1692</f>
        <v>2024</v>
      </c>
      <c r="C156" s="2">
        <f>+'Ark1'!J1692</f>
        <v>160</v>
      </c>
      <c r="D156" s="2" t="str">
        <f>VLOOKUP(C156,RNR!$A$1:$B$27,2)</f>
        <v>Oslo</v>
      </c>
      <c r="E156" s="2">
        <f>+'Ark1'!D1692</f>
        <v>3</v>
      </c>
      <c r="F156" s="2" t="s">
        <v>498</v>
      </c>
      <c r="G156" s="3">
        <f>+'Ark1'!Q1692</f>
        <v>4</v>
      </c>
      <c r="H156" s="267">
        <f>+'Ark1'!R1692</f>
        <v>121</v>
      </c>
      <c r="I156" s="267">
        <f>IF(H156=0,"",'Ark1'!S1692)</f>
        <v>121</v>
      </c>
      <c r="J156" s="85"/>
      <c r="K156" s="50">
        <f>IF(G156=0,"",100*H156/Måned!$G12)</f>
        <v>4.9027552674230144</v>
      </c>
      <c r="L156" s="85"/>
      <c r="M156" s="50">
        <f>+IF(H156=0,"",'Ark1'!AA1692)</f>
        <v>4.9027552674230162</v>
      </c>
      <c r="N156" s="50">
        <f>+IF(I156=0,"",'Ark1'!AB1692)</f>
        <v>5.0786435486357</v>
      </c>
      <c r="O156" s="94">
        <f>IF(H156=0,"",'Ark1'!U1692)</f>
        <v>61.421487603305806</v>
      </c>
      <c r="P156" s="50">
        <f>IF(H156=0,"",'Ark1'!W1692)</f>
        <v>85.77933884297525</v>
      </c>
      <c r="Q156" s="110"/>
      <c r="R156" s="50">
        <f>IF(H156=0,"",'Ark1'!X1692)</f>
        <v>6.1272581245486224</v>
      </c>
      <c r="S156" s="50">
        <f>IF(H156=0,"",'Ark1'!Y1692)</f>
        <v>2.2406908103746872</v>
      </c>
      <c r="T156" s="50">
        <f>IF(H156=0,"",'Ark1'!Z1692)</f>
        <v>15.569879359929356</v>
      </c>
      <c r="U156" s="85"/>
      <c r="V156" s="14">
        <f t="shared" si="18"/>
        <v>30.25</v>
      </c>
      <c r="W156" s="11">
        <f>IF(H156=0,"",'Ark1'!T1692)</f>
        <v>2.7520661157024797</v>
      </c>
      <c r="X156" s="50">
        <f>IF(H156=0,"",'Ark1'!V1692)</f>
        <v>92.935361693364314</v>
      </c>
      <c r="Y156" s="37"/>
      <c r="Z156" s="78"/>
      <c r="AB156" s="50"/>
      <c r="AC156" s="4"/>
    </row>
    <row r="157" spans="1:29" ht="15.6">
      <c r="A157" s="37"/>
      <c r="B157" s="2">
        <f>+'Ark1'!C1693</f>
        <v>2024</v>
      </c>
      <c r="C157" s="2">
        <f>+'Ark1'!J1693</f>
        <v>160</v>
      </c>
      <c r="D157" s="2" t="str">
        <f>VLOOKUP(C157,RNR!$A$1:$B$27,2)</f>
        <v>Oslo</v>
      </c>
      <c r="E157" s="2">
        <f>+'Ark1'!D1693</f>
        <v>4</v>
      </c>
      <c r="F157" s="2" t="s">
        <v>499</v>
      </c>
      <c r="G157" s="3">
        <f>+'Ark1'!Q1693</f>
        <v>3</v>
      </c>
      <c r="H157" s="267">
        <f>+'Ark1'!R1693</f>
        <v>108</v>
      </c>
      <c r="I157" s="267">
        <f>IF(H157=0,"",'Ark1'!S1693)</f>
        <v>108</v>
      </c>
      <c r="J157" s="85"/>
      <c r="K157" s="50">
        <f>IF(G157=0,"",100*H157/Måned!$G13)</f>
        <v>3.3353922174181592</v>
      </c>
      <c r="L157" s="85"/>
      <c r="M157" s="50">
        <f>+IF(H157=0,"",'Ark1'!AA1693)</f>
        <v>3.3353922174181592</v>
      </c>
      <c r="N157" s="50">
        <f>+IF(I157=0,"",'Ark1'!AB1693)</f>
        <v>3.1693677628007499</v>
      </c>
      <c r="O157" s="94">
        <f>IF(H157=0,"",'Ark1'!U1693)</f>
        <v>61.703703703703702</v>
      </c>
      <c r="P157" s="50">
        <f>IF(H157=0,"",'Ark1'!W1693)</f>
        <v>79.087962962962891</v>
      </c>
      <c r="Q157" s="110"/>
      <c r="R157" s="50">
        <f>IF(H157=0,"",'Ark1'!X1693)</f>
        <v>6.9664369658119103</v>
      </c>
      <c r="S157" s="50">
        <f>IF(H157=0,"",'Ark1'!Y1693)</f>
        <v>2.0424171376240849</v>
      </c>
      <c r="T157" s="50">
        <f>IF(H157=0,"",'Ark1'!Z1693)</f>
        <v>6.2482634880750565</v>
      </c>
      <c r="U157" s="85"/>
      <c r="V157" s="14">
        <f t="shared" si="18"/>
        <v>36</v>
      </c>
      <c r="W157" s="11">
        <f>IF(H157=0,"",'Ark1'!T1693)</f>
        <v>1.3981481481481479</v>
      </c>
      <c r="X157" s="50">
        <f>IF(H157=0,"",'Ark1'!V1693)</f>
        <v>85.685767023795179</v>
      </c>
      <c r="Y157" s="37"/>
      <c r="Z157" s="78"/>
      <c r="AB157" s="50"/>
      <c r="AC157" s="4"/>
    </row>
    <row r="158" spans="1:29" ht="15.6">
      <c r="A158" s="37"/>
      <c r="B158" s="2">
        <f>+'Ark1'!C1694</f>
        <v>2024</v>
      </c>
      <c r="C158" s="2">
        <f>+'Ark1'!J1694</f>
        <v>160</v>
      </c>
      <c r="D158" s="2" t="str">
        <f>VLOOKUP(C158,RNR!$A$1:$B$27,2)</f>
        <v>Oslo</v>
      </c>
      <c r="E158" s="2">
        <f>+'Ark1'!D1694</f>
        <v>5</v>
      </c>
      <c r="F158" s="2" t="s">
        <v>382</v>
      </c>
      <c r="G158" s="3">
        <f>+'Ark1'!Q1694</f>
        <v>2</v>
      </c>
      <c r="H158" s="267">
        <f>+'Ark1'!R1694</f>
        <v>38</v>
      </c>
      <c r="I158" s="267">
        <f>IF(H158=0,"",'Ark1'!S1694)</f>
        <v>38</v>
      </c>
      <c r="J158" s="85"/>
      <c r="K158" s="50">
        <f>IF(G158=0,"",100*H158/Måned!$G14)</f>
        <v>1.8774703557312253</v>
      </c>
      <c r="L158" s="85"/>
      <c r="M158" s="50">
        <f>+IF(H158=0,"",'Ark1'!AA1694)</f>
        <v>1.8774703557312251</v>
      </c>
      <c r="N158" s="50">
        <f>+IF(I158=0,"",'Ark1'!AB1694)</f>
        <v>1.8813055706632849</v>
      </c>
      <c r="O158" s="94">
        <f>IF(H158=0,"",'Ark1'!U1694)</f>
        <v>60.5</v>
      </c>
      <c r="P158" s="50">
        <f>IF(H158=0,"",'Ark1'!W1694)</f>
        <v>82.926315789473648</v>
      </c>
      <c r="Q158" s="110"/>
      <c r="R158" s="50">
        <f>IF(H158=0,"",'Ark1'!X1694)</f>
        <v>8.4138883998745797</v>
      </c>
      <c r="S158" s="50">
        <f>IF(H158=0,"",'Ark1'!Y1694)</f>
        <v>2.2797737653224783</v>
      </c>
      <c r="T158" s="50">
        <f>IF(H158=0,"",'Ark1'!Z1694)</f>
        <v>18.712950755143879</v>
      </c>
      <c r="U158" s="85"/>
      <c r="V158" s="14">
        <f t="shared" si="18"/>
        <v>19</v>
      </c>
      <c r="W158" s="11">
        <f>IF(H158=0,"",'Ark1'!T1694)</f>
        <v>3.3157894736842111</v>
      </c>
      <c r="X158" s="50">
        <f>IF(H158=0,"",'Ark1'!V1694)</f>
        <v>89.844329132690859</v>
      </c>
      <c r="Y158" s="37"/>
      <c r="Z158" s="78"/>
      <c r="AB158" s="50"/>
      <c r="AC158" s="4"/>
    </row>
    <row r="159" spans="1:29" ht="15.6">
      <c r="A159" s="37"/>
      <c r="B159" s="2">
        <f>+'Ark1'!C1695</f>
        <v>2024</v>
      </c>
      <c r="C159" s="2">
        <f>+'Ark1'!J1695</f>
        <v>160</v>
      </c>
      <c r="D159" s="2" t="str">
        <f>VLOOKUP(C159,RNR!$A$1:$B$27,2)</f>
        <v>Oslo</v>
      </c>
      <c r="E159" s="2">
        <f>+'Ark1'!D1695</f>
        <v>6</v>
      </c>
      <c r="F159" s="2" t="s">
        <v>500</v>
      </c>
      <c r="G159" s="3">
        <f>+'Ark1'!Q1695</f>
        <v>5</v>
      </c>
      <c r="H159" s="267">
        <f>+'Ark1'!R1695</f>
        <v>211</v>
      </c>
      <c r="I159" s="267">
        <f>IF(H159=0,"",'Ark1'!S1695)</f>
        <v>211</v>
      </c>
      <c r="J159" s="85"/>
      <c r="K159" s="50">
        <f>IF(G159=0,"",100*H159/Måned!$G15)</f>
        <v>7.7204537138675446</v>
      </c>
      <c r="L159" s="85"/>
      <c r="M159" s="50">
        <f>+IF(H159=0,"",'Ark1'!AA1695)</f>
        <v>7.7204537138675438</v>
      </c>
      <c r="N159" s="50">
        <f>+IF(I159=0,"",'Ark1'!AB1695)</f>
        <v>7.663189398994346</v>
      </c>
      <c r="O159" s="94">
        <f>IF(H159=0,"",'Ark1'!U1695)</f>
        <v>60.905213270142191</v>
      </c>
      <c r="P159" s="50">
        <f>IF(H159=0,"",'Ark1'!W1695)</f>
        <v>82.080094786729902</v>
      </c>
      <c r="Q159" s="110"/>
      <c r="R159" s="50">
        <f>IF(H159=0,"",'Ark1'!X1695)</f>
        <v>7.866039669731915</v>
      </c>
      <c r="S159" s="50">
        <f>IF(H159=0,"",'Ark1'!Y1695)</f>
        <v>1.8703273725694121</v>
      </c>
      <c r="T159" s="50">
        <f>IF(H159=0,"",'Ark1'!Z1695)</f>
        <v>-26.676298779411233</v>
      </c>
      <c r="U159" s="85"/>
      <c r="V159" s="14">
        <f t="shared" si="18"/>
        <v>42.2</v>
      </c>
      <c r="W159" s="11">
        <f>IF(H159=0,"",'Ark1'!T1695)</f>
        <v>2.5734597156398098</v>
      </c>
      <c r="X159" s="50">
        <f>IF(H159=0,"",'Ark1'!V1695)</f>
        <v>88.927513311733264</v>
      </c>
      <c r="Y159" s="37"/>
      <c r="Z159" s="78"/>
      <c r="AB159" s="50"/>
      <c r="AC159" s="4"/>
    </row>
    <row r="160" spans="1:29" ht="15.6">
      <c r="A160" s="37"/>
      <c r="B160" s="2">
        <f>+'Ark1'!C1696</f>
        <v>2024</v>
      </c>
      <c r="C160" s="2">
        <f>+'Ark1'!J1696</f>
        <v>160</v>
      </c>
      <c r="D160" s="2" t="str">
        <f>VLOOKUP(C160,RNR!$A$1:$B$27,2)</f>
        <v>Oslo</v>
      </c>
      <c r="E160" s="2">
        <f>+'Ark1'!D1696</f>
        <v>7</v>
      </c>
      <c r="F160" s="2" t="s">
        <v>501</v>
      </c>
      <c r="G160" s="3">
        <f>+'Ark1'!Q1696</f>
        <v>4</v>
      </c>
      <c r="H160" s="267">
        <f>+'Ark1'!R1696</f>
        <v>56</v>
      </c>
      <c r="I160" s="267">
        <f>IF(H160=0,"",'Ark1'!S1696)</f>
        <v>56</v>
      </c>
      <c r="J160" s="85"/>
      <c r="K160" s="50">
        <f>IF(G160=0,"",100*H160/Måned!$G16)</f>
        <v>2.0641356431994105</v>
      </c>
      <c r="L160" s="85"/>
      <c r="M160" s="50">
        <f>+IF(H160=0,"",'Ark1'!AA1696)</f>
        <v>2.0641356431994105</v>
      </c>
      <c r="N160" s="50">
        <f>+IF(I160=0,"",'Ark1'!AB1696)</f>
        <v>1.9575790259194723</v>
      </c>
      <c r="O160" s="94">
        <f>IF(H160=0,"",'Ark1'!U1696)</f>
        <v>61.071428571428562</v>
      </c>
      <c r="P160" s="50">
        <f>IF(H160=0,"",'Ark1'!W1696)</f>
        <v>76.68392857142851</v>
      </c>
      <c r="Q160" s="110"/>
      <c r="R160" s="50">
        <f>IF(H160=0,"",'Ark1'!X1696)</f>
        <v>8.6764619349818091</v>
      </c>
      <c r="S160" s="50">
        <f>IF(H160=0,"",'Ark1'!Y1696)</f>
        <v>1.9807749462661564</v>
      </c>
      <c r="T160" s="50">
        <f>IF(H160=0,"",'Ark1'!Z1696)</f>
        <v>-45.669719290945594</v>
      </c>
      <c r="U160" s="85"/>
      <c r="V160" s="14">
        <f t="shared" si="18"/>
        <v>14</v>
      </c>
      <c r="W160" s="11">
        <f>IF(H160=0,"",'Ark1'!T1696)</f>
        <v>1.1964285714285712</v>
      </c>
      <c r="X160" s="50">
        <f>IF(H160=0,"",'Ark1'!V1696)</f>
        <v>83.081179383996286</v>
      </c>
      <c r="Y160" s="37"/>
      <c r="Z160" s="78"/>
      <c r="AB160" s="50"/>
      <c r="AC160" s="4"/>
    </row>
    <row r="161" spans="1:41" ht="15.6">
      <c r="A161" s="37"/>
      <c r="B161" s="2">
        <f>+'Ark1'!C1697</f>
        <v>2024</v>
      </c>
      <c r="C161" s="2">
        <f>+'Ark1'!J1697</f>
        <v>160</v>
      </c>
      <c r="D161" s="2" t="str">
        <f>VLOOKUP(C161,RNR!$A$1:$B$27,2)</f>
        <v>Oslo</v>
      </c>
      <c r="E161" s="2">
        <f>+'Ark1'!D1697</f>
        <v>8</v>
      </c>
      <c r="F161" s="2" t="s">
        <v>502</v>
      </c>
      <c r="G161" s="3">
        <f>+'Ark1'!Q1697</f>
        <v>3</v>
      </c>
      <c r="H161" s="267">
        <f>+'Ark1'!R1697</f>
        <v>145</v>
      </c>
      <c r="I161" s="267">
        <f>IF(H161=0,"",'Ark1'!S1697)</f>
        <v>145</v>
      </c>
      <c r="J161" s="85"/>
      <c r="K161" s="50">
        <f>IF(G161=0,"",100*H161/Måned!$G17)</f>
        <v>4.7032111579630227</v>
      </c>
      <c r="L161" s="85"/>
      <c r="M161" s="50">
        <f>+IF(H161=0,"",'Ark1'!AA1697)</f>
        <v>4.7032111579630227</v>
      </c>
      <c r="N161" s="50">
        <f>+IF(I161=0,"",'Ark1'!AB1697)</f>
        <v>4.667418765216194</v>
      </c>
      <c r="O161" s="94">
        <f>IF(H161=0,"",'Ark1'!U1697)</f>
        <v>60.668965517241361</v>
      </c>
      <c r="P161" s="50">
        <f>IF(H161=0,"",'Ark1'!W1697)</f>
        <v>81.061379310344819</v>
      </c>
      <c r="Q161" s="110"/>
      <c r="R161" s="50">
        <f>IF(H161=0,"",'Ark1'!X1697)</f>
        <v>7.8589390018909437</v>
      </c>
      <c r="S161" s="50">
        <f>IF(H161=0,"",'Ark1'!Y1697)</f>
        <v>2.0036352218552125</v>
      </c>
      <c r="T161" s="50">
        <f>IF(H161=0,"",'Ark1'!Z1697)</f>
        <v>-28.733522683894073</v>
      </c>
      <c r="U161" s="85"/>
      <c r="V161" s="14">
        <f t="shared" si="18"/>
        <v>48.333333333333336</v>
      </c>
      <c r="W161" s="11">
        <f>IF(H161=0,"",'Ark1'!T1697)</f>
        <v>3.7448275862068976</v>
      </c>
      <c r="X161" s="50">
        <f>IF(H161=0,"",'Ark1'!V1697)</f>
        <v>87.823812903948891</v>
      </c>
      <c r="Y161" s="37"/>
      <c r="Z161" s="78"/>
      <c r="AB161" s="50"/>
      <c r="AC161" s="4"/>
    </row>
    <row r="162" spans="1:41" ht="15.6">
      <c r="A162" s="37"/>
      <c r="B162" s="2">
        <f>+'Ark1'!C1698</f>
        <v>2024</v>
      </c>
      <c r="C162" s="2">
        <f>+'Ark1'!J1698</f>
        <v>160</v>
      </c>
      <c r="D162" s="2" t="str">
        <f>VLOOKUP(C162,RNR!$A$1:$B$27,2)</f>
        <v>Oslo</v>
      </c>
      <c r="E162" s="2">
        <f>+'Ark1'!D1698</f>
        <v>9</v>
      </c>
      <c r="F162" s="2" t="s">
        <v>503</v>
      </c>
      <c r="G162" s="3">
        <f>+'Ark1'!Q1698</f>
        <v>4</v>
      </c>
      <c r="H162" s="267">
        <f>+'Ark1'!R1698</f>
        <v>30</v>
      </c>
      <c r="I162" s="267">
        <f>IF(H162=0,"",'Ark1'!S1698)</f>
        <v>30</v>
      </c>
      <c r="J162" s="85"/>
      <c r="K162" s="50">
        <f>IF(G162=0,"",100*H162/Måned!$G18)</f>
        <v>1.1529592621060722</v>
      </c>
      <c r="L162" s="85"/>
      <c r="M162" s="50">
        <f>+IF(H162=0,"",'Ark1'!AA1698)</f>
        <v>1.1529592621060722</v>
      </c>
      <c r="N162" s="50">
        <f>+IF(I162=0,"",'Ark1'!AB1698)</f>
        <v>1.1560747598122836</v>
      </c>
      <c r="O162" s="94">
        <f>IF(H162=0,"",'Ark1'!U1698)</f>
        <v>60.06666666666667</v>
      </c>
      <c r="P162" s="50">
        <f>IF(H162=0,"",'Ark1'!W1698)</f>
        <v>82.566666666666691</v>
      </c>
      <c r="Q162" s="110"/>
      <c r="R162" s="50">
        <f>IF(H162=0,"",'Ark1'!X1698)</f>
        <v>9.3013380160538475</v>
      </c>
      <c r="S162" s="50">
        <f>IF(H162=0,"",'Ark1'!Y1698)</f>
        <v>2.1437246921083717</v>
      </c>
      <c r="T162" s="50">
        <f>IF(H162=0,"",'Ark1'!Z1698)</f>
        <v>-22.757721923456081</v>
      </c>
      <c r="U162" s="85"/>
      <c r="V162" s="14">
        <f t="shared" si="18"/>
        <v>7.5</v>
      </c>
      <c r="W162" s="11">
        <f>IF(H162=0,"",'Ark1'!T1698)</f>
        <v>6.0666666666666647</v>
      </c>
      <c r="X162" s="50">
        <f>IF(H162=0,"",'Ark1'!V1698)</f>
        <v>89.454676778620481</v>
      </c>
      <c r="Y162" s="37"/>
      <c r="Z162" s="78"/>
      <c r="AB162" s="50"/>
      <c r="AC162" s="4"/>
    </row>
    <row r="163" spans="1:41" ht="15.6">
      <c r="A163" s="37"/>
      <c r="B163" s="2">
        <f>+'Ark1'!C1699</f>
        <v>2024</v>
      </c>
      <c r="C163" s="2">
        <f>+'Ark1'!J1699</f>
        <v>160</v>
      </c>
      <c r="D163" s="2" t="str">
        <f>VLOOKUP(C163,RNR!$A$1:$B$27,2)</f>
        <v>Oslo</v>
      </c>
      <c r="E163" s="2">
        <f>+'Ark1'!D1699</f>
        <v>10</v>
      </c>
      <c r="F163" s="2" t="s">
        <v>504</v>
      </c>
      <c r="G163" s="3">
        <f>+'Ark1'!Q1699</f>
        <v>6</v>
      </c>
      <c r="H163" s="267">
        <f>+'Ark1'!R1699</f>
        <v>117</v>
      </c>
      <c r="I163" s="267">
        <f>IF(H163=0,"",'Ark1'!S1699)</f>
        <v>117</v>
      </c>
      <c r="J163" s="85"/>
      <c r="K163" s="50">
        <f>IF(G163=0,"",100*H163/Måned!$G19)</f>
        <v>4.540162980209546</v>
      </c>
      <c r="L163" s="85"/>
      <c r="M163" s="50">
        <f>+IF(H163=0,"",'Ark1'!AA1699)</f>
        <v>4.5401629802095451</v>
      </c>
      <c r="N163" s="50">
        <f>+IF(I163=0,"",'Ark1'!AB1699)</f>
        <v>4.4046081337282885</v>
      </c>
      <c r="O163" s="94">
        <f>IF(H163=0,"",'Ark1'!U1699)</f>
        <v>61.205128205128212</v>
      </c>
      <c r="P163" s="50">
        <f>IF(H163=0,"",'Ark1'!W1699)</f>
        <v>80.499145299145312</v>
      </c>
      <c r="Q163" s="110"/>
      <c r="R163" s="50">
        <f>IF(H163=0,"",'Ark1'!X1699)</f>
        <v>8.5514280881269684</v>
      </c>
      <c r="S163" s="50">
        <f>IF(H163=0,"",'Ark1'!Y1699)</f>
        <v>2.0941043065737976</v>
      </c>
      <c r="T163" s="50">
        <f>IF(H163=0,"",'Ark1'!Z1699)</f>
        <v>-36.730823360098071</v>
      </c>
      <c r="U163" s="85"/>
      <c r="V163" s="14">
        <f t="shared" si="18"/>
        <v>19.5</v>
      </c>
      <c r="W163" s="11">
        <f>IF(H163=0,"",'Ark1'!T1699)</f>
        <v>2.991452991452991</v>
      </c>
      <c r="X163" s="50">
        <f>IF(H163=0,"",'Ark1'!V1699)</f>
        <v>87.214675297015518</v>
      </c>
      <c r="Y163" s="37"/>
      <c r="Z163" s="78"/>
      <c r="AB163" s="50"/>
      <c r="AC163" s="4"/>
    </row>
    <row r="164" spans="1:41" ht="15.6">
      <c r="A164" s="37"/>
      <c r="B164" s="2">
        <f>+'Ark1'!C1700</f>
        <v>2024</v>
      </c>
      <c r="C164" s="2">
        <f>+'Ark1'!J1700</f>
        <v>160</v>
      </c>
      <c r="D164" s="2" t="str">
        <f>VLOOKUP(C164,RNR!$A$1:$B$27,2)</f>
        <v>Oslo</v>
      </c>
      <c r="E164" s="2">
        <f>+'Ark1'!D1700</f>
        <v>11</v>
      </c>
      <c r="F164" s="2" t="s">
        <v>505</v>
      </c>
      <c r="G164" s="3">
        <f>+'Ark1'!Q1700</f>
        <v>5</v>
      </c>
      <c r="H164" s="267">
        <f>+'Ark1'!R1700</f>
        <v>255</v>
      </c>
      <c r="I164" s="267">
        <f>IF(H164=0,"",'Ark1'!S1700)</f>
        <v>255</v>
      </c>
      <c r="J164" s="85"/>
      <c r="K164" s="50">
        <f>IF(G164=0,"",100*H164/Måned!$G20)</f>
        <v>8.75085792724777</v>
      </c>
      <c r="L164" s="85"/>
      <c r="M164" s="50">
        <f>+IF(H164=0,"",'Ark1'!AA1700)</f>
        <v>8.7508579272477736</v>
      </c>
      <c r="N164" s="50">
        <f>+IF(I164=0,"",'Ark1'!AB1700)</f>
        <v>8.3651460339755062</v>
      </c>
      <c r="O164" s="94">
        <f>IF(H164=0,"",'Ark1'!U1700)</f>
        <v>61.435294117647054</v>
      </c>
      <c r="P164" s="50">
        <f>IF(H164=0,"",'Ark1'!W1700)</f>
        <v>79.735686274509774</v>
      </c>
      <c r="Q164" s="110"/>
      <c r="R164" s="50">
        <f>IF(H164=0,"",'Ark1'!X1700)</f>
        <v>6.9226384109122572</v>
      </c>
      <c r="S164" s="50">
        <f>IF(H164=0,"",'Ark1'!Y1700)</f>
        <v>1.8221753353369503</v>
      </c>
      <c r="T164" s="50">
        <f>IF(H164=0,"",'Ark1'!Z1700)</f>
        <v>-26.653964910193498</v>
      </c>
      <c r="U164" s="85"/>
      <c r="V164" s="14">
        <f t="shared" si="18"/>
        <v>51</v>
      </c>
      <c r="W164" s="11">
        <f>IF(H164=0,"",'Ark1'!T1700)</f>
        <v>1.952941176470588</v>
      </c>
      <c r="X164" s="50">
        <f>IF(H164=0,"",'Ark1'!V1700)</f>
        <v>86.38752575786549</v>
      </c>
      <c r="Y164" s="37"/>
      <c r="Z164" s="78"/>
      <c r="AB164" s="50"/>
      <c r="AC164" s="4"/>
    </row>
    <row r="165" spans="1:41" ht="15.6">
      <c r="A165" s="37"/>
      <c r="B165" s="2">
        <f>+'Ark1'!C1701</f>
        <v>2024</v>
      </c>
      <c r="C165" s="2">
        <f>+'Ark1'!J1701</f>
        <v>160</v>
      </c>
      <c r="D165" s="2" t="str">
        <f>VLOOKUP(C165,RNR!$A$1:$B$27,2)</f>
        <v>Oslo</v>
      </c>
      <c r="E165" s="2">
        <f>+'Ark1'!D1701</f>
        <v>12</v>
      </c>
      <c r="F165" s="2" t="s">
        <v>506</v>
      </c>
      <c r="G165" s="3">
        <f>+'Ark1'!Q1701</f>
        <v>3</v>
      </c>
      <c r="H165" s="267">
        <f>+'Ark1'!R1701</f>
        <v>3</v>
      </c>
      <c r="I165" s="267">
        <f>IF(H165=0,"",'Ark1'!S1701)</f>
        <v>3</v>
      </c>
      <c r="J165" s="85"/>
      <c r="K165" s="50">
        <f>IF(G165=0,"",100*H165/Måned!$G21)</f>
        <v>0.12897678417884781</v>
      </c>
      <c r="L165" s="85"/>
      <c r="M165" s="50">
        <f>+IF(H165=0,"",'Ark1'!AA1701)</f>
        <v>0.12897678417884781</v>
      </c>
      <c r="N165" s="50">
        <f>+IF(I165=0,"",'Ark1'!AB1701)</f>
        <v>0.13042364518377797</v>
      </c>
      <c r="O165" s="94">
        <f>IF(H165=0,"",'Ark1'!U1701)</f>
        <v>61.66666666666665</v>
      </c>
      <c r="P165" s="50">
        <f>IF(H165=0,"",'Ark1'!W1701)</f>
        <v>81.63333333333334</v>
      </c>
      <c r="Q165" s="110"/>
      <c r="R165" s="50">
        <f>IF(H165=0,"",'Ark1'!X1701)</f>
        <v>10.058937430077821</v>
      </c>
      <c r="S165" s="50">
        <f>IF(H165=0,"",'Ark1'!Y1701)</f>
        <v>1.2472191289248089</v>
      </c>
      <c r="T165" s="50">
        <f>IF(H165=0,"",'Ark1'!Z1701)</f>
        <v>-67.66373693060801</v>
      </c>
      <c r="U165" s="85"/>
      <c r="V165" s="14">
        <f t="shared" si="18"/>
        <v>1</v>
      </c>
      <c r="W165" s="11">
        <f>IF(H165=0,"",'Ark1'!T1701)</f>
        <v>0</v>
      </c>
      <c r="X165" s="50">
        <f>IF(H165=0,"",'Ark1'!V1701)</f>
        <v>88.443481401227885</v>
      </c>
      <c r="Y165" s="37"/>
      <c r="Z165" s="78"/>
      <c r="AB165" s="50"/>
      <c r="AC165" s="4"/>
    </row>
    <row r="166" spans="1:41">
      <c r="A166" s="37"/>
      <c r="B166" s="37"/>
      <c r="C166" s="37"/>
      <c r="D166" s="37"/>
      <c r="E166" s="37"/>
      <c r="F166" s="37"/>
      <c r="G166" s="37"/>
      <c r="H166" s="269"/>
      <c r="I166" s="269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78"/>
      <c r="AB166" s="50"/>
      <c r="AC166" s="4"/>
    </row>
    <row r="167" spans="1:41" ht="15.6">
      <c r="A167" s="37"/>
      <c r="B167" s="2">
        <f>+'Ark1'!C1702</f>
        <v>2024</v>
      </c>
      <c r="C167" s="2">
        <f>+'Ark1'!J1702</f>
        <v>171</v>
      </c>
      <c r="D167" s="2" t="str">
        <f>VLOOKUP(C167,RNR!$A$1:$B$27,2)</f>
        <v>Prima</v>
      </c>
      <c r="E167" s="2">
        <f>+'Ark1'!D1702</f>
        <v>1</v>
      </c>
      <c r="F167" s="2" t="s">
        <v>496</v>
      </c>
      <c r="G167" s="3">
        <f>+'Ark1'!Q1702</f>
        <v>4</v>
      </c>
      <c r="H167" s="267">
        <f>+'Ark1'!R1702</f>
        <v>5</v>
      </c>
      <c r="I167" s="267">
        <f>IF(H167=0,"",'Ark1'!S1702)</f>
        <v>5</v>
      </c>
      <c r="J167" s="85"/>
      <c r="K167" s="50">
        <f>IF(G167=0,"",100*H167/Måned!$G10)</f>
        <v>0.1874062968515742</v>
      </c>
      <c r="L167" s="85"/>
      <c r="M167" s="50">
        <f>+IF(H167=0,"",'Ark1'!AA1702)</f>
        <v>0.1874062968515742</v>
      </c>
      <c r="N167" s="50">
        <f>+IF(I167=0,"",'Ark1'!AB1702)</f>
        <v>0.19667211251598235</v>
      </c>
      <c r="O167" s="94">
        <f>IF(H167=0,"",'Ark1'!U1702)</f>
        <v>60.8</v>
      </c>
      <c r="P167" s="50">
        <f>IF(H167=0,"",'Ark1'!W1702)</f>
        <v>88.6</v>
      </c>
      <c r="Q167" s="110"/>
      <c r="R167" s="50">
        <f>IF(H167=0,"",'Ark1'!X1702)</f>
        <v>22.638197808129522</v>
      </c>
      <c r="S167" s="50">
        <f>IF(H167=0,"",'Ark1'!Y1702)</f>
        <v>3.1874754901018241</v>
      </c>
      <c r="T167" s="50">
        <f>IF(H167=0,"",'Ark1'!Z1702)</f>
        <v>-88.277642783355702</v>
      </c>
      <c r="U167" s="85"/>
      <c r="V167" s="14">
        <f t="shared" ref="V167" si="19">+(IF(H167=0,"",I167/G167))</f>
        <v>1.25</v>
      </c>
      <c r="W167" s="11">
        <f>IF(H167=0,"",'Ark1'!T1702)</f>
        <v>2.8</v>
      </c>
      <c r="X167" s="50">
        <f>IF(H167=0,"",'Ark1'!V1702)</f>
        <v>95.991332611050893</v>
      </c>
      <c r="Y167" s="37"/>
      <c r="Z167" s="78"/>
      <c r="AB167" s="50"/>
      <c r="AC167" s="4"/>
    </row>
    <row r="168" spans="1:41" ht="15.6">
      <c r="A168" s="37"/>
      <c r="B168" s="2">
        <f>+'Ark1'!C1703</f>
        <v>2024</v>
      </c>
      <c r="C168" s="2">
        <f>+'Ark1'!J1703</f>
        <v>171</v>
      </c>
      <c r="D168" s="2" t="str">
        <f>VLOOKUP(C168,RNR!$A$1:$B$27,2)</f>
        <v>Prima</v>
      </c>
      <c r="E168" s="2">
        <f>+'Ark1'!D1703</f>
        <v>2</v>
      </c>
      <c r="F168" s="2" t="s">
        <v>497</v>
      </c>
      <c r="G168" s="3">
        <f>+'Ark1'!Q1703</f>
        <v>3</v>
      </c>
      <c r="H168" s="267">
        <f>+'Ark1'!R1703</f>
        <v>9</v>
      </c>
      <c r="I168" s="267">
        <f>IF(H168=0,"",'Ark1'!S1703)</f>
        <v>9</v>
      </c>
      <c r="J168" s="85"/>
      <c r="K168" s="50">
        <f>IF(G168=0,"",100*H168/Måned!$G11)</f>
        <v>0.41841004184100417</v>
      </c>
      <c r="L168" s="85"/>
      <c r="M168" s="50">
        <f>+IF(H168=0,"",'Ark1'!AA1703)</f>
        <v>0.41841004184100405</v>
      </c>
      <c r="N168" s="50">
        <f>+IF(I168=0,"",'Ark1'!AB1703)</f>
        <v>0.38302922132339878</v>
      </c>
      <c r="O168" s="94">
        <f>IF(H168=0,"",'Ark1'!U1703)</f>
        <v>61.66666666666665</v>
      </c>
      <c r="P168" s="50">
        <f>IF(H168=0,"",'Ark1'!W1703)</f>
        <v>75.922222222222217</v>
      </c>
      <c r="Q168" s="110"/>
      <c r="R168" s="50">
        <f>IF(H168=0,"",'Ark1'!X1703)</f>
        <v>15.911964595358789</v>
      </c>
      <c r="S168" s="50">
        <f>IF(H168=0,"",'Ark1'!Y1703)</f>
        <v>2.6666666666666661</v>
      </c>
      <c r="T168" s="50">
        <f>IF(H168=0,"",'Ark1'!Z1703)</f>
        <v>-68.11785448573707</v>
      </c>
      <c r="U168" s="85"/>
      <c r="V168" s="14">
        <f t="shared" ref="V168:V178" si="20">+(IF(H168=0,"",I168/G168))</f>
        <v>3</v>
      </c>
      <c r="W168" s="11">
        <f>IF(H168=0,"",'Ark1'!T1703)</f>
        <v>3.1111111111111112</v>
      </c>
      <c r="X168" s="50">
        <f>IF(H168=0,"",'Ark1'!V1703)</f>
        <v>82.255928734801998</v>
      </c>
      <c r="Y168" s="37"/>
      <c r="Z168" s="78"/>
      <c r="AB168" s="50"/>
      <c r="AC168" s="4"/>
    </row>
    <row r="169" spans="1:41" s="253" customFormat="1" ht="15.6">
      <c r="A169" s="37"/>
      <c r="B169" s="2">
        <f>+'Ark1'!C1704</f>
        <v>2024</v>
      </c>
      <c r="C169" s="2">
        <f>+'Ark1'!J1704</f>
        <v>171</v>
      </c>
      <c r="D169" s="2" t="str">
        <f>VLOOKUP(C169,RNR!$A$1:$B$27,2)</f>
        <v>Prima</v>
      </c>
      <c r="E169" s="2">
        <f>+'Ark1'!D1704</f>
        <v>3</v>
      </c>
      <c r="F169" s="2" t="s">
        <v>498</v>
      </c>
      <c r="G169" s="3">
        <f>+'Ark1'!Q1704</f>
        <v>1</v>
      </c>
      <c r="H169" s="267">
        <f>+'Ark1'!R1704</f>
        <v>1</v>
      </c>
      <c r="I169" s="267">
        <f>IF(H169=0,"",'Ark1'!S1704)</f>
        <v>1</v>
      </c>
      <c r="J169" s="85"/>
      <c r="K169" s="50">
        <f>IF(G169=0,"",100*H169/Måned!$G12)</f>
        <v>4.0518638573743923E-2</v>
      </c>
      <c r="L169" s="85"/>
      <c r="M169" s="50">
        <f>+IF(H169=0,"",'Ark1'!AA1704)</f>
        <v>4.051863857374393E-2</v>
      </c>
      <c r="N169" s="50">
        <f>+IF(I169=0,"",'Ark1'!AB1704)</f>
        <v>3.2930227551297542E-2</v>
      </c>
      <c r="O169" s="94">
        <f>IF(H169=0,"",'Ark1'!U1704)</f>
        <v>62</v>
      </c>
      <c r="P169" s="50">
        <f>IF(H169=0,"",'Ark1'!W1704)</f>
        <v>67.3</v>
      </c>
      <c r="Q169" s="110"/>
      <c r="R169" s="50">
        <f>IF(H169=0,"",'Ark1'!X1704)</f>
        <v>0</v>
      </c>
      <c r="S169" s="50">
        <f>IF(H169=0,"",'Ark1'!Y1704)</f>
        <v>0</v>
      </c>
      <c r="T169" s="50">
        <f>IF(H169=0,"",'Ark1'!Z1704)</f>
        <v>0</v>
      </c>
      <c r="U169" s="85"/>
      <c r="V169" s="14">
        <f t="shared" si="20"/>
        <v>1</v>
      </c>
      <c r="W169" s="11">
        <f>IF(H169=0,"",'Ark1'!T1704)</f>
        <v>0</v>
      </c>
      <c r="X169" s="50">
        <f>IF(H169=0,"",'Ark1'!V1704)</f>
        <v>72.914409534127827</v>
      </c>
      <c r="Y169" s="37"/>
      <c r="Z169" s="78"/>
      <c r="AA169" s="98"/>
      <c r="AB169" s="50"/>
      <c r="AC169" s="4"/>
      <c r="AD169" s="1"/>
      <c r="AE169" s="1"/>
      <c r="AF169" s="1"/>
      <c r="AG169" s="1"/>
      <c r="AH169" s="1"/>
      <c r="AI169" s="1"/>
      <c r="AJ169" s="9"/>
      <c r="AK169"/>
      <c r="AL169"/>
      <c r="AM169"/>
      <c r="AN169"/>
      <c r="AO169"/>
    </row>
    <row r="170" spans="1:41" s="253" customFormat="1" ht="15.6">
      <c r="A170" s="37"/>
      <c r="B170" s="2">
        <f>+'Ark1'!C1705</f>
        <v>2024</v>
      </c>
      <c r="C170" s="2">
        <f>+'Ark1'!J1705</f>
        <v>171</v>
      </c>
      <c r="D170" s="2" t="str">
        <f>VLOOKUP(C170,RNR!$A$1:$B$27,2)</f>
        <v>Prima</v>
      </c>
      <c r="E170" s="2">
        <f>+'Ark1'!D1705</f>
        <v>4</v>
      </c>
      <c r="F170" s="2" t="s">
        <v>499</v>
      </c>
      <c r="G170" s="3">
        <f>+'Ark1'!Q1705</f>
        <v>5</v>
      </c>
      <c r="H170" s="267">
        <f>+'Ark1'!R1705</f>
        <v>11</v>
      </c>
      <c r="I170" s="267">
        <f>IF(H170=0,"",'Ark1'!S1705)</f>
        <v>11</v>
      </c>
      <c r="J170" s="85"/>
      <c r="K170" s="50">
        <f>IF(G170=0,"",100*H170/Måned!$G13)</f>
        <v>0.33971587399629399</v>
      </c>
      <c r="L170" s="85"/>
      <c r="M170" s="50">
        <f>+IF(H170=0,"",'Ark1'!AA1705)</f>
        <v>0.33971587399629399</v>
      </c>
      <c r="N170" s="50">
        <f>+IF(I170=0,"",'Ark1'!AB1705)</f>
        <v>0.37751153332242393</v>
      </c>
      <c r="O170" s="94">
        <f>IF(H170=0,"",'Ark1'!U1705)</f>
        <v>61.181818181818173</v>
      </c>
      <c r="P170" s="50">
        <f>IF(H170=0,"",'Ark1'!W1705)</f>
        <v>92.490909090909085</v>
      </c>
      <c r="Q170" s="110"/>
      <c r="R170" s="50">
        <f>IF(H170=0,"",'Ark1'!X1705)</f>
        <v>16.65944747230969</v>
      </c>
      <c r="S170" s="50">
        <f>IF(H170=0,"",'Ark1'!Y1705)</f>
        <v>1.6414063713880909</v>
      </c>
      <c r="T170" s="50">
        <f>IF(H170=0,"",'Ark1'!Z1705)</f>
        <v>-44.875146583011599</v>
      </c>
      <c r="U170" s="85"/>
      <c r="V170" s="14">
        <f t="shared" si="20"/>
        <v>2.2000000000000002</v>
      </c>
      <c r="W170" s="11">
        <f>IF(H170=0,"",'Ark1'!T1705)</f>
        <v>2.5454545454545454</v>
      </c>
      <c r="X170" s="50">
        <f>IF(H170=0,"",'Ark1'!V1705)</f>
        <v>100.20683541810304</v>
      </c>
      <c r="Y170" s="37"/>
      <c r="Z170" s="78"/>
      <c r="AA170" s="98"/>
      <c r="AB170" s="50"/>
      <c r="AC170" s="4"/>
      <c r="AD170" s="1"/>
      <c r="AE170" s="1"/>
      <c r="AF170" s="1"/>
      <c r="AG170" s="1"/>
      <c r="AH170" s="1"/>
      <c r="AI170" s="1"/>
      <c r="AJ170" s="9"/>
      <c r="AK170"/>
    </row>
    <row r="171" spans="1:41" s="253" customFormat="1" ht="15.6">
      <c r="A171" s="37"/>
      <c r="B171" s="2">
        <f>+'Ark1'!C1706</f>
        <v>2024</v>
      </c>
      <c r="C171" s="2">
        <f>+'Ark1'!J1706</f>
        <v>171</v>
      </c>
      <c r="D171" s="2" t="str">
        <f>VLOOKUP(C171,RNR!$A$1:$B$27,2)</f>
        <v>Prima</v>
      </c>
      <c r="E171" s="2">
        <f>+'Ark1'!D1706</f>
        <v>5</v>
      </c>
      <c r="F171" s="2" t="s">
        <v>382</v>
      </c>
      <c r="G171" s="3">
        <f>+'Ark1'!Q1706</f>
        <v>2</v>
      </c>
      <c r="H171" s="267">
        <f>+'Ark1'!R1706</f>
        <v>3</v>
      </c>
      <c r="I171" s="267">
        <f>IF(H171=0,"",'Ark1'!S1706)</f>
        <v>3</v>
      </c>
      <c r="J171" s="85"/>
      <c r="K171" s="50">
        <f>IF(G171=0,"",100*H171/Måned!$G14)</f>
        <v>0.14822134387351779</v>
      </c>
      <c r="L171" s="85"/>
      <c r="M171" s="50">
        <f>+IF(H171=0,"",'Ark1'!AA1706)</f>
        <v>0.14822134387351779</v>
      </c>
      <c r="N171" s="50">
        <f>+IF(I171=0,"",'Ark1'!AB1706)</f>
        <v>0.16668587056651091</v>
      </c>
      <c r="O171" s="94">
        <f>IF(H171=0,"",'Ark1'!U1706)</f>
        <v>59.66666666666665</v>
      </c>
      <c r="P171" s="50">
        <f>IF(H171=0,"",'Ark1'!W1706)</f>
        <v>93.066666666666634</v>
      </c>
      <c r="Q171" s="110"/>
      <c r="R171" s="50">
        <f>IF(H171=0,"",'Ark1'!X1706)</f>
        <v>13.862499373810238</v>
      </c>
      <c r="S171" s="50">
        <f>IF(H171=0,"",'Ark1'!Y1706)</f>
        <v>4.1096093353127001</v>
      </c>
      <c r="T171" s="50">
        <f>IF(H171=0,"",'Ark1'!Z1706)</f>
        <v>-91.354994998474368</v>
      </c>
      <c r="U171" s="85"/>
      <c r="V171" s="14">
        <f t="shared" si="20"/>
        <v>1.5</v>
      </c>
      <c r="W171" s="11">
        <f>IF(H171=0,"",'Ark1'!T1706)</f>
        <v>9.3333333333333357</v>
      </c>
      <c r="X171" s="50">
        <f>IF(H171=0,"",'Ark1'!V1706)</f>
        <v>100.83062477428675</v>
      </c>
      <c r="Y171" s="37"/>
      <c r="Z171" s="78"/>
      <c r="AA171" s="98"/>
      <c r="AB171" s="50"/>
      <c r="AC171" s="4"/>
      <c r="AD171" s="1"/>
      <c r="AE171" s="1"/>
      <c r="AF171" s="1"/>
      <c r="AG171" s="1"/>
      <c r="AH171" s="1"/>
      <c r="AI171" s="1"/>
      <c r="AJ171" s="9"/>
      <c r="AK171"/>
    </row>
    <row r="172" spans="1:41" s="253" customFormat="1" ht="15.6">
      <c r="A172" s="37"/>
      <c r="B172" s="2">
        <f>+'Ark1'!C1707</f>
        <v>2024</v>
      </c>
      <c r="C172" s="2">
        <f>+'Ark1'!J1707</f>
        <v>171</v>
      </c>
      <c r="D172" s="2" t="str">
        <f>VLOOKUP(C172,RNR!$A$1:$B$27,2)</f>
        <v>Prima</v>
      </c>
      <c r="E172" s="2">
        <f>+'Ark1'!D1707</f>
        <v>6</v>
      </c>
      <c r="F172" s="2" t="s">
        <v>500</v>
      </c>
      <c r="G172" s="3">
        <f>+'Ark1'!Q1707</f>
        <v>3</v>
      </c>
      <c r="H172" s="267">
        <f>+'Ark1'!R1707</f>
        <v>6</v>
      </c>
      <c r="I172" s="267">
        <f>IF(H172=0,"",'Ark1'!S1707)</f>
        <v>6</v>
      </c>
      <c r="J172" s="85"/>
      <c r="K172" s="50">
        <f>IF(G172=0,"",100*H172/Måned!$G15)</f>
        <v>0.21953896816684962</v>
      </c>
      <c r="L172" s="85"/>
      <c r="M172" s="50">
        <f>+IF(H172=0,"",'Ark1'!AA1707)</f>
        <v>0.21953896816684965</v>
      </c>
      <c r="N172" s="50">
        <f>+IF(I172=0,"",'Ark1'!AB1707)</f>
        <v>0.25398095231352752</v>
      </c>
      <c r="O172" s="94">
        <f>IF(H172=0,"",'Ark1'!U1707)</f>
        <v>57.16666666666665</v>
      </c>
      <c r="P172" s="50">
        <f>IF(H172=0,"",'Ark1'!W1707)</f>
        <v>95.666666666666686</v>
      </c>
      <c r="Q172" s="110"/>
      <c r="R172" s="50">
        <f>IF(H172=0,"",'Ark1'!X1707)</f>
        <v>5.6908308317463883</v>
      </c>
      <c r="S172" s="50">
        <f>IF(H172=0,"",'Ark1'!Y1707)</f>
        <v>2.3392781412697872</v>
      </c>
      <c r="T172" s="50">
        <f>IF(H172=0,"",'Ark1'!Z1707)</f>
        <v>-24.997511613868152</v>
      </c>
      <c r="U172" s="85"/>
      <c r="V172" s="14">
        <f t="shared" si="20"/>
        <v>2</v>
      </c>
      <c r="W172" s="11">
        <f>IF(H172=0,"",'Ark1'!T1707)</f>
        <v>11.166666666666664</v>
      </c>
      <c r="X172" s="50">
        <f>IF(H172=0,"",'Ark1'!V1707)</f>
        <v>103.64752618273748</v>
      </c>
      <c r="Y172" s="37"/>
      <c r="Z172" s="9"/>
      <c r="AA172" s="98"/>
      <c r="AB172" s="50"/>
      <c r="AC172" s="4"/>
      <c r="AD172" s="1"/>
      <c r="AE172" s="1"/>
      <c r="AF172" s="1"/>
      <c r="AG172" s="1"/>
      <c r="AH172" s="1"/>
      <c r="AI172" s="1"/>
      <c r="AJ172" s="9"/>
      <c r="AK172"/>
    </row>
    <row r="173" spans="1:41" s="253" customFormat="1" ht="15.6">
      <c r="A173" s="37"/>
      <c r="B173" s="2">
        <f>+'Ark1'!C1708</f>
        <v>2024</v>
      </c>
      <c r="C173" s="2">
        <f>+'Ark1'!J1708</f>
        <v>171</v>
      </c>
      <c r="D173" s="2" t="str">
        <f>VLOOKUP(C173,RNR!$A$1:$B$27,2)</f>
        <v>Prima</v>
      </c>
      <c r="E173" s="2">
        <f>+'Ark1'!D1708</f>
        <v>7</v>
      </c>
      <c r="F173" s="2" t="s">
        <v>501</v>
      </c>
      <c r="G173" s="3">
        <f>+'Ark1'!Q1708</f>
        <v>3</v>
      </c>
      <c r="H173" s="267">
        <f>+'Ark1'!R1708</f>
        <v>14</v>
      </c>
      <c r="I173" s="267">
        <f>IF(H173=0,"",'Ark1'!S1708)</f>
        <v>14</v>
      </c>
      <c r="J173" s="85"/>
      <c r="K173" s="50">
        <f>IF(G173=0,"",100*H173/Måned!$G16)</f>
        <v>0.51603391079985261</v>
      </c>
      <c r="L173" s="85"/>
      <c r="M173" s="50">
        <f>+IF(H173=0,"",'Ark1'!AA1708)</f>
        <v>0.51603391079985261</v>
      </c>
      <c r="N173" s="50">
        <f>+IF(I173=0,"",'Ark1'!AB1708)</f>
        <v>0.53512843036743341</v>
      </c>
      <c r="O173" s="94">
        <f>IF(H173=0,"",'Ark1'!U1708)</f>
        <v>60.928571428571438</v>
      </c>
      <c r="P173" s="50">
        <f>IF(H173=0,"",'Ark1'!W1708)</f>
        <v>83.85</v>
      </c>
      <c r="Q173" s="110"/>
      <c r="R173" s="50">
        <f>IF(H173=0,"",'Ark1'!X1708)</f>
        <v>13.330670865124757</v>
      </c>
      <c r="S173" s="50">
        <f>IF(H173=0,"",'Ark1'!Y1708)</f>
        <v>2.491823363215969</v>
      </c>
      <c r="T173" s="50">
        <f>IF(H173=0,"",'Ark1'!Z1708)</f>
        <v>-72.046407033727988</v>
      </c>
      <c r="U173" s="85"/>
      <c r="V173" s="14">
        <f t="shared" si="20"/>
        <v>4.666666666666667</v>
      </c>
      <c r="W173" s="11">
        <f>IF(H173=0,"",'Ark1'!T1708)</f>
        <v>4</v>
      </c>
      <c r="X173" s="50">
        <f>IF(H173=0,"",'Ark1'!V1708)</f>
        <v>90.845070422535215</v>
      </c>
      <c r="Y173" s="37"/>
      <c r="Z173" s="9"/>
      <c r="AA173" s="98"/>
      <c r="AB173" s="50"/>
      <c r="AC173" s="4"/>
      <c r="AD173" s="1"/>
      <c r="AE173" s="1"/>
      <c r="AF173" s="1"/>
      <c r="AG173" s="1"/>
      <c r="AH173" s="1"/>
      <c r="AI173" s="1"/>
      <c r="AJ173" s="9"/>
      <c r="AK173"/>
    </row>
    <row r="174" spans="1:41" s="253" customFormat="1" ht="15.6">
      <c r="A174" s="37"/>
      <c r="B174" s="2">
        <f>+'Ark1'!C1709</f>
        <v>2024</v>
      </c>
      <c r="C174" s="2">
        <f>+'Ark1'!J1709</f>
        <v>171</v>
      </c>
      <c r="D174" s="2" t="str">
        <f>VLOOKUP(C174,RNR!$A$1:$B$27,2)</f>
        <v>Prima</v>
      </c>
      <c r="E174" s="2">
        <f>+'Ark1'!D1709</f>
        <v>8</v>
      </c>
      <c r="F174" s="2" t="s">
        <v>502</v>
      </c>
      <c r="G174" s="3">
        <f>+'Ark1'!Q1709</f>
        <v>3</v>
      </c>
      <c r="H174" s="267">
        <f>+'Ark1'!R1709</f>
        <v>4</v>
      </c>
      <c r="I174" s="267">
        <f>IF(H174=0,"",'Ark1'!S1709)</f>
        <v>4</v>
      </c>
      <c r="J174" s="85"/>
      <c r="K174" s="50">
        <f>IF(G174=0,"",100*H174/Måned!$G17)</f>
        <v>0.12974375608173858</v>
      </c>
      <c r="L174" s="85"/>
      <c r="M174" s="50">
        <f>+IF(H174=0,"",'Ark1'!AA1709)</f>
        <v>0.12974375608173863</v>
      </c>
      <c r="N174" s="50">
        <f>+IF(I174=0,"",'Ark1'!AB1709)</f>
        <v>0.1570114923358617</v>
      </c>
      <c r="O174" s="94">
        <f>IF(H174=0,"",'Ark1'!U1709)</f>
        <v>57.5</v>
      </c>
      <c r="P174" s="50">
        <f>IF(H174=0,"",'Ark1'!W1709)</f>
        <v>98.850000000000023</v>
      </c>
      <c r="Q174" s="110"/>
      <c r="R174" s="50">
        <f>IF(H174=0,"",'Ark1'!X1709)</f>
        <v>10.768124256340913</v>
      </c>
      <c r="S174" s="50">
        <f>IF(H174=0,"",'Ark1'!Y1709)</f>
        <v>2.9580398915498072</v>
      </c>
      <c r="T174" s="50">
        <f>IF(H174=0,"",'Ark1'!Z1709)</f>
        <v>-21.269888569179155</v>
      </c>
      <c r="U174" s="85"/>
      <c r="V174" s="14">
        <f t="shared" si="20"/>
        <v>1.3333333333333333</v>
      </c>
      <c r="W174" s="11">
        <f>IF(H174=0,"",'Ark1'!T1709)</f>
        <v>9.75</v>
      </c>
      <c r="X174" s="50">
        <f>IF(H174=0,"",'Ark1'!V1709)</f>
        <v>107.0964247020585</v>
      </c>
      <c r="Y174" s="37"/>
      <c r="Z174" s="9"/>
      <c r="AA174" s="98"/>
      <c r="AB174" s="50"/>
      <c r="AC174" s="4"/>
      <c r="AD174" s="1"/>
      <c r="AE174" s="1"/>
      <c r="AF174" s="1"/>
      <c r="AG174" s="1"/>
      <c r="AH174" s="1"/>
      <c r="AI174" s="1"/>
      <c r="AJ174" s="9"/>
      <c r="AK174"/>
    </row>
    <row r="175" spans="1:41" s="253" customFormat="1" ht="15.6">
      <c r="A175" s="37"/>
      <c r="B175" s="2">
        <f>+'Ark1'!C1710</f>
        <v>2024</v>
      </c>
      <c r="C175" s="2">
        <f>+'Ark1'!J1710</f>
        <v>171</v>
      </c>
      <c r="D175" s="2" t="str">
        <f>VLOOKUP(C175,RNR!$A$1:$B$27,2)</f>
        <v>Prima</v>
      </c>
      <c r="E175" s="2">
        <f>+'Ark1'!D1710</f>
        <v>9</v>
      </c>
      <c r="F175" s="2" t="s">
        <v>503</v>
      </c>
      <c r="G175" s="3">
        <f>+'Ark1'!Q1710</f>
        <v>2</v>
      </c>
      <c r="H175" s="267">
        <f>+'Ark1'!R1710</f>
        <v>4</v>
      </c>
      <c r="I175" s="267">
        <f>IF(H175=0,"",'Ark1'!S1710)</f>
        <v>4</v>
      </c>
      <c r="J175" s="85"/>
      <c r="K175" s="50">
        <f>IF(G175=0,"",100*H175/Måned!$G18)</f>
        <v>0.15372790161414296</v>
      </c>
      <c r="L175" s="85"/>
      <c r="M175" s="50">
        <f>+IF(H175=0,"",'Ark1'!AA1710)</f>
        <v>0.15372790161414299</v>
      </c>
      <c r="N175" s="50">
        <f>+IF(I175=0,"",'Ark1'!AB1710)</f>
        <v>0.1734345501599695</v>
      </c>
      <c r="O175" s="94">
        <f>IF(H175=0,"",'Ark1'!U1710)</f>
        <v>59.75</v>
      </c>
      <c r="P175" s="50">
        <f>IF(H175=0,"",'Ark1'!W1710)</f>
        <v>92.9</v>
      </c>
      <c r="Q175" s="110"/>
      <c r="R175" s="50">
        <f>IF(H175=0,"",'Ark1'!X1710)</f>
        <v>11.989370292054502</v>
      </c>
      <c r="S175" s="50">
        <f>IF(H175=0,"",'Ark1'!Y1710)</f>
        <v>1.9202864369671515</v>
      </c>
      <c r="T175" s="50">
        <f>IF(H175=0,"",'Ark1'!Z1710)</f>
        <v>62.328907259219022</v>
      </c>
      <c r="U175" s="85"/>
      <c r="V175" s="14">
        <f t="shared" si="20"/>
        <v>2</v>
      </c>
      <c r="W175" s="11">
        <f>IF(H175=0,"",'Ark1'!T1710)</f>
        <v>10.5</v>
      </c>
      <c r="X175" s="50">
        <f>IF(H175=0,"",'Ark1'!V1710)</f>
        <v>100.65005417118094</v>
      </c>
      <c r="Y175" s="37"/>
      <c r="Z175" s="9"/>
      <c r="AA175" s="98"/>
      <c r="AB175" s="50"/>
      <c r="AC175" s="4"/>
      <c r="AD175" s="1"/>
      <c r="AE175" s="1"/>
      <c r="AF175" s="1"/>
      <c r="AG175" s="1"/>
      <c r="AH175" s="1"/>
      <c r="AI175" s="1"/>
      <c r="AJ175" s="9"/>
      <c r="AK175"/>
    </row>
    <row r="176" spans="1:41" s="253" customFormat="1" ht="15.6">
      <c r="A176" s="37"/>
      <c r="B176" s="2">
        <f>+'Ark1'!C1711</f>
        <v>2024</v>
      </c>
      <c r="C176" s="2">
        <f>+'Ark1'!J1711</f>
        <v>171</v>
      </c>
      <c r="D176" s="2" t="str">
        <f>VLOOKUP(C176,RNR!$A$1:$B$27,2)</f>
        <v>Prima</v>
      </c>
      <c r="E176" s="2">
        <f>+'Ark1'!D1711</f>
        <v>10</v>
      </c>
      <c r="F176" s="2" t="s">
        <v>504</v>
      </c>
      <c r="G176" s="3">
        <f>+'Ark1'!Q1711</f>
        <v>2</v>
      </c>
      <c r="H176" s="267">
        <f>+'Ark1'!R1711</f>
        <v>5</v>
      </c>
      <c r="I176" s="267">
        <f>IF(H176=0,"",'Ark1'!S1711)</f>
        <v>5</v>
      </c>
      <c r="J176" s="85"/>
      <c r="K176" s="50">
        <f>IF(G176=0,"",100*H176/Måned!$G19)</f>
        <v>0.19402405898331393</v>
      </c>
      <c r="L176" s="85"/>
      <c r="M176" s="50">
        <f>+IF(H176=0,"",'Ark1'!AA1711)</f>
        <v>0.19402405898331401</v>
      </c>
      <c r="N176" s="50">
        <f>+IF(I176=0,"",'Ark1'!AB1711)</f>
        <v>0.21311262279580187</v>
      </c>
      <c r="O176" s="94">
        <f>IF(H176=0,"",'Ark1'!U1711)</f>
        <v>61.4</v>
      </c>
      <c r="P176" s="50">
        <f>IF(H176=0,"",'Ark1'!W1711)</f>
        <v>91.14</v>
      </c>
      <c r="Q176" s="110"/>
      <c r="R176" s="50">
        <f>IF(H176=0,"",'Ark1'!X1711)</f>
        <v>7.594893020971254</v>
      </c>
      <c r="S176" s="50">
        <f>IF(H176=0,"",'Ark1'!Y1711)</f>
        <v>0.80000000000009086</v>
      </c>
      <c r="T176" s="50">
        <f>IF(H176=0,"",'Ark1'!Z1711)</f>
        <v>10.928396196051638</v>
      </c>
      <c r="U176" s="85"/>
      <c r="V176" s="14">
        <f t="shared" si="20"/>
        <v>2.5</v>
      </c>
      <c r="W176" s="11">
        <f>IF(H176=0,"",'Ark1'!T1711)</f>
        <v>0</v>
      </c>
      <c r="X176" s="50">
        <f>IF(H176=0,"",'Ark1'!V1711)</f>
        <v>98.743228602383525</v>
      </c>
      <c r="Y176" s="37"/>
      <c r="Z176" s="9"/>
      <c r="AA176" s="98"/>
      <c r="AB176" s="50"/>
      <c r="AC176" s="4"/>
      <c r="AD176" s="1"/>
      <c r="AE176" s="1"/>
      <c r="AF176" s="1"/>
      <c r="AG176" s="1"/>
      <c r="AH176" s="1"/>
      <c r="AI176" s="1"/>
      <c r="AJ176" s="9"/>
      <c r="AK176"/>
    </row>
    <row r="177" spans="1:46" s="253" customFormat="1" ht="15.6">
      <c r="A177" s="37"/>
      <c r="B177" s="2">
        <f>+'Ark1'!C1712</f>
        <v>2024</v>
      </c>
      <c r="C177" s="2">
        <f>+'Ark1'!J1712</f>
        <v>171</v>
      </c>
      <c r="D177" s="2" t="str">
        <f>VLOOKUP(C177,RNR!$A$1:$B$27,2)</f>
        <v>Prima</v>
      </c>
      <c r="E177" s="2">
        <f>+'Ark1'!D1712</f>
        <v>11</v>
      </c>
      <c r="F177" s="2" t="s">
        <v>505</v>
      </c>
      <c r="G177" s="3">
        <f>+'Ark1'!Q1712</f>
        <v>2</v>
      </c>
      <c r="H177" s="267">
        <f>+'Ark1'!R1712</f>
        <v>9</v>
      </c>
      <c r="I177" s="267">
        <f>IF(H177=0,"",'Ark1'!S1712)</f>
        <v>9</v>
      </c>
      <c r="J177" s="85"/>
      <c r="K177" s="50">
        <f>IF(G177=0,"",100*H177/Måned!$G20)</f>
        <v>0.30885380919698008</v>
      </c>
      <c r="L177" s="85"/>
      <c r="M177" s="50">
        <f>+IF(H177=0,"",'Ark1'!AA1712)</f>
        <v>0.30885380919698002</v>
      </c>
      <c r="N177" s="50">
        <f>+IF(I177=0,"",'Ark1'!AB1712)</f>
        <v>0.31777730327861065</v>
      </c>
      <c r="O177" s="94">
        <f>IF(H177=0,"",'Ark1'!U1712)</f>
        <v>60.222222222222221</v>
      </c>
      <c r="P177" s="50">
        <f>IF(H177=0,"",'Ark1'!W1712)</f>
        <v>85.822222222222223</v>
      </c>
      <c r="Q177" s="110"/>
      <c r="R177" s="50">
        <f>IF(H177=0,"",'Ark1'!X1712)</f>
        <v>10.038788968327799</v>
      </c>
      <c r="S177" s="50">
        <f>IF(H177=0,"",'Ark1'!Y1712)</f>
        <v>2.2986845406196688</v>
      </c>
      <c r="T177" s="50">
        <f>IF(H177=0,"",'Ark1'!Z1712)</f>
        <v>-55.682864015057113</v>
      </c>
      <c r="U177" s="85"/>
      <c r="V177" s="14">
        <f t="shared" si="20"/>
        <v>4.5</v>
      </c>
      <c r="W177" s="11">
        <f>IF(H177=0,"",'Ark1'!T1712)</f>
        <v>6.2222222222222223</v>
      </c>
      <c r="X177" s="50">
        <f>IF(H177=0,"",'Ark1'!V1712)</f>
        <v>92.981822559287323</v>
      </c>
      <c r="Y177" s="37"/>
      <c r="Z177" s="9"/>
      <c r="AA177" s="98"/>
      <c r="AB177" s="50"/>
      <c r="AC177" s="4"/>
      <c r="AD177" s="1"/>
      <c r="AE177" s="1"/>
      <c r="AF177" s="1"/>
      <c r="AG177" s="1"/>
      <c r="AH177" s="1"/>
      <c r="AI177" s="1"/>
      <c r="AJ177" s="9"/>
      <c r="AK177"/>
    </row>
    <row r="178" spans="1:46" s="253" customFormat="1" ht="15.6">
      <c r="A178" s="37"/>
      <c r="B178" s="2">
        <f>+'Ark1'!C1713</f>
        <v>2024</v>
      </c>
      <c r="C178" s="2">
        <f>+'Ark1'!J1713</f>
        <v>171</v>
      </c>
      <c r="D178" s="2" t="str">
        <f>VLOOKUP(C178,RNR!$A$1:$B$27,2)</f>
        <v>Prima</v>
      </c>
      <c r="E178" s="2">
        <f>+'Ark1'!D1713</f>
        <v>12</v>
      </c>
      <c r="F178" s="2" t="s">
        <v>506</v>
      </c>
      <c r="G178" s="3">
        <f>+'Ark1'!Q1713</f>
        <v>2</v>
      </c>
      <c r="H178" s="267">
        <f>+'Ark1'!R1713</f>
        <v>7</v>
      </c>
      <c r="I178" s="267">
        <f>IF(H178=0,"",'Ark1'!S1713)</f>
        <v>7</v>
      </c>
      <c r="J178" s="85"/>
      <c r="K178" s="50">
        <f>IF(G178=0,"",100*H178/Måned!$G21)</f>
        <v>0.30094582975064488</v>
      </c>
      <c r="L178" s="85"/>
      <c r="M178" s="50">
        <f>+IF(H178=0,"",'Ark1'!AA1713)</f>
        <v>0.30094582975064499</v>
      </c>
      <c r="N178" s="50">
        <f>+IF(I178=0,"",'Ark1'!AB1713)</f>
        <v>0.35803926768907302</v>
      </c>
      <c r="O178" s="94">
        <f>IF(H178=0,"",'Ark1'!U1713)</f>
        <v>59.285714285714306</v>
      </c>
      <c r="P178" s="50">
        <f>IF(H178=0,"",'Ark1'!W1713)</f>
        <v>96.042857142857187</v>
      </c>
      <c r="Q178" s="110"/>
      <c r="R178" s="50">
        <f>IF(H178=0,"",'Ark1'!X1713)</f>
        <v>12.881199715959982</v>
      </c>
      <c r="S178" s="50">
        <f>IF(H178=0,"",'Ark1'!Y1713)</f>
        <v>2.4327694808466593</v>
      </c>
      <c r="T178" s="50">
        <f>IF(H178=0,"",'Ark1'!Z1713)</f>
        <v>-52.920442294606886</v>
      </c>
      <c r="U178" s="85"/>
      <c r="V178" s="14">
        <f t="shared" si="20"/>
        <v>3.5</v>
      </c>
      <c r="W178" s="11">
        <f>IF(H178=0,"",'Ark1'!T1713)</f>
        <v>6</v>
      </c>
      <c r="X178" s="50">
        <f>IF(H178=0,"",'Ark1'!V1713)</f>
        <v>104.05509982974768</v>
      </c>
      <c r="Y178" s="37"/>
      <c r="Z178" s="9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</row>
    <row r="179" spans="1:46" s="253" customFormat="1">
      <c r="A179" s="37"/>
      <c r="B179" s="37"/>
      <c r="C179" s="37"/>
      <c r="D179" s="37"/>
      <c r="E179" s="37"/>
      <c r="F179" s="37"/>
      <c r="G179" s="37"/>
      <c r="H179" s="269"/>
      <c r="I179" s="269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9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6" ht="15.6">
      <c r="A180" s="37"/>
      <c r="B180" s="2">
        <f>+'Ark1'!C1726</f>
        <v>2024</v>
      </c>
      <c r="C180" s="2">
        <f>+'Ark1'!J1726</f>
        <v>181</v>
      </c>
      <c r="D180" s="2" t="str">
        <f>VLOOKUP(C180,RNR!$A$1:$B$27,2)</f>
        <v>Horns</v>
      </c>
      <c r="E180" s="2">
        <f>+'Ark1'!D1726</f>
        <v>1</v>
      </c>
      <c r="F180" s="2" t="s">
        <v>496</v>
      </c>
      <c r="G180" s="3">
        <f>+'Ark1'!Q1726</f>
        <v>0</v>
      </c>
      <c r="H180" s="267">
        <f>+'Ark1'!R1726</f>
        <v>0</v>
      </c>
      <c r="I180" s="267" t="str">
        <f>IF(H180=0,"",'Ark1'!S1726)</f>
        <v/>
      </c>
      <c r="J180" s="85"/>
      <c r="K180" s="50" t="str">
        <f>IF(G180=0,"",100*H180/Måned!$G10)</f>
        <v/>
      </c>
      <c r="L180" s="85"/>
      <c r="M180" s="50" t="str">
        <f>+IF(H180=0,"",'Ark1'!AA1726)</f>
        <v/>
      </c>
      <c r="N180" s="50">
        <f>+IF(I180=0,"",'Ark1'!AB1726)</f>
        <v>0</v>
      </c>
      <c r="O180" s="94" t="str">
        <f>IF(H180=0,"",'Ark1'!U1726)</f>
        <v/>
      </c>
      <c r="P180" s="50" t="str">
        <f>IF(H180=0,"",'Ark1'!W1726)</f>
        <v/>
      </c>
      <c r="Q180" s="110"/>
      <c r="R180" s="50" t="str">
        <f>IF(H180=0,"",'Ark1'!X1726)</f>
        <v/>
      </c>
      <c r="S180" s="50" t="str">
        <f>IF(H180=0,"",'Ark1'!Y1726)</f>
        <v/>
      </c>
      <c r="T180" s="50" t="str">
        <f>IF(H180=0,"",'Ark1'!Z1726)</f>
        <v/>
      </c>
      <c r="U180" s="85"/>
      <c r="V180" s="14" t="str">
        <f t="shared" ref="V180:V191" si="21">+(IF(H180=0,"",I180/G180))</f>
        <v/>
      </c>
      <c r="W180" s="11" t="str">
        <f>IF(H180=0,"",'Ark1'!T1726)</f>
        <v/>
      </c>
      <c r="X180" s="50" t="str">
        <f>IF(H180=0,"",'Ark1'!V1726)</f>
        <v/>
      </c>
      <c r="Y180" s="37"/>
      <c r="AB180" s="50"/>
      <c r="AC180" s="4"/>
      <c r="AL180" s="253"/>
      <c r="AM180" s="253"/>
      <c r="AN180" s="253"/>
      <c r="AO180" s="253"/>
    </row>
    <row r="181" spans="1:46" ht="15.6">
      <c r="A181" s="37"/>
      <c r="B181" s="2">
        <f>+'Ark1'!C1727</f>
        <v>2024</v>
      </c>
      <c r="C181" s="2">
        <f>+'Ark1'!J1727</f>
        <v>181</v>
      </c>
      <c r="D181" s="2" t="str">
        <f>VLOOKUP(C181,RNR!$A$1:$B$27,2)</f>
        <v>Horns</v>
      </c>
      <c r="E181" s="2">
        <f>+'Ark1'!D1727</f>
        <v>2</v>
      </c>
      <c r="F181" s="2" t="s">
        <v>497</v>
      </c>
      <c r="G181" s="3">
        <f>+'Ark1'!Q1727</f>
        <v>0</v>
      </c>
      <c r="H181" s="267">
        <f>+'Ark1'!R1727</f>
        <v>0</v>
      </c>
      <c r="I181" s="267" t="str">
        <f>IF(H181=0,"",'Ark1'!S1727)</f>
        <v/>
      </c>
      <c r="J181" s="85"/>
      <c r="K181" s="50" t="str">
        <f>IF(G181=0,"",100*H181/Måned!$G11)</f>
        <v/>
      </c>
      <c r="L181" s="85"/>
      <c r="M181" s="50" t="str">
        <f>+IF(H181=0,"",'Ark1'!AA1727)</f>
        <v/>
      </c>
      <c r="N181" s="50">
        <f>+IF(I181=0,"",'Ark1'!AB1727)</f>
        <v>0</v>
      </c>
      <c r="O181" s="94" t="str">
        <f>IF(H181=0,"",'Ark1'!U1727)</f>
        <v/>
      </c>
      <c r="P181" s="50" t="str">
        <f>IF(H181=0,"",'Ark1'!W1727)</f>
        <v/>
      </c>
      <c r="Q181" s="110"/>
      <c r="R181" s="50" t="str">
        <f>IF(H181=0,"",'Ark1'!X1727)</f>
        <v/>
      </c>
      <c r="S181" s="50" t="str">
        <f>IF(H181=0,"",'Ark1'!Y1727)</f>
        <v/>
      </c>
      <c r="T181" s="50" t="str">
        <f>IF(H181=0,"",'Ark1'!Z1727)</f>
        <v/>
      </c>
      <c r="U181" s="85"/>
      <c r="V181" s="14" t="str">
        <f t="shared" si="21"/>
        <v/>
      </c>
      <c r="W181" s="11" t="str">
        <f>IF(H181=0,"",'Ark1'!T1727)</f>
        <v/>
      </c>
      <c r="X181" s="50" t="str">
        <f>IF(H181=0,"",'Ark1'!V1727)</f>
        <v/>
      </c>
      <c r="Y181" s="37"/>
      <c r="AB181" s="50"/>
      <c r="AC181" s="4"/>
    </row>
    <row r="182" spans="1:46" ht="15.6">
      <c r="A182" s="37"/>
      <c r="B182" s="2">
        <f>+'Ark1'!C1728</f>
        <v>2024</v>
      </c>
      <c r="C182" s="2">
        <f>+'Ark1'!J1728</f>
        <v>181</v>
      </c>
      <c r="D182" s="2" t="str">
        <f>VLOOKUP(C182,RNR!$A$1:$B$27,2)</f>
        <v>Horns</v>
      </c>
      <c r="E182" s="2">
        <f>+'Ark1'!D1728</f>
        <v>3</v>
      </c>
      <c r="F182" s="2" t="s">
        <v>498</v>
      </c>
      <c r="G182" s="3">
        <f>+'Ark1'!Q1728</f>
        <v>0</v>
      </c>
      <c r="H182" s="267">
        <f>+'Ark1'!R1728</f>
        <v>0</v>
      </c>
      <c r="I182" s="267" t="str">
        <f>IF(H182=0,"",'Ark1'!S1728)</f>
        <v/>
      </c>
      <c r="J182" s="85"/>
      <c r="K182" s="50" t="str">
        <f>IF(G182=0,"",100*H182/Måned!$G12)</f>
        <v/>
      </c>
      <c r="L182" s="85"/>
      <c r="M182" s="50" t="str">
        <f>+IF(H182=0,"",'Ark1'!AA1728)</f>
        <v/>
      </c>
      <c r="N182" s="50">
        <f>+IF(I182=0,"",'Ark1'!AB1728)</f>
        <v>0</v>
      </c>
      <c r="O182" s="94" t="str">
        <f>IF(H182=0,"",'Ark1'!U1728)</f>
        <v/>
      </c>
      <c r="P182" s="50" t="str">
        <f>IF(H182=0,"",'Ark1'!W1728)</f>
        <v/>
      </c>
      <c r="Q182" s="110"/>
      <c r="R182" s="50" t="str">
        <f>IF(H182=0,"",'Ark1'!X1728)</f>
        <v/>
      </c>
      <c r="S182" s="50" t="str">
        <f>IF(H182=0,"",'Ark1'!Y1728)</f>
        <v/>
      </c>
      <c r="T182" s="50" t="str">
        <f>IF(H182=0,"",'Ark1'!Z1728)</f>
        <v/>
      </c>
      <c r="U182" s="85"/>
      <c r="V182" s="14" t="str">
        <f t="shared" si="21"/>
        <v/>
      </c>
      <c r="W182" s="11" t="str">
        <f>IF(H182=0,"",'Ark1'!T1728)</f>
        <v/>
      </c>
      <c r="X182" s="50" t="str">
        <f>IF(H182=0,"",'Ark1'!V1728)</f>
        <v/>
      </c>
      <c r="Y182" s="37"/>
      <c r="AB182" s="50"/>
      <c r="AC182" s="4"/>
    </row>
    <row r="183" spans="1:46" ht="15.6">
      <c r="A183" s="37"/>
      <c r="B183" s="2">
        <f>+'Ark1'!C1729</f>
        <v>2024</v>
      </c>
      <c r="C183" s="2">
        <f>+'Ark1'!J1729</f>
        <v>181</v>
      </c>
      <c r="D183" s="2" t="str">
        <f>VLOOKUP(C183,RNR!$A$1:$B$27,2)</f>
        <v>Horns</v>
      </c>
      <c r="E183" s="2">
        <f>+'Ark1'!D1729</f>
        <v>4</v>
      </c>
      <c r="F183" s="2" t="s">
        <v>499</v>
      </c>
      <c r="G183" s="3">
        <f>+'Ark1'!Q1729</f>
        <v>0</v>
      </c>
      <c r="H183" s="267">
        <f>+'Ark1'!R1729</f>
        <v>0</v>
      </c>
      <c r="I183" s="267" t="str">
        <f>IF(H183=0,"",'Ark1'!S1729)</f>
        <v/>
      </c>
      <c r="J183" s="85"/>
      <c r="K183" s="50" t="str">
        <f>IF(G183=0,"",100*H183/Måned!$G13)</f>
        <v/>
      </c>
      <c r="L183" s="85"/>
      <c r="M183" s="50" t="str">
        <f>+IF(H183=0,"",'Ark1'!AA1729)</f>
        <v/>
      </c>
      <c r="N183" s="50">
        <f>+IF(I183=0,"",'Ark1'!AB1729)</f>
        <v>0</v>
      </c>
      <c r="O183" s="94" t="str">
        <f>IF(H183=0,"",'Ark1'!U1729)</f>
        <v/>
      </c>
      <c r="P183" s="50" t="str">
        <f>IF(H183=0,"",'Ark1'!W1729)</f>
        <v/>
      </c>
      <c r="Q183" s="110"/>
      <c r="R183" s="50" t="str">
        <f>IF(H183=0,"",'Ark1'!X1729)</f>
        <v/>
      </c>
      <c r="S183" s="50" t="str">
        <f>IF(H183=0,"",'Ark1'!Y1729)</f>
        <v/>
      </c>
      <c r="T183" s="50" t="str">
        <f>IF(H183=0,"",'Ark1'!Z1729)</f>
        <v/>
      </c>
      <c r="U183" s="85"/>
      <c r="V183" s="14" t="str">
        <f t="shared" si="21"/>
        <v/>
      </c>
      <c r="W183" s="11" t="str">
        <f>IF(H183=0,"",'Ark1'!T1729)</f>
        <v/>
      </c>
      <c r="X183" s="50" t="str">
        <f>IF(H183=0,"",'Ark1'!V1729)</f>
        <v/>
      </c>
      <c r="Y183" s="37"/>
      <c r="AB183" s="50"/>
      <c r="AC183" s="4"/>
    </row>
    <row r="184" spans="1:46" ht="15.6">
      <c r="A184" s="37"/>
      <c r="B184" s="2">
        <f>+'Ark1'!C1730</f>
        <v>2024</v>
      </c>
      <c r="C184" s="2">
        <f>+'Ark1'!J1730</f>
        <v>181</v>
      </c>
      <c r="D184" s="2" t="str">
        <f>VLOOKUP(C184,RNR!$A$1:$B$27,2)</f>
        <v>Horns</v>
      </c>
      <c r="E184" s="2">
        <f>+'Ark1'!D1730</f>
        <v>5</v>
      </c>
      <c r="F184" s="2" t="s">
        <v>382</v>
      </c>
      <c r="G184" s="3">
        <f>+'Ark1'!Q1730</f>
        <v>0</v>
      </c>
      <c r="H184" s="267">
        <f>+'Ark1'!R1730</f>
        <v>0</v>
      </c>
      <c r="I184" s="267" t="str">
        <f>IF(H184=0,"",'Ark1'!S1730)</f>
        <v/>
      </c>
      <c r="J184" s="85"/>
      <c r="K184" s="50" t="str">
        <f>IF(G184=0,"",100*H184/Måned!$G14)</f>
        <v/>
      </c>
      <c r="L184" s="85"/>
      <c r="M184" s="50" t="str">
        <f>+IF(H184=0,"",'Ark1'!AA1730)</f>
        <v/>
      </c>
      <c r="N184" s="50">
        <f>+IF(I184=0,"",'Ark1'!AB1730)</f>
        <v>0</v>
      </c>
      <c r="O184" s="94" t="str">
        <f>IF(H184=0,"",'Ark1'!U1730)</f>
        <v/>
      </c>
      <c r="P184" s="50" t="str">
        <f>IF(H184=0,"",'Ark1'!W1730)</f>
        <v/>
      </c>
      <c r="Q184" s="110"/>
      <c r="R184" s="50" t="str">
        <f>IF(H184=0,"",'Ark1'!X1730)</f>
        <v/>
      </c>
      <c r="S184" s="50" t="str">
        <f>IF(H184=0,"",'Ark1'!Y1730)</f>
        <v/>
      </c>
      <c r="T184" s="50" t="str">
        <f>IF(H184=0,"",'Ark1'!Z1730)</f>
        <v/>
      </c>
      <c r="U184" s="85"/>
      <c r="V184" s="14" t="str">
        <f t="shared" si="21"/>
        <v/>
      </c>
      <c r="W184" s="11" t="str">
        <f>IF(H184=0,"",'Ark1'!T1730)</f>
        <v/>
      </c>
      <c r="X184" s="50" t="str">
        <f>IF(H184=0,"",'Ark1'!V1730)</f>
        <v/>
      </c>
      <c r="Y184" s="37"/>
      <c r="AB184" s="50"/>
      <c r="AC184" s="4"/>
    </row>
    <row r="185" spans="1:46" ht="15.6">
      <c r="A185" s="37"/>
      <c r="B185" s="2">
        <f>+'Ark1'!C1731</f>
        <v>2024</v>
      </c>
      <c r="C185" s="2">
        <f>+'Ark1'!J1731</f>
        <v>181</v>
      </c>
      <c r="D185" s="2" t="str">
        <f>VLOOKUP(C185,RNR!$A$1:$B$27,2)</f>
        <v>Horns</v>
      </c>
      <c r="E185" s="2">
        <f>+'Ark1'!D1731</f>
        <v>6</v>
      </c>
      <c r="F185" s="2" t="s">
        <v>500</v>
      </c>
      <c r="G185" s="3">
        <f>+'Ark1'!Q1731</f>
        <v>0</v>
      </c>
      <c r="H185" s="267">
        <f>+'Ark1'!R1731</f>
        <v>0</v>
      </c>
      <c r="I185" s="267" t="str">
        <f>IF(H185=0,"",'Ark1'!S1731)</f>
        <v/>
      </c>
      <c r="J185" s="85"/>
      <c r="K185" s="50" t="str">
        <f>IF(G185=0,"",100*H185/Måned!$G15)</f>
        <v/>
      </c>
      <c r="L185" s="85"/>
      <c r="M185" s="50" t="str">
        <f>+IF(H185=0,"",'Ark1'!AA1731)</f>
        <v/>
      </c>
      <c r="N185" s="50">
        <f>+IF(I185=0,"",'Ark1'!AB1731)</f>
        <v>0</v>
      </c>
      <c r="O185" s="94" t="str">
        <f>IF(H185=0,"",'Ark1'!U1731)</f>
        <v/>
      </c>
      <c r="P185" s="50" t="str">
        <f>IF(H185=0,"",'Ark1'!W1731)</f>
        <v/>
      </c>
      <c r="Q185" s="110"/>
      <c r="R185" s="50" t="str">
        <f>IF(H185=0,"",'Ark1'!X1731)</f>
        <v/>
      </c>
      <c r="S185" s="50" t="str">
        <f>IF(H185=0,"",'Ark1'!Y1731)</f>
        <v/>
      </c>
      <c r="T185" s="50" t="str">
        <f>IF(H185=0,"",'Ark1'!Z1731)</f>
        <v/>
      </c>
      <c r="U185" s="85"/>
      <c r="V185" s="14" t="str">
        <f t="shared" si="21"/>
        <v/>
      </c>
      <c r="W185" s="11" t="str">
        <f>IF(H185=0,"",'Ark1'!T1731)</f>
        <v/>
      </c>
      <c r="X185" s="50" t="str">
        <f>IF(H185=0,"",'Ark1'!V1731)</f>
        <v/>
      </c>
      <c r="Y185" s="37"/>
      <c r="AB185" s="50"/>
      <c r="AC185" s="4"/>
    </row>
    <row r="186" spans="1:46" s="1" customFormat="1" ht="15.6">
      <c r="A186" s="37"/>
      <c r="B186" s="2">
        <f>+'Ark1'!C1732</f>
        <v>2024</v>
      </c>
      <c r="C186" s="2">
        <f>+'Ark1'!J1732</f>
        <v>181</v>
      </c>
      <c r="D186" s="2" t="str">
        <f>VLOOKUP(C186,RNR!$A$1:$B$27,2)</f>
        <v>Horns</v>
      </c>
      <c r="E186" s="2">
        <f>+'Ark1'!D1732</f>
        <v>7</v>
      </c>
      <c r="F186" s="2" t="s">
        <v>501</v>
      </c>
      <c r="G186" s="3">
        <f>+'Ark1'!Q1732</f>
        <v>0</v>
      </c>
      <c r="H186" s="267">
        <f>+'Ark1'!R1732</f>
        <v>0</v>
      </c>
      <c r="I186" s="267" t="str">
        <f>IF(H186=0,"",'Ark1'!S1732)</f>
        <v/>
      </c>
      <c r="J186" s="85"/>
      <c r="K186" s="50" t="str">
        <f>IF(G186=0,"",100*H186/Måned!$G16)</f>
        <v/>
      </c>
      <c r="L186" s="85"/>
      <c r="M186" s="50" t="str">
        <f>+IF(H186=0,"",'Ark1'!AA1732)</f>
        <v/>
      </c>
      <c r="N186" s="50">
        <f>+IF(I186=0,"",'Ark1'!AB1732)</f>
        <v>0</v>
      </c>
      <c r="O186" s="94" t="str">
        <f>IF(H186=0,"",'Ark1'!U1732)</f>
        <v/>
      </c>
      <c r="P186" s="50" t="str">
        <f>IF(H186=0,"",'Ark1'!W1732)</f>
        <v/>
      </c>
      <c r="Q186" s="110"/>
      <c r="R186" s="50" t="str">
        <f>IF(H186=0,"",'Ark1'!X1732)</f>
        <v/>
      </c>
      <c r="S186" s="50" t="str">
        <f>IF(H186=0,"",'Ark1'!Y1732)</f>
        <v/>
      </c>
      <c r="T186" s="50" t="str">
        <f>IF(H186=0,"",'Ark1'!Z1732)</f>
        <v/>
      </c>
      <c r="U186" s="85"/>
      <c r="V186" s="14" t="str">
        <f t="shared" si="21"/>
        <v/>
      </c>
      <c r="W186" s="11" t="str">
        <f>IF(H186=0,"",'Ark1'!T1732)</f>
        <v/>
      </c>
      <c r="X186" s="50" t="str">
        <f>IF(H186=0,"",'Ark1'!V1732)</f>
        <v/>
      </c>
      <c r="Y186" s="37"/>
      <c r="Z186" s="9"/>
      <c r="AA186" s="98"/>
      <c r="AB186" s="50"/>
      <c r="AC186" s="4"/>
      <c r="AJ186" s="9"/>
      <c r="AK186"/>
      <c r="AL186"/>
      <c r="AM186"/>
      <c r="AN186"/>
      <c r="AO186"/>
      <c r="AP186"/>
      <c r="AQ186"/>
      <c r="AR186"/>
      <c r="AS186"/>
      <c r="AT186"/>
    </row>
    <row r="187" spans="1:46" s="1" customFormat="1" ht="15.6">
      <c r="A187" s="37"/>
      <c r="B187" s="2">
        <f>+'Ark1'!C1733</f>
        <v>2024</v>
      </c>
      <c r="C187" s="2">
        <f>+'Ark1'!J1733</f>
        <v>181</v>
      </c>
      <c r="D187" s="2" t="str">
        <f>VLOOKUP(C187,RNR!$A$1:$B$27,2)</f>
        <v>Horns</v>
      </c>
      <c r="E187" s="2">
        <f>+'Ark1'!D1733</f>
        <v>8</v>
      </c>
      <c r="F187" s="2" t="s">
        <v>502</v>
      </c>
      <c r="G187" s="3">
        <f>+'Ark1'!Q1733</f>
        <v>0</v>
      </c>
      <c r="H187" s="267">
        <f>+'Ark1'!R1733</f>
        <v>0</v>
      </c>
      <c r="I187" s="267" t="str">
        <f>IF(H187=0,"",'Ark1'!S1733)</f>
        <v/>
      </c>
      <c r="J187" s="85"/>
      <c r="K187" s="50" t="str">
        <f>IF(G187=0,"",100*H187/Måned!$G17)</f>
        <v/>
      </c>
      <c r="L187" s="85"/>
      <c r="M187" s="50" t="str">
        <f>+IF(H187=0,"",'Ark1'!AA1733)</f>
        <v/>
      </c>
      <c r="N187" s="50">
        <f>+IF(I187=0,"",'Ark1'!AB1733)</f>
        <v>0</v>
      </c>
      <c r="O187" s="94" t="str">
        <f>IF(H187=0,"",'Ark1'!U1733)</f>
        <v/>
      </c>
      <c r="P187" s="50" t="str">
        <f>IF(H187=0,"",'Ark1'!W1733)</f>
        <v/>
      </c>
      <c r="Q187" s="110"/>
      <c r="R187" s="50" t="str">
        <f>IF(H187=0,"",'Ark1'!X1733)</f>
        <v/>
      </c>
      <c r="S187" s="50" t="str">
        <f>IF(H187=0,"",'Ark1'!Y1733)</f>
        <v/>
      </c>
      <c r="T187" s="50" t="str">
        <f>IF(H187=0,"",'Ark1'!Z1733)</f>
        <v/>
      </c>
      <c r="U187" s="85"/>
      <c r="V187" s="14" t="str">
        <f t="shared" si="21"/>
        <v/>
      </c>
      <c r="W187" s="11" t="str">
        <f>IF(H187=0,"",'Ark1'!T1733)</f>
        <v/>
      </c>
      <c r="X187" s="50" t="str">
        <f>IF(H187=0,"",'Ark1'!V1733)</f>
        <v/>
      </c>
      <c r="Y187" s="37"/>
      <c r="Z187" s="9"/>
      <c r="AA187" s="98"/>
      <c r="AB187" s="50"/>
      <c r="AC187" s="4"/>
      <c r="AJ187" s="9"/>
      <c r="AK187"/>
      <c r="AL187"/>
      <c r="AM187"/>
      <c r="AN187"/>
      <c r="AO187"/>
      <c r="AP187"/>
      <c r="AQ187"/>
      <c r="AR187"/>
      <c r="AS187"/>
      <c r="AT187"/>
    </row>
    <row r="188" spans="1:46" s="1" customFormat="1" ht="15.6">
      <c r="A188" s="37"/>
      <c r="B188" s="2">
        <f>+'Ark1'!C1734</f>
        <v>2024</v>
      </c>
      <c r="C188" s="2">
        <f>+'Ark1'!J1734</f>
        <v>181</v>
      </c>
      <c r="D188" s="2" t="str">
        <f>VLOOKUP(C188,RNR!$A$1:$B$27,2)</f>
        <v>Horns</v>
      </c>
      <c r="E188" s="2">
        <f>+'Ark1'!D1734</f>
        <v>9</v>
      </c>
      <c r="F188" s="2" t="s">
        <v>503</v>
      </c>
      <c r="G188" s="3">
        <f>+'Ark1'!Q1734</f>
        <v>0</v>
      </c>
      <c r="H188" s="267">
        <f>+'Ark1'!R1734</f>
        <v>0</v>
      </c>
      <c r="I188" s="267" t="str">
        <f>IF(H188=0,"",'Ark1'!S1734)</f>
        <v/>
      </c>
      <c r="J188" s="85"/>
      <c r="K188" s="50" t="str">
        <f>IF(G188=0,"",100*H188/Måned!$G18)</f>
        <v/>
      </c>
      <c r="L188" s="85"/>
      <c r="M188" s="50" t="str">
        <f>+IF(H188=0,"",'Ark1'!AA1734)</f>
        <v/>
      </c>
      <c r="N188" s="50">
        <f>+IF(I188=0,"",'Ark1'!AB1734)</f>
        <v>0</v>
      </c>
      <c r="O188" s="94" t="str">
        <f>IF(H188=0,"",'Ark1'!U1734)</f>
        <v/>
      </c>
      <c r="P188" s="50" t="str">
        <f>IF(H188=0,"",'Ark1'!W1734)</f>
        <v/>
      </c>
      <c r="Q188" s="110"/>
      <c r="R188" s="50" t="str">
        <f>IF(H188=0,"",'Ark1'!X1734)</f>
        <v/>
      </c>
      <c r="S188" s="50" t="str">
        <f>IF(H188=0,"",'Ark1'!Y1734)</f>
        <v/>
      </c>
      <c r="T188" s="50" t="str">
        <f>IF(H188=0,"",'Ark1'!Z1734)</f>
        <v/>
      </c>
      <c r="U188" s="85"/>
      <c r="V188" s="14" t="str">
        <f t="shared" si="21"/>
        <v/>
      </c>
      <c r="W188" s="11" t="str">
        <f>IF(H188=0,"",'Ark1'!T1734)</f>
        <v/>
      </c>
      <c r="X188" s="50" t="str">
        <f>IF(H188=0,"",'Ark1'!V1734)</f>
        <v/>
      </c>
      <c r="Y188" s="37"/>
      <c r="Z188" s="9"/>
      <c r="AA188" s="98"/>
      <c r="AB188" s="50"/>
      <c r="AC188" s="4"/>
      <c r="AJ188" s="9"/>
      <c r="AK188"/>
      <c r="AL188"/>
      <c r="AM188"/>
      <c r="AN188"/>
      <c r="AO188"/>
      <c r="AP188"/>
      <c r="AQ188"/>
      <c r="AR188"/>
      <c r="AS188"/>
      <c r="AT188"/>
    </row>
    <row r="189" spans="1:46" s="1" customFormat="1" ht="15.6">
      <c r="A189" s="37"/>
      <c r="B189" s="2">
        <f>+'Ark1'!C1735</f>
        <v>2024</v>
      </c>
      <c r="C189" s="2">
        <f>+'Ark1'!J1735</f>
        <v>181</v>
      </c>
      <c r="D189" s="2" t="str">
        <f>VLOOKUP(C189,RNR!$A$1:$B$27,2)</f>
        <v>Horns</v>
      </c>
      <c r="E189" s="2">
        <f>+'Ark1'!D1735</f>
        <v>10</v>
      </c>
      <c r="F189" s="2" t="s">
        <v>504</v>
      </c>
      <c r="G189" s="3">
        <f>+'Ark1'!Q1735</f>
        <v>0</v>
      </c>
      <c r="H189" s="267">
        <f>+'Ark1'!R1735</f>
        <v>0</v>
      </c>
      <c r="I189" s="267" t="str">
        <f>IF(H189=0,"",'Ark1'!S1735)</f>
        <v/>
      </c>
      <c r="J189" s="85"/>
      <c r="K189" s="50" t="str">
        <f>IF(G189=0,"",100*H189/Måned!$G19)</f>
        <v/>
      </c>
      <c r="L189" s="85"/>
      <c r="M189" s="50" t="str">
        <f>+IF(H189=0,"",'Ark1'!AA1735)</f>
        <v/>
      </c>
      <c r="N189" s="50">
        <f>+IF(I189=0,"",'Ark1'!AB1735)</f>
        <v>0</v>
      </c>
      <c r="O189" s="94" t="str">
        <f>IF(H189=0,"",'Ark1'!U1735)</f>
        <v/>
      </c>
      <c r="P189" s="50" t="str">
        <f>IF(H189=0,"",'Ark1'!W1735)</f>
        <v/>
      </c>
      <c r="Q189" s="110"/>
      <c r="R189" s="50" t="str">
        <f>IF(H189=0,"",'Ark1'!X1735)</f>
        <v/>
      </c>
      <c r="S189" s="50" t="str">
        <f>IF(H189=0,"",'Ark1'!Y1735)</f>
        <v/>
      </c>
      <c r="T189" s="50" t="str">
        <f>IF(H189=0,"",'Ark1'!Z1735)</f>
        <v/>
      </c>
      <c r="U189" s="85"/>
      <c r="V189" s="14" t="str">
        <f t="shared" si="21"/>
        <v/>
      </c>
      <c r="W189" s="11" t="str">
        <f>IF(H189=0,"",'Ark1'!T1735)</f>
        <v/>
      </c>
      <c r="X189" s="50" t="str">
        <f>IF(H189=0,"",'Ark1'!V1735)</f>
        <v/>
      </c>
      <c r="Y189" s="37"/>
      <c r="Z189" s="9"/>
      <c r="AA189" s="98"/>
      <c r="AB189" s="50"/>
      <c r="AC189" s="4"/>
      <c r="AJ189" s="9"/>
      <c r="AK189"/>
      <c r="AL189"/>
      <c r="AM189"/>
      <c r="AN189"/>
      <c r="AO189"/>
      <c r="AP189"/>
      <c r="AQ189"/>
      <c r="AR189"/>
      <c r="AS189"/>
      <c r="AT189"/>
    </row>
    <row r="190" spans="1:46" s="1" customFormat="1" ht="15.6">
      <c r="A190" s="37"/>
      <c r="B190" s="2">
        <f>+'Ark1'!C1736</f>
        <v>2024</v>
      </c>
      <c r="C190" s="2">
        <f>+'Ark1'!J1736</f>
        <v>181</v>
      </c>
      <c r="D190" s="2" t="str">
        <f>VLOOKUP(C190,RNR!$A$1:$B$27,2)</f>
        <v>Horns</v>
      </c>
      <c r="E190" s="2">
        <f>+'Ark1'!D1736</f>
        <v>11</v>
      </c>
      <c r="F190" s="2" t="s">
        <v>505</v>
      </c>
      <c r="G190" s="3">
        <f>+'Ark1'!Q1736</f>
        <v>0</v>
      </c>
      <c r="H190" s="267">
        <f>+'Ark1'!R1736</f>
        <v>0</v>
      </c>
      <c r="I190" s="267" t="str">
        <f>IF(H190=0,"",'Ark1'!S1736)</f>
        <v/>
      </c>
      <c r="J190" s="85"/>
      <c r="K190" s="50" t="str">
        <f>IF(G190=0,"",100*H190/Måned!$G20)</f>
        <v/>
      </c>
      <c r="L190" s="85"/>
      <c r="M190" s="50" t="str">
        <f>+IF(H190=0,"",'Ark1'!AA1736)</f>
        <v/>
      </c>
      <c r="N190" s="50">
        <f>+IF(I190=0,"",'Ark1'!AB1736)</f>
        <v>0</v>
      </c>
      <c r="O190" s="94" t="str">
        <f>IF(H190=0,"",'Ark1'!U1736)</f>
        <v/>
      </c>
      <c r="P190" s="50" t="str">
        <f>IF(H190=0,"",'Ark1'!W1736)</f>
        <v/>
      </c>
      <c r="Q190" s="110"/>
      <c r="R190" s="50" t="str">
        <f>IF(H190=0,"",'Ark1'!X1736)</f>
        <v/>
      </c>
      <c r="S190" s="50" t="str">
        <f>IF(H190=0,"",'Ark1'!Y1736)</f>
        <v/>
      </c>
      <c r="T190" s="50" t="str">
        <f>IF(H190=0,"",'Ark1'!Z1736)</f>
        <v/>
      </c>
      <c r="U190" s="85"/>
      <c r="V190" s="14" t="str">
        <f t="shared" si="21"/>
        <v/>
      </c>
      <c r="W190" s="11" t="str">
        <f>IF(H190=0,"",'Ark1'!T1736)</f>
        <v/>
      </c>
      <c r="X190" s="50" t="str">
        <f>IF(H190=0,"",'Ark1'!V1736)</f>
        <v/>
      </c>
      <c r="Y190" s="37"/>
      <c r="Z190" s="9"/>
      <c r="AA190" s="98"/>
      <c r="AB190" s="50"/>
      <c r="AC190" s="4"/>
      <c r="AJ190" s="9"/>
      <c r="AK190"/>
      <c r="AL190"/>
      <c r="AM190"/>
      <c r="AN190"/>
      <c r="AO190"/>
      <c r="AP190"/>
      <c r="AQ190"/>
      <c r="AR190"/>
      <c r="AS190"/>
      <c r="AT190"/>
    </row>
    <row r="191" spans="1:46" s="1" customFormat="1" ht="15.6">
      <c r="A191" s="37"/>
      <c r="B191" s="2">
        <f>+'Ark1'!C1737</f>
        <v>2024</v>
      </c>
      <c r="C191" s="2">
        <f>+'Ark1'!J1737</f>
        <v>181</v>
      </c>
      <c r="D191" s="2" t="str">
        <f>VLOOKUP(C191,RNR!$A$1:$B$27,2)</f>
        <v>Horns</v>
      </c>
      <c r="E191" s="2">
        <f>+'Ark1'!D1737</f>
        <v>12</v>
      </c>
      <c r="F191" s="2" t="s">
        <v>506</v>
      </c>
      <c r="G191" s="3">
        <f>+'Ark1'!Q1737</f>
        <v>0</v>
      </c>
      <c r="H191" s="267">
        <f>+'Ark1'!R1737</f>
        <v>0</v>
      </c>
      <c r="I191" s="267" t="str">
        <f>IF(H191=0,"",'Ark1'!S1737)</f>
        <v/>
      </c>
      <c r="J191" s="85"/>
      <c r="K191" s="50" t="str">
        <f>IF(G191=0,"",100*H191/Måned!$G21)</f>
        <v/>
      </c>
      <c r="L191" s="85"/>
      <c r="M191" s="50" t="str">
        <f>+IF(H191=0,"",'Ark1'!AA1737)</f>
        <v/>
      </c>
      <c r="N191" s="50">
        <f>+IF(I191=0,"",'Ark1'!AB1737)</f>
        <v>0</v>
      </c>
      <c r="O191" s="94" t="str">
        <f>IF(H191=0,"",'Ark1'!U1737)</f>
        <v/>
      </c>
      <c r="P191" s="50" t="str">
        <f>IF(H191=0,"",'Ark1'!W1737)</f>
        <v/>
      </c>
      <c r="Q191" s="110"/>
      <c r="R191" s="50" t="str">
        <f>IF(H191=0,"",'Ark1'!X1737)</f>
        <v/>
      </c>
      <c r="S191" s="50" t="str">
        <f>IF(H191=0,"",'Ark1'!Y1737)</f>
        <v/>
      </c>
      <c r="T191" s="50" t="str">
        <f>IF(H191=0,"",'Ark1'!Z1737)</f>
        <v/>
      </c>
      <c r="U191" s="85"/>
      <c r="V191" s="14" t="str">
        <f t="shared" si="21"/>
        <v/>
      </c>
      <c r="W191" s="11" t="str">
        <f>IF(H191=0,"",'Ark1'!T1737)</f>
        <v/>
      </c>
      <c r="X191" s="50" t="str">
        <f>IF(H191=0,"",'Ark1'!V1737)</f>
        <v/>
      </c>
      <c r="Y191" s="37"/>
      <c r="Z191" s="9"/>
      <c r="AA191" s="98"/>
      <c r="AB191" s="50"/>
      <c r="AC191" s="4"/>
      <c r="AJ191" s="9"/>
      <c r="AK191"/>
      <c r="AL191"/>
      <c r="AM191"/>
      <c r="AN191"/>
      <c r="AO191"/>
      <c r="AP191"/>
      <c r="AQ191"/>
      <c r="AR191"/>
      <c r="AS191"/>
      <c r="AT191"/>
    </row>
    <row r="192" spans="1:46" s="1" customFormat="1">
      <c r="A192" s="37"/>
      <c r="B192" s="37"/>
      <c r="C192" s="37"/>
      <c r="D192" s="37"/>
      <c r="E192" s="37"/>
      <c r="F192" s="37"/>
      <c r="G192" s="37"/>
      <c r="H192" s="269"/>
      <c r="I192" s="269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9"/>
      <c r="AA192" s="98"/>
      <c r="AB192" s="50"/>
      <c r="AC192" s="4"/>
      <c r="AJ192" s="9"/>
      <c r="AK192"/>
      <c r="AL192"/>
      <c r="AM192"/>
      <c r="AN192"/>
      <c r="AO192"/>
      <c r="AP192"/>
      <c r="AQ192"/>
      <c r="AR192"/>
      <c r="AS192"/>
      <c r="AT192"/>
    </row>
    <row r="193" spans="1:46" s="1" customFormat="1" ht="15.6">
      <c r="A193" s="37"/>
      <c r="B193" s="2">
        <f>+'Ark1'!C1738</f>
        <v>2024</v>
      </c>
      <c r="C193" s="2">
        <f>+'Ark1'!J1738</f>
        <v>470</v>
      </c>
      <c r="D193" s="2" t="str">
        <f>VLOOKUP(C193,RNR!$A$1:$B$27,2)</f>
        <v>Jens Eide</v>
      </c>
      <c r="E193" s="2">
        <f>+'Ark1'!D1738</f>
        <v>1</v>
      </c>
      <c r="F193" s="2" t="s">
        <v>496</v>
      </c>
      <c r="G193" s="3">
        <f>+'Ark1'!Q1738</f>
        <v>0</v>
      </c>
      <c r="H193" s="267">
        <f>+'Ark1'!R1738</f>
        <v>0</v>
      </c>
      <c r="I193" s="267" t="str">
        <f>IF(H193=0,"",'Ark1'!S1738)</f>
        <v/>
      </c>
      <c r="J193" s="85"/>
      <c r="K193" s="50" t="str">
        <f>IF(G193=0,"",100*H193/Måned!$G10)</f>
        <v/>
      </c>
      <c r="L193" s="85"/>
      <c r="M193" s="50" t="str">
        <f>+IF(H193=0,"",'Ark1'!AA1738)</f>
        <v/>
      </c>
      <c r="N193" s="50">
        <f>+IF(I193=0,"",'Ark1'!AB1738)</f>
        <v>0</v>
      </c>
      <c r="O193" s="94" t="str">
        <f>IF(H193=0,"",'Ark1'!U1738)</f>
        <v/>
      </c>
      <c r="P193" s="50" t="str">
        <f>IF(H193=0,"",'Ark1'!W1738)</f>
        <v/>
      </c>
      <c r="Q193" s="110"/>
      <c r="R193" s="50" t="str">
        <f>IF(H193=0,"",'Ark1'!X1738)</f>
        <v/>
      </c>
      <c r="S193" s="50" t="str">
        <f>IF(H193=0,"",'Ark1'!Y1738)</f>
        <v/>
      </c>
      <c r="T193" s="50" t="str">
        <f>IF(H193=0,"",'Ark1'!Z1738)</f>
        <v/>
      </c>
      <c r="U193" s="85"/>
      <c r="V193" s="14" t="str">
        <f t="shared" ref="V193" si="22">+(IF(H193=0,"",I193/G193))</f>
        <v/>
      </c>
      <c r="W193" s="11" t="str">
        <f>IF(H193=0,"",'Ark1'!T1738)</f>
        <v/>
      </c>
      <c r="X193" s="50" t="str">
        <f>IF(H193=0,"",'Ark1'!V1738)</f>
        <v/>
      </c>
      <c r="Y193" s="37"/>
      <c r="Z193" s="9"/>
      <c r="AA193" s="98"/>
      <c r="AB193" s="50"/>
      <c r="AC193" s="4"/>
      <c r="AJ193" s="9"/>
      <c r="AK193"/>
      <c r="AL193"/>
      <c r="AM193"/>
      <c r="AN193"/>
      <c r="AO193"/>
      <c r="AP193"/>
      <c r="AQ193"/>
      <c r="AR193"/>
      <c r="AS193"/>
      <c r="AT193"/>
    </row>
    <row r="194" spans="1:46" s="1" customFormat="1" ht="15.6">
      <c r="A194" s="37"/>
      <c r="B194" s="2">
        <f>+'Ark1'!C1739</f>
        <v>2024</v>
      </c>
      <c r="C194" s="2">
        <f>+'Ark1'!J1739</f>
        <v>470</v>
      </c>
      <c r="D194" s="2" t="str">
        <f>VLOOKUP(C194,RNR!$A$1:$B$27,2)</f>
        <v>Jens Eide</v>
      </c>
      <c r="E194" s="2">
        <f>+'Ark1'!D1739</f>
        <v>2</v>
      </c>
      <c r="F194" s="2" t="s">
        <v>497</v>
      </c>
      <c r="G194" s="3">
        <f>+'Ark1'!Q1739</f>
        <v>0</v>
      </c>
      <c r="H194" s="267">
        <f>+'Ark1'!R1739</f>
        <v>0</v>
      </c>
      <c r="I194" s="267" t="str">
        <f>IF(H194=0,"",'Ark1'!S1739)</f>
        <v/>
      </c>
      <c r="J194" s="85"/>
      <c r="K194" s="50" t="str">
        <f>IF(G194=0,"",100*H194/Måned!$G11)</f>
        <v/>
      </c>
      <c r="L194" s="85"/>
      <c r="M194" s="50" t="str">
        <f>+IF(H194=0,"",'Ark1'!AA1739)</f>
        <v/>
      </c>
      <c r="N194" s="50">
        <f>+IF(I194=0,"",'Ark1'!AB1739)</f>
        <v>0</v>
      </c>
      <c r="O194" s="94" t="str">
        <f>IF(H194=0,"",'Ark1'!U1739)</f>
        <v/>
      </c>
      <c r="P194" s="50" t="str">
        <f>IF(H194=0,"",'Ark1'!W1739)</f>
        <v/>
      </c>
      <c r="Q194" s="110"/>
      <c r="R194" s="50" t="str">
        <f>IF(H194=0,"",'Ark1'!X1739)</f>
        <v/>
      </c>
      <c r="S194" s="50" t="str">
        <f>IF(H194=0,"",'Ark1'!Y1739)</f>
        <v/>
      </c>
      <c r="T194" s="50" t="str">
        <f>IF(H194=0,"",'Ark1'!Z1739)</f>
        <v/>
      </c>
      <c r="U194" s="85"/>
      <c r="V194" s="14" t="str">
        <f t="shared" ref="V194:V204" si="23">+(IF(H194=0,"",I194/G194))</f>
        <v/>
      </c>
      <c r="W194" s="11" t="str">
        <f>IF(H194=0,"",'Ark1'!T1739)</f>
        <v/>
      </c>
      <c r="X194" s="50" t="str">
        <f>IF(H194=0,"",'Ark1'!V1739)</f>
        <v/>
      </c>
      <c r="Y194" s="37"/>
      <c r="Z194" s="9"/>
      <c r="AA194" s="98"/>
      <c r="AB194" s="50"/>
      <c r="AC194" s="4"/>
      <c r="AJ194" s="9"/>
      <c r="AK194"/>
      <c r="AL194"/>
      <c r="AM194"/>
      <c r="AN194"/>
      <c r="AO194"/>
      <c r="AP194"/>
      <c r="AQ194"/>
      <c r="AR194"/>
      <c r="AS194"/>
      <c r="AT194"/>
    </row>
    <row r="195" spans="1:46" s="1" customFormat="1" ht="15.6">
      <c r="A195" s="37"/>
      <c r="B195" s="2">
        <f>+'Ark1'!C1740</f>
        <v>2024</v>
      </c>
      <c r="C195" s="2">
        <f>+'Ark1'!J1740</f>
        <v>470</v>
      </c>
      <c r="D195" s="2" t="str">
        <f>VLOOKUP(C195,RNR!$A$1:$B$27,2)</f>
        <v>Jens Eide</v>
      </c>
      <c r="E195" s="2">
        <f>+'Ark1'!D1740</f>
        <v>3</v>
      </c>
      <c r="F195" s="2" t="s">
        <v>498</v>
      </c>
      <c r="G195" s="3">
        <f>+'Ark1'!Q1740</f>
        <v>0</v>
      </c>
      <c r="H195" s="267">
        <f>+'Ark1'!R1740</f>
        <v>0</v>
      </c>
      <c r="I195" s="267" t="str">
        <f>IF(H195=0,"",'Ark1'!S1740)</f>
        <v/>
      </c>
      <c r="J195" s="85"/>
      <c r="K195" s="50" t="str">
        <f>IF(G195=0,"",100*H195/Måned!$G12)</f>
        <v/>
      </c>
      <c r="L195" s="85"/>
      <c r="M195" s="50" t="str">
        <f>+IF(H195=0,"",'Ark1'!AA1740)</f>
        <v/>
      </c>
      <c r="N195" s="50">
        <f>+IF(I195=0,"",'Ark1'!AB1740)</f>
        <v>0</v>
      </c>
      <c r="O195" s="94" t="str">
        <f>IF(H195=0,"",'Ark1'!U1740)</f>
        <v/>
      </c>
      <c r="P195" s="50" t="str">
        <f>IF(H195=0,"",'Ark1'!W1740)</f>
        <v/>
      </c>
      <c r="Q195" s="110"/>
      <c r="R195" s="50" t="str">
        <f>IF(H195=0,"",'Ark1'!X1740)</f>
        <v/>
      </c>
      <c r="S195" s="50" t="str">
        <f>IF(H195=0,"",'Ark1'!Y1740)</f>
        <v/>
      </c>
      <c r="T195" s="50" t="str">
        <f>IF(H195=0,"",'Ark1'!Z1740)</f>
        <v/>
      </c>
      <c r="U195" s="85"/>
      <c r="V195" s="14" t="str">
        <f t="shared" si="23"/>
        <v/>
      </c>
      <c r="W195" s="11" t="str">
        <f>IF(H195=0,"",'Ark1'!T1740)</f>
        <v/>
      </c>
      <c r="X195" s="50" t="str">
        <f>IF(H195=0,"",'Ark1'!V1740)</f>
        <v/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+'Ark1'!C1741</f>
        <v>2024</v>
      </c>
      <c r="C196" s="2">
        <f>+'Ark1'!J1741</f>
        <v>470</v>
      </c>
      <c r="D196" s="2" t="str">
        <f>VLOOKUP(C196,RNR!$A$1:$B$27,2)</f>
        <v>Jens Eide</v>
      </c>
      <c r="E196" s="2">
        <f>+'Ark1'!D1741</f>
        <v>4</v>
      </c>
      <c r="F196" s="2" t="s">
        <v>499</v>
      </c>
      <c r="G196" s="3">
        <f>+'Ark1'!Q1741</f>
        <v>0</v>
      </c>
      <c r="H196" s="267">
        <f>+'Ark1'!R1741</f>
        <v>0</v>
      </c>
      <c r="I196" s="267" t="str">
        <f>IF(H196=0,"",'Ark1'!S1741)</f>
        <v/>
      </c>
      <c r="J196" s="85"/>
      <c r="K196" s="50" t="str">
        <f>IF(G196=0,"",100*H196/Måned!$G13)</f>
        <v/>
      </c>
      <c r="L196" s="85"/>
      <c r="M196" s="50" t="str">
        <f>+IF(H196=0,"",'Ark1'!AA1741)</f>
        <v/>
      </c>
      <c r="N196" s="50">
        <f>+IF(I196=0,"",'Ark1'!AB1741)</f>
        <v>0</v>
      </c>
      <c r="O196" s="94" t="str">
        <f>IF(H196=0,"",'Ark1'!U1741)</f>
        <v/>
      </c>
      <c r="P196" s="50" t="str">
        <f>IF(H196=0,"",'Ark1'!W1741)</f>
        <v/>
      </c>
      <c r="Q196" s="110"/>
      <c r="R196" s="50" t="str">
        <f>IF(H196=0,"",'Ark1'!X1741)</f>
        <v/>
      </c>
      <c r="S196" s="50" t="str">
        <f>IF(H196=0,"",'Ark1'!Y1741)</f>
        <v/>
      </c>
      <c r="T196" s="50" t="str">
        <f>IF(H196=0,"",'Ark1'!Z1741)</f>
        <v/>
      </c>
      <c r="U196" s="85"/>
      <c r="V196" s="14" t="str">
        <f t="shared" si="23"/>
        <v/>
      </c>
      <c r="W196" s="11" t="str">
        <f>IF(H196=0,"",'Ark1'!T1741)</f>
        <v/>
      </c>
      <c r="X196" s="50" t="str">
        <f>IF(H196=0,"",'Ark1'!V1741)</f>
        <v/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+'Ark1'!C1742</f>
        <v>2024</v>
      </c>
      <c r="C197" s="2">
        <f>+'Ark1'!J1742</f>
        <v>470</v>
      </c>
      <c r="D197" s="2" t="str">
        <f>VLOOKUP(C197,RNR!$A$1:$B$27,2)</f>
        <v>Jens Eide</v>
      </c>
      <c r="E197" s="2">
        <f>+'Ark1'!D1742</f>
        <v>5</v>
      </c>
      <c r="F197" s="2" t="s">
        <v>382</v>
      </c>
      <c r="G197" s="3">
        <f>+'Ark1'!Q1742</f>
        <v>0</v>
      </c>
      <c r="H197" s="267">
        <f>+'Ark1'!R1742</f>
        <v>0</v>
      </c>
      <c r="I197" s="267" t="str">
        <f>IF(H197=0,"",'Ark1'!S1742)</f>
        <v/>
      </c>
      <c r="J197" s="85"/>
      <c r="K197" s="50" t="str">
        <f>IF(G197=0,"",100*H197/Måned!$G14)</f>
        <v/>
      </c>
      <c r="L197" s="85"/>
      <c r="M197" s="50" t="str">
        <f>+IF(H197=0,"",'Ark1'!AA1742)</f>
        <v/>
      </c>
      <c r="N197" s="50">
        <f>+IF(I197=0,"",'Ark1'!AB1742)</f>
        <v>0</v>
      </c>
      <c r="O197" s="94" t="str">
        <f>IF(H197=0,"",'Ark1'!U1742)</f>
        <v/>
      </c>
      <c r="P197" s="50" t="str">
        <f>IF(H197=0,"",'Ark1'!W1742)</f>
        <v/>
      </c>
      <c r="Q197" s="110"/>
      <c r="R197" s="50" t="str">
        <f>IF(H197=0,"",'Ark1'!X1742)</f>
        <v/>
      </c>
      <c r="S197" s="50" t="str">
        <f>IF(H197=0,"",'Ark1'!Y1742)</f>
        <v/>
      </c>
      <c r="T197" s="50" t="str">
        <f>IF(H197=0,"",'Ark1'!Z1742)</f>
        <v/>
      </c>
      <c r="U197" s="85"/>
      <c r="V197" s="14" t="str">
        <f t="shared" si="23"/>
        <v/>
      </c>
      <c r="W197" s="11" t="str">
        <f>IF(H197=0,"",'Ark1'!T1742)</f>
        <v/>
      </c>
      <c r="X197" s="50" t="str">
        <f>IF(H197=0,"",'Ark1'!V1742)</f>
        <v/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+'Ark1'!C1743</f>
        <v>2024</v>
      </c>
      <c r="C198" s="2">
        <f>+'Ark1'!J1743</f>
        <v>470</v>
      </c>
      <c r="D198" s="2" t="str">
        <f>VLOOKUP(C198,RNR!$A$1:$B$27,2)</f>
        <v>Jens Eide</v>
      </c>
      <c r="E198" s="2">
        <f>+'Ark1'!D1743</f>
        <v>6</v>
      </c>
      <c r="F198" s="2" t="s">
        <v>500</v>
      </c>
      <c r="G198" s="3">
        <f>+'Ark1'!Q1743</f>
        <v>0</v>
      </c>
      <c r="H198" s="267">
        <f>+'Ark1'!R1743</f>
        <v>0</v>
      </c>
      <c r="I198" s="267" t="str">
        <f>IF(H198=0,"",'Ark1'!S1743)</f>
        <v/>
      </c>
      <c r="J198" s="85"/>
      <c r="K198" s="50" t="str">
        <f>IF(G198=0,"",100*H198/Måned!$G15)</f>
        <v/>
      </c>
      <c r="L198" s="85"/>
      <c r="M198" s="50" t="str">
        <f>+IF(H198=0,"",'Ark1'!AA1743)</f>
        <v/>
      </c>
      <c r="N198" s="50">
        <f>+IF(I198=0,"",'Ark1'!AB1743)</f>
        <v>0</v>
      </c>
      <c r="O198" s="94" t="str">
        <f>IF(H198=0,"",'Ark1'!U1743)</f>
        <v/>
      </c>
      <c r="P198" s="50" t="str">
        <f>IF(H198=0,"",'Ark1'!W1743)</f>
        <v/>
      </c>
      <c r="Q198" s="110"/>
      <c r="R198" s="50" t="str">
        <f>IF(H198=0,"",'Ark1'!X1743)</f>
        <v/>
      </c>
      <c r="S198" s="50" t="str">
        <f>IF(H198=0,"",'Ark1'!Y1743)</f>
        <v/>
      </c>
      <c r="T198" s="50" t="str">
        <f>IF(H198=0,"",'Ark1'!Z1743)</f>
        <v/>
      </c>
      <c r="U198" s="85"/>
      <c r="V198" s="14" t="str">
        <f t="shared" si="23"/>
        <v/>
      </c>
      <c r="W198" s="11" t="str">
        <f>IF(H198=0,"",'Ark1'!T1743)</f>
        <v/>
      </c>
      <c r="X198" s="50" t="str">
        <f>IF(H198=0,"",'Ark1'!V1743)</f>
        <v/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+'Ark1'!C1744</f>
        <v>2024</v>
      </c>
      <c r="C199" s="2">
        <f>+'Ark1'!J1744</f>
        <v>470</v>
      </c>
      <c r="D199" s="2" t="str">
        <f>VLOOKUP(C199,RNR!$A$1:$B$27,2)</f>
        <v>Jens Eide</v>
      </c>
      <c r="E199" s="2">
        <f>+'Ark1'!D1744</f>
        <v>7</v>
      </c>
      <c r="F199" s="2" t="s">
        <v>501</v>
      </c>
      <c r="G199" s="3">
        <f>+'Ark1'!Q1744</f>
        <v>0</v>
      </c>
      <c r="H199" s="267">
        <f>+'Ark1'!R1744</f>
        <v>0</v>
      </c>
      <c r="I199" s="267" t="str">
        <f>IF(H199=0,"",'Ark1'!S1744)</f>
        <v/>
      </c>
      <c r="J199" s="85"/>
      <c r="K199" s="50" t="str">
        <f>IF(G199=0,"",100*H199/Måned!$G16)</f>
        <v/>
      </c>
      <c r="L199" s="85"/>
      <c r="M199" s="50" t="str">
        <f>+IF(H199=0,"",'Ark1'!AA1744)</f>
        <v/>
      </c>
      <c r="N199" s="50">
        <f>+IF(I199=0,"",'Ark1'!AB1744)</f>
        <v>0</v>
      </c>
      <c r="O199" s="94" t="str">
        <f>IF(H199=0,"",'Ark1'!U1744)</f>
        <v/>
      </c>
      <c r="P199" s="50" t="str">
        <f>IF(H199=0,"",'Ark1'!W1744)</f>
        <v/>
      </c>
      <c r="Q199" s="110"/>
      <c r="R199" s="50" t="str">
        <f>IF(H199=0,"",'Ark1'!X1744)</f>
        <v/>
      </c>
      <c r="S199" s="50" t="str">
        <f>IF(H199=0,"",'Ark1'!Y1744)</f>
        <v/>
      </c>
      <c r="T199" s="50" t="str">
        <f>IF(H199=0,"",'Ark1'!Z1744)</f>
        <v/>
      </c>
      <c r="U199" s="85"/>
      <c r="V199" s="14" t="str">
        <f t="shared" si="23"/>
        <v/>
      </c>
      <c r="W199" s="11" t="str">
        <f>IF(H199=0,"",'Ark1'!T1744)</f>
        <v/>
      </c>
      <c r="X199" s="50" t="str">
        <f>IF(H199=0,"",'Ark1'!V1744)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+'Ark1'!C1745</f>
        <v>2024</v>
      </c>
      <c r="C200" s="2">
        <f>+'Ark1'!J1745</f>
        <v>470</v>
      </c>
      <c r="D200" s="2" t="str">
        <f>VLOOKUP(C200,RNR!$A$1:$B$27,2)</f>
        <v>Jens Eide</v>
      </c>
      <c r="E200" s="2">
        <f>+'Ark1'!D1745</f>
        <v>8</v>
      </c>
      <c r="F200" s="2" t="s">
        <v>502</v>
      </c>
      <c r="G200" s="3">
        <f>+'Ark1'!Q1745</f>
        <v>0</v>
      </c>
      <c r="H200" s="267">
        <f>+'Ark1'!R1745</f>
        <v>0</v>
      </c>
      <c r="I200" s="267" t="str">
        <f>IF(H200=0,"",'Ark1'!S1745)</f>
        <v/>
      </c>
      <c r="J200" s="85"/>
      <c r="K200" s="50" t="str">
        <f>IF(G200=0,"",100*H200/Måned!$G17)</f>
        <v/>
      </c>
      <c r="L200" s="85"/>
      <c r="M200" s="50" t="str">
        <f>+IF(H200=0,"",'Ark1'!AA1745)</f>
        <v/>
      </c>
      <c r="N200" s="50">
        <f>+IF(I200=0,"",'Ark1'!AB1745)</f>
        <v>0</v>
      </c>
      <c r="O200" s="94" t="str">
        <f>IF(H200=0,"",'Ark1'!U1745)</f>
        <v/>
      </c>
      <c r="P200" s="50" t="str">
        <f>IF(H200=0,"",'Ark1'!W1745)</f>
        <v/>
      </c>
      <c r="Q200" s="110"/>
      <c r="R200" s="50" t="str">
        <f>IF(H200=0,"",'Ark1'!X1745)</f>
        <v/>
      </c>
      <c r="S200" s="50" t="str">
        <f>IF(H200=0,"",'Ark1'!Y1745)</f>
        <v/>
      </c>
      <c r="T200" s="50" t="str">
        <f>IF(H200=0,"",'Ark1'!Z1745)</f>
        <v/>
      </c>
      <c r="U200" s="85"/>
      <c r="V200" s="14" t="str">
        <f t="shared" si="23"/>
        <v/>
      </c>
      <c r="W200" s="11" t="str">
        <f>IF(H200=0,"",'Ark1'!T1745)</f>
        <v/>
      </c>
      <c r="X200" s="50" t="str">
        <f>IF(H200=0,"",'Ark1'!V1745)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+'Ark1'!C1746</f>
        <v>2024</v>
      </c>
      <c r="C201" s="2">
        <f>+'Ark1'!J1746</f>
        <v>470</v>
      </c>
      <c r="D201" s="2" t="str">
        <f>VLOOKUP(C201,RNR!$A$1:$B$27,2)</f>
        <v>Jens Eide</v>
      </c>
      <c r="E201" s="2">
        <f>+'Ark1'!D1746</f>
        <v>9</v>
      </c>
      <c r="F201" s="2" t="s">
        <v>503</v>
      </c>
      <c r="G201" s="3">
        <f>+'Ark1'!Q1746</f>
        <v>0</v>
      </c>
      <c r="H201" s="267">
        <f>+'Ark1'!R1746</f>
        <v>0</v>
      </c>
      <c r="I201" s="267" t="str">
        <f>IF(H201=0,"",'Ark1'!S1746)</f>
        <v/>
      </c>
      <c r="J201" s="85"/>
      <c r="K201" s="50" t="str">
        <f>IF(G201=0,"",100*H201/Måned!$G18)</f>
        <v/>
      </c>
      <c r="L201" s="85"/>
      <c r="M201" s="50" t="str">
        <f>+IF(H201=0,"",'Ark1'!AA1746)</f>
        <v/>
      </c>
      <c r="N201" s="50">
        <f>+IF(I201=0,"",'Ark1'!AB1746)</f>
        <v>0</v>
      </c>
      <c r="O201" s="94" t="str">
        <f>IF(H201=0,"",'Ark1'!U1746)</f>
        <v/>
      </c>
      <c r="P201" s="50" t="str">
        <f>IF(H201=0,"",'Ark1'!W1746)</f>
        <v/>
      </c>
      <c r="Q201" s="110"/>
      <c r="R201" s="50" t="str">
        <f>IF(H201=0,"",'Ark1'!X1746)</f>
        <v/>
      </c>
      <c r="S201" s="50" t="str">
        <f>IF(H201=0,"",'Ark1'!Y1746)</f>
        <v/>
      </c>
      <c r="T201" s="50" t="str">
        <f>IF(H201=0,"",'Ark1'!Z1746)</f>
        <v/>
      </c>
      <c r="U201" s="85"/>
      <c r="V201" s="14" t="str">
        <f t="shared" si="23"/>
        <v/>
      </c>
      <c r="W201" s="11" t="str">
        <f>IF(H201=0,"",'Ark1'!T1746)</f>
        <v/>
      </c>
      <c r="X201" s="50" t="str">
        <f>IF(H201=0,"",'Ark1'!V1746)</f>
        <v/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+'Ark1'!C1747</f>
        <v>2024</v>
      </c>
      <c r="C202" s="2">
        <f>+'Ark1'!J1747</f>
        <v>470</v>
      </c>
      <c r="D202" s="2" t="str">
        <f>VLOOKUP(C202,RNR!$A$1:$B$27,2)</f>
        <v>Jens Eide</v>
      </c>
      <c r="E202" s="2">
        <f>+'Ark1'!D1747</f>
        <v>10</v>
      </c>
      <c r="F202" s="2" t="s">
        <v>504</v>
      </c>
      <c r="G202" s="3">
        <f>+'Ark1'!Q1747</f>
        <v>0</v>
      </c>
      <c r="H202" s="267">
        <f>+'Ark1'!R1747</f>
        <v>0</v>
      </c>
      <c r="I202" s="267" t="str">
        <f>IF(H202=0,"",'Ark1'!S1747)</f>
        <v/>
      </c>
      <c r="J202" s="85"/>
      <c r="K202" s="50" t="str">
        <f>IF(G202=0,"",100*H202/Måned!$G19)</f>
        <v/>
      </c>
      <c r="L202" s="85"/>
      <c r="M202" s="50" t="str">
        <f>+IF(H202=0,"",'Ark1'!AA1747)</f>
        <v/>
      </c>
      <c r="N202" s="50">
        <f>+IF(I202=0,"",'Ark1'!AB1747)</f>
        <v>0</v>
      </c>
      <c r="O202" s="94" t="str">
        <f>IF(H202=0,"",'Ark1'!U1747)</f>
        <v/>
      </c>
      <c r="P202" s="50" t="str">
        <f>IF(H202=0,"",'Ark1'!W1747)</f>
        <v/>
      </c>
      <c r="Q202" s="110"/>
      <c r="R202" s="50" t="str">
        <f>IF(H202=0,"",'Ark1'!X1747)</f>
        <v/>
      </c>
      <c r="S202" s="50" t="str">
        <f>IF(H202=0,"",'Ark1'!Y1747)</f>
        <v/>
      </c>
      <c r="T202" s="50" t="str">
        <f>IF(H202=0,"",'Ark1'!Z1747)</f>
        <v/>
      </c>
      <c r="U202" s="85"/>
      <c r="V202" s="14" t="str">
        <f t="shared" si="23"/>
        <v/>
      </c>
      <c r="W202" s="11" t="str">
        <f>IF(H202=0,"",'Ark1'!T1747)</f>
        <v/>
      </c>
      <c r="X202" s="50" t="str">
        <f>IF(H202=0,"",'Ark1'!V1747)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+'Ark1'!C1748</f>
        <v>2024</v>
      </c>
      <c r="C203" s="2">
        <f>+'Ark1'!J1748</f>
        <v>470</v>
      </c>
      <c r="D203" s="2" t="str">
        <f>VLOOKUP(C203,RNR!$A$1:$B$27,2)</f>
        <v>Jens Eide</v>
      </c>
      <c r="E203" s="2">
        <f>+'Ark1'!D1748</f>
        <v>11</v>
      </c>
      <c r="F203" s="2" t="s">
        <v>505</v>
      </c>
      <c r="G203" s="3">
        <f>+'Ark1'!Q1748</f>
        <v>0</v>
      </c>
      <c r="H203" s="267">
        <f>+'Ark1'!R1748</f>
        <v>0</v>
      </c>
      <c r="I203" s="267" t="str">
        <f>IF(H203=0,"",'Ark1'!S1748)</f>
        <v/>
      </c>
      <c r="J203" s="85"/>
      <c r="K203" s="50" t="str">
        <f>IF(G203=0,"",100*H203/Måned!$G20)</f>
        <v/>
      </c>
      <c r="L203" s="85"/>
      <c r="M203" s="50" t="str">
        <f>+IF(H203=0,"",'Ark1'!AA1748)</f>
        <v/>
      </c>
      <c r="N203" s="50">
        <f>+IF(I203=0,"",'Ark1'!AB1748)</f>
        <v>0</v>
      </c>
      <c r="O203" s="94" t="str">
        <f>IF(H203=0,"",'Ark1'!U1748)</f>
        <v/>
      </c>
      <c r="P203" s="50" t="str">
        <f>IF(H203=0,"",'Ark1'!W1748)</f>
        <v/>
      </c>
      <c r="Q203" s="110"/>
      <c r="R203" s="50" t="str">
        <f>IF(H203=0,"",'Ark1'!X1748)</f>
        <v/>
      </c>
      <c r="S203" s="50" t="str">
        <f>IF(H203=0,"",'Ark1'!Y1748)</f>
        <v/>
      </c>
      <c r="T203" s="50" t="str">
        <f>IF(H203=0,"",'Ark1'!Z1748)</f>
        <v/>
      </c>
      <c r="U203" s="85"/>
      <c r="V203" s="14" t="str">
        <f t="shared" si="23"/>
        <v/>
      </c>
      <c r="W203" s="11" t="str">
        <f>IF(H203=0,"",'Ark1'!T1748)</f>
        <v/>
      </c>
      <c r="X203" s="50" t="str">
        <f>IF(H203=0,"",'Ark1'!V1748)</f>
        <v/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+'Ark1'!C1749</f>
        <v>2024</v>
      </c>
      <c r="C204" s="2">
        <f>+'Ark1'!J1749</f>
        <v>470</v>
      </c>
      <c r="D204" s="2" t="str">
        <f>VLOOKUP(C204,RNR!$A$1:$B$27,2)</f>
        <v>Jens Eide</v>
      </c>
      <c r="E204" s="2">
        <f>+'Ark1'!D1749</f>
        <v>12</v>
      </c>
      <c r="F204" s="2" t="s">
        <v>506</v>
      </c>
      <c r="G204" s="3">
        <f>+'Ark1'!Q1749</f>
        <v>0</v>
      </c>
      <c r="H204" s="267">
        <f>+'Ark1'!R1749</f>
        <v>0</v>
      </c>
      <c r="I204" s="267" t="str">
        <f>IF(H204=0,"",'Ark1'!S1749)</f>
        <v/>
      </c>
      <c r="J204" s="85"/>
      <c r="K204" s="50" t="str">
        <f>IF(G204=0,"",100*H204/Måned!$G21)</f>
        <v/>
      </c>
      <c r="L204" s="85"/>
      <c r="M204" s="50" t="str">
        <f>+IF(H204=0,"",'Ark1'!AA1749)</f>
        <v/>
      </c>
      <c r="N204" s="50">
        <f>+IF(I204=0,"",'Ark1'!AB1749)</f>
        <v>0</v>
      </c>
      <c r="O204" s="94" t="str">
        <f>IF(H204=0,"",'Ark1'!U1749)</f>
        <v/>
      </c>
      <c r="P204" s="50" t="str">
        <f>IF(H204=0,"",'Ark1'!W1749)</f>
        <v/>
      </c>
      <c r="Q204" s="110"/>
      <c r="R204" s="50" t="str">
        <f>IF(H204=0,"",'Ark1'!X1749)</f>
        <v/>
      </c>
      <c r="S204" s="50" t="str">
        <f>IF(H204=0,"",'Ark1'!Y1749)</f>
        <v/>
      </c>
      <c r="T204" s="50" t="str">
        <f>IF(H204=0,"",'Ark1'!Z1749)</f>
        <v/>
      </c>
      <c r="U204" s="85"/>
      <c r="V204" s="14" t="str">
        <f t="shared" si="23"/>
        <v/>
      </c>
      <c r="W204" s="11" t="str">
        <f>IF(H204=0,"",'Ark1'!T1749)</f>
        <v/>
      </c>
      <c r="X204" s="50" t="str">
        <f>IF(H204=0,"",'Ark1'!V1749)</f>
        <v/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>
      <c r="A205" s="37"/>
      <c r="B205" s="37"/>
      <c r="C205" s="37"/>
      <c r="D205" s="37"/>
      <c r="E205" s="37"/>
      <c r="F205" s="37"/>
      <c r="G205" s="37"/>
      <c r="H205" s="269"/>
      <c r="I205" s="269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+'Ark1'!C1750</f>
        <v>2024</v>
      </c>
      <c r="C206" s="2">
        <f>+'Ark1'!J1750</f>
        <v>643</v>
      </c>
      <c r="D206" s="2" t="str">
        <f>VLOOKUP(C206,RNR!$A$1:$B$27,2)</f>
        <v>Bjerka</v>
      </c>
      <c r="E206" s="2">
        <f>+'Ark1'!D1750</f>
        <v>1</v>
      </c>
      <c r="F206" s="2" t="s">
        <v>496</v>
      </c>
      <c r="G206" s="3">
        <f>+'Ark1'!Q1750</f>
        <v>4</v>
      </c>
      <c r="H206" s="267">
        <f>+'Ark1'!R1750</f>
        <v>209</v>
      </c>
      <c r="I206" s="267">
        <f>IF(H206=0,"",'Ark1'!S1750)</f>
        <v>209</v>
      </c>
      <c r="J206" s="85"/>
      <c r="K206" s="50">
        <f>IF(G206=0,"",100*H206/Måned!$G10)</f>
        <v>7.8335832083958019</v>
      </c>
      <c r="L206" s="85"/>
      <c r="M206" s="50">
        <f>+IF(H206=0,"",'Ark1'!AA1750)</f>
        <v>7.8335832083958019</v>
      </c>
      <c r="N206" s="50">
        <f>+IF(I206=0,"",'Ark1'!AB1750)</f>
        <v>7.6126314107117485</v>
      </c>
      <c r="O206" s="94">
        <f>IF(H206=0,"",'Ark1'!U1750)</f>
        <v>61.45933014354069</v>
      </c>
      <c r="P206" s="50">
        <f>IF(H206=0,"",'Ark1'!W1750)</f>
        <v>82.044497607655501</v>
      </c>
      <c r="Q206" s="110"/>
      <c r="R206" s="50">
        <f>IF(H206=0,"",'Ark1'!X1750)</f>
        <v>8.5699977869410215</v>
      </c>
      <c r="S206" s="50">
        <f>IF(H206=0,"",'Ark1'!Y1750)</f>
        <v>1.8352011300280124</v>
      </c>
      <c r="T206" s="50">
        <f>IF(H206=0,"",'Ark1'!Z1750)</f>
        <v>-24.549784179987796</v>
      </c>
      <c r="U206" s="85"/>
      <c r="V206" s="14">
        <f t="shared" ref="V206:V217" si="24">+(IF(H206=0,"",I206/G206))</f>
        <v>52.25</v>
      </c>
      <c r="W206" s="11">
        <f>IF(H206=0,"",'Ark1'!T1750)</f>
        <v>2.0622009569377995</v>
      </c>
      <c r="X206" s="50">
        <f>IF(H206=0,"",'Ark1'!V1750)</f>
        <v>88.88894648716736</v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+'Ark1'!C1751</f>
        <v>2024</v>
      </c>
      <c r="C207" s="2">
        <f>+'Ark1'!J1751</f>
        <v>643</v>
      </c>
      <c r="D207" s="2" t="str">
        <f>VLOOKUP(C207,RNR!$A$1:$B$27,2)</f>
        <v>Bjerka</v>
      </c>
      <c r="E207" s="2">
        <f>+'Ark1'!D1751</f>
        <v>2</v>
      </c>
      <c r="F207" s="2" t="s">
        <v>497</v>
      </c>
      <c r="G207" s="3">
        <f>+'Ark1'!Q1751</f>
        <v>4</v>
      </c>
      <c r="H207" s="267">
        <f>+'Ark1'!R1751</f>
        <v>184</v>
      </c>
      <c r="I207" s="267">
        <f>IF(H207=0,"",'Ark1'!S1751)</f>
        <v>184</v>
      </c>
      <c r="J207" s="85"/>
      <c r="K207" s="50">
        <f>IF(G207=0,"",100*H207/Måned!$G11)</f>
        <v>8.554160855416086</v>
      </c>
      <c r="L207" s="85"/>
      <c r="M207" s="50">
        <f>+IF(H207=0,"",'Ark1'!AA1751)</f>
        <v>8.554160855416086</v>
      </c>
      <c r="N207" s="50">
        <f>+IF(I207=0,"",'Ark1'!AB1751)</f>
        <v>7.9959662252646817</v>
      </c>
      <c r="O207" s="94">
        <f>IF(H207=0,"",'Ark1'!U1751)</f>
        <v>60.836956521739133</v>
      </c>
      <c r="P207" s="50">
        <f>IF(H207=0,"",'Ark1'!W1751)</f>
        <v>77.523369565217379</v>
      </c>
      <c r="Q207" s="110"/>
      <c r="R207" s="50">
        <f>IF(H207=0,"",'Ark1'!X1751)</f>
        <v>7.9754615209476656</v>
      </c>
      <c r="S207" s="50">
        <f>IF(H207=0,"",'Ark1'!Y1751)</f>
        <v>2.2519420310373746</v>
      </c>
      <c r="T207" s="50">
        <f>IF(H207=0,"",'Ark1'!Z1751)</f>
        <v>-38.732786947459935</v>
      </c>
      <c r="U207" s="85"/>
      <c r="V207" s="14">
        <f t="shared" si="24"/>
        <v>46</v>
      </c>
      <c r="W207" s="11">
        <f>IF(H207=0,"",'Ark1'!T1751)</f>
        <v>3.4673913043478262</v>
      </c>
      <c r="X207" s="50">
        <f>IF(H207=0,"",'Ark1'!V1751)</f>
        <v>83.99064958311736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 s="1" customFormat="1" ht="15.6">
      <c r="A208" s="37"/>
      <c r="B208" s="2">
        <f>+'Ark1'!C1752</f>
        <v>2024</v>
      </c>
      <c r="C208" s="2">
        <f>+'Ark1'!J1752</f>
        <v>643</v>
      </c>
      <c r="D208" s="2" t="str">
        <f>VLOOKUP(C208,RNR!$A$1:$B$27,2)</f>
        <v>Bjerka</v>
      </c>
      <c r="E208" s="2">
        <f>+'Ark1'!D1752</f>
        <v>3</v>
      </c>
      <c r="F208" s="2" t="s">
        <v>498</v>
      </c>
      <c r="G208" s="3">
        <f>+'Ark1'!Q1752</f>
        <v>3</v>
      </c>
      <c r="H208" s="267">
        <f>+'Ark1'!R1752</f>
        <v>245</v>
      </c>
      <c r="I208" s="267">
        <f>IF(H208=0,"",'Ark1'!S1752)</f>
        <v>245</v>
      </c>
      <c r="J208" s="85"/>
      <c r="K208" s="50">
        <f>IF(G208=0,"",100*H208/Måned!$G12)</f>
        <v>9.9270664505672617</v>
      </c>
      <c r="L208" s="85"/>
      <c r="M208" s="50">
        <f>+IF(H208=0,"",'Ark1'!AA1752)</f>
        <v>9.9270664505672617</v>
      </c>
      <c r="N208" s="50">
        <f>+IF(I208=0,"",'Ark1'!AB1752)</f>
        <v>9.3202330070484454</v>
      </c>
      <c r="O208" s="94">
        <f>IF(H208=0,"",'Ark1'!U1752)</f>
        <v>61.330612244897935</v>
      </c>
      <c r="P208" s="50">
        <f>IF(H208=0,"",'Ark1'!W1752)</f>
        <v>77.746530612244896</v>
      </c>
      <c r="Q208" s="110"/>
      <c r="R208" s="50">
        <f>IF(H208=0,"",'Ark1'!X1752)</f>
        <v>5.8432342005547282</v>
      </c>
      <c r="S208" s="50">
        <f>IF(H208=0,"",'Ark1'!Y1752)</f>
        <v>1.7753647606393252</v>
      </c>
      <c r="T208" s="50">
        <f>IF(H208=0,"",'Ark1'!Z1752)</f>
        <v>-30.542547544789688</v>
      </c>
      <c r="U208" s="85"/>
      <c r="V208" s="14">
        <f t="shared" si="24"/>
        <v>81.666666666666671</v>
      </c>
      <c r="W208" s="11">
        <f>IF(H208=0,"",'Ark1'!T1752)</f>
        <v>2.2285714285714282</v>
      </c>
      <c r="X208" s="50">
        <f>IF(H208=0,"",'Ark1'!V1752)</f>
        <v>84.232427532226268</v>
      </c>
      <c r="Y208" s="37"/>
      <c r="Z208" s="9"/>
      <c r="AA208" s="98"/>
      <c r="AB208" s="50"/>
      <c r="AC208" s="4"/>
      <c r="AJ208" s="9"/>
      <c r="AK208"/>
      <c r="AL208"/>
      <c r="AM208"/>
      <c r="AN208"/>
      <c r="AO208"/>
      <c r="AP208"/>
      <c r="AQ208"/>
      <c r="AR208"/>
      <c r="AS208"/>
      <c r="AT208"/>
    </row>
    <row r="209" spans="1:46" s="1" customFormat="1" ht="15.6">
      <c r="A209" s="37"/>
      <c r="B209" s="2">
        <f>+'Ark1'!C1753</f>
        <v>2024</v>
      </c>
      <c r="C209" s="2">
        <f>+'Ark1'!J1753</f>
        <v>643</v>
      </c>
      <c r="D209" s="2" t="str">
        <f>VLOOKUP(C209,RNR!$A$1:$B$27,2)</f>
        <v>Bjerka</v>
      </c>
      <c r="E209" s="2">
        <f>+'Ark1'!D1753</f>
        <v>4</v>
      </c>
      <c r="F209" s="2" t="s">
        <v>499</v>
      </c>
      <c r="G209" s="3">
        <f>+'Ark1'!Q1753</f>
        <v>2</v>
      </c>
      <c r="H209" s="267">
        <f>+'Ark1'!R1753</f>
        <v>244</v>
      </c>
      <c r="I209" s="267">
        <f>IF(H209=0,"",'Ark1'!S1753)</f>
        <v>244</v>
      </c>
      <c r="J209" s="85"/>
      <c r="K209" s="50">
        <f>IF(G209=0,"",100*H209/Måned!$G13)</f>
        <v>7.5355157504632491</v>
      </c>
      <c r="L209" s="85"/>
      <c r="M209" s="50">
        <f>+IF(H209=0,"",'Ark1'!AA1753)</f>
        <v>7.5355157504632482</v>
      </c>
      <c r="N209" s="50">
        <f>+IF(I209=0,"",'Ark1'!AB1753)</f>
        <v>7.0215512555208308</v>
      </c>
      <c r="O209" s="94">
        <f>IF(H209=0,"",'Ark1'!U1753)</f>
        <v>61.454918032786878</v>
      </c>
      <c r="P209" s="50">
        <f>IF(H209=0,"",'Ark1'!W1753)</f>
        <v>77.554098360655743</v>
      </c>
      <c r="Q209" s="110"/>
      <c r="R209" s="50">
        <f>IF(H209=0,"",'Ark1'!X1753)</f>
        <v>6.7530581723282319</v>
      </c>
      <c r="S209" s="50">
        <f>IF(H209=0,"",'Ark1'!Y1753)</f>
        <v>1.8426905871140629</v>
      </c>
      <c r="T209" s="50">
        <f>IF(H209=0,"",'Ark1'!Z1753)</f>
        <v>-19.059628818433673</v>
      </c>
      <c r="U209" s="85"/>
      <c r="V209" s="14">
        <f t="shared" si="24"/>
        <v>122</v>
      </c>
      <c r="W209" s="11">
        <f>IF(H209=0,"",'Ark1'!T1753)</f>
        <v>1.9508196721311477</v>
      </c>
      <c r="X209" s="50">
        <f>IF(H209=0,"",'Ark1'!V1753)</f>
        <v>84.023941885867487</v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+'Ark1'!C1754</f>
        <v>2024</v>
      </c>
      <c r="C210" s="2">
        <f>+'Ark1'!J1754</f>
        <v>643</v>
      </c>
      <c r="D210" s="2" t="str">
        <f>VLOOKUP(C210,RNR!$A$1:$B$27,2)</f>
        <v>Bjerka</v>
      </c>
      <c r="E210" s="2">
        <f>+'Ark1'!D1754</f>
        <v>5</v>
      </c>
      <c r="F210" s="2" t="s">
        <v>382</v>
      </c>
      <c r="G210" s="3">
        <f>+'Ark1'!Q1754</f>
        <v>4</v>
      </c>
      <c r="H210" s="267">
        <f>+'Ark1'!R1754</f>
        <v>182</v>
      </c>
      <c r="I210" s="267">
        <f>IF(H210=0,"",'Ark1'!S1754)</f>
        <v>182</v>
      </c>
      <c r="J210" s="85"/>
      <c r="K210" s="50">
        <f>IF(G210=0,"",100*H210/Måned!$G14)</f>
        <v>8.9920948616600782</v>
      </c>
      <c r="L210" s="85"/>
      <c r="M210" s="50">
        <f>+IF(H210=0,"",'Ark1'!AA1754)</f>
        <v>8.9920948616600782</v>
      </c>
      <c r="N210" s="50">
        <f>+IF(I210=0,"",'Ark1'!AB1754)</f>
        <v>8.3229502921480218</v>
      </c>
      <c r="O210" s="94">
        <f>IF(H210=0,"",'Ark1'!U1754)</f>
        <v>61.41208791208792</v>
      </c>
      <c r="P210" s="50">
        <f>IF(H210=0,"",'Ark1'!W1754)</f>
        <v>76.598901098901109</v>
      </c>
      <c r="Q210" s="110"/>
      <c r="R210" s="50">
        <f>IF(H210=0,"",'Ark1'!X1754)</f>
        <v>7.2809248673698814</v>
      </c>
      <c r="S210" s="50">
        <f>IF(H210=0,"",'Ark1'!Y1754)</f>
        <v>1.8870486966370863</v>
      </c>
      <c r="T210" s="50">
        <f>IF(H210=0,"",'Ark1'!Z1754)</f>
        <v>-31.189446383416755</v>
      </c>
      <c r="U210" s="85"/>
      <c r="V210" s="14">
        <f t="shared" si="24"/>
        <v>45.5</v>
      </c>
      <c r="W210" s="11">
        <f>IF(H210=0,"",'Ark1'!T1754)</f>
        <v>2.2307692307692304</v>
      </c>
      <c r="X210" s="50">
        <f>IF(H210=0,"",'Ark1'!V1754)</f>
        <v>82.989058612027193</v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+'Ark1'!C1755</f>
        <v>2024</v>
      </c>
      <c r="C211" s="2">
        <f>+'Ark1'!J1755</f>
        <v>643</v>
      </c>
      <c r="D211" s="2" t="str">
        <f>VLOOKUP(C211,RNR!$A$1:$B$27,2)</f>
        <v>Bjerka</v>
      </c>
      <c r="E211" s="2">
        <f>+'Ark1'!D1755</f>
        <v>6</v>
      </c>
      <c r="F211" s="2" t="s">
        <v>500</v>
      </c>
      <c r="G211" s="3">
        <f>+'Ark1'!Q1755</f>
        <v>3</v>
      </c>
      <c r="H211" s="267">
        <f>+'Ark1'!R1755</f>
        <v>334</v>
      </c>
      <c r="I211" s="267">
        <f>IF(H211=0,"",'Ark1'!S1755)</f>
        <v>334</v>
      </c>
      <c r="J211" s="85"/>
      <c r="K211" s="50">
        <f>IF(G211=0,"",100*H211/Måned!$G15)</f>
        <v>12.221002561287962</v>
      </c>
      <c r="L211" s="85"/>
      <c r="M211" s="50">
        <f>+IF(H211=0,"",'Ark1'!AA1755)</f>
        <v>12.22100256128796</v>
      </c>
      <c r="N211" s="50">
        <f>+IF(I211=0,"",'Ark1'!AB1755)</f>
        <v>11.18303796617009</v>
      </c>
      <c r="O211" s="94">
        <f>IF(H211=0,"",'Ark1'!U1755)</f>
        <v>60.910179640718553</v>
      </c>
      <c r="P211" s="50">
        <f>IF(H211=0,"",'Ark1'!W1755)</f>
        <v>75.670059880239506</v>
      </c>
      <c r="Q211" s="110"/>
      <c r="R211" s="50">
        <f>IF(H211=0,"",'Ark1'!X1755)</f>
        <v>6.3054297955489522</v>
      </c>
      <c r="S211" s="50">
        <f>IF(H211=0,"",'Ark1'!Y1755)</f>
        <v>1.9768914911368087</v>
      </c>
      <c r="T211" s="50">
        <f>IF(H211=0,"",'Ark1'!Z1755)</f>
        <v>-15.24485421244248</v>
      </c>
      <c r="U211" s="85"/>
      <c r="V211" s="14">
        <f t="shared" si="24"/>
        <v>111.33333333333333</v>
      </c>
      <c r="W211" s="11">
        <f>IF(H211=0,"",'Ark1'!T1755)</f>
        <v>3.2185628742514956</v>
      </c>
      <c r="X211" s="50">
        <f>IF(H211=0,"",'Ark1'!V1755)</f>
        <v>81.982730097767643</v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+'Ark1'!C1756</f>
        <v>2024</v>
      </c>
      <c r="C212" s="2">
        <f>+'Ark1'!J1756</f>
        <v>643</v>
      </c>
      <c r="D212" s="2" t="str">
        <f>VLOOKUP(C212,RNR!$A$1:$B$27,2)</f>
        <v>Bjerka</v>
      </c>
      <c r="E212" s="2">
        <f>+'Ark1'!D1756</f>
        <v>7</v>
      </c>
      <c r="F212" s="2" t="s">
        <v>501</v>
      </c>
      <c r="G212" s="3">
        <f>+'Ark1'!Q1756</f>
        <v>1</v>
      </c>
      <c r="H212" s="267">
        <f>+'Ark1'!R1756</f>
        <v>163</v>
      </c>
      <c r="I212" s="267">
        <f>IF(H212=0,"",'Ark1'!S1756)</f>
        <v>163</v>
      </c>
      <c r="J212" s="85"/>
      <c r="K212" s="50">
        <f>IF(G212=0,"",100*H212/Måned!$G16)</f>
        <v>6.0081091043125694</v>
      </c>
      <c r="L212" s="85"/>
      <c r="M212" s="50">
        <f>+IF(H212=0,"",'Ark1'!AA1756)</f>
        <v>6.0081091043125694</v>
      </c>
      <c r="N212" s="50">
        <f>+IF(I212=0,"",'Ark1'!AB1756)</f>
        <v>5.7241282794793609</v>
      </c>
      <c r="O212" s="94">
        <f>IF(H212=0,"",'Ark1'!U1756)</f>
        <v>60.325153374233111</v>
      </c>
      <c r="P212" s="50">
        <f>IF(H212=0,"",'Ark1'!W1756)</f>
        <v>77.036196319018416</v>
      </c>
      <c r="Q212" s="110"/>
      <c r="R212" s="50">
        <f>IF(H212=0,"",'Ark1'!X1756)</f>
        <v>7.4133838682909694</v>
      </c>
      <c r="S212" s="50">
        <f>IF(H212=0,"",'Ark1'!Y1756)</f>
        <v>2.3179307346395208</v>
      </c>
      <c r="T212" s="50">
        <f>IF(H212=0,"",'Ark1'!Z1756)</f>
        <v>-37.395182219353138</v>
      </c>
      <c r="U212" s="85"/>
      <c r="V212" s="14">
        <f t="shared" si="24"/>
        <v>163</v>
      </c>
      <c r="W212" s="11">
        <f>IF(H212=0,"",'Ark1'!T1756)</f>
        <v>4.9447852760736204</v>
      </c>
      <c r="X212" s="50">
        <f>IF(H212=0,"",'Ark1'!V1756)</f>
        <v>83.462834581818399</v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+'Ark1'!C1757</f>
        <v>2024</v>
      </c>
      <c r="C213" s="2">
        <f>+'Ark1'!J1757</f>
        <v>643</v>
      </c>
      <c r="D213" s="2" t="str">
        <f>VLOOKUP(C213,RNR!$A$1:$B$27,2)</f>
        <v>Bjerka</v>
      </c>
      <c r="E213" s="2">
        <f>+'Ark1'!D1757</f>
        <v>8</v>
      </c>
      <c r="F213" s="2" t="s">
        <v>502</v>
      </c>
      <c r="G213" s="3">
        <f>+'Ark1'!Q1757</f>
        <v>2</v>
      </c>
      <c r="H213" s="267">
        <f>+'Ark1'!R1757</f>
        <v>265</v>
      </c>
      <c r="I213" s="267">
        <f>IF(H213=0,"",'Ark1'!S1757)</f>
        <v>265</v>
      </c>
      <c r="J213" s="85"/>
      <c r="K213" s="50">
        <f>IF(G213=0,"",100*H213/Måned!$G17)</f>
        <v>8.5955238404151793</v>
      </c>
      <c r="L213" s="85"/>
      <c r="M213" s="50">
        <f>+IF(H213=0,"",'Ark1'!AA1757)</f>
        <v>8.595523840415181</v>
      </c>
      <c r="N213" s="50">
        <f>+IF(I213=0,"",'Ark1'!AB1757)</f>
        <v>8.4914467652019017</v>
      </c>
      <c r="O213" s="94">
        <f>IF(H213=0,"",'Ark1'!U1757)</f>
        <v>60.788679245283006</v>
      </c>
      <c r="P213" s="50">
        <f>IF(H213=0,"",'Ark1'!W1757)</f>
        <v>80.693962264150983</v>
      </c>
      <c r="Q213" s="110"/>
      <c r="R213" s="50">
        <f>IF(H213=0,"",'Ark1'!X1757)</f>
        <v>10.447610603354651</v>
      </c>
      <c r="S213" s="50">
        <f>IF(H213=0,"",'Ark1'!Y1757)</f>
        <v>2.4419030915326756</v>
      </c>
      <c r="T213" s="50">
        <f>IF(H213=0,"",'Ark1'!Z1757)</f>
        <v>-60.991344162712942</v>
      </c>
      <c r="U213" s="85"/>
      <c r="V213" s="14">
        <f t="shared" si="24"/>
        <v>132.5</v>
      </c>
      <c r="W213" s="11">
        <f>IF(H213=0,"",'Ark1'!T1757)</f>
        <v>4.0754716981132075</v>
      </c>
      <c r="X213" s="50">
        <f>IF(H213=0,"",'Ark1'!V1757)</f>
        <v>87.42574459821337</v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+'Ark1'!C1758</f>
        <v>2024</v>
      </c>
      <c r="C214" s="2">
        <f>+'Ark1'!J1758</f>
        <v>643</v>
      </c>
      <c r="D214" s="2" t="str">
        <f>VLOOKUP(C214,RNR!$A$1:$B$27,2)</f>
        <v>Bjerka</v>
      </c>
      <c r="E214" s="2">
        <f>+'Ark1'!D1758</f>
        <v>9</v>
      </c>
      <c r="F214" s="2" t="s">
        <v>503</v>
      </c>
      <c r="G214" s="3">
        <f>+'Ark1'!Q1758</f>
        <v>2</v>
      </c>
      <c r="H214" s="267">
        <f>+'Ark1'!R1758</f>
        <v>250</v>
      </c>
      <c r="I214" s="267">
        <f>IF(H214=0,"",'Ark1'!S1758)</f>
        <v>250</v>
      </c>
      <c r="J214" s="85"/>
      <c r="K214" s="50">
        <f>IF(G214=0,"",100*H214/Måned!$G18)</f>
        <v>9.6079938508839362</v>
      </c>
      <c r="L214" s="85"/>
      <c r="M214" s="50">
        <f>+IF(H214=0,"",'Ark1'!AA1758)</f>
        <v>9.607993850883938</v>
      </c>
      <c r="N214" s="50">
        <f>+IF(I214=0,"",'Ark1'!AB1758)</f>
        <v>9.007955306532498</v>
      </c>
      <c r="O214" s="94">
        <f>IF(H214=0,"",'Ark1'!U1758)</f>
        <v>61.195999999999998</v>
      </c>
      <c r="P214" s="50">
        <f>IF(H214=0,"",'Ark1'!W1758)</f>
        <v>77.201599999999999</v>
      </c>
      <c r="Q214" s="110"/>
      <c r="R214" s="50">
        <f>IF(H214=0,"",'Ark1'!X1758)</f>
        <v>6.7264728825734386</v>
      </c>
      <c r="S214" s="50">
        <f>IF(H214=0,"",'Ark1'!Y1758)</f>
        <v>1.9405112728351424</v>
      </c>
      <c r="T214" s="50">
        <f>IF(H214=0,"",'Ark1'!Z1758)</f>
        <v>-34.346000992499526</v>
      </c>
      <c r="U214" s="85"/>
      <c r="V214" s="14">
        <f t="shared" si="24"/>
        <v>125</v>
      </c>
      <c r="W214" s="11">
        <f>IF(H214=0,"",'Ark1'!T1758)</f>
        <v>2.6760000000000002</v>
      </c>
      <c r="X214" s="50">
        <f>IF(H214=0,"",'Ark1'!V1758)</f>
        <v>83.642036836403008</v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+'Ark1'!C1759</f>
        <v>2024</v>
      </c>
      <c r="C215" s="2">
        <f>+'Ark1'!J1759</f>
        <v>643</v>
      </c>
      <c r="D215" s="2" t="str">
        <f>VLOOKUP(C215,RNR!$A$1:$B$27,2)</f>
        <v>Bjerka</v>
      </c>
      <c r="E215" s="2">
        <f>+'Ark1'!D1759</f>
        <v>10</v>
      </c>
      <c r="F215" s="2" t="s">
        <v>504</v>
      </c>
      <c r="G215" s="3">
        <f>+'Ark1'!Q1759</f>
        <v>2</v>
      </c>
      <c r="H215" s="267">
        <f>+'Ark1'!R1759</f>
        <v>18</v>
      </c>
      <c r="I215" s="267">
        <f>IF(H215=0,"",'Ark1'!S1759)</f>
        <v>18</v>
      </c>
      <c r="J215" s="85"/>
      <c r="K215" s="50">
        <f>IF(G215=0,"",100*H215/Måned!$G19)</f>
        <v>0.69848661233993015</v>
      </c>
      <c r="L215" s="85"/>
      <c r="M215" s="50">
        <f>+IF(H215=0,"",'Ark1'!AA1759)</f>
        <v>0.69848661233993004</v>
      </c>
      <c r="N215" s="50">
        <f>+IF(I215=0,"",'Ark1'!AB1759)</f>
        <v>0.65341443179788083</v>
      </c>
      <c r="O215" s="94">
        <f>IF(H215=0,"",'Ark1'!U1759)</f>
        <v>60.555555555555557</v>
      </c>
      <c r="P215" s="50">
        <f>IF(H215=0,"",'Ark1'!W1759)</f>
        <v>77.62222222222222</v>
      </c>
      <c r="Q215" s="110"/>
      <c r="R215" s="50">
        <f>IF(H215=0,"",'Ark1'!X1759)</f>
        <v>10.638063501489857</v>
      </c>
      <c r="S215" s="50">
        <f>IF(H215=0,"",'Ark1'!Y1759)</f>
        <v>2.2415823335368104</v>
      </c>
      <c r="T215" s="50">
        <f>IF(H215=0,"",'Ark1'!Z1759)</f>
        <v>-41.894169127720744</v>
      </c>
      <c r="U215" s="85"/>
      <c r="V215" s="14">
        <f t="shared" si="24"/>
        <v>9</v>
      </c>
      <c r="W215" s="11">
        <f>IF(H215=0,"",'Ark1'!T1759)</f>
        <v>3.7222222222222223</v>
      </c>
      <c r="X215" s="50">
        <f>IF(H215=0,"",'Ark1'!V1759)</f>
        <v>84.097748886481298</v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+'Ark1'!C1760</f>
        <v>2024</v>
      </c>
      <c r="C216" s="2">
        <f>+'Ark1'!J1760</f>
        <v>643</v>
      </c>
      <c r="D216" s="2" t="str">
        <f>VLOOKUP(C216,RNR!$A$1:$B$27,2)</f>
        <v>Bjerka</v>
      </c>
      <c r="E216" s="2">
        <f>+'Ark1'!D1760</f>
        <v>11</v>
      </c>
      <c r="F216" s="2" t="s">
        <v>505</v>
      </c>
      <c r="G216" s="3">
        <f>+'Ark1'!Q1760</f>
        <v>3</v>
      </c>
      <c r="H216" s="267">
        <f>+'Ark1'!R1760</f>
        <v>149</v>
      </c>
      <c r="I216" s="267">
        <f>IF(H216=0,"",'Ark1'!S1760)</f>
        <v>149</v>
      </c>
      <c r="J216" s="85"/>
      <c r="K216" s="50">
        <f>IF(G216=0,"",100*H216/Måned!$G20)</f>
        <v>5.1132463967055592</v>
      </c>
      <c r="L216" s="85"/>
      <c r="M216" s="50">
        <f>+IF(H216=0,"",'Ark1'!AA1760)</f>
        <v>5.1132463967055592</v>
      </c>
      <c r="N216" s="50">
        <f>+IF(I216=0,"",'Ark1'!AB1760)</f>
        <v>5.2750867778064361</v>
      </c>
      <c r="O216" s="94">
        <f>IF(H216=0,"",'Ark1'!U1760)</f>
        <v>59.174496644295296</v>
      </c>
      <c r="P216" s="50">
        <f>IF(H216=0,"",'Ark1'!W1760)</f>
        <v>86.052348993288575</v>
      </c>
      <c r="Q216" s="110"/>
      <c r="R216" s="50">
        <f>IF(H216=0,"",'Ark1'!X1760)</f>
        <v>5.4260196381057915</v>
      </c>
      <c r="S216" s="50">
        <f>IF(H216=0,"",'Ark1'!Y1760)</f>
        <v>2.2872026336930995</v>
      </c>
      <c r="T216" s="50">
        <f>IF(H216=0,"",'Ark1'!Z1760)</f>
        <v>-26.84806126730674</v>
      </c>
      <c r="U216" s="85"/>
      <c r="V216" s="14">
        <f t="shared" si="24"/>
        <v>49.666666666666664</v>
      </c>
      <c r="W216" s="11">
        <f>IF(H216=0,"",'Ark1'!T1760)</f>
        <v>6.926174496644296</v>
      </c>
      <c r="X216" s="50">
        <f>IF(H216=0,"",'Ark1'!V1760)</f>
        <v>93.231147338340875</v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+'Ark1'!C1761</f>
        <v>2024</v>
      </c>
      <c r="C217" s="2">
        <f>+'Ark1'!J1761</f>
        <v>643</v>
      </c>
      <c r="D217" s="2" t="str">
        <f>VLOOKUP(C217,RNR!$A$1:$B$27,2)</f>
        <v>Bjerka</v>
      </c>
      <c r="E217" s="2">
        <f>+'Ark1'!D1761</f>
        <v>12</v>
      </c>
      <c r="F217" s="2" t="s">
        <v>506</v>
      </c>
      <c r="G217" s="3">
        <f>+'Ark1'!Q1761</f>
        <v>2</v>
      </c>
      <c r="H217" s="267">
        <f>+'Ark1'!R1761</f>
        <v>155</v>
      </c>
      <c r="I217" s="267">
        <f>IF(H217=0,"",'Ark1'!S1761)</f>
        <v>155</v>
      </c>
      <c r="J217" s="85"/>
      <c r="K217" s="50">
        <f>IF(G217=0,"",100*H217/Måned!$G21)</f>
        <v>6.6638005159071367</v>
      </c>
      <c r="L217" s="85"/>
      <c r="M217" s="50">
        <f>+IF(H217=0,"",'Ark1'!AA1761)</f>
        <v>6.6638005159071358</v>
      </c>
      <c r="N217" s="50">
        <f>+IF(I217=0,"",'Ark1'!AB1761)</f>
        <v>6.8128647029094163</v>
      </c>
      <c r="O217" s="94">
        <f>IF(H217=0,"",'Ark1'!U1761)</f>
        <v>60.148387096774194</v>
      </c>
      <c r="P217" s="50">
        <f>IF(H217=0,"",'Ark1'!W1761)</f>
        <v>82.533548387096729</v>
      </c>
      <c r="Q217" s="110"/>
      <c r="R217" s="50">
        <f>IF(H217=0,"",'Ark1'!X1761)</f>
        <v>8.3988576598008802</v>
      </c>
      <c r="S217" s="50">
        <f>IF(H217=0,"",'Ark1'!Y1761)</f>
        <v>2.756326560518588</v>
      </c>
      <c r="T217" s="50">
        <f>IF(H217=0,"",'Ark1'!Z1761)</f>
        <v>-54.94801326434375</v>
      </c>
      <c r="U217" s="85"/>
      <c r="V217" s="14">
        <f t="shared" si="24"/>
        <v>77.5</v>
      </c>
      <c r="W217" s="11">
        <f>IF(H217=0,"",'Ark1'!T1761)</f>
        <v>5.1225806451612916</v>
      </c>
      <c r="X217" s="50">
        <f>IF(H217=0,"",'Ark1'!V1761)</f>
        <v>89.418795652325855</v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>
      <c r="A218" s="37"/>
      <c r="B218" s="37"/>
      <c r="C218" s="37"/>
      <c r="D218" s="37"/>
      <c r="E218" s="37"/>
      <c r="F218" s="37"/>
      <c r="G218" s="37"/>
      <c r="H218" s="269"/>
      <c r="I218" s="269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>
      <c r="A219" s="254"/>
      <c r="B219" s="254"/>
      <c r="C219" s="254"/>
      <c r="D219" s="254"/>
      <c r="E219" s="254"/>
      <c r="F219" s="254"/>
      <c r="G219" s="254"/>
      <c r="H219" s="287"/>
      <c r="I219" s="287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254"/>
      <c r="B220" s="2">
        <f>+'Ark1'!C1762</f>
        <v>2023</v>
      </c>
      <c r="C220" s="2">
        <f>+'Ark1'!J1762</f>
        <v>103</v>
      </c>
      <c r="D220" s="2" t="str">
        <f>VLOOKUP(C220,RNR!$A$1:$B$27,2)</f>
        <v>Rudshøgda</v>
      </c>
      <c r="E220" s="2">
        <f>+'Ark1'!D1762</f>
        <v>1</v>
      </c>
      <c r="F220" s="2" t="s">
        <v>496</v>
      </c>
      <c r="G220" s="3">
        <f>+'Ark1'!Q1762</f>
        <v>0</v>
      </c>
      <c r="H220" s="267">
        <f>+'Ark1'!R1762</f>
        <v>0</v>
      </c>
      <c r="I220" s="267" t="str">
        <f>IF(H220=0,"",'Ark1'!S1762)</f>
        <v/>
      </c>
      <c r="J220" s="254"/>
      <c r="K220" s="50" t="str">
        <f>IF(G220=0,"",100*H220/Måned!$G23)</f>
        <v/>
      </c>
      <c r="L220" s="254"/>
      <c r="M220" s="50" t="str">
        <f>+IF(H220=0,"",'Ark1'!AA1762)</f>
        <v/>
      </c>
      <c r="N220" s="50">
        <f>+IF(I220=0,"",'Ark1'!AB1762)</f>
        <v>0</v>
      </c>
      <c r="O220" s="94" t="str">
        <f>IF(H220=0,"",'Ark1'!U1762)</f>
        <v/>
      </c>
      <c r="P220" s="50" t="str">
        <f>IF(H220=0,"",'Ark1'!W1762)</f>
        <v/>
      </c>
      <c r="Q220" s="254"/>
      <c r="R220" s="50" t="str">
        <f>IF(H220=0,"",'Ark1'!X1762)</f>
        <v/>
      </c>
      <c r="S220" s="50" t="str">
        <f>IF(H220=0,"",'Ark1'!Y1762)</f>
        <v/>
      </c>
      <c r="T220" s="50" t="str">
        <f>IF(H220=0,"",'Ark1'!Z1762)</f>
        <v/>
      </c>
      <c r="U220" s="254"/>
      <c r="V220" s="14" t="str">
        <f t="shared" ref="V220:V231" si="25">+(IF(H220=0,"",I220/G220))</f>
        <v/>
      </c>
      <c r="W220" s="11" t="str">
        <f>IF(H220=0,"",'Ark1'!T1762)</f>
        <v/>
      </c>
      <c r="X220" s="50" t="str">
        <f>IF(H220=0,"",'Ark1'!V1762)</f>
        <v/>
      </c>
      <c r="Y220" s="254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254"/>
      <c r="B221" s="2">
        <f>+'Ark1'!C1763</f>
        <v>2023</v>
      </c>
      <c r="C221" s="2">
        <f>+'Ark1'!J1763</f>
        <v>103</v>
      </c>
      <c r="D221" s="2" t="str">
        <f>VLOOKUP(C221,RNR!$A$1:$B$27,2)</f>
        <v>Rudshøgda</v>
      </c>
      <c r="E221" s="2">
        <f>+'Ark1'!D1763</f>
        <v>2</v>
      </c>
      <c r="F221" s="2" t="s">
        <v>497</v>
      </c>
      <c r="G221" s="3">
        <f>+'Ark1'!Q1763</f>
        <v>0</v>
      </c>
      <c r="H221" s="267">
        <f>+'Ark1'!R1763</f>
        <v>0</v>
      </c>
      <c r="I221" s="267" t="str">
        <f>IF(H221=0,"",'Ark1'!S1763)</f>
        <v/>
      </c>
      <c r="J221" s="254"/>
      <c r="K221" s="50" t="str">
        <f>IF(G221=0,"",100*H221/Måned!$G24)</f>
        <v/>
      </c>
      <c r="L221" s="254"/>
      <c r="M221" s="50" t="str">
        <f>+IF(H221=0,"",'Ark1'!AA1763)</f>
        <v/>
      </c>
      <c r="N221" s="50">
        <f>+IF(I221=0,"",'Ark1'!AB1763)</f>
        <v>0</v>
      </c>
      <c r="O221" s="94" t="str">
        <f>IF(H221=0,"",'Ark1'!U1763)</f>
        <v/>
      </c>
      <c r="P221" s="50" t="str">
        <f>IF(H221=0,"",'Ark1'!W1763)</f>
        <v/>
      </c>
      <c r="Q221" s="254"/>
      <c r="R221" s="50" t="str">
        <f>IF(H221=0,"",'Ark1'!X1763)</f>
        <v/>
      </c>
      <c r="S221" s="50" t="str">
        <f>IF(H221=0,"",'Ark1'!Y1763)</f>
        <v/>
      </c>
      <c r="T221" s="50" t="str">
        <f>IF(H221=0,"",'Ark1'!Z1763)</f>
        <v/>
      </c>
      <c r="U221" s="254"/>
      <c r="V221" s="14" t="str">
        <f t="shared" si="25"/>
        <v/>
      </c>
      <c r="W221" s="11" t="str">
        <f>IF(H221=0,"",'Ark1'!T1763)</f>
        <v/>
      </c>
      <c r="X221" s="50" t="str">
        <f>IF(H221=0,"",'Ark1'!V1763)</f>
        <v/>
      </c>
      <c r="Y221" s="254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254"/>
      <c r="B222" s="2">
        <f>+'Ark1'!C1764</f>
        <v>2023</v>
      </c>
      <c r="C222" s="2">
        <f>+'Ark1'!J1764</f>
        <v>103</v>
      </c>
      <c r="D222" s="2" t="str">
        <f>VLOOKUP(C222,RNR!$A$1:$B$27,2)</f>
        <v>Rudshøgda</v>
      </c>
      <c r="E222" s="2">
        <f>+'Ark1'!D1764</f>
        <v>3</v>
      </c>
      <c r="F222" s="2" t="s">
        <v>498</v>
      </c>
      <c r="G222" s="3">
        <f>+'Ark1'!Q1764</f>
        <v>0</v>
      </c>
      <c r="H222" s="267">
        <f>+'Ark1'!R1764</f>
        <v>0</v>
      </c>
      <c r="I222" s="267" t="str">
        <f>IF(H222=0,"",'Ark1'!S1764)</f>
        <v/>
      </c>
      <c r="J222" s="254"/>
      <c r="K222" s="50" t="str">
        <f>IF(G222=0,"",100*H222/Måned!$G25)</f>
        <v/>
      </c>
      <c r="L222" s="254"/>
      <c r="M222" s="50" t="str">
        <f>+IF(H222=0,"",'Ark1'!AA1764)</f>
        <v/>
      </c>
      <c r="N222" s="50">
        <f>+IF(I222=0,"",'Ark1'!AB1764)</f>
        <v>0</v>
      </c>
      <c r="O222" s="94" t="str">
        <f>IF(H222=0,"",'Ark1'!U1764)</f>
        <v/>
      </c>
      <c r="P222" s="50" t="str">
        <f>IF(H222=0,"",'Ark1'!W1764)</f>
        <v/>
      </c>
      <c r="Q222" s="254"/>
      <c r="R222" s="50" t="str">
        <f>IF(H222=0,"",'Ark1'!X1764)</f>
        <v/>
      </c>
      <c r="S222" s="50" t="str">
        <f>IF(H222=0,"",'Ark1'!Y1764)</f>
        <v/>
      </c>
      <c r="T222" s="50" t="str">
        <f>IF(H222=0,"",'Ark1'!Z1764)</f>
        <v/>
      </c>
      <c r="U222" s="254"/>
      <c r="V222" s="14" t="str">
        <f t="shared" si="25"/>
        <v/>
      </c>
      <c r="W222" s="11" t="str">
        <f>IF(H222=0,"",'Ark1'!T1764)</f>
        <v/>
      </c>
      <c r="X222" s="50" t="str">
        <f>IF(H222=0,"",'Ark1'!V1764)</f>
        <v/>
      </c>
      <c r="Y222" s="254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254"/>
      <c r="B223" s="2">
        <f>+'Ark1'!C1765</f>
        <v>2023</v>
      </c>
      <c r="C223" s="2">
        <f>+'Ark1'!J1765</f>
        <v>103</v>
      </c>
      <c r="D223" s="2" t="str">
        <f>VLOOKUP(C223,RNR!$A$1:$B$27,2)</f>
        <v>Rudshøgda</v>
      </c>
      <c r="E223" s="2">
        <f>+'Ark1'!D1765</f>
        <v>4</v>
      </c>
      <c r="F223" s="2" t="s">
        <v>499</v>
      </c>
      <c r="G223" s="3">
        <f>+'Ark1'!Q1765</f>
        <v>0</v>
      </c>
      <c r="H223" s="267">
        <f>+'Ark1'!R1765</f>
        <v>0</v>
      </c>
      <c r="I223" s="267" t="str">
        <f>IF(H223=0,"",'Ark1'!S1765)</f>
        <v/>
      </c>
      <c r="J223" s="254"/>
      <c r="K223" s="50" t="str">
        <f>IF(G223=0,"",100*H223/Måned!$G26)</f>
        <v/>
      </c>
      <c r="L223" s="254"/>
      <c r="M223" s="50" t="str">
        <f>+IF(H223=0,"",'Ark1'!AA1765)</f>
        <v/>
      </c>
      <c r="N223" s="50">
        <f>+IF(I223=0,"",'Ark1'!AB1765)</f>
        <v>0</v>
      </c>
      <c r="O223" s="94" t="str">
        <f>IF(H223=0,"",'Ark1'!U1765)</f>
        <v/>
      </c>
      <c r="P223" s="50" t="str">
        <f>IF(H223=0,"",'Ark1'!W1765)</f>
        <v/>
      </c>
      <c r="Q223" s="254"/>
      <c r="R223" s="50" t="str">
        <f>IF(H223=0,"",'Ark1'!X1765)</f>
        <v/>
      </c>
      <c r="S223" s="50" t="str">
        <f>IF(H223=0,"",'Ark1'!Y1765)</f>
        <v/>
      </c>
      <c r="T223" s="50" t="str">
        <f>IF(H223=0,"",'Ark1'!Z1765)</f>
        <v/>
      </c>
      <c r="U223" s="254"/>
      <c r="V223" s="14" t="str">
        <f t="shared" si="25"/>
        <v/>
      </c>
      <c r="W223" s="11" t="str">
        <f>IF(H223=0,"",'Ark1'!T1765)</f>
        <v/>
      </c>
      <c r="X223" s="50" t="str">
        <f>IF(H223=0,"",'Ark1'!V1765)</f>
        <v/>
      </c>
      <c r="Y223" s="254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254"/>
      <c r="B224" s="2">
        <f>+'Ark1'!C1766</f>
        <v>2023</v>
      </c>
      <c r="C224" s="2">
        <f>+'Ark1'!J1766</f>
        <v>103</v>
      </c>
      <c r="D224" s="2" t="str">
        <f>VLOOKUP(C224,RNR!$A$1:$B$27,2)</f>
        <v>Rudshøgda</v>
      </c>
      <c r="E224" s="2">
        <f>+'Ark1'!D1766</f>
        <v>5</v>
      </c>
      <c r="F224" s="2" t="s">
        <v>382</v>
      </c>
      <c r="G224" s="3">
        <f>+'Ark1'!Q1766</f>
        <v>0</v>
      </c>
      <c r="H224" s="267">
        <f>+'Ark1'!R1766</f>
        <v>0</v>
      </c>
      <c r="I224" s="267" t="str">
        <f>IF(H224=0,"",'Ark1'!S1766)</f>
        <v/>
      </c>
      <c r="J224" s="254"/>
      <c r="K224" s="50" t="str">
        <f>IF(G224=0,"",100*H224/Måned!$G27)</f>
        <v/>
      </c>
      <c r="L224" s="254"/>
      <c r="M224" s="50" t="str">
        <f>+IF(H224=0,"",'Ark1'!AA1766)</f>
        <v/>
      </c>
      <c r="N224" s="50">
        <f>+IF(I224=0,"",'Ark1'!AB1766)</f>
        <v>0</v>
      </c>
      <c r="O224" s="94" t="str">
        <f>IF(H224=0,"",'Ark1'!U1766)</f>
        <v/>
      </c>
      <c r="P224" s="50" t="str">
        <f>IF(H224=0,"",'Ark1'!W1766)</f>
        <v/>
      </c>
      <c r="Q224" s="254"/>
      <c r="R224" s="50" t="str">
        <f>IF(H224=0,"",'Ark1'!X1766)</f>
        <v/>
      </c>
      <c r="S224" s="50" t="str">
        <f>IF(H224=0,"",'Ark1'!Y1766)</f>
        <v/>
      </c>
      <c r="T224" s="50" t="str">
        <f>IF(H224=0,"",'Ark1'!Z1766)</f>
        <v/>
      </c>
      <c r="U224" s="254"/>
      <c r="V224" s="14" t="str">
        <f t="shared" si="25"/>
        <v/>
      </c>
      <c r="W224" s="11" t="str">
        <f>IF(H224=0,"",'Ark1'!T1766)</f>
        <v/>
      </c>
      <c r="X224" s="50" t="str">
        <f>IF(H224=0,"",'Ark1'!V1766)</f>
        <v/>
      </c>
      <c r="Y224" s="254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254"/>
      <c r="B225" s="2">
        <f>+'Ark1'!C1767</f>
        <v>2023</v>
      </c>
      <c r="C225" s="2">
        <f>+'Ark1'!J1767</f>
        <v>103</v>
      </c>
      <c r="D225" s="2" t="str">
        <f>VLOOKUP(C225,RNR!$A$1:$B$27,2)</f>
        <v>Rudshøgda</v>
      </c>
      <c r="E225" s="2">
        <f>+'Ark1'!D1767</f>
        <v>6</v>
      </c>
      <c r="F225" s="2" t="s">
        <v>500</v>
      </c>
      <c r="G225" s="3">
        <f>+'Ark1'!Q1767</f>
        <v>0</v>
      </c>
      <c r="H225" s="267">
        <f>+'Ark1'!R1767</f>
        <v>0</v>
      </c>
      <c r="I225" s="267" t="str">
        <f>IF(H225=0,"",'Ark1'!S1767)</f>
        <v/>
      </c>
      <c r="J225" s="254"/>
      <c r="K225" s="50" t="str">
        <f>IF(G225=0,"",100*H225/Måned!$G28)</f>
        <v/>
      </c>
      <c r="L225" s="254"/>
      <c r="M225" s="50" t="str">
        <f>+IF(H225=0,"",'Ark1'!AA1767)</f>
        <v/>
      </c>
      <c r="N225" s="50">
        <f>+IF(I225=0,"",'Ark1'!AB1767)</f>
        <v>0</v>
      </c>
      <c r="O225" s="94" t="str">
        <f>IF(H225=0,"",'Ark1'!U1767)</f>
        <v/>
      </c>
      <c r="P225" s="50" t="str">
        <f>IF(H225=0,"",'Ark1'!W1767)</f>
        <v/>
      </c>
      <c r="Q225" s="254"/>
      <c r="R225" s="50" t="str">
        <f>IF(H225=0,"",'Ark1'!X1767)</f>
        <v/>
      </c>
      <c r="S225" s="50" t="str">
        <f>IF(H225=0,"",'Ark1'!Y1767)</f>
        <v/>
      </c>
      <c r="T225" s="50" t="str">
        <f>IF(H225=0,"",'Ark1'!Z1767)</f>
        <v/>
      </c>
      <c r="U225" s="254"/>
      <c r="V225" s="14" t="str">
        <f t="shared" si="25"/>
        <v/>
      </c>
      <c r="W225" s="11" t="str">
        <f>IF(H225=0,"",'Ark1'!T1767)</f>
        <v/>
      </c>
      <c r="X225" s="50" t="str">
        <f>IF(H225=0,"",'Ark1'!V1767)</f>
        <v/>
      </c>
      <c r="Y225" s="254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 s="1" customFormat="1" ht="15.6">
      <c r="A226" s="254"/>
      <c r="B226" s="2">
        <f>+'Ark1'!C1768</f>
        <v>2023</v>
      </c>
      <c r="C226" s="2">
        <f>+'Ark1'!J1768</f>
        <v>103</v>
      </c>
      <c r="D226" s="2" t="str">
        <f>VLOOKUP(C226,RNR!$A$1:$B$27,2)</f>
        <v>Rudshøgda</v>
      </c>
      <c r="E226" s="2">
        <f>+'Ark1'!D1768</f>
        <v>7</v>
      </c>
      <c r="F226" s="2" t="s">
        <v>501</v>
      </c>
      <c r="G226" s="3">
        <f>+'Ark1'!Q1768</f>
        <v>0</v>
      </c>
      <c r="H226" s="267">
        <f>+'Ark1'!R1768</f>
        <v>0</v>
      </c>
      <c r="I226" s="267" t="str">
        <f>IF(H226=0,"",'Ark1'!S1768)</f>
        <v/>
      </c>
      <c r="J226" s="254"/>
      <c r="K226" s="50" t="str">
        <f>IF(G226=0,"",100*H226/Måned!$G29)</f>
        <v/>
      </c>
      <c r="L226" s="254"/>
      <c r="M226" s="50" t="str">
        <f>+IF(H226=0,"",'Ark1'!AA1768)</f>
        <v/>
      </c>
      <c r="N226" s="50">
        <f>+IF(I226=0,"",'Ark1'!AB1768)</f>
        <v>0</v>
      </c>
      <c r="O226" s="94" t="str">
        <f>IF(H226=0,"",'Ark1'!U1768)</f>
        <v/>
      </c>
      <c r="P226" s="50" t="str">
        <f>IF(H226=0,"",'Ark1'!W1768)</f>
        <v/>
      </c>
      <c r="Q226" s="254"/>
      <c r="R226" s="50" t="str">
        <f>IF(H226=0,"",'Ark1'!X1768)</f>
        <v/>
      </c>
      <c r="S226" s="50" t="str">
        <f>IF(H226=0,"",'Ark1'!Y1768)</f>
        <v/>
      </c>
      <c r="T226" s="50" t="str">
        <f>IF(H226=0,"",'Ark1'!Z1768)</f>
        <v/>
      </c>
      <c r="U226" s="254"/>
      <c r="V226" s="14" t="str">
        <f t="shared" si="25"/>
        <v/>
      </c>
      <c r="W226" s="11" t="str">
        <f>IF(H226=0,"",'Ark1'!T1768)</f>
        <v/>
      </c>
      <c r="X226" s="50" t="str">
        <f>IF(H226=0,"",'Ark1'!V1768)</f>
        <v/>
      </c>
      <c r="Y226" s="254"/>
      <c r="Z226" s="9"/>
      <c r="AA226" s="98"/>
      <c r="AB226" s="50"/>
      <c r="AC226" s="4"/>
      <c r="AJ226" s="9"/>
      <c r="AK226"/>
      <c r="AL226"/>
      <c r="AM226"/>
      <c r="AN226"/>
      <c r="AO226"/>
      <c r="AP226"/>
      <c r="AQ226"/>
      <c r="AR226"/>
      <c r="AS226"/>
      <c r="AT226"/>
    </row>
    <row r="227" spans="1:46" s="1" customFormat="1" ht="15.6">
      <c r="A227" s="254"/>
      <c r="B227" s="2">
        <f>+'Ark1'!C1769</f>
        <v>2023</v>
      </c>
      <c r="C227" s="2">
        <f>+'Ark1'!J1769</f>
        <v>103</v>
      </c>
      <c r="D227" s="2" t="str">
        <f>VLOOKUP(C227,RNR!$A$1:$B$27,2)</f>
        <v>Rudshøgda</v>
      </c>
      <c r="E227" s="2">
        <f>+'Ark1'!D1769</f>
        <v>8</v>
      </c>
      <c r="F227" s="2" t="s">
        <v>502</v>
      </c>
      <c r="G227" s="3">
        <f>+'Ark1'!Q1769</f>
        <v>0</v>
      </c>
      <c r="H227" s="267">
        <f>+'Ark1'!R1769</f>
        <v>0</v>
      </c>
      <c r="I227" s="267" t="str">
        <f>IF(H227=0,"",'Ark1'!S1769)</f>
        <v/>
      </c>
      <c r="J227" s="254"/>
      <c r="K227" s="50" t="str">
        <f>IF(G227=0,"",100*H227/Måned!$G30)</f>
        <v/>
      </c>
      <c r="L227" s="254"/>
      <c r="M227" s="50" t="str">
        <f>+IF(H227=0,"",'Ark1'!AA1769)</f>
        <v/>
      </c>
      <c r="N227" s="50">
        <f>+IF(I227=0,"",'Ark1'!AB1769)</f>
        <v>0</v>
      </c>
      <c r="O227" s="94" t="str">
        <f>IF(H227=0,"",'Ark1'!U1769)</f>
        <v/>
      </c>
      <c r="P227" s="50" t="str">
        <f>IF(H227=0,"",'Ark1'!W1769)</f>
        <v/>
      </c>
      <c r="Q227" s="254"/>
      <c r="R227" s="50" t="str">
        <f>IF(H227=0,"",'Ark1'!X1769)</f>
        <v/>
      </c>
      <c r="S227" s="50" t="str">
        <f>IF(H227=0,"",'Ark1'!Y1769)</f>
        <v/>
      </c>
      <c r="T227" s="50" t="str">
        <f>IF(H227=0,"",'Ark1'!Z1769)</f>
        <v/>
      </c>
      <c r="U227" s="254"/>
      <c r="V227" s="14" t="str">
        <f t="shared" si="25"/>
        <v/>
      </c>
      <c r="W227" s="11" t="str">
        <f>IF(H227=0,"",'Ark1'!T1769)</f>
        <v/>
      </c>
      <c r="X227" s="50" t="str">
        <f>IF(H227=0,"",'Ark1'!V1769)</f>
        <v/>
      </c>
      <c r="Y227" s="254"/>
      <c r="Z227" s="9"/>
      <c r="AA227" s="98"/>
      <c r="AB227" s="50"/>
      <c r="AC227" s="4"/>
      <c r="AJ227" s="9"/>
      <c r="AK227"/>
      <c r="AL227"/>
      <c r="AM227"/>
      <c r="AN227"/>
      <c r="AO227"/>
      <c r="AP227"/>
      <c r="AQ227"/>
      <c r="AR227"/>
      <c r="AS227"/>
      <c r="AT227"/>
    </row>
    <row r="228" spans="1:46" s="1" customFormat="1" ht="15.6">
      <c r="A228" s="254"/>
      <c r="B228" s="2">
        <f>+'Ark1'!C1770</f>
        <v>2023</v>
      </c>
      <c r="C228" s="2">
        <f>+'Ark1'!J1770</f>
        <v>103</v>
      </c>
      <c r="D228" s="2" t="str">
        <f>VLOOKUP(C228,RNR!$A$1:$B$27,2)</f>
        <v>Rudshøgda</v>
      </c>
      <c r="E228" s="2">
        <f>+'Ark1'!D1770</f>
        <v>9</v>
      </c>
      <c r="F228" s="2" t="s">
        <v>503</v>
      </c>
      <c r="G228" s="3">
        <f>+'Ark1'!Q1770</f>
        <v>0</v>
      </c>
      <c r="H228" s="267">
        <f>+'Ark1'!R1770</f>
        <v>0</v>
      </c>
      <c r="I228" s="267" t="str">
        <f>IF(H228=0,"",'Ark1'!S1770)</f>
        <v/>
      </c>
      <c r="J228" s="254"/>
      <c r="K228" s="50" t="str">
        <f>IF(G228=0,"",100*H228/Måned!$G31)</f>
        <v/>
      </c>
      <c r="L228" s="254"/>
      <c r="M228" s="50" t="str">
        <f>+IF(H228=0,"",'Ark1'!AA1770)</f>
        <v/>
      </c>
      <c r="N228" s="50">
        <f>+IF(I228=0,"",'Ark1'!AB1770)</f>
        <v>0</v>
      </c>
      <c r="O228" s="94" t="str">
        <f>IF(H228=0,"",'Ark1'!U1770)</f>
        <v/>
      </c>
      <c r="P228" s="50" t="str">
        <f>IF(H228=0,"",'Ark1'!W1770)</f>
        <v/>
      </c>
      <c r="Q228" s="254"/>
      <c r="R228" s="50" t="str">
        <f>IF(H228=0,"",'Ark1'!X1770)</f>
        <v/>
      </c>
      <c r="S228" s="50" t="str">
        <f>IF(H228=0,"",'Ark1'!Y1770)</f>
        <v/>
      </c>
      <c r="T228" s="50" t="str">
        <f>IF(H228=0,"",'Ark1'!Z1770)</f>
        <v/>
      </c>
      <c r="U228" s="254"/>
      <c r="V228" s="14" t="str">
        <f t="shared" si="25"/>
        <v/>
      </c>
      <c r="W228" s="11" t="str">
        <f>IF(H228=0,"",'Ark1'!T1770)</f>
        <v/>
      </c>
      <c r="X228" s="50" t="str">
        <f>IF(H228=0,"",'Ark1'!V1770)</f>
        <v/>
      </c>
      <c r="Y228" s="254"/>
      <c r="Z228" s="9"/>
      <c r="AA228" s="98"/>
      <c r="AB228" s="50"/>
      <c r="AC228" s="4"/>
      <c r="AJ228" s="9"/>
      <c r="AK228"/>
      <c r="AL228"/>
      <c r="AM228"/>
      <c r="AN228"/>
      <c r="AO228"/>
      <c r="AP228"/>
      <c r="AQ228"/>
      <c r="AR228"/>
      <c r="AS228"/>
      <c r="AT228"/>
    </row>
    <row r="229" spans="1:46" s="1" customFormat="1" ht="15.6">
      <c r="A229" s="254"/>
      <c r="B229" s="2">
        <f>+'Ark1'!C1771</f>
        <v>2023</v>
      </c>
      <c r="C229" s="2">
        <f>+'Ark1'!J1771</f>
        <v>103</v>
      </c>
      <c r="D229" s="2" t="str">
        <f>VLOOKUP(C229,RNR!$A$1:$B$27,2)</f>
        <v>Rudshøgda</v>
      </c>
      <c r="E229" s="2">
        <f>+'Ark1'!D1771</f>
        <v>10</v>
      </c>
      <c r="F229" s="2" t="s">
        <v>504</v>
      </c>
      <c r="G229" s="3">
        <f>+'Ark1'!Q1771</f>
        <v>0</v>
      </c>
      <c r="H229" s="267">
        <f>+'Ark1'!R1771</f>
        <v>0</v>
      </c>
      <c r="I229" s="267" t="str">
        <f>IF(H229=0,"",'Ark1'!S1771)</f>
        <v/>
      </c>
      <c r="J229" s="254"/>
      <c r="K229" s="50" t="str">
        <f>IF(G229=0,"",100*H229/Måned!$G32)</f>
        <v/>
      </c>
      <c r="L229" s="254"/>
      <c r="M229" s="50" t="str">
        <f>+IF(H229=0,"",'Ark1'!AA1771)</f>
        <v/>
      </c>
      <c r="N229" s="50">
        <f>+IF(I229=0,"",'Ark1'!AB1771)</f>
        <v>0</v>
      </c>
      <c r="O229" s="94" t="str">
        <f>IF(H229=0,"",'Ark1'!U1771)</f>
        <v/>
      </c>
      <c r="P229" s="50" t="str">
        <f>IF(H229=0,"",'Ark1'!W1771)</f>
        <v/>
      </c>
      <c r="Q229" s="254"/>
      <c r="R229" s="50" t="str">
        <f>IF(H229=0,"",'Ark1'!X1771)</f>
        <v/>
      </c>
      <c r="S229" s="50" t="str">
        <f>IF(H229=0,"",'Ark1'!Y1771)</f>
        <v/>
      </c>
      <c r="T229" s="50" t="str">
        <f>IF(H229=0,"",'Ark1'!Z1771)</f>
        <v/>
      </c>
      <c r="U229" s="254"/>
      <c r="V229" s="14" t="str">
        <f t="shared" si="25"/>
        <v/>
      </c>
      <c r="W229" s="11" t="str">
        <f>IF(H229=0,"",'Ark1'!T1771)</f>
        <v/>
      </c>
      <c r="X229" s="50" t="str">
        <f>IF(H229=0,"",'Ark1'!V1771)</f>
        <v/>
      </c>
      <c r="Y229" s="254"/>
      <c r="Z229" s="9"/>
      <c r="AA229" s="98"/>
      <c r="AB229" s="50"/>
      <c r="AC229" s="4"/>
      <c r="AJ229" s="9"/>
      <c r="AK229"/>
      <c r="AL229"/>
      <c r="AM229"/>
      <c r="AN229"/>
      <c r="AO229"/>
      <c r="AP229"/>
      <c r="AQ229"/>
      <c r="AR229"/>
      <c r="AS229"/>
      <c r="AT229"/>
    </row>
    <row r="230" spans="1:46" s="1" customFormat="1" ht="15.6">
      <c r="A230" s="254"/>
      <c r="B230" s="2">
        <f>+'Ark1'!C1772</f>
        <v>2023</v>
      </c>
      <c r="C230" s="2">
        <f>+'Ark1'!J1772</f>
        <v>103</v>
      </c>
      <c r="D230" s="2" t="str">
        <f>VLOOKUP(C230,RNR!$A$1:$B$27,2)</f>
        <v>Rudshøgda</v>
      </c>
      <c r="E230" s="2">
        <f>+'Ark1'!D1772</f>
        <v>11</v>
      </c>
      <c r="F230" s="2" t="s">
        <v>505</v>
      </c>
      <c r="G230" s="3">
        <f>+'Ark1'!Q1772</f>
        <v>0</v>
      </c>
      <c r="H230" s="267">
        <f>+'Ark1'!R1772</f>
        <v>0</v>
      </c>
      <c r="I230" s="267" t="str">
        <f>IF(H230=0,"",'Ark1'!S1772)</f>
        <v/>
      </c>
      <c r="J230" s="254"/>
      <c r="K230" s="50" t="str">
        <f>IF(G230=0,"",100*H230/Måned!$G33)</f>
        <v/>
      </c>
      <c r="L230" s="254"/>
      <c r="M230" s="50" t="str">
        <f>+IF(H230=0,"",'Ark1'!AA1772)</f>
        <v/>
      </c>
      <c r="N230" s="50">
        <f>+IF(I230=0,"",'Ark1'!AB1772)</f>
        <v>0</v>
      </c>
      <c r="O230" s="94" t="str">
        <f>IF(H230=0,"",'Ark1'!U1772)</f>
        <v/>
      </c>
      <c r="P230" s="50" t="str">
        <f>IF(H230=0,"",'Ark1'!W1772)</f>
        <v/>
      </c>
      <c r="Q230" s="254"/>
      <c r="R230" s="50" t="str">
        <f>IF(H230=0,"",'Ark1'!X1772)</f>
        <v/>
      </c>
      <c r="S230" s="50" t="str">
        <f>IF(H230=0,"",'Ark1'!Y1772)</f>
        <v/>
      </c>
      <c r="T230" s="50" t="str">
        <f>IF(H230=0,"",'Ark1'!Z1772)</f>
        <v/>
      </c>
      <c r="U230" s="254"/>
      <c r="V230" s="14" t="str">
        <f t="shared" si="25"/>
        <v/>
      </c>
      <c r="W230" s="11" t="str">
        <f>IF(H230=0,"",'Ark1'!T1772)</f>
        <v/>
      </c>
      <c r="X230" s="50" t="str">
        <f>IF(H230=0,"",'Ark1'!V1772)</f>
        <v/>
      </c>
      <c r="Y230" s="254"/>
      <c r="Z230" s="9"/>
      <c r="AA230" s="98"/>
      <c r="AB230" s="50"/>
      <c r="AC230" s="4"/>
      <c r="AJ230" s="9"/>
      <c r="AK230"/>
      <c r="AL230"/>
      <c r="AM230"/>
      <c r="AN230"/>
      <c r="AO230"/>
      <c r="AP230"/>
      <c r="AQ230"/>
      <c r="AR230"/>
      <c r="AS230"/>
      <c r="AT230"/>
    </row>
    <row r="231" spans="1:46" s="1" customFormat="1" ht="15.6">
      <c r="A231" s="254"/>
      <c r="B231" s="2">
        <f>+'Ark1'!C1773</f>
        <v>2023</v>
      </c>
      <c r="C231" s="2">
        <f>+'Ark1'!J1773</f>
        <v>103</v>
      </c>
      <c r="D231" s="2" t="str">
        <f>VLOOKUP(C231,RNR!$A$1:$B$27,2)</f>
        <v>Rudshøgda</v>
      </c>
      <c r="E231" s="2">
        <f>+'Ark1'!D1773</f>
        <v>12</v>
      </c>
      <c r="F231" s="2" t="s">
        <v>506</v>
      </c>
      <c r="G231" s="3">
        <f>+'Ark1'!Q1773</f>
        <v>0</v>
      </c>
      <c r="H231" s="267">
        <f>+'Ark1'!R1773</f>
        <v>0</v>
      </c>
      <c r="I231" s="267" t="str">
        <f>IF(H231=0,"",'Ark1'!S1773)</f>
        <v/>
      </c>
      <c r="J231" s="254"/>
      <c r="K231" s="50" t="str">
        <f>IF(G231=0,"",100*H231/Måned!$G34)</f>
        <v/>
      </c>
      <c r="L231" s="254"/>
      <c r="M231" s="50" t="str">
        <f>+IF(H231=0,"",'Ark1'!AA1773)</f>
        <v/>
      </c>
      <c r="N231" s="50">
        <f>+IF(I231=0,"",'Ark1'!AB1773)</f>
        <v>0</v>
      </c>
      <c r="O231" s="94" t="str">
        <f>IF(H231=0,"",'Ark1'!U1773)</f>
        <v/>
      </c>
      <c r="P231" s="50" t="str">
        <f>IF(H231=0,"",'Ark1'!W1773)</f>
        <v/>
      </c>
      <c r="Q231" s="254"/>
      <c r="R231" s="50" t="str">
        <f>IF(H231=0,"",'Ark1'!X1773)</f>
        <v/>
      </c>
      <c r="S231" s="50" t="str">
        <f>IF(H231=0,"",'Ark1'!Y1773)</f>
        <v/>
      </c>
      <c r="T231" s="50" t="str">
        <f>IF(H231=0,"",'Ark1'!Z1773)</f>
        <v/>
      </c>
      <c r="U231" s="254"/>
      <c r="V231" s="14" t="str">
        <f t="shared" si="25"/>
        <v/>
      </c>
      <c r="W231" s="11" t="str">
        <f>IF(H231=0,"",'Ark1'!T1773)</f>
        <v/>
      </c>
      <c r="X231" s="50" t="str">
        <f>IF(H231=0,"",'Ark1'!V1773)</f>
        <v/>
      </c>
      <c r="Y231" s="254"/>
      <c r="Z231" s="9"/>
      <c r="AA231" s="98"/>
      <c r="AB231" s="50"/>
      <c r="AC231" s="4"/>
      <c r="AJ231" s="9"/>
      <c r="AK231"/>
      <c r="AL231"/>
      <c r="AM231"/>
      <c r="AN231"/>
      <c r="AO231"/>
      <c r="AP231"/>
      <c r="AQ231"/>
      <c r="AR231"/>
      <c r="AS231"/>
      <c r="AT231"/>
    </row>
    <row r="232" spans="1:46" s="1" customFormat="1">
      <c r="A232" s="254"/>
      <c r="B232" s="254"/>
      <c r="C232" s="254"/>
      <c r="D232" s="254"/>
      <c r="E232" s="254"/>
      <c r="F232" s="254"/>
      <c r="G232" s="254"/>
      <c r="H232" s="287"/>
      <c r="I232" s="287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9"/>
      <c r="AA232" s="98"/>
      <c r="AB232" s="50"/>
      <c r="AC232" s="4"/>
      <c r="AJ232" s="9"/>
      <c r="AK232"/>
      <c r="AL232"/>
      <c r="AM232"/>
      <c r="AN232"/>
      <c r="AO232"/>
      <c r="AP232"/>
      <c r="AQ232"/>
      <c r="AR232"/>
      <c r="AS232"/>
      <c r="AT232"/>
    </row>
    <row r="233" spans="1:46" ht="15.6">
      <c r="A233" s="254"/>
      <c r="B233" s="2">
        <f>+'Ark1'!C1774</f>
        <v>2023</v>
      </c>
      <c r="C233" s="2">
        <f>+'Ark1'!J1774</f>
        <v>106</v>
      </c>
      <c r="D233" s="2" t="str">
        <f>VLOOKUP(C233,RNR!$A$1:$B$27,2)</f>
        <v>Furuseth</v>
      </c>
      <c r="E233" s="2">
        <f>+'Ark1'!D1774</f>
        <v>1</v>
      </c>
      <c r="F233" s="2" t="s">
        <v>496</v>
      </c>
      <c r="G233" s="3">
        <f>+'Ark1'!Q1774</f>
        <v>4</v>
      </c>
      <c r="H233" s="267">
        <f>+'Ark1'!R1774</f>
        <v>42</v>
      </c>
      <c r="I233" s="267">
        <f>IF(H233=0,"",'Ark1'!S1774)</f>
        <v>42</v>
      </c>
      <c r="J233" s="254"/>
      <c r="K233" s="50">
        <f>IF(G233=0,"",100*H233/Måned!$G23)</f>
        <v>1.4700735036751837</v>
      </c>
      <c r="L233" s="254"/>
      <c r="M233" s="50">
        <f>+IF(H233=0,"",'Ark1'!AA1774)</f>
        <v>1.4700735036751835</v>
      </c>
      <c r="N233" s="50">
        <f>+IF(I233=0,"",'Ark1'!AB1774)</f>
        <v>1.5548808091782755</v>
      </c>
      <c r="O233" s="94">
        <f>IF(H233=0,"",'Ark1'!U1774)</f>
        <v>59.761904761904752</v>
      </c>
      <c r="P233" s="50">
        <f>IF(H233=0,"",'Ark1'!W1774)</f>
        <v>91.590476190476181</v>
      </c>
      <c r="Q233" s="254"/>
      <c r="R233" s="50">
        <f>IF(H233=0,"",'Ark1'!X1774)</f>
        <v>6.0471484631308048</v>
      </c>
      <c r="S233" s="50">
        <f>IF(H233=0,"",'Ark1'!Y1774)</f>
        <v>2.1800996461447144</v>
      </c>
      <c r="T233" s="50">
        <f>IF(H233=0,"",'Ark1'!Z1774)</f>
        <v>-34.349733617135037</v>
      </c>
      <c r="U233" s="254"/>
      <c r="V233" s="14">
        <f t="shared" ref="V233" si="26">+(IF(H233=0,"",I233/G233))</f>
        <v>10.5</v>
      </c>
      <c r="W233" s="11">
        <f>IF(H233=0,"",'Ark1'!T1774)</f>
        <v>5.9285714285714306</v>
      </c>
      <c r="X233" s="50">
        <f>IF(H233=0,"",'Ark1'!V1774)</f>
        <v>99.231285146778106</v>
      </c>
      <c r="Y233" s="254"/>
      <c r="Z233" s="78"/>
      <c r="AB233" s="50"/>
      <c r="AC233" s="4"/>
      <c r="AK233" s="29"/>
      <c r="AL233" s="11"/>
      <c r="AM233" s="11"/>
    </row>
    <row r="234" spans="1:46" s="1" customFormat="1" ht="15.6">
      <c r="A234" s="254"/>
      <c r="B234" s="2">
        <f>+'Ark1'!C1775</f>
        <v>2023</v>
      </c>
      <c r="C234" s="2">
        <f>+'Ark1'!J1775</f>
        <v>106</v>
      </c>
      <c r="D234" s="2" t="str">
        <f>VLOOKUP(C234,RNR!$A$1:$B$27,2)</f>
        <v>Furuseth</v>
      </c>
      <c r="E234" s="2">
        <f>+'Ark1'!D1775</f>
        <v>2</v>
      </c>
      <c r="F234" s="2" t="s">
        <v>497</v>
      </c>
      <c r="G234" s="3">
        <f>+'Ark1'!Q1775</f>
        <v>2</v>
      </c>
      <c r="H234" s="267">
        <f>+'Ark1'!R1775</f>
        <v>41</v>
      </c>
      <c r="I234" s="267">
        <f>IF(H234=0,"",'Ark1'!S1775)</f>
        <v>41</v>
      </c>
      <c r="J234" s="254"/>
      <c r="K234" s="50">
        <f>IF(G234=0,"",100*H234/Måned!$G24)</f>
        <v>1.8747142203932328</v>
      </c>
      <c r="L234" s="254"/>
      <c r="M234" s="50">
        <f>+IF(H234=0,"",'Ark1'!AA1775)</f>
        <v>1.8747142203932328</v>
      </c>
      <c r="N234" s="50">
        <f>+IF(I234=0,"",'Ark1'!AB1775)</f>
        <v>1.8975495409996048</v>
      </c>
      <c r="O234" s="94">
        <f>IF(H234=0,"",'Ark1'!U1775)</f>
        <v>59.365853658536579</v>
      </c>
      <c r="P234" s="50">
        <f>IF(H234=0,"",'Ark1'!W1775)</f>
        <v>86.024390243902431</v>
      </c>
      <c r="Q234" s="254"/>
      <c r="R234" s="50">
        <f>IF(H234=0,"",'Ark1'!X1775)</f>
        <v>4.7440221942372141</v>
      </c>
      <c r="S234" s="50">
        <f>IF(H234=0,"",'Ark1'!Y1775)</f>
        <v>2.4470599338896193</v>
      </c>
      <c r="T234" s="50">
        <f>IF(H234=0,"",'Ark1'!Z1775)</f>
        <v>-51.131021325802578</v>
      </c>
      <c r="U234" s="254"/>
      <c r="V234" s="14">
        <f t="shared" ref="V234:V246" si="27">+(IF(H234=0,"",I234/G234))</f>
        <v>20.5</v>
      </c>
      <c r="W234" s="11">
        <f>IF(H234=0,"",'Ark1'!T1775)</f>
        <v>5.6585365853658516</v>
      </c>
      <c r="X234" s="50">
        <f>IF(H234=0,"",'Ark1'!V1775)</f>
        <v>93.200856168908402</v>
      </c>
      <c r="Y234" s="254"/>
      <c r="Z234" s="9"/>
      <c r="AA234" s="98"/>
      <c r="AB234" s="50"/>
      <c r="AC234" s="4"/>
      <c r="AJ234" s="9"/>
      <c r="AK234"/>
      <c r="AL234"/>
      <c r="AM234"/>
      <c r="AN234"/>
      <c r="AO234"/>
      <c r="AP234"/>
      <c r="AQ234"/>
      <c r="AR234"/>
      <c r="AS234"/>
      <c r="AT234"/>
    </row>
    <row r="235" spans="1:46" s="1" customFormat="1" ht="15.6">
      <c r="A235" s="254"/>
      <c r="B235" s="2">
        <f>+'Ark1'!C1776</f>
        <v>2023</v>
      </c>
      <c r="C235" s="2">
        <f>+'Ark1'!J1776</f>
        <v>106</v>
      </c>
      <c r="D235" s="2" t="str">
        <f>VLOOKUP(C235,RNR!$A$1:$B$27,2)</f>
        <v>Furuseth</v>
      </c>
      <c r="E235" s="2">
        <f>+'Ark1'!D1776</f>
        <v>3</v>
      </c>
      <c r="F235" s="2" t="s">
        <v>498</v>
      </c>
      <c r="G235" s="3">
        <f>+'Ark1'!Q1776</f>
        <v>5</v>
      </c>
      <c r="H235" s="267">
        <f>+'Ark1'!R1776</f>
        <v>31</v>
      </c>
      <c r="I235" s="267">
        <f>IF(H235=0,"",'Ark1'!S1776)</f>
        <v>31</v>
      </c>
      <c r="J235" s="254"/>
      <c r="K235" s="50">
        <f>IF(G235=0,"",100*H235/Måned!$G25)</f>
        <v>1.0911650827173531</v>
      </c>
      <c r="L235" s="254"/>
      <c r="M235" s="50">
        <f>+IF(H235=0,"",'Ark1'!AA1776)</f>
        <v>1.0911650827173531</v>
      </c>
      <c r="N235" s="50">
        <f>+IF(I235=0,"",'Ark1'!AB1776)</f>
        <v>1.1219904327473251</v>
      </c>
      <c r="O235" s="94">
        <f>IF(H235=0,"",'Ark1'!U1776)</f>
        <v>60.935483870967758</v>
      </c>
      <c r="P235" s="50">
        <f>IF(H235=0,"",'Ark1'!W1776)</f>
        <v>88.651612903225782</v>
      </c>
      <c r="Q235" s="254"/>
      <c r="R235" s="50">
        <f>IF(H235=0,"",'Ark1'!X1776)</f>
        <v>7.3397227234148064</v>
      </c>
      <c r="S235" s="50">
        <f>IF(H235=0,"",'Ark1'!Y1776)</f>
        <v>2.1542977880081775</v>
      </c>
      <c r="T235" s="50">
        <f>IF(H235=0,"",'Ark1'!Z1776)</f>
        <v>-41.760329401486871</v>
      </c>
      <c r="U235" s="254"/>
      <c r="V235" s="14">
        <f t="shared" si="27"/>
        <v>6.2</v>
      </c>
      <c r="W235" s="11">
        <f>IF(H235=0,"",'Ark1'!T1776)</f>
        <v>3.161290322580645</v>
      </c>
      <c r="X235" s="50">
        <f>IF(H235=0,"",'Ark1'!V1776)</f>
        <v>96.047251249432122</v>
      </c>
      <c r="Y235" s="254"/>
      <c r="Z235" s="9"/>
      <c r="AA235" s="98"/>
      <c r="AB235" s="50"/>
      <c r="AC235" s="4"/>
      <c r="AJ235" s="9"/>
      <c r="AK235"/>
      <c r="AL235"/>
      <c r="AM235"/>
      <c r="AN235"/>
      <c r="AO235"/>
      <c r="AP235"/>
      <c r="AQ235"/>
      <c r="AR235"/>
      <c r="AS235"/>
      <c r="AT235"/>
    </row>
    <row r="236" spans="1:46" s="1" customFormat="1" ht="15.6">
      <c r="A236" s="254"/>
      <c r="B236" s="2">
        <f>+'Ark1'!C1777</f>
        <v>2023</v>
      </c>
      <c r="C236" s="2">
        <f>+'Ark1'!J1777</f>
        <v>106</v>
      </c>
      <c r="D236" s="2" t="str">
        <f>VLOOKUP(C236,RNR!$A$1:$B$27,2)</f>
        <v>Furuseth</v>
      </c>
      <c r="E236" s="2">
        <f>+'Ark1'!D1777</f>
        <v>4</v>
      </c>
      <c r="F236" s="2" t="s">
        <v>499</v>
      </c>
      <c r="G236" s="3">
        <f>+'Ark1'!Q1777</f>
        <v>3</v>
      </c>
      <c r="H236" s="267">
        <f>+'Ark1'!R1777</f>
        <v>41</v>
      </c>
      <c r="I236" s="267">
        <f>IF(H236=0,"",'Ark1'!S1777)</f>
        <v>41</v>
      </c>
      <c r="J236" s="254"/>
      <c r="K236" s="50">
        <f>IF(G236=0,"",100*H236/Måned!$G26)</f>
        <v>2.3216308040770102</v>
      </c>
      <c r="L236" s="254"/>
      <c r="M236" s="50">
        <f>+IF(H236=0,"",'Ark1'!AA1777)</f>
        <v>2.3216308040770097</v>
      </c>
      <c r="N236" s="50">
        <f>+IF(I236=0,"",'Ark1'!AB1777)</f>
        <v>2.3878928400611725</v>
      </c>
      <c r="O236" s="94">
        <f>IF(H236=0,"",'Ark1'!U1777)</f>
        <v>59.951219512195109</v>
      </c>
      <c r="P236" s="50">
        <f>IF(H236=0,"",'Ark1'!W1777)</f>
        <v>88.770731707317054</v>
      </c>
      <c r="Q236" s="254"/>
      <c r="R236" s="50">
        <f>IF(H236=0,"",'Ark1'!X1777)</f>
        <v>4.9770323169649311</v>
      </c>
      <c r="S236" s="50">
        <f>IF(H236=0,"",'Ark1'!Y1777)</f>
        <v>1.7936367132536577</v>
      </c>
      <c r="T236" s="50">
        <f>IF(H236=0,"",'Ark1'!Z1777)</f>
        <v>-30.507254805915476</v>
      </c>
      <c r="U236" s="254"/>
      <c r="V236" s="14">
        <f t="shared" si="27"/>
        <v>13.666666666666666</v>
      </c>
      <c r="W236" s="11">
        <f>IF(H236=0,"",'Ark1'!T1777)</f>
        <v>5.8048780487804885</v>
      </c>
      <c r="X236" s="50">
        <f>IF(H236=0,"",'Ark1'!V1777)</f>
        <v>96.176307375208125</v>
      </c>
      <c r="Y236" s="254"/>
      <c r="Z236" s="9"/>
      <c r="AA236" s="98"/>
      <c r="AB236" s="50"/>
      <c r="AC236" s="4"/>
      <c r="AJ236" s="9"/>
      <c r="AK236"/>
      <c r="AL236"/>
      <c r="AM236"/>
      <c r="AN236"/>
      <c r="AO236"/>
      <c r="AP236"/>
      <c r="AQ236"/>
      <c r="AR236"/>
      <c r="AS236"/>
      <c r="AT236"/>
    </row>
    <row r="237" spans="1:46" s="1" customFormat="1" ht="15.6">
      <c r="A237" s="254"/>
      <c r="B237" s="2">
        <f>+'Ark1'!C1778</f>
        <v>2023</v>
      </c>
      <c r="C237" s="2">
        <f>+'Ark1'!J1778</f>
        <v>106</v>
      </c>
      <c r="D237" s="2" t="str">
        <f>VLOOKUP(C237,RNR!$A$1:$B$27,2)</f>
        <v>Furuseth</v>
      </c>
      <c r="E237" s="2">
        <f>+'Ark1'!D1778</f>
        <v>5</v>
      </c>
      <c r="F237" s="2" t="s">
        <v>382</v>
      </c>
      <c r="G237" s="3">
        <f>+'Ark1'!Q1778</f>
        <v>7</v>
      </c>
      <c r="H237" s="267">
        <f>+'Ark1'!R1778</f>
        <v>75</v>
      </c>
      <c r="I237" s="267">
        <f>IF(H237=0,"",'Ark1'!S1778)</f>
        <v>75</v>
      </c>
      <c r="J237" s="254"/>
      <c r="K237" s="50">
        <f>IF(G237=0,"",100*H237/Måned!$G27)</f>
        <v>3.3083370092633437</v>
      </c>
      <c r="L237" s="254"/>
      <c r="M237" s="50">
        <f>+IF(H237=0,"",'Ark1'!AA1778)</f>
        <v>3.3083370092633442</v>
      </c>
      <c r="N237" s="50">
        <f>+IF(I237=0,"",'Ark1'!AB1778)</f>
        <v>3.5219362936728968</v>
      </c>
      <c r="O237" s="94">
        <f>IF(H237=0,"",'Ark1'!U1778)</f>
        <v>61.106666666666669</v>
      </c>
      <c r="P237" s="50">
        <f>IF(H237=0,"",'Ark1'!W1778)</f>
        <v>88.890666666666647</v>
      </c>
      <c r="Q237" s="254"/>
      <c r="R237" s="50">
        <f>IF(H237=0,"",'Ark1'!X1778)</f>
        <v>5.6965293137332917</v>
      </c>
      <c r="S237" s="50">
        <f>IF(H237=0,"",'Ark1'!Y1778)</f>
        <v>2.1452169017502145</v>
      </c>
      <c r="T237" s="50">
        <f>IF(H237=0,"",'Ark1'!Z1778)</f>
        <v>4.9289242834494784</v>
      </c>
      <c r="U237" s="254"/>
      <c r="V237" s="14">
        <f t="shared" si="27"/>
        <v>10.714285714285714</v>
      </c>
      <c r="W237" s="11">
        <f>IF(H237=0,"",'Ark1'!T1778)</f>
        <v>3.1733333333333338</v>
      </c>
      <c r="X237" s="50">
        <f>IF(H237=0,"",'Ark1'!V1778)</f>
        <v>96.306247742867498</v>
      </c>
      <c r="Y237" s="254"/>
      <c r="Z237" s="9"/>
      <c r="AA237" s="98"/>
      <c r="AB237" s="50"/>
      <c r="AC237" s="4"/>
      <c r="AJ237" s="9"/>
      <c r="AK237"/>
      <c r="AL237"/>
      <c r="AM237"/>
      <c r="AN237"/>
      <c r="AO237"/>
      <c r="AP237"/>
      <c r="AQ237"/>
      <c r="AR237"/>
      <c r="AS237"/>
      <c r="AT237"/>
    </row>
    <row r="238" spans="1:46" s="1" customFormat="1" ht="15.6">
      <c r="A238" s="254"/>
      <c r="B238" s="2">
        <f>+'Ark1'!C1779</f>
        <v>2023</v>
      </c>
      <c r="C238" s="2">
        <f>+'Ark1'!J1779</f>
        <v>106</v>
      </c>
      <c r="D238" s="2" t="str">
        <f>VLOOKUP(C238,RNR!$A$1:$B$27,2)</f>
        <v>Furuseth</v>
      </c>
      <c r="E238" s="2">
        <f>+'Ark1'!D1779</f>
        <v>6</v>
      </c>
      <c r="F238" s="2" t="s">
        <v>500</v>
      </c>
      <c r="G238" s="3">
        <f>+'Ark1'!Q1779</f>
        <v>4</v>
      </c>
      <c r="H238" s="267">
        <f>+'Ark1'!R1779</f>
        <v>82</v>
      </c>
      <c r="I238" s="267">
        <f>IF(H238=0,"",'Ark1'!S1779)</f>
        <v>82</v>
      </c>
      <c r="J238" s="254"/>
      <c r="K238" s="50">
        <f>IF(G238=0,"",100*H238/Måned!$G28)</f>
        <v>3.4555415086388539</v>
      </c>
      <c r="L238" s="254"/>
      <c r="M238" s="50">
        <f>+IF(H238=0,"",'Ark1'!AA1779)</f>
        <v>3.4555415086388535</v>
      </c>
      <c r="N238" s="50">
        <f>+IF(I238=0,"",'Ark1'!AB1779)</f>
        <v>3.4743431008391799</v>
      </c>
      <c r="O238" s="94">
        <f>IF(H238=0,"",'Ark1'!U1779)</f>
        <v>60.926829268292686</v>
      </c>
      <c r="P238" s="50">
        <f>IF(H238=0,"",'Ark1'!W1779)</f>
        <v>86.236585365853642</v>
      </c>
      <c r="Q238" s="254"/>
      <c r="R238" s="50">
        <f>IF(H238=0,"",'Ark1'!X1779)</f>
        <v>4.7739259344992879</v>
      </c>
      <c r="S238" s="50">
        <f>IF(H238=0,"",'Ark1'!Y1779)</f>
        <v>1.9113300681429288</v>
      </c>
      <c r="T238" s="50">
        <f>IF(H238=0,"",'Ark1'!Z1779)</f>
        <v>-27.369278700498914</v>
      </c>
      <c r="U238" s="254"/>
      <c r="V238" s="14">
        <f t="shared" si="27"/>
        <v>20.5</v>
      </c>
      <c r="W238" s="11">
        <f>IF(H238=0,"",'Ark1'!T1779)</f>
        <v>2.9024390243902443</v>
      </c>
      <c r="X238" s="50">
        <f>IF(H238=0,"",'Ark1'!V1779)</f>
        <v>93.430753375789507</v>
      </c>
      <c r="Y238" s="254"/>
      <c r="Z238" s="9"/>
      <c r="AA238" s="98"/>
      <c r="AB238" s="50"/>
      <c r="AC238" s="4"/>
      <c r="AJ238" s="9"/>
      <c r="AK238"/>
      <c r="AL238"/>
      <c r="AM238"/>
      <c r="AN238"/>
      <c r="AO238"/>
      <c r="AP238"/>
      <c r="AQ238"/>
      <c r="AR238"/>
      <c r="AS238"/>
      <c r="AT238"/>
    </row>
    <row r="239" spans="1:46" s="1" customFormat="1" ht="15.6">
      <c r="A239" s="254"/>
      <c r="B239" s="2">
        <f>+'Ark1'!C1780</f>
        <v>2023</v>
      </c>
      <c r="C239" s="2">
        <f>+'Ark1'!J1780</f>
        <v>106</v>
      </c>
      <c r="D239" s="2" t="str">
        <f>VLOOKUP(C239,RNR!$A$1:$B$27,2)</f>
        <v>Furuseth</v>
      </c>
      <c r="E239" s="2">
        <f>+'Ark1'!D1780</f>
        <v>7</v>
      </c>
      <c r="F239" s="2" t="s">
        <v>501</v>
      </c>
      <c r="G239" s="3">
        <f>+'Ark1'!Q1780</f>
        <v>3</v>
      </c>
      <c r="H239" s="267">
        <f>+'Ark1'!R1780</f>
        <v>9</v>
      </c>
      <c r="I239" s="267">
        <f>IF(H239=0,"",'Ark1'!S1780)</f>
        <v>9</v>
      </c>
      <c r="J239" s="254"/>
      <c r="K239" s="50">
        <f>IF(G239=0,"",100*H239/Måned!$G29)</f>
        <v>0.46801872074882994</v>
      </c>
      <c r="L239" s="254"/>
      <c r="M239" s="50">
        <f>+IF(H239=0,"",'Ark1'!AA1780)</f>
        <v>0.46801872074883</v>
      </c>
      <c r="N239" s="50">
        <f>+IF(I239=0,"",'Ark1'!AB1780)</f>
        <v>0.44232053703143087</v>
      </c>
      <c r="O239" s="94">
        <f>IF(H239=0,"",'Ark1'!U1780)</f>
        <v>60.888888888888879</v>
      </c>
      <c r="P239" s="50">
        <f>IF(H239=0,"",'Ark1'!W1780)</f>
        <v>81.822222222222251</v>
      </c>
      <c r="Q239" s="254"/>
      <c r="R239" s="50">
        <f>IF(H239=0,"",'Ark1'!X1780)</f>
        <v>5.3073906076080917</v>
      </c>
      <c r="S239" s="50">
        <f>IF(H239=0,"",'Ark1'!Y1780)</f>
        <v>1.6629588385662502</v>
      </c>
      <c r="T239" s="50">
        <f>IF(H239=0,"",'Ark1'!Z1780)</f>
        <v>-39.250039355567409</v>
      </c>
      <c r="U239" s="254"/>
      <c r="V239" s="14">
        <f t="shared" si="27"/>
        <v>3</v>
      </c>
      <c r="W239" s="11">
        <f>IF(H239=0,"",'Ark1'!T1780)</f>
        <v>3.1111111111111112</v>
      </c>
      <c r="X239" s="50">
        <f>IF(H239=0,"",'Ark1'!V1780)</f>
        <v>88.64812808474781</v>
      </c>
      <c r="Y239" s="254"/>
      <c r="Z239" s="9"/>
      <c r="AA239" s="98"/>
      <c r="AB239" s="50"/>
      <c r="AC239" s="4"/>
      <c r="AJ239" s="9"/>
      <c r="AK239"/>
      <c r="AL239"/>
      <c r="AM239"/>
      <c r="AN239"/>
      <c r="AO239"/>
      <c r="AP239"/>
      <c r="AQ239"/>
      <c r="AR239"/>
      <c r="AS239"/>
      <c r="AT239"/>
    </row>
    <row r="240" spans="1:46" s="1" customFormat="1" ht="15.6">
      <c r="A240" s="254"/>
      <c r="B240" s="2">
        <f>+'Ark1'!C1781</f>
        <v>2023</v>
      </c>
      <c r="C240" s="2">
        <f>+'Ark1'!J1781</f>
        <v>106</v>
      </c>
      <c r="D240" s="2" t="str">
        <f>VLOOKUP(C240,RNR!$A$1:$B$27,2)</f>
        <v>Furuseth</v>
      </c>
      <c r="E240" s="2">
        <f>+'Ark1'!D1781</f>
        <v>8</v>
      </c>
      <c r="F240" s="2" t="s">
        <v>502</v>
      </c>
      <c r="G240" s="3">
        <f>+'Ark1'!Q1781</f>
        <v>3</v>
      </c>
      <c r="H240" s="267">
        <f>+'Ark1'!R1781</f>
        <v>26</v>
      </c>
      <c r="I240" s="267">
        <f>IF(H240=0,"",'Ark1'!S1781)</f>
        <v>26</v>
      </c>
      <c r="J240" s="254"/>
      <c r="K240" s="50">
        <f>IF(G240=0,"",100*H240/Måned!$G30)</f>
        <v>0.98596890405764126</v>
      </c>
      <c r="L240" s="254"/>
      <c r="M240" s="50">
        <f>+IF(H240=0,"",'Ark1'!AA1781)</f>
        <v>0.98596890405764148</v>
      </c>
      <c r="N240" s="50">
        <f>+IF(I240=0,"",'Ark1'!AB1781)</f>
        <v>1.0097004001521737</v>
      </c>
      <c r="O240" s="94">
        <f>IF(H240=0,"",'Ark1'!U1781)</f>
        <v>59.807692307692307</v>
      </c>
      <c r="P240" s="50">
        <f>IF(H240=0,"",'Ark1'!W1781)</f>
        <v>86.46153846153841</v>
      </c>
      <c r="Q240" s="254"/>
      <c r="R240" s="50">
        <f>IF(H240=0,"",'Ark1'!X1781)</f>
        <v>5.9176448617727324</v>
      </c>
      <c r="S240" s="50">
        <f>IF(H240=0,"",'Ark1'!Y1781)</f>
        <v>2.4340411280457044</v>
      </c>
      <c r="T240" s="50">
        <f>IF(H240=0,"",'Ark1'!Z1781)</f>
        <v>-26.353187121527544</v>
      </c>
      <c r="U240" s="254"/>
      <c r="V240" s="14">
        <f t="shared" si="27"/>
        <v>8.6666666666666661</v>
      </c>
      <c r="W240" s="11">
        <f>IF(H240=0,"",'Ark1'!T1781)</f>
        <v>5.3846153846153859</v>
      </c>
      <c r="X240" s="50">
        <f>IF(H240=0,"",'Ark1'!V1781)</f>
        <v>93.674472872739443</v>
      </c>
      <c r="Y240" s="254"/>
      <c r="Z240" s="9"/>
      <c r="AA240" s="98"/>
      <c r="AB240" s="50"/>
      <c r="AC240" s="4"/>
      <c r="AJ240" s="9"/>
      <c r="AK240"/>
      <c r="AL240"/>
      <c r="AM240"/>
      <c r="AN240"/>
      <c r="AO240"/>
      <c r="AP240"/>
      <c r="AQ240"/>
      <c r="AR240"/>
      <c r="AS240"/>
      <c r="AT240"/>
    </row>
    <row r="241" spans="1:46" s="1" customFormat="1" ht="15.6">
      <c r="A241" s="254"/>
      <c r="B241" s="2">
        <f>+'Ark1'!C1782</f>
        <v>2023</v>
      </c>
      <c r="C241" s="2">
        <f>+'Ark1'!J1782</f>
        <v>106</v>
      </c>
      <c r="D241" s="2" t="str">
        <f>VLOOKUP(C241,RNR!$A$1:$B$27,2)</f>
        <v>Furuseth</v>
      </c>
      <c r="E241" s="2">
        <f>+'Ark1'!D1782</f>
        <v>9</v>
      </c>
      <c r="F241" s="2" t="s">
        <v>503</v>
      </c>
      <c r="G241" s="3">
        <f>+'Ark1'!Q1782</f>
        <v>2</v>
      </c>
      <c r="H241" s="267">
        <f>+'Ark1'!R1782</f>
        <v>4</v>
      </c>
      <c r="I241" s="267">
        <f>IF(H241=0,"",'Ark1'!S1782)</f>
        <v>4</v>
      </c>
      <c r="J241" s="254"/>
      <c r="K241" s="50">
        <f>IF(G241=0,"",100*H241/Måned!$G31)</f>
        <v>0.19047619047619047</v>
      </c>
      <c r="L241" s="254"/>
      <c r="M241" s="50">
        <f>+IF(H241=0,"",'Ark1'!AA1782)</f>
        <v>0.19047619047619055</v>
      </c>
      <c r="N241" s="50">
        <f>+IF(I241=0,"",'Ark1'!AB1782)</f>
        <v>0.20312394563689537</v>
      </c>
      <c r="O241" s="94">
        <f>IF(H241=0,"",'Ark1'!U1782)</f>
        <v>59</v>
      </c>
      <c r="P241" s="50">
        <f>IF(H241=0,"",'Ark1'!W1782)</f>
        <v>88.800000000000011</v>
      </c>
      <c r="Q241" s="254"/>
      <c r="R241" s="50">
        <f>IF(H241=0,"",'Ark1'!X1782)</f>
        <v>2.0615528128083902</v>
      </c>
      <c r="S241" s="50">
        <f>IF(H241=0,"",'Ark1'!Y1782)</f>
        <v>2.1213203435596424</v>
      </c>
      <c r="T241" s="50">
        <f>IF(H241=0,"",'Ark1'!Z1782)</f>
        <v>-35.443040929463564</v>
      </c>
      <c r="U241" s="254"/>
      <c r="V241" s="14">
        <f t="shared" si="27"/>
        <v>2</v>
      </c>
      <c r="W241" s="11">
        <f>IF(H241=0,"",'Ark1'!T1782)</f>
        <v>7</v>
      </c>
      <c r="X241" s="50">
        <f>IF(H241=0,"",'Ark1'!V1782)</f>
        <v>96.208017334777836</v>
      </c>
      <c r="Y241" s="254"/>
      <c r="Z241" s="9"/>
      <c r="AA241" s="98"/>
      <c r="AB241" s="50"/>
      <c r="AC241" s="4"/>
      <c r="AJ241" s="9"/>
      <c r="AK241"/>
      <c r="AL241"/>
      <c r="AM241"/>
      <c r="AN241"/>
      <c r="AO241"/>
      <c r="AP241"/>
      <c r="AQ241"/>
      <c r="AR241"/>
      <c r="AS241"/>
      <c r="AT241"/>
    </row>
    <row r="242" spans="1:46" s="1" customFormat="1" ht="15.6">
      <c r="A242" s="254"/>
      <c r="B242" s="2">
        <f>+'Ark1'!C1783</f>
        <v>2023</v>
      </c>
      <c r="C242" s="2">
        <f>+'Ark1'!J1783</f>
        <v>106</v>
      </c>
      <c r="D242" s="2" t="str">
        <f>VLOOKUP(C242,RNR!$A$1:$B$27,2)</f>
        <v>Furuseth</v>
      </c>
      <c r="E242" s="2">
        <f>+'Ark1'!D1783</f>
        <v>10</v>
      </c>
      <c r="F242" s="2" t="s">
        <v>504</v>
      </c>
      <c r="G242" s="3">
        <f>+'Ark1'!Q1783</f>
        <v>3</v>
      </c>
      <c r="H242" s="267">
        <f>+'Ark1'!R1783</f>
        <v>28</v>
      </c>
      <c r="I242" s="267">
        <f>IF(H242=0,"",'Ark1'!S1783)</f>
        <v>28</v>
      </c>
      <c r="J242" s="254"/>
      <c r="K242" s="50">
        <f>IF(G242=0,"",100*H242/Måned!$G32)</f>
        <v>1.075268817204301</v>
      </c>
      <c r="L242" s="254"/>
      <c r="M242" s="50">
        <f>+IF(H242=0,"",'Ark1'!AA1783)</f>
        <v>1.0752688172043012</v>
      </c>
      <c r="N242" s="50">
        <f>+IF(I242=0,"",'Ark1'!AB1783)</f>
        <v>1.0668032087386921</v>
      </c>
      <c r="O242" s="94">
        <f>IF(H242=0,"",'Ark1'!U1783)</f>
        <v>59.535714285714306</v>
      </c>
      <c r="P242" s="50">
        <f>IF(H242=0,"",'Ark1'!W1783)</f>
        <v>83.710714285714303</v>
      </c>
      <c r="Q242" s="254"/>
      <c r="R242" s="50">
        <f>IF(H242=0,"",'Ark1'!X1783)</f>
        <v>5.6097707672619359</v>
      </c>
      <c r="S242" s="50">
        <f>IF(H242=0,"",'Ark1'!Y1783)</f>
        <v>2.0784977895645311</v>
      </c>
      <c r="T242" s="50">
        <f>IF(H242=0,"",'Ark1'!Z1783)</f>
        <v>-27.861285382372312</v>
      </c>
      <c r="U242" s="254"/>
      <c r="V242" s="14">
        <f t="shared" si="27"/>
        <v>9.3333333333333339</v>
      </c>
      <c r="W242" s="11">
        <f>IF(H242=0,"",'Ark1'!T1783)</f>
        <v>7</v>
      </c>
      <c r="X242" s="50">
        <f>IF(H242=0,"",'Ark1'!V1783)</f>
        <v>90.694164989939623</v>
      </c>
      <c r="Y242" s="254"/>
      <c r="Z242" s="9"/>
      <c r="AA242" s="98"/>
      <c r="AB242" s="50"/>
      <c r="AC242" s="4"/>
      <c r="AJ242" s="9"/>
      <c r="AK242"/>
      <c r="AL242"/>
      <c r="AM242"/>
      <c r="AN242"/>
      <c r="AO242"/>
      <c r="AP242"/>
      <c r="AQ242"/>
      <c r="AR242"/>
      <c r="AS242"/>
      <c r="AT242"/>
    </row>
    <row r="243" spans="1:46" s="1" customFormat="1" ht="15.6">
      <c r="A243" s="254"/>
      <c r="B243" s="2">
        <f>+'Ark1'!C1784</f>
        <v>2023</v>
      </c>
      <c r="C243" s="2">
        <f>+'Ark1'!J1784</f>
        <v>106</v>
      </c>
      <c r="D243" s="2" t="str">
        <f>VLOOKUP(C243,RNR!$A$1:$B$27,2)</f>
        <v>Furuseth</v>
      </c>
      <c r="E243" s="2">
        <f>+'Ark1'!D1784</f>
        <v>11</v>
      </c>
      <c r="F243" s="2" t="s">
        <v>505</v>
      </c>
      <c r="G243" s="3">
        <f>+'Ark1'!Q1784</f>
        <v>2</v>
      </c>
      <c r="H243" s="267">
        <f>+'Ark1'!R1784</f>
        <v>56</v>
      </c>
      <c r="I243" s="267">
        <f>IF(H243=0,"",'Ark1'!S1784)</f>
        <v>56</v>
      </c>
      <c r="J243" s="254"/>
      <c r="K243" s="50">
        <f>IF(G243=0,"",100*H243/Måned!$G33)</f>
        <v>1.9243986254295533</v>
      </c>
      <c r="L243" s="254"/>
      <c r="M243" s="50">
        <f>+IF(H243=0,"",'Ark1'!AA1784)</f>
        <v>1.9243986254295529</v>
      </c>
      <c r="N243" s="50">
        <f>+IF(I243=0,"",'Ark1'!AB1784)</f>
        <v>2.0244485890366519</v>
      </c>
      <c r="O243" s="94">
        <f>IF(H243=0,"",'Ark1'!U1784)</f>
        <v>59.446428571428562</v>
      </c>
      <c r="P243" s="50">
        <f>IF(H243=0,"",'Ark1'!W1784)</f>
        <v>89.162500000000023</v>
      </c>
      <c r="Q243" s="254"/>
      <c r="R243" s="50">
        <f>IF(H243=0,"",'Ark1'!X1784)</f>
        <v>7.900351766580525</v>
      </c>
      <c r="S243" s="50">
        <f>IF(H243=0,"",'Ark1'!Y1784)</f>
        <v>1.9172119159373904</v>
      </c>
      <c r="T243" s="50">
        <f>IF(H243=0,"",'Ark1'!Z1784)</f>
        <v>-39.089564336329055</v>
      </c>
      <c r="U243" s="254"/>
      <c r="V243" s="14">
        <f t="shared" si="27"/>
        <v>28</v>
      </c>
      <c r="W243" s="11">
        <f>IF(H243=0,"",'Ark1'!T1784)</f>
        <v>7.9464285714285694</v>
      </c>
      <c r="X243" s="50">
        <f>IF(H243=0,"",'Ark1'!V1784)</f>
        <v>96.600758396533024</v>
      </c>
      <c r="Y243" s="254"/>
      <c r="Z243" s="9"/>
      <c r="AA243" s="98"/>
      <c r="AB243" s="50"/>
      <c r="AC243" s="4"/>
      <c r="AJ243" s="9"/>
      <c r="AK243"/>
      <c r="AL243"/>
      <c r="AM243"/>
      <c r="AN243"/>
      <c r="AO243"/>
      <c r="AP243"/>
      <c r="AQ243"/>
      <c r="AR243"/>
      <c r="AS243"/>
      <c r="AT243"/>
    </row>
    <row r="244" spans="1:46" s="1" customFormat="1" ht="15.6">
      <c r="A244" s="254"/>
      <c r="B244" s="2">
        <f>+'Ark1'!C1785</f>
        <v>2023</v>
      </c>
      <c r="C244" s="2">
        <f>+'Ark1'!J1785</f>
        <v>106</v>
      </c>
      <c r="D244" s="2" t="str">
        <f>VLOOKUP(C244,RNR!$A$1:$B$27,2)</f>
        <v>Furuseth</v>
      </c>
      <c r="E244" s="2">
        <f>+'Ark1'!D1785</f>
        <v>12</v>
      </c>
      <c r="F244" s="2" t="s">
        <v>506</v>
      </c>
      <c r="G244" s="3">
        <f>+'Ark1'!Q1785</f>
        <v>3</v>
      </c>
      <c r="H244" s="267">
        <f>+'Ark1'!R1785</f>
        <v>8</v>
      </c>
      <c r="I244" s="267">
        <f>IF(H244=0,"",'Ark1'!S1785)</f>
        <v>8</v>
      </c>
      <c r="J244" s="254"/>
      <c r="K244" s="50">
        <f>IF(G244=0,"",100*H244/Måned!$G34)</f>
        <v>0.42964554242749731</v>
      </c>
      <c r="L244" s="254"/>
      <c r="M244" s="50">
        <f>+IF(H244=0,"",'Ark1'!AA1785)</f>
        <v>0.42964554242749753</v>
      </c>
      <c r="N244" s="50">
        <f>+IF(I244=0,"",'Ark1'!AB1785)</f>
        <v>0.45332187032294757</v>
      </c>
      <c r="O244" s="94">
        <f>IF(H244=0,"",'Ark1'!U1785)</f>
        <v>58.75</v>
      </c>
      <c r="P244" s="50">
        <f>IF(H244=0,"",'Ark1'!W1785)</f>
        <v>86.474999999999994</v>
      </c>
      <c r="Q244" s="254"/>
      <c r="R244" s="50">
        <f>IF(H244=0,"",'Ark1'!X1785)</f>
        <v>4.5502060392911954</v>
      </c>
      <c r="S244" s="50">
        <f>IF(H244=0,"",'Ark1'!Y1785)</f>
        <v>0.96824583655185403</v>
      </c>
      <c r="T244" s="50">
        <f>IF(H244=0,"",'Ark1'!Z1785)</f>
        <v>-39.011801920254371</v>
      </c>
      <c r="U244" s="254"/>
      <c r="V244" s="14">
        <f t="shared" si="27"/>
        <v>2.6666666666666665</v>
      </c>
      <c r="W244" s="11">
        <f>IF(H244=0,"",'Ark1'!T1785)</f>
        <v>10.5</v>
      </c>
      <c r="X244" s="50">
        <f>IF(H244=0,"",'Ark1'!V1785)</f>
        <v>93.689057421451807</v>
      </c>
      <c r="Y244" s="254"/>
      <c r="Z244" s="9"/>
      <c r="AA244" s="98"/>
      <c r="AB244" s="50"/>
      <c r="AC244" s="4"/>
      <c r="AJ244" s="9"/>
      <c r="AK244"/>
      <c r="AL244"/>
      <c r="AM244"/>
      <c r="AN244"/>
      <c r="AO244"/>
      <c r="AP244"/>
      <c r="AQ244"/>
      <c r="AR244"/>
      <c r="AS244"/>
      <c r="AT244"/>
    </row>
    <row r="245" spans="1:46" s="1" customFormat="1">
      <c r="A245" s="254"/>
      <c r="B245" s="254"/>
      <c r="C245" s="254"/>
      <c r="D245" s="254"/>
      <c r="E245" s="254"/>
      <c r="F245" s="254"/>
      <c r="G245" s="254"/>
      <c r="H245" s="287"/>
      <c r="I245" s="287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9"/>
      <c r="AA245" s="98"/>
      <c r="AB245" s="50"/>
      <c r="AC245" s="4"/>
      <c r="AJ245" s="9"/>
      <c r="AK245"/>
      <c r="AL245"/>
      <c r="AM245"/>
      <c r="AN245"/>
      <c r="AO245"/>
      <c r="AP245"/>
      <c r="AQ245"/>
      <c r="AR245"/>
      <c r="AS245"/>
      <c r="AT245"/>
    </row>
    <row r="246" spans="1:46" s="1" customFormat="1" ht="15.6">
      <c r="A246" s="254"/>
      <c r="B246" s="2">
        <f>+'Ark1'!C1786</f>
        <v>2023</v>
      </c>
      <c r="C246" s="2">
        <f>+'Ark1'!J1786</f>
        <v>109</v>
      </c>
      <c r="D246" s="2" t="str">
        <f>VLOOKUP(C246,RNR!$A$1:$B$27,2)</f>
        <v>Tønsberg</v>
      </c>
      <c r="E246" s="2">
        <f>+'Ark1'!D1786</f>
        <v>1</v>
      </c>
      <c r="F246" s="2" t="s">
        <v>496</v>
      </c>
      <c r="G246" s="3">
        <f>+'Ark1'!Q1786</f>
        <v>30</v>
      </c>
      <c r="H246" s="267">
        <f>+'Ark1'!R1786</f>
        <v>1237</v>
      </c>
      <c r="I246" s="267">
        <f>IF(H246=0,"",'Ark1'!S1786)</f>
        <v>1237</v>
      </c>
      <c r="J246" s="254"/>
      <c r="K246" s="50">
        <f>IF(G246=0,"",100*H246/Måned!$G23)</f>
        <v>43.297164858242915</v>
      </c>
      <c r="L246" s="254"/>
      <c r="M246" s="50">
        <f>+IF(H246=0,"",'Ark1'!AA1786)</f>
        <v>43.297164858242901</v>
      </c>
      <c r="N246" s="50">
        <f>+IF(I246=0,"",'Ark1'!AB1786)</f>
        <v>43.881324938884802</v>
      </c>
      <c r="O246" s="94">
        <f>IF(H246=0,"",'Ark1'!U1786)</f>
        <v>61.055780113177022</v>
      </c>
      <c r="P246" s="50">
        <f>IF(H246=0,"",'Ark1'!W1786)</f>
        <v>87.763217461600661</v>
      </c>
      <c r="Q246" s="254"/>
      <c r="R246" s="50">
        <f>IF(H246=0,"",'Ark1'!X1786)</f>
        <v>8.925879842209552</v>
      </c>
      <c r="S246" s="50">
        <f>IF(H246=0,"",'Ark1'!Y1786)</f>
        <v>2.5196320791378675</v>
      </c>
      <c r="T246" s="50">
        <f>IF(H246=0,"",'Ark1'!Z1786)</f>
        <v>-20.816866096726727</v>
      </c>
      <c r="U246" s="254"/>
      <c r="V246" s="14">
        <f t="shared" si="27"/>
        <v>41.233333333333334</v>
      </c>
      <c r="W246" s="11">
        <f>IF(H246=0,"",'Ark1'!T1786)</f>
        <v>2.7793047696038795</v>
      </c>
      <c r="X246" s="50">
        <f>IF(H246=0,"",'Ark1'!V1786)</f>
        <v>95.084742645287847</v>
      </c>
      <c r="Y246" s="254"/>
      <c r="Z246" s="9"/>
      <c r="AA246" s="98"/>
      <c r="AB246" s="50"/>
      <c r="AC246" s="4"/>
      <c r="AJ246" s="9"/>
      <c r="AK246"/>
      <c r="AL246"/>
      <c r="AM246"/>
      <c r="AN246"/>
      <c r="AO246"/>
      <c r="AP246"/>
      <c r="AQ246"/>
      <c r="AR246"/>
      <c r="AS246"/>
      <c r="AT246"/>
    </row>
    <row r="247" spans="1:46" s="1" customFormat="1" ht="15.6">
      <c r="A247" s="254"/>
      <c r="B247" s="2">
        <f>+'Ark1'!C1787</f>
        <v>2023</v>
      </c>
      <c r="C247" s="2">
        <f>+'Ark1'!J1787</f>
        <v>109</v>
      </c>
      <c r="D247" s="2" t="str">
        <f>VLOOKUP(C247,RNR!$A$1:$B$27,2)</f>
        <v>Tønsberg</v>
      </c>
      <c r="E247" s="2">
        <f>+'Ark1'!D1787</f>
        <v>2</v>
      </c>
      <c r="F247" s="2" t="s">
        <v>497</v>
      </c>
      <c r="G247" s="3">
        <f>+'Ark1'!Q1787</f>
        <v>24</v>
      </c>
      <c r="H247" s="267">
        <f>+'Ark1'!R1787</f>
        <v>931</v>
      </c>
      <c r="I247" s="267">
        <f>IF(H247=0,"",'Ark1'!S1787)</f>
        <v>931</v>
      </c>
      <c r="J247" s="254"/>
      <c r="K247" s="50">
        <f>IF(G247=0,"",100*H247/Måned!$G24)</f>
        <v>42.569730224051213</v>
      </c>
      <c r="L247" s="254"/>
      <c r="M247" s="50">
        <f>+IF(H247=0,"",'Ark1'!AA1787)</f>
        <v>42.569730224051213</v>
      </c>
      <c r="N247" s="50">
        <f>+IF(I247=0,"",'Ark1'!AB1787)</f>
        <v>43.517530678485599</v>
      </c>
      <c r="O247" s="94">
        <f>IF(H247=0,"",'Ark1'!U1787)</f>
        <v>61.72717508055851</v>
      </c>
      <c r="P247" s="50">
        <f>IF(H247=0,"",'Ark1'!W1787)</f>
        <v>86.881417830290061</v>
      </c>
      <c r="Q247" s="254"/>
      <c r="R247" s="50">
        <f>IF(H247=0,"",'Ark1'!X1787)</f>
        <v>8.2388855920296056</v>
      </c>
      <c r="S247" s="50">
        <f>IF(H247=0,"",'Ark1'!Y1787)</f>
        <v>2.4461334206374437</v>
      </c>
      <c r="T247" s="50">
        <f>IF(H247=0,"",'Ark1'!Z1787)</f>
        <v>-20.911665864257543</v>
      </c>
      <c r="U247" s="254"/>
      <c r="V247" s="14">
        <f t="shared" ref="V247:V259" si="28">+(IF(H247=0,"",I247/G247))</f>
        <v>38.791666666666664</v>
      </c>
      <c r="W247" s="11">
        <f>IF(H247=0,"",'Ark1'!T1787)</f>
        <v>1.8184747583243821</v>
      </c>
      <c r="X247" s="50">
        <f>IF(H247=0,"",'Ark1'!V1787)</f>
        <v>94.129380097822249</v>
      </c>
      <c r="Y247" s="254"/>
      <c r="Z247" s="9"/>
      <c r="AA247" s="98"/>
      <c r="AB247" s="50"/>
      <c r="AC247" s="4"/>
      <c r="AJ247" s="9"/>
      <c r="AK247"/>
      <c r="AL247"/>
      <c r="AM247"/>
      <c r="AN247"/>
      <c r="AO247"/>
      <c r="AP247"/>
      <c r="AQ247"/>
      <c r="AR247"/>
      <c r="AS247"/>
      <c r="AT247"/>
    </row>
    <row r="248" spans="1:46" s="1" customFormat="1" ht="15.6">
      <c r="A248" s="254"/>
      <c r="B248" s="2">
        <f>+'Ark1'!C1788</f>
        <v>2023</v>
      </c>
      <c r="C248" s="2">
        <f>+'Ark1'!J1788</f>
        <v>109</v>
      </c>
      <c r="D248" s="2" t="str">
        <f>VLOOKUP(C248,RNR!$A$1:$B$27,2)</f>
        <v>Tønsberg</v>
      </c>
      <c r="E248" s="2">
        <f>+'Ark1'!D1788</f>
        <v>3</v>
      </c>
      <c r="F248" s="2" t="s">
        <v>498</v>
      </c>
      <c r="G248" s="3">
        <f>+'Ark1'!Q1788</f>
        <v>27</v>
      </c>
      <c r="H248" s="267">
        <f>+'Ark1'!R1788</f>
        <v>1064</v>
      </c>
      <c r="I248" s="267">
        <f>IF(H248=0,"",'Ark1'!S1788)</f>
        <v>1064</v>
      </c>
      <c r="J248" s="254"/>
      <c r="K248" s="50">
        <f>IF(G248=0,"",100*H248/Måned!$G25)</f>
        <v>37.451601548750439</v>
      </c>
      <c r="L248" s="254"/>
      <c r="M248" s="50">
        <f>+IF(H248=0,"",'Ark1'!AA1788)</f>
        <v>37.451601548750432</v>
      </c>
      <c r="N248" s="50">
        <f>+IF(I248=0,"",'Ark1'!AB1788)</f>
        <v>38.82094246053213</v>
      </c>
      <c r="O248" s="94">
        <f>IF(H248=0,"",'Ark1'!U1788)</f>
        <v>61.416353383458642</v>
      </c>
      <c r="P248" s="50">
        <f>IF(H248=0,"",'Ark1'!W1788)</f>
        <v>89.368327067669185</v>
      </c>
      <c r="Q248" s="254"/>
      <c r="R248" s="50">
        <f>IF(H248=0,"",'Ark1'!X1788)</f>
        <v>9.7423732761022972</v>
      </c>
      <c r="S248" s="50">
        <f>IF(H248=0,"",'Ark1'!Y1788)</f>
        <v>2.8404561629191623</v>
      </c>
      <c r="T248" s="50">
        <f>IF(H248=0,"",'Ark1'!Z1788)</f>
        <v>-9.5088434880102231</v>
      </c>
      <c r="U248" s="254"/>
      <c r="V248" s="14">
        <f t="shared" si="28"/>
        <v>39.407407407407405</v>
      </c>
      <c r="W248" s="11">
        <f>IF(H248=0,"",'Ark1'!T1788)</f>
        <v>2.4182330827067671</v>
      </c>
      <c r="X248" s="50">
        <f>IF(H248=0,"",'Ark1'!V1788)</f>
        <v>96.823756303000167</v>
      </c>
      <c r="Y248" s="254"/>
      <c r="Z248" s="9"/>
      <c r="AA248" s="98"/>
      <c r="AB248" s="50"/>
      <c r="AC248" s="4"/>
      <c r="AJ248" s="9"/>
      <c r="AK248"/>
      <c r="AL248"/>
      <c r="AM248"/>
      <c r="AN248"/>
      <c r="AO248"/>
      <c r="AP248"/>
      <c r="AQ248"/>
      <c r="AR248"/>
      <c r="AS248"/>
      <c r="AT248"/>
    </row>
    <row r="249" spans="1:46" s="1" customFormat="1" ht="15.6">
      <c r="A249" s="254"/>
      <c r="B249" s="2">
        <f>+'Ark1'!C1789</f>
        <v>2023</v>
      </c>
      <c r="C249" s="2">
        <f>+'Ark1'!J1789</f>
        <v>109</v>
      </c>
      <c r="D249" s="2" t="str">
        <f>VLOOKUP(C249,RNR!$A$1:$B$27,2)</f>
        <v>Tønsberg</v>
      </c>
      <c r="E249" s="2">
        <f>+'Ark1'!D1789</f>
        <v>4</v>
      </c>
      <c r="F249" s="2" t="s">
        <v>499</v>
      </c>
      <c r="G249" s="3">
        <f>+'Ark1'!Q1789</f>
        <v>22</v>
      </c>
      <c r="H249" s="267">
        <f>+'Ark1'!R1789</f>
        <v>912</v>
      </c>
      <c r="I249" s="267">
        <f>IF(H249=0,"",'Ark1'!S1789)</f>
        <v>912</v>
      </c>
      <c r="J249" s="254"/>
      <c r="K249" s="50">
        <f>IF(G249=0,"",100*H249/Måned!$G26)</f>
        <v>51.642129105322766</v>
      </c>
      <c r="L249" s="254"/>
      <c r="M249" s="50">
        <f>+IF(H249=0,"",'Ark1'!AA1789)</f>
        <v>51.642129105322759</v>
      </c>
      <c r="N249" s="50">
        <f>+IF(I249=0,"",'Ark1'!AB1789)</f>
        <v>51.773566139107423</v>
      </c>
      <c r="O249" s="94">
        <f>IF(H249=0,"",'Ark1'!U1789)</f>
        <v>61.445175438596493</v>
      </c>
      <c r="P249" s="50">
        <f>IF(H249=0,"",'Ark1'!W1789)</f>
        <v>86.527083333333366</v>
      </c>
      <c r="Q249" s="254"/>
      <c r="R249" s="50">
        <f>IF(H249=0,"",'Ark1'!X1789)</f>
        <v>8.6649159653192989</v>
      </c>
      <c r="S249" s="50">
        <f>IF(H249=0,"",'Ark1'!Y1789)</f>
        <v>2.4595987165417541</v>
      </c>
      <c r="T249" s="50">
        <f>IF(H249=0,"",'Ark1'!Z1789)</f>
        <v>-16.233666986198244</v>
      </c>
      <c r="U249" s="254"/>
      <c r="V249" s="14">
        <f t="shared" si="28"/>
        <v>41.454545454545453</v>
      </c>
      <c r="W249" s="11">
        <f>IF(H249=0,"",'Ark1'!T1789)</f>
        <v>2.7456140350877192</v>
      </c>
      <c r="X249" s="50">
        <f>IF(H249=0,"",'Ark1'!V1789)</f>
        <v>93.745485734922369</v>
      </c>
      <c r="Y249" s="254"/>
      <c r="Z249" s="9"/>
      <c r="AA249" s="98"/>
      <c r="AB249" s="50"/>
      <c r="AC249" s="4"/>
      <c r="AJ249" s="9"/>
      <c r="AK249"/>
      <c r="AL249"/>
      <c r="AM249"/>
      <c r="AN249"/>
      <c r="AO249"/>
      <c r="AP249"/>
      <c r="AQ249"/>
      <c r="AR249"/>
      <c r="AS249"/>
      <c r="AT249"/>
    </row>
    <row r="250" spans="1:46" s="1" customFormat="1" ht="15.6">
      <c r="A250" s="254"/>
      <c r="B250" s="2">
        <f>+'Ark1'!C1790</f>
        <v>2023</v>
      </c>
      <c r="C250" s="2">
        <f>+'Ark1'!J1790</f>
        <v>109</v>
      </c>
      <c r="D250" s="2" t="str">
        <f>VLOOKUP(C250,RNR!$A$1:$B$27,2)</f>
        <v>Tønsberg</v>
      </c>
      <c r="E250" s="2">
        <f>+'Ark1'!D1790</f>
        <v>5</v>
      </c>
      <c r="F250" s="2" t="s">
        <v>382</v>
      </c>
      <c r="G250" s="3">
        <f>+'Ark1'!Q1790</f>
        <v>22</v>
      </c>
      <c r="H250" s="267">
        <f>+'Ark1'!R1790</f>
        <v>789</v>
      </c>
      <c r="I250" s="267">
        <f>IF(H250=0,"",'Ark1'!S1790)</f>
        <v>785</v>
      </c>
      <c r="J250" s="254"/>
      <c r="K250" s="50">
        <f>IF(G250=0,"",100*H250/Måned!$G27)</f>
        <v>34.803705337450374</v>
      </c>
      <c r="L250" s="254"/>
      <c r="M250" s="50">
        <f>+IF(H250=0,"",'Ark1'!AA1790)</f>
        <v>34.803705337450367</v>
      </c>
      <c r="N250" s="50">
        <f>+IF(I250=0,"",'Ark1'!AB1790)</f>
        <v>34.60111699497503</v>
      </c>
      <c r="O250" s="94">
        <f>IF(H250=0,"",'Ark1'!U1790)</f>
        <v>61.345222929936277</v>
      </c>
      <c r="P250" s="50">
        <f>IF(H250=0,"",'Ark1'!W1790)</f>
        <v>83.436560509554198</v>
      </c>
      <c r="Q250" s="254"/>
      <c r="R250" s="50">
        <f>IF(H250=0,"",'Ark1'!X1790)</f>
        <v>10.396057601206524</v>
      </c>
      <c r="S250" s="50">
        <f>IF(H250=0,"",'Ark1'!Y1790)</f>
        <v>2.8350500924561288</v>
      </c>
      <c r="T250" s="50">
        <f>IF(H250=0,"",'Ark1'!Z1790)</f>
        <v>-30.977825673264523</v>
      </c>
      <c r="U250" s="254"/>
      <c r="V250" s="14">
        <f t="shared" si="28"/>
        <v>35.68181818181818</v>
      </c>
      <c r="W250" s="11">
        <f>IF(H250=0,"",'Ark1'!T1790)</f>
        <v>2.6590621039290241</v>
      </c>
      <c r="X250" s="50">
        <f>IF(H250=0,"",'Ark1'!V1790)</f>
        <v>90.572144281662474</v>
      </c>
      <c r="Y250" s="254"/>
      <c r="Z250" s="9"/>
      <c r="AA250" s="98"/>
      <c r="AB250" s="50"/>
      <c r="AC250" s="4"/>
      <c r="AJ250" s="9"/>
      <c r="AK250"/>
      <c r="AL250"/>
      <c r="AM250"/>
      <c r="AN250"/>
      <c r="AO250"/>
      <c r="AP250"/>
      <c r="AQ250"/>
      <c r="AR250"/>
      <c r="AS250"/>
      <c r="AT250"/>
    </row>
    <row r="251" spans="1:46" s="1" customFormat="1" ht="15.6">
      <c r="A251" s="254"/>
      <c r="B251" s="2">
        <f>+'Ark1'!C1791</f>
        <v>2023</v>
      </c>
      <c r="C251" s="2">
        <f>+'Ark1'!J1791</f>
        <v>109</v>
      </c>
      <c r="D251" s="2" t="str">
        <f>VLOOKUP(C251,RNR!$A$1:$B$27,2)</f>
        <v>Tønsberg</v>
      </c>
      <c r="E251" s="2">
        <f>+'Ark1'!D1791</f>
        <v>6</v>
      </c>
      <c r="F251" s="2" t="s">
        <v>500</v>
      </c>
      <c r="G251" s="3">
        <f>+'Ark1'!Q1791</f>
        <v>24</v>
      </c>
      <c r="H251" s="267">
        <f>+'Ark1'!R1791</f>
        <v>943</v>
      </c>
      <c r="I251" s="267">
        <f>IF(H251=0,"",'Ark1'!S1791)</f>
        <v>943</v>
      </c>
      <c r="J251" s="254"/>
      <c r="K251" s="50">
        <f>IF(G251=0,"",100*H251/Måned!$G28)</f>
        <v>39.738727349346817</v>
      </c>
      <c r="L251" s="254"/>
      <c r="M251" s="50">
        <f>+IF(H251=0,"",'Ark1'!AA1791)</f>
        <v>39.73872734934681</v>
      </c>
      <c r="N251" s="50">
        <f>+IF(I251=0,"",'Ark1'!AB1791)</f>
        <v>39.44107069158656</v>
      </c>
      <c r="O251" s="94">
        <f>IF(H251=0,"",'Ark1'!U1791)</f>
        <v>61.348886532343599</v>
      </c>
      <c r="P251" s="50">
        <f>IF(H251=0,"",'Ark1'!W1791)</f>
        <v>85.127465535524863</v>
      </c>
      <c r="Q251" s="254"/>
      <c r="R251" s="50">
        <f>IF(H251=0,"",'Ark1'!X1791)</f>
        <v>9.0663618340713317</v>
      </c>
      <c r="S251" s="50">
        <f>IF(H251=0,"",'Ark1'!Y1791)</f>
        <v>2.1576803878856889</v>
      </c>
      <c r="T251" s="50">
        <f>IF(H251=0,"",'Ark1'!Z1791)</f>
        <v>-21.111733075840235</v>
      </c>
      <c r="U251" s="254"/>
      <c r="V251" s="14">
        <f t="shared" si="28"/>
        <v>39.291666666666664</v>
      </c>
      <c r="W251" s="11">
        <f>IF(H251=0,"",'Ark1'!T1791)</f>
        <v>2.343584305408271</v>
      </c>
      <c r="X251" s="50">
        <f>IF(H251=0,"",'Ark1'!V1791)</f>
        <v>92.229106755715009</v>
      </c>
      <c r="Y251" s="254"/>
      <c r="Z251" s="9"/>
      <c r="AA251" s="98"/>
      <c r="AB251" s="50"/>
      <c r="AC251" s="4"/>
      <c r="AJ251" s="9"/>
      <c r="AK251"/>
      <c r="AL251"/>
      <c r="AM251"/>
      <c r="AN251"/>
      <c r="AO251"/>
      <c r="AP251"/>
      <c r="AQ251"/>
      <c r="AR251"/>
      <c r="AS251"/>
      <c r="AT251"/>
    </row>
    <row r="252" spans="1:46" s="1" customFormat="1" ht="15.6">
      <c r="A252" s="254"/>
      <c r="B252" s="2">
        <f>+'Ark1'!C1792</f>
        <v>2023</v>
      </c>
      <c r="C252" s="2">
        <f>+'Ark1'!J1792</f>
        <v>109</v>
      </c>
      <c r="D252" s="2" t="str">
        <f>VLOOKUP(C252,RNR!$A$1:$B$27,2)</f>
        <v>Tønsberg</v>
      </c>
      <c r="E252" s="2">
        <f>+'Ark1'!D1792</f>
        <v>7</v>
      </c>
      <c r="F252" s="2" t="s">
        <v>501</v>
      </c>
      <c r="G252" s="3">
        <f>+'Ark1'!Q1792</f>
        <v>25</v>
      </c>
      <c r="H252" s="267">
        <f>+'Ark1'!R1792</f>
        <v>1037</v>
      </c>
      <c r="I252" s="267">
        <f>IF(H252=0,"",'Ark1'!S1792)</f>
        <v>1037</v>
      </c>
      <c r="J252" s="254"/>
      <c r="K252" s="50">
        <f>IF(G252=0,"",100*H252/Måned!$G29)</f>
        <v>53.926157046281851</v>
      </c>
      <c r="L252" s="254"/>
      <c r="M252" s="50">
        <f>+IF(H252=0,"",'Ark1'!AA1792)</f>
        <v>53.926157046281858</v>
      </c>
      <c r="N252" s="50">
        <f>+IF(I252=0,"",'Ark1'!AB1792)</f>
        <v>53.291275641857347</v>
      </c>
      <c r="O252" s="94">
        <f>IF(H252=0,"",'Ark1'!U1792)</f>
        <v>60.899710703953716</v>
      </c>
      <c r="P252" s="50">
        <f>IF(H252=0,"",'Ark1'!W1792)</f>
        <v>85.556702025072354</v>
      </c>
      <c r="Q252" s="254"/>
      <c r="R252" s="50">
        <f>IF(H252=0,"",'Ark1'!X1792)</f>
        <v>9.484725878804289</v>
      </c>
      <c r="S252" s="50">
        <f>IF(H252=0,"",'Ark1'!Y1792)</f>
        <v>2.3216664103891058</v>
      </c>
      <c r="T252" s="50">
        <f>IF(H252=0,"",'Ark1'!Z1792)</f>
        <v>-11.246284821445828</v>
      </c>
      <c r="U252" s="254"/>
      <c r="V252" s="14">
        <f t="shared" si="28"/>
        <v>41.48</v>
      </c>
      <c r="W252" s="11">
        <f>IF(H252=0,"",'Ark1'!T1792)</f>
        <v>3.0530376084860174</v>
      </c>
      <c r="X252" s="50">
        <f>IF(H252=0,"",'Ark1'!V1792)</f>
        <v>92.694151706470493</v>
      </c>
      <c r="Y252" s="254"/>
      <c r="Z252" s="9"/>
      <c r="AA252" s="98"/>
      <c r="AB252" s="50"/>
      <c r="AC252" s="4"/>
      <c r="AJ252" s="9"/>
      <c r="AK252"/>
      <c r="AL252"/>
      <c r="AM252"/>
      <c r="AN252"/>
      <c r="AO252"/>
      <c r="AP252"/>
      <c r="AQ252"/>
      <c r="AR252"/>
      <c r="AS252"/>
      <c r="AT252"/>
    </row>
    <row r="253" spans="1:46" s="1" customFormat="1" ht="15.6">
      <c r="A253" s="254"/>
      <c r="B253" s="2">
        <f>+'Ark1'!C1793</f>
        <v>2023</v>
      </c>
      <c r="C253" s="2">
        <f>+'Ark1'!J1793</f>
        <v>109</v>
      </c>
      <c r="D253" s="2" t="str">
        <f>VLOOKUP(C253,RNR!$A$1:$B$27,2)</f>
        <v>Tønsberg</v>
      </c>
      <c r="E253" s="2">
        <f>+'Ark1'!D1793</f>
        <v>8</v>
      </c>
      <c r="F253" s="2" t="s">
        <v>502</v>
      </c>
      <c r="G253" s="3">
        <f>+'Ark1'!Q1793</f>
        <v>24</v>
      </c>
      <c r="H253" s="267">
        <f>+'Ark1'!R1793</f>
        <v>848</v>
      </c>
      <c r="I253" s="267">
        <f>IF(H253=0,"",'Ark1'!S1793)</f>
        <v>847</v>
      </c>
      <c r="J253" s="254"/>
      <c r="K253" s="50">
        <f>IF(G253=0,"",100*H253/Måned!$G30)</f>
        <v>32.157755024649219</v>
      </c>
      <c r="L253" s="254"/>
      <c r="M253" s="50">
        <f>+IF(H253=0,"",'Ark1'!AA1793)</f>
        <v>32.157755024649205</v>
      </c>
      <c r="N253" s="50">
        <f>+IF(I253=0,"",'Ark1'!AB1793)</f>
        <v>31.788809123954657</v>
      </c>
      <c r="O253" s="94">
        <f>IF(H253=0,"",'Ark1'!U1793)</f>
        <v>61.298701298701289</v>
      </c>
      <c r="P253" s="50">
        <f>IF(H253=0,"",'Ark1'!W1793)</f>
        <v>83.559268004722583</v>
      </c>
      <c r="Q253" s="254"/>
      <c r="R253" s="50">
        <f>IF(H253=0,"",'Ark1'!X1793)</f>
        <v>10.871060591220825</v>
      </c>
      <c r="S253" s="50">
        <f>IF(H253=0,"",'Ark1'!Y1793)</f>
        <v>2.4382403538081991</v>
      </c>
      <c r="T253" s="50">
        <f>IF(H253=0,"",'Ark1'!Z1793)</f>
        <v>-3.9307942870962695</v>
      </c>
      <c r="U253" s="254"/>
      <c r="V253" s="14">
        <f t="shared" si="28"/>
        <v>35.291666666666664</v>
      </c>
      <c r="W253" s="11">
        <f>IF(H253=0,"",'Ark1'!T1793)</f>
        <v>2.5589622641509435</v>
      </c>
      <c r="X253" s="50">
        <f>IF(H253=0,"",'Ark1'!V1793)</f>
        <v>90.572935387275933</v>
      </c>
      <c r="Y253" s="254"/>
      <c r="Z253" s="9"/>
      <c r="AA253" s="98"/>
      <c r="AB253" s="50"/>
      <c r="AC253" s="4"/>
      <c r="AJ253" s="9"/>
      <c r="AK253"/>
      <c r="AL253"/>
      <c r="AM253"/>
      <c r="AN253"/>
      <c r="AO253"/>
      <c r="AP253"/>
      <c r="AQ253"/>
      <c r="AR253"/>
      <c r="AS253"/>
      <c r="AT253"/>
    </row>
    <row r="254" spans="1:46" s="1" customFormat="1" ht="15.6">
      <c r="A254" s="254"/>
      <c r="B254" s="2">
        <f>+'Ark1'!C1794</f>
        <v>2023</v>
      </c>
      <c r="C254" s="2">
        <f>+'Ark1'!J1794</f>
        <v>109</v>
      </c>
      <c r="D254" s="2" t="str">
        <f>VLOOKUP(C254,RNR!$A$1:$B$27,2)</f>
        <v>Tønsberg</v>
      </c>
      <c r="E254" s="2">
        <f>+'Ark1'!D1794</f>
        <v>9</v>
      </c>
      <c r="F254" s="2" t="s">
        <v>503</v>
      </c>
      <c r="G254" s="3">
        <f>+'Ark1'!Q1794</f>
        <v>21</v>
      </c>
      <c r="H254" s="267">
        <f>+'Ark1'!R1794</f>
        <v>1001</v>
      </c>
      <c r="I254" s="267">
        <f>IF(H254=0,"",'Ark1'!S1794)</f>
        <v>1001</v>
      </c>
      <c r="J254" s="254"/>
      <c r="K254" s="50">
        <f>IF(G254=0,"",100*H254/Måned!$G31)</f>
        <v>47.666666666666664</v>
      </c>
      <c r="L254" s="254"/>
      <c r="M254" s="50">
        <f>+IF(H254=0,"",'Ark1'!AA1794)</f>
        <v>47.666666666666657</v>
      </c>
      <c r="N254" s="50">
        <f>+IF(I254=0,"",'Ark1'!AB1794)</f>
        <v>48.545765220285404</v>
      </c>
      <c r="O254" s="94">
        <f>IF(H254=0,"",'Ark1'!U1794)</f>
        <v>61.680319680319677</v>
      </c>
      <c r="P254" s="50">
        <f>IF(H254=0,"",'Ark1'!W1794)</f>
        <v>84.80649350649351</v>
      </c>
      <c r="Q254" s="254"/>
      <c r="R254" s="50">
        <f>IF(H254=0,"",'Ark1'!X1794)</f>
        <v>8.8780846698373477</v>
      </c>
      <c r="S254" s="50">
        <f>IF(H254=0,"",'Ark1'!Y1794)</f>
        <v>2.4082986516019127</v>
      </c>
      <c r="T254" s="50">
        <f>IF(H254=0,"",'Ark1'!Z1794)</f>
        <v>0.14427276805497369</v>
      </c>
      <c r="U254" s="254"/>
      <c r="V254" s="14">
        <f t="shared" si="28"/>
        <v>47.666666666666664</v>
      </c>
      <c r="W254" s="11">
        <f>IF(H254=0,"",'Ark1'!T1794)</f>
        <v>1.848151848151848</v>
      </c>
      <c r="X254" s="50">
        <f>IF(H254=0,"",'Ark1'!V1794)</f>
        <v>91.881358078541126</v>
      </c>
      <c r="Y254" s="254"/>
      <c r="Z254" s="9"/>
      <c r="AA254" s="98"/>
      <c r="AB254" s="50"/>
      <c r="AC254" s="4"/>
      <c r="AJ254" s="9"/>
      <c r="AK254"/>
      <c r="AL254"/>
      <c r="AM254"/>
      <c r="AN254"/>
      <c r="AO254"/>
      <c r="AP254"/>
      <c r="AQ254"/>
      <c r="AR254"/>
      <c r="AS254"/>
      <c r="AT254"/>
    </row>
    <row r="255" spans="1:46" s="1" customFormat="1" ht="15.6">
      <c r="A255" s="254"/>
      <c r="B255" s="2">
        <f>+'Ark1'!C1795</f>
        <v>2023</v>
      </c>
      <c r="C255" s="2">
        <f>+'Ark1'!J1795</f>
        <v>109</v>
      </c>
      <c r="D255" s="2" t="str">
        <f>VLOOKUP(C255,RNR!$A$1:$B$27,2)</f>
        <v>Tønsberg</v>
      </c>
      <c r="E255" s="2">
        <f>+'Ark1'!D1795</f>
        <v>10</v>
      </c>
      <c r="F255" s="2" t="s">
        <v>504</v>
      </c>
      <c r="G255" s="3">
        <f>+'Ark1'!Q1795</f>
        <v>24</v>
      </c>
      <c r="H255" s="267">
        <f>+'Ark1'!R1795</f>
        <v>1002</v>
      </c>
      <c r="I255" s="267">
        <f>IF(H255=0,"",'Ark1'!S1795)</f>
        <v>1000</v>
      </c>
      <c r="J255" s="254"/>
      <c r="K255" s="50">
        <f>IF(G255=0,"",100*H255/Måned!$G32)</f>
        <v>38.47926267281106</v>
      </c>
      <c r="L255" s="254"/>
      <c r="M255" s="50">
        <f>+IF(H255=0,"",'Ark1'!AA1795)</f>
        <v>38.479262672811053</v>
      </c>
      <c r="N255" s="50">
        <f>+IF(I255=0,"",'Ark1'!AB1795)</f>
        <v>38.719235364396653</v>
      </c>
      <c r="O255" s="94">
        <f>IF(H255=0,"",'Ark1'!U1795)</f>
        <v>60.7</v>
      </c>
      <c r="P255" s="50">
        <f>IF(H255=0,"",'Ark1'!W1795)</f>
        <v>85.071000000000069</v>
      </c>
      <c r="Q255" s="254"/>
      <c r="R255" s="50">
        <f>IF(H255=0,"",'Ark1'!X1795)</f>
        <v>10.134020870315698</v>
      </c>
      <c r="S255" s="50">
        <f>IF(H255=0,"",'Ark1'!Y1795)</f>
        <v>2.2356207191738795</v>
      </c>
      <c r="T255" s="50">
        <f>IF(H255=0,"",'Ark1'!Z1795)</f>
        <v>-5.9088551411122001</v>
      </c>
      <c r="U255" s="254"/>
      <c r="V255" s="14">
        <f t="shared" si="28"/>
        <v>41.666666666666664</v>
      </c>
      <c r="W255" s="11">
        <f>IF(H255=0,"",'Ark1'!T1795)</f>
        <v>3.7734530938123751</v>
      </c>
      <c r="X255" s="50">
        <f>IF(H255=0,"",'Ark1'!V1795)</f>
        <v>92.237703141928506</v>
      </c>
      <c r="Y255" s="254"/>
      <c r="Z255" s="9"/>
      <c r="AA255" s="98"/>
      <c r="AB255" s="50"/>
      <c r="AJ255" s="9"/>
      <c r="AK255"/>
      <c r="AL255"/>
      <c r="AM255"/>
      <c r="AN255"/>
      <c r="AO255"/>
      <c r="AP255"/>
      <c r="AQ255"/>
      <c r="AR255"/>
      <c r="AS255"/>
      <c r="AT255"/>
    </row>
    <row r="256" spans="1:46" s="1" customFormat="1" ht="15.6">
      <c r="A256" s="254"/>
      <c r="B256" s="2">
        <f>+'Ark1'!C1796</f>
        <v>2023</v>
      </c>
      <c r="C256" s="2">
        <f>+'Ark1'!J1796</f>
        <v>109</v>
      </c>
      <c r="D256" s="2" t="str">
        <f>VLOOKUP(C256,RNR!$A$1:$B$27,2)</f>
        <v>Tønsberg</v>
      </c>
      <c r="E256" s="2">
        <f>+'Ark1'!D1796</f>
        <v>11</v>
      </c>
      <c r="F256" s="2" t="s">
        <v>505</v>
      </c>
      <c r="G256" s="3">
        <f>+'Ark1'!Q1796</f>
        <v>26</v>
      </c>
      <c r="H256" s="267">
        <f>+'Ark1'!R1796</f>
        <v>1260</v>
      </c>
      <c r="I256" s="267">
        <f>IF(H256=0,"",'Ark1'!S1796)</f>
        <v>1258</v>
      </c>
      <c r="J256" s="254"/>
      <c r="K256" s="50">
        <f>IF(G256=0,"",100*H256/Måned!$G33)</f>
        <v>43.298969072164951</v>
      </c>
      <c r="L256" s="254"/>
      <c r="M256" s="50">
        <f>+IF(H256=0,"",'Ark1'!AA1796)</f>
        <v>43.298969072164951</v>
      </c>
      <c r="N256" s="50">
        <f>+IF(I256=0,"",'Ark1'!AB1796)</f>
        <v>43.314993512812201</v>
      </c>
      <c r="O256" s="94">
        <f>IF(H256=0,"",'Ark1'!U1796)</f>
        <v>61.689984101748813</v>
      </c>
      <c r="P256" s="50">
        <f>IF(H256=0,"",'Ark1'!W1796)</f>
        <v>84.922178060413444</v>
      </c>
      <c r="Q256" s="254"/>
      <c r="R256" s="50">
        <f>IF(H256=0,"",'Ark1'!X1796)</f>
        <v>9.1175328239056999</v>
      </c>
      <c r="S256" s="50">
        <f>IF(H256=0,"",'Ark1'!Y1796)</f>
        <v>2.1625321155490078</v>
      </c>
      <c r="T256" s="50">
        <f>IF(H256=0,"",'Ark1'!Z1796)</f>
        <v>-18.213041579060647</v>
      </c>
      <c r="U256" s="254"/>
      <c r="V256" s="14">
        <f t="shared" si="28"/>
        <v>48.384615384615387</v>
      </c>
      <c r="W256" s="11">
        <f>IF(H256=0,"",'Ark1'!T1796)</f>
        <v>1.8722222222222225</v>
      </c>
      <c r="X256" s="50">
        <f>IF(H256=0,"",'Ark1'!V1796)</f>
        <v>92.065945877047824</v>
      </c>
      <c r="Y256" s="254"/>
      <c r="Z256" s="9"/>
      <c r="AA256" s="98"/>
      <c r="AB256" s="50"/>
      <c r="AJ256" s="9"/>
      <c r="AK256"/>
      <c r="AL256"/>
      <c r="AM256"/>
      <c r="AN256"/>
      <c r="AO256"/>
      <c r="AP256"/>
      <c r="AQ256"/>
      <c r="AR256"/>
      <c r="AS256"/>
      <c r="AT256"/>
    </row>
    <row r="257" spans="1:46" s="1" customFormat="1" ht="15.6">
      <c r="A257" s="254"/>
      <c r="B257" s="2">
        <f>+'Ark1'!C1797</f>
        <v>2023</v>
      </c>
      <c r="C257" s="2">
        <f>+'Ark1'!J1797</f>
        <v>109</v>
      </c>
      <c r="D257" s="2" t="str">
        <f>VLOOKUP(C257,RNR!$A$1:$B$27,2)</f>
        <v>Tønsberg</v>
      </c>
      <c r="E257" s="2">
        <f>+'Ark1'!D1797</f>
        <v>12</v>
      </c>
      <c r="F257" s="2" t="s">
        <v>506</v>
      </c>
      <c r="G257" s="3">
        <f>+'Ark1'!Q1797</f>
        <v>23</v>
      </c>
      <c r="H257" s="267">
        <f>+'Ark1'!R1797</f>
        <v>990</v>
      </c>
      <c r="I257" s="267">
        <f>IF(H257=0,"",'Ark1'!S1797)</f>
        <v>990</v>
      </c>
      <c r="J257" s="254"/>
      <c r="K257" s="50">
        <f>IF(G257=0,"",100*H257/Måned!$G34)</f>
        <v>53.168635875402792</v>
      </c>
      <c r="L257" s="254"/>
      <c r="M257" s="50">
        <f>+IF(H257=0,"",'Ark1'!AA1797)</f>
        <v>53.168635875402785</v>
      </c>
      <c r="N257" s="50">
        <f>+IF(I257=0,"",'Ark1'!AB1797)</f>
        <v>53.090294796824246</v>
      </c>
      <c r="O257" s="94">
        <f>IF(H257=0,"",'Ark1'!U1797)</f>
        <v>61.396969696969705</v>
      </c>
      <c r="P257" s="50">
        <f>IF(H257=0,"",'Ark1'!W1797)</f>
        <v>81.837777777777774</v>
      </c>
      <c r="Q257" s="254"/>
      <c r="R257" s="50">
        <f>IF(H257=0,"",'Ark1'!X1797)</f>
        <v>9.3810160285759707</v>
      </c>
      <c r="S257" s="50">
        <f>IF(H257=0,"",'Ark1'!Y1797)</f>
        <v>2.5356032312955215</v>
      </c>
      <c r="T257" s="50">
        <f>IF(H257=0,"",'Ark1'!Z1797)</f>
        <v>-22.066413267226139</v>
      </c>
      <c r="U257" s="254"/>
      <c r="V257" s="14">
        <f t="shared" si="28"/>
        <v>43.043478260869563</v>
      </c>
      <c r="W257" s="11">
        <f>IF(H257=0,"",'Ark1'!T1797)</f>
        <v>2.2676767676767673</v>
      </c>
      <c r="X257" s="50">
        <f>IF(H257=0,"",'Ark1'!V1797)</f>
        <v>88.664981341037773</v>
      </c>
      <c r="Y257" s="254"/>
      <c r="Z257" s="9"/>
      <c r="AA257" s="98"/>
      <c r="AB257" s="50"/>
      <c r="AJ257" s="9"/>
      <c r="AK257"/>
      <c r="AL257"/>
      <c r="AM257"/>
      <c r="AN257"/>
      <c r="AO257"/>
      <c r="AP257"/>
      <c r="AQ257"/>
      <c r="AR257"/>
      <c r="AS257"/>
      <c r="AT257"/>
    </row>
    <row r="258" spans="1:46" s="1" customFormat="1">
      <c r="A258" s="254"/>
      <c r="B258" s="254"/>
      <c r="C258" s="254"/>
      <c r="D258" s="254"/>
      <c r="E258" s="254"/>
      <c r="F258" s="254"/>
      <c r="G258" s="254"/>
      <c r="H258" s="287"/>
      <c r="I258" s="287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9"/>
      <c r="AA258" s="98"/>
      <c r="AB258" s="50"/>
      <c r="AJ258" s="9"/>
      <c r="AK258"/>
      <c r="AL258"/>
      <c r="AM258"/>
      <c r="AN258"/>
      <c r="AO258"/>
      <c r="AP258"/>
      <c r="AQ258"/>
      <c r="AR258"/>
      <c r="AS258"/>
      <c r="AT258"/>
    </row>
    <row r="259" spans="1:46" s="1" customFormat="1" ht="15.6">
      <c r="A259" s="254"/>
      <c r="B259" s="2">
        <f>+'Ark1'!C1798</f>
        <v>2023</v>
      </c>
      <c r="C259" s="2">
        <f>+'Ark1'!J1798</f>
        <v>111</v>
      </c>
      <c r="D259" s="2" t="str">
        <f>VLOOKUP(C259,RNR!$A$1:$B$27,2)</f>
        <v>Forus</v>
      </c>
      <c r="E259" s="2">
        <f>+'Ark1'!D1798</f>
        <v>1</v>
      </c>
      <c r="F259" s="2" t="s">
        <v>496</v>
      </c>
      <c r="G259" s="3">
        <f>+'Ark1'!Q1798</f>
        <v>11</v>
      </c>
      <c r="H259" s="267">
        <f>+'Ark1'!R1798</f>
        <v>432</v>
      </c>
      <c r="I259" s="267">
        <f>IF(H259=0,"",'Ark1'!S1798)</f>
        <v>432</v>
      </c>
      <c r="J259" s="254"/>
      <c r="K259" s="50">
        <f>IF(G259=0,"",100*H259/Måned!$G23)</f>
        <v>15.12075603780189</v>
      </c>
      <c r="L259" s="254"/>
      <c r="M259" s="50">
        <f>+IF(H259=0,"",'Ark1'!AA1798)</f>
        <v>15.120756037801893</v>
      </c>
      <c r="N259" s="50">
        <f>+IF(I259=0,"",'Ark1'!AB1798)</f>
        <v>14.623106722026037</v>
      </c>
      <c r="O259" s="94">
        <f>IF(H259=0,"",'Ark1'!U1798)</f>
        <v>60.5</v>
      </c>
      <c r="P259" s="50">
        <f>IF(H259=0,"",'Ark1'!W1798)</f>
        <v>83.744907407407354</v>
      </c>
      <c r="Q259" s="254"/>
      <c r="R259" s="50">
        <f>IF(H259=0,"",'Ark1'!X1798)</f>
        <v>8.8398153361152172</v>
      </c>
      <c r="S259" s="50">
        <f>IF(H259=0,"",'Ark1'!Y1798)</f>
        <v>2.1995369883143501</v>
      </c>
      <c r="T259" s="50">
        <f>IF(H259=0,"",'Ark1'!Z1798)</f>
        <v>-28.552576138415404</v>
      </c>
      <c r="U259" s="254"/>
      <c r="V259" s="14">
        <f t="shared" si="28"/>
        <v>39.272727272727273</v>
      </c>
      <c r="W259" s="11">
        <f>IF(H259=0,"",'Ark1'!T1798)</f>
        <v>4.4259259259259256</v>
      </c>
      <c r="X259" s="50">
        <f>IF(H259=0,"",'Ark1'!V1798)</f>
        <v>90.731210625576793</v>
      </c>
      <c r="Y259" s="254"/>
      <c r="Z259" s="9"/>
      <c r="AA259" s="98"/>
      <c r="AB259" s="50"/>
      <c r="AJ259" s="9"/>
      <c r="AK259"/>
      <c r="AL259"/>
      <c r="AM259"/>
      <c r="AN259"/>
      <c r="AO259"/>
      <c r="AP259"/>
      <c r="AQ259"/>
      <c r="AR259"/>
      <c r="AS259"/>
      <c r="AT259"/>
    </row>
    <row r="260" spans="1:46" s="1" customFormat="1" ht="15.6">
      <c r="A260" s="254"/>
      <c r="B260" s="2">
        <f>+'Ark1'!C1799</f>
        <v>2023</v>
      </c>
      <c r="C260" s="2">
        <f>+'Ark1'!J1799</f>
        <v>111</v>
      </c>
      <c r="D260" s="2" t="str">
        <f>VLOOKUP(C260,RNR!$A$1:$B$27,2)</f>
        <v>Forus</v>
      </c>
      <c r="E260" s="2">
        <f>+'Ark1'!D1799</f>
        <v>2</v>
      </c>
      <c r="F260" s="2" t="s">
        <v>497</v>
      </c>
      <c r="G260" s="3">
        <f>+'Ark1'!Q1799</f>
        <v>7</v>
      </c>
      <c r="H260" s="267">
        <f>+'Ark1'!R1799</f>
        <v>214</v>
      </c>
      <c r="I260" s="267">
        <f>IF(H260=0,"",'Ark1'!S1799)</f>
        <v>214</v>
      </c>
      <c r="J260" s="254"/>
      <c r="K260" s="50">
        <f>IF(G260=0,"",100*H260/Måned!$G24)</f>
        <v>9.785093735711019</v>
      </c>
      <c r="L260" s="254"/>
      <c r="M260" s="50">
        <f>+IF(H260=0,"",'Ark1'!AA1799)</f>
        <v>9.7850937357110173</v>
      </c>
      <c r="N260" s="50">
        <f>+IF(I260=0,"",'Ark1'!AB1799)</f>
        <v>9.3267761079843989</v>
      </c>
      <c r="O260" s="94">
        <f>IF(H260=0,"",'Ark1'!U1799)</f>
        <v>60.962616822429929</v>
      </c>
      <c r="P260" s="50">
        <f>IF(H260=0,"",'Ark1'!W1799)</f>
        <v>81.008411214953313</v>
      </c>
      <c r="Q260" s="254"/>
      <c r="R260" s="50">
        <f>IF(H260=0,"",'Ark1'!X1799)</f>
        <v>7.6210127800386642</v>
      </c>
      <c r="S260" s="50">
        <f>IF(H260=0,"",'Ark1'!Y1799)</f>
        <v>1.9355273311003065</v>
      </c>
      <c r="T260" s="50">
        <f>IF(H260=0,"",'Ark1'!Z1799)</f>
        <v>-8.1647665027661596</v>
      </c>
      <c r="U260" s="254"/>
      <c r="V260" s="14">
        <f t="shared" ref="V260:V272" si="29">+(IF(H260=0,"",I260/G260))</f>
        <v>30.571428571428573</v>
      </c>
      <c r="W260" s="11">
        <f>IF(H260=0,"",'Ark1'!T1799)</f>
        <v>2.9953271028037385</v>
      </c>
      <c r="X260" s="50">
        <f>IF(H260=0,"",'Ark1'!V1799)</f>
        <v>87.766426018367582</v>
      </c>
      <c r="Y260" s="254"/>
      <c r="Z260" s="9"/>
      <c r="AA260" s="98"/>
      <c r="AB260" s="50"/>
      <c r="AJ260" s="9"/>
      <c r="AK260"/>
      <c r="AL260"/>
      <c r="AM260"/>
      <c r="AN260"/>
      <c r="AO260"/>
      <c r="AP260"/>
      <c r="AQ260"/>
      <c r="AR260"/>
      <c r="AS260"/>
      <c r="AT260"/>
    </row>
    <row r="261" spans="1:46" s="1" customFormat="1" ht="15.6">
      <c r="A261" s="254"/>
      <c r="B261" s="2">
        <f>+'Ark1'!C1800</f>
        <v>2023</v>
      </c>
      <c r="C261" s="2">
        <f>+'Ark1'!J1800</f>
        <v>111</v>
      </c>
      <c r="D261" s="2" t="str">
        <f>VLOOKUP(C261,RNR!$A$1:$B$27,2)</f>
        <v>Forus</v>
      </c>
      <c r="E261" s="2">
        <f>+'Ark1'!D1800</f>
        <v>3</v>
      </c>
      <c r="F261" s="2" t="s">
        <v>498</v>
      </c>
      <c r="G261" s="3">
        <f>+'Ark1'!Q1800</f>
        <v>15</v>
      </c>
      <c r="H261" s="267">
        <f>+'Ark1'!R1800</f>
        <v>160</v>
      </c>
      <c r="I261" s="267">
        <f>IF(H261=0,"",'Ark1'!S1800)</f>
        <v>160</v>
      </c>
      <c r="J261" s="254"/>
      <c r="K261" s="50">
        <f>IF(G261=0,"",100*H261/Måned!$G25)</f>
        <v>5.6318197817669837</v>
      </c>
      <c r="L261" s="254"/>
      <c r="M261" s="50">
        <f>+IF(H261=0,"",'Ark1'!AA1800)</f>
        <v>5.6318197817669846</v>
      </c>
      <c r="N261" s="50">
        <f>+IF(I261=0,"",'Ark1'!AB1800)</f>
        <v>5.6050529987584676</v>
      </c>
      <c r="O261" s="94">
        <f>IF(H261=0,"",'Ark1'!U1800)</f>
        <v>61.481250000000003</v>
      </c>
      <c r="P261" s="50">
        <f>IF(H261=0,"",'Ark1'!W1800)</f>
        <v>85.806249999999977</v>
      </c>
      <c r="Q261" s="254"/>
      <c r="R261" s="50">
        <f>IF(H261=0,"",'Ark1'!X1800)</f>
        <v>9.2299491297354983</v>
      </c>
      <c r="S261" s="50">
        <f>IF(H261=0,"",'Ark1'!Y1800)</f>
        <v>2.277531215483084</v>
      </c>
      <c r="T261" s="50">
        <f>IF(H261=0,"",'Ark1'!Z1800)</f>
        <v>-22.048300152502303</v>
      </c>
      <c r="U261" s="254"/>
      <c r="V261" s="14">
        <f t="shared" si="29"/>
        <v>10.666666666666666</v>
      </c>
      <c r="W261" s="11">
        <f>IF(H261=0,"",'Ark1'!T1800)</f>
        <v>2.0812499999999998</v>
      </c>
      <c r="X261" s="50">
        <f>IF(H261=0,"",'Ark1'!V1800)</f>
        <v>92.964517876489722</v>
      </c>
      <c r="Y261" s="254"/>
      <c r="Z261" s="9"/>
      <c r="AA261" s="98"/>
      <c r="AB261" s="50"/>
      <c r="AJ261" s="9"/>
      <c r="AK261"/>
      <c r="AL261"/>
      <c r="AM261"/>
      <c r="AN261"/>
      <c r="AO261"/>
      <c r="AP261"/>
      <c r="AQ261"/>
      <c r="AR261"/>
      <c r="AS261"/>
      <c r="AT261"/>
    </row>
    <row r="262" spans="1:46" s="1" customFormat="1" ht="15.6">
      <c r="A262" s="254"/>
      <c r="B262" s="2">
        <f>+'Ark1'!C1801</f>
        <v>2023</v>
      </c>
      <c r="C262" s="2">
        <f>+'Ark1'!J1801</f>
        <v>111</v>
      </c>
      <c r="D262" s="2" t="str">
        <f>VLOOKUP(C262,RNR!$A$1:$B$27,2)</f>
        <v>Forus</v>
      </c>
      <c r="E262" s="2">
        <f>+'Ark1'!D1801</f>
        <v>4</v>
      </c>
      <c r="F262" s="2" t="s">
        <v>499</v>
      </c>
      <c r="G262" s="3">
        <f>+'Ark1'!Q1801</f>
        <v>3</v>
      </c>
      <c r="H262" s="267">
        <f>+'Ark1'!R1801</f>
        <v>66</v>
      </c>
      <c r="I262" s="267">
        <f>IF(H262=0,"",'Ark1'!S1801)</f>
        <v>66</v>
      </c>
      <c r="J262" s="254"/>
      <c r="K262" s="50">
        <f>IF(G262=0,"",100*H262/Måned!$G26)</f>
        <v>3.7372593431483581</v>
      </c>
      <c r="L262" s="254"/>
      <c r="M262" s="50">
        <f>+IF(H262=0,"",'Ark1'!AA1801)</f>
        <v>3.7372593431483576</v>
      </c>
      <c r="N262" s="50">
        <f>+IF(I262=0,"",'Ark1'!AB1801)</f>
        <v>3.9076518725696094</v>
      </c>
      <c r="O262" s="94">
        <f>IF(H262=0,"",'Ark1'!U1801)</f>
        <v>62.33333333333335</v>
      </c>
      <c r="P262" s="50">
        <f>IF(H262=0,"",'Ark1'!W1801)</f>
        <v>90.242424242424235</v>
      </c>
      <c r="Q262" s="254"/>
      <c r="R262" s="50">
        <f>IF(H262=0,"",'Ark1'!X1801)</f>
        <v>9.4821532621383984</v>
      </c>
      <c r="S262" s="50">
        <f>IF(H262=0,"",'Ark1'!Y1801)</f>
        <v>1.7349642676726404</v>
      </c>
      <c r="T262" s="50">
        <f>IF(H262=0,"",'Ark1'!Z1801)</f>
        <v>-29.438157395563209</v>
      </c>
      <c r="U262" s="254"/>
      <c r="V262" s="14">
        <f t="shared" si="29"/>
        <v>22</v>
      </c>
      <c r="W262" s="11">
        <f>IF(H262=0,"",'Ark1'!T1801)</f>
        <v>0.84848484848484862</v>
      </c>
      <c r="X262" s="50">
        <f>IF(H262=0,"",'Ark1'!V1801)</f>
        <v>97.770773827111839</v>
      </c>
      <c r="Y262" s="254"/>
      <c r="Z262" s="9"/>
      <c r="AA262" s="98"/>
      <c r="AB262" s="50"/>
      <c r="AJ262" s="9"/>
      <c r="AK262"/>
      <c r="AL262"/>
      <c r="AM262"/>
      <c r="AN262"/>
      <c r="AO262"/>
      <c r="AP262"/>
      <c r="AQ262"/>
      <c r="AR262"/>
      <c r="AS262"/>
      <c r="AT262"/>
    </row>
    <row r="263" spans="1:46" s="1" customFormat="1" ht="15.6">
      <c r="A263" s="254"/>
      <c r="B263" s="2">
        <f>+'Ark1'!C1802</f>
        <v>2023</v>
      </c>
      <c r="C263" s="2">
        <f>+'Ark1'!J1802</f>
        <v>111</v>
      </c>
      <c r="D263" s="2" t="str">
        <f>VLOOKUP(C263,RNR!$A$1:$B$27,2)</f>
        <v>Forus</v>
      </c>
      <c r="E263" s="2">
        <f>+'Ark1'!D1802</f>
        <v>5</v>
      </c>
      <c r="F263" s="2" t="s">
        <v>382</v>
      </c>
      <c r="G263" s="3">
        <f>+'Ark1'!Q1802</f>
        <v>6</v>
      </c>
      <c r="H263" s="267">
        <f>+'Ark1'!R1802</f>
        <v>130</v>
      </c>
      <c r="I263" s="267">
        <f>IF(H263=0,"",'Ark1'!S1802)</f>
        <v>130</v>
      </c>
      <c r="J263" s="254"/>
      <c r="K263" s="50">
        <f>IF(G263=0,"",100*H263/Måned!$G27)</f>
        <v>5.7344508160564622</v>
      </c>
      <c r="L263" s="254"/>
      <c r="M263" s="50">
        <f>+IF(H263=0,"",'Ark1'!AA1802)</f>
        <v>5.7344508160564605</v>
      </c>
      <c r="N263" s="50">
        <f>+IF(I263=0,"",'Ark1'!AB1802)</f>
        <v>5.9327943469826749</v>
      </c>
      <c r="O263" s="94">
        <f>IF(H263=0,"",'Ark1'!U1802)</f>
        <v>61.584615384615397</v>
      </c>
      <c r="P263" s="50">
        <f>IF(H263=0,"",'Ark1'!W1802)</f>
        <v>86.387692307692319</v>
      </c>
      <c r="Q263" s="254"/>
      <c r="R263" s="50">
        <f>IF(H263=0,"",'Ark1'!X1802)</f>
        <v>5.7513344991148285</v>
      </c>
      <c r="S263" s="50">
        <f>IF(H263=0,"",'Ark1'!Y1802)</f>
        <v>1.7132273430559577</v>
      </c>
      <c r="T263" s="50">
        <f>IF(H263=0,"",'Ark1'!Z1802)</f>
        <v>-17.453241193127003</v>
      </c>
      <c r="U263" s="254"/>
      <c r="V263" s="14">
        <f t="shared" si="29"/>
        <v>21.666666666666668</v>
      </c>
      <c r="W263" s="11">
        <f>IF(H263=0,"",'Ark1'!T1802)</f>
        <v>1.8307692307692311</v>
      </c>
      <c r="X263" s="50">
        <f>IF(H263=0,"",'Ark1'!V1802)</f>
        <v>93.594466205517122</v>
      </c>
      <c r="Y263" s="254"/>
      <c r="Z263" s="9"/>
      <c r="AA263" s="98"/>
      <c r="AB263" s="50"/>
      <c r="AJ263" s="9"/>
      <c r="AK263"/>
      <c r="AL263"/>
      <c r="AM263"/>
      <c r="AN263"/>
      <c r="AO263"/>
      <c r="AP263"/>
      <c r="AQ263"/>
      <c r="AR263"/>
      <c r="AS263"/>
      <c r="AT263"/>
    </row>
    <row r="264" spans="1:46" s="1" customFormat="1" ht="15.6">
      <c r="A264" s="254"/>
      <c r="B264" s="2">
        <f>+'Ark1'!C1803</f>
        <v>2023</v>
      </c>
      <c r="C264" s="2">
        <f>+'Ark1'!J1803</f>
        <v>111</v>
      </c>
      <c r="D264" s="2" t="str">
        <f>VLOOKUP(C264,RNR!$A$1:$B$27,2)</f>
        <v>Forus</v>
      </c>
      <c r="E264" s="2">
        <f>+'Ark1'!D1803</f>
        <v>6</v>
      </c>
      <c r="F264" s="2" t="s">
        <v>500</v>
      </c>
      <c r="G264" s="3">
        <f>+'Ark1'!Q1803</f>
        <v>11</v>
      </c>
      <c r="H264" s="267">
        <f>+'Ark1'!R1803</f>
        <v>195</v>
      </c>
      <c r="I264" s="267">
        <f>IF(H264=0,"",'Ark1'!S1803)</f>
        <v>195</v>
      </c>
      <c r="J264" s="254"/>
      <c r="K264" s="50">
        <f>IF(G264=0,"",100*H264/Måned!$G28)</f>
        <v>8.2174462705436149</v>
      </c>
      <c r="L264" s="254"/>
      <c r="M264" s="50">
        <f>+IF(H264=0,"",'Ark1'!AA1803)</f>
        <v>8.2174462705436184</v>
      </c>
      <c r="N264" s="50">
        <f>+IF(I264=0,"",'Ark1'!AB1803)</f>
        <v>8.3457146787728735</v>
      </c>
      <c r="O264" s="94">
        <f>IF(H264=0,"",'Ark1'!U1803)</f>
        <v>61.2</v>
      </c>
      <c r="P264" s="50">
        <f>IF(H264=0,"",'Ark1'!W1803)</f>
        <v>87.108717948717953</v>
      </c>
      <c r="Q264" s="254"/>
      <c r="R264" s="50">
        <f>IF(H264=0,"",'Ark1'!X1803)</f>
        <v>9.0610960958875921</v>
      </c>
      <c r="S264" s="50">
        <f>IF(H264=0,"",'Ark1'!Y1803)</f>
        <v>1.9835218613261447</v>
      </c>
      <c r="T264" s="50">
        <f>IF(H264=0,"",'Ark1'!Z1803)</f>
        <v>-36.240923360602388</v>
      </c>
      <c r="U264" s="254"/>
      <c r="V264" s="14">
        <f t="shared" si="29"/>
        <v>17.727272727272727</v>
      </c>
      <c r="W264" s="11">
        <f>IF(H264=0,"",'Ark1'!T1803)</f>
        <v>2.6564102564102559</v>
      </c>
      <c r="X264" s="50">
        <f>IF(H264=0,"",'Ark1'!V1803)</f>
        <v>94.375642414645682</v>
      </c>
      <c r="Y264" s="254"/>
      <c r="Z264" s="9"/>
      <c r="AA264" s="98"/>
      <c r="AB264" s="98"/>
      <c r="AJ264" s="9"/>
      <c r="AK264"/>
      <c r="AL264"/>
      <c r="AM264"/>
      <c r="AN264"/>
      <c r="AO264"/>
      <c r="AP264"/>
      <c r="AQ264"/>
      <c r="AR264"/>
      <c r="AS264"/>
      <c r="AT264"/>
    </row>
    <row r="265" spans="1:46" s="1" customFormat="1" ht="15.6">
      <c r="A265" s="254"/>
      <c r="B265" s="2">
        <f>+'Ark1'!C1804</f>
        <v>2023</v>
      </c>
      <c r="C265" s="2">
        <f>+'Ark1'!J1804</f>
        <v>111</v>
      </c>
      <c r="D265" s="2" t="str">
        <f>VLOOKUP(C265,RNR!$A$1:$B$27,2)</f>
        <v>Forus</v>
      </c>
      <c r="E265" s="2">
        <f>+'Ark1'!D1804</f>
        <v>7</v>
      </c>
      <c r="F265" s="2" t="s">
        <v>501</v>
      </c>
      <c r="G265" s="3">
        <f>+'Ark1'!Q1804</f>
        <v>12</v>
      </c>
      <c r="H265" s="267">
        <f>+'Ark1'!R1804</f>
        <v>196</v>
      </c>
      <c r="I265" s="267">
        <f>IF(H265=0,"",'Ark1'!S1804)</f>
        <v>196</v>
      </c>
      <c r="J265" s="254"/>
      <c r="K265" s="50">
        <f>IF(G265=0,"",100*H265/Måned!$G29)</f>
        <v>10.192407696307852</v>
      </c>
      <c r="L265" s="254"/>
      <c r="M265" s="50">
        <f>+IF(H265=0,"",'Ark1'!AA1804)</f>
        <v>10.192407696307852</v>
      </c>
      <c r="N265" s="50">
        <f>+IF(I265=0,"",'Ark1'!AB1804)</f>
        <v>10.154992383725679</v>
      </c>
      <c r="O265" s="94">
        <f>IF(H265=0,"",'Ark1'!U1804)</f>
        <v>60.811224489795919</v>
      </c>
      <c r="P265" s="50">
        <f>IF(H265=0,"",'Ark1'!W1804)</f>
        <v>86.258163265306095</v>
      </c>
      <c r="Q265" s="254"/>
      <c r="R265" s="50">
        <f>IF(H265=0,"",'Ark1'!X1804)</f>
        <v>8.2656459365772896</v>
      </c>
      <c r="S265" s="50">
        <f>IF(H265=0,"",'Ark1'!Y1804)</f>
        <v>1.9561719517226888</v>
      </c>
      <c r="T265" s="50">
        <f>IF(H265=0,"",'Ark1'!Z1804)</f>
        <v>-50.77571898891788</v>
      </c>
      <c r="U265" s="254"/>
      <c r="V265" s="14">
        <f t="shared" si="29"/>
        <v>16.333333333333332</v>
      </c>
      <c r="W265" s="11">
        <f>IF(H265=0,"",'Ark1'!T1804)</f>
        <v>3.2704081632653068</v>
      </c>
      <c r="X265" s="50">
        <f>IF(H265=0,"",'Ark1'!V1804)</f>
        <v>93.454131381696769</v>
      </c>
      <c r="Y265" s="254"/>
      <c r="Z265" s="9"/>
      <c r="AA265" s="98"/>
      <c r="AB265" s="98"/>
      <c r="AJ265" s="9"/>
      <c r="AK265"/>
      <c r="AL265"/>
      <c r="AM265"/>
      <c r="AN265"/>
      <c r="AO265"/>
      <c r="AP265"/>
      <c r="AQ265"/>
      <c r="AR265"/>
      <c r="AS265"/>
      <c r="AT265"/>
    </row>
    <row r="266" spans="1:46" s="1" customFormat="1" ht="15.6">
      <c r="A266" s="254"/>
      <c r="B266" s="2">
        <f>+'Ark1'!C1805</f>
        <v>2023</v>
      </c>
      <c r="C266" s="2">
        <f>+'Ark1'!J1805</f>
        <v>111</v>
      </c>
      <c r="D266" s="2" t="str">
        <f>VLOOKUP(C266,RNR!$A$1:$B$27,2)</f>
        <v>Forus</v>
      </c>
      <c r="E266" s="2">
        <f>+'Ark1'!D1805</f>
        <v>8</v>
      </c>
      <c r="F266" s="2" t="s">
        <v>502</v>
      </c>
      <c r="G266" s="3">
        <f>+'Ark1'!Q1805</f>
        <v>10</v>
      </c>
      <c r="H266" s="267">
        <f>+'Ark1'!R1805</f>
        <v>586</v>
      </c>
      <c r="I266" s="267">
        <f>IF(H266=0,"",'Ark1'!S1805)</f>
        <v>586</v>
      </c>
      <c r="J266" s="254"/>
      <c r="K266" s="50">
        <f>IF(G266=0,"",100*H266/Måned!$G30)</f>
        <v>22.222222222222221</v>
      </c>
      <c r="L266" s="254"/>
      <c r="M266" s="50">
        <f>+IF(H266=0,"",'Ark1'!AA1805)</f>
        <v>22.222222222222225</v>
      </c>
      <c r="N266" s="50">
        <f>+IF(I266=0,"",'Ark1'!AB1805)</f>
        <v>22.571070915732687</v>
      </c>
      <c r="O266" s="94">
        <f>IF(H266=0,"",'Ark1'!U1805)</f>
        <v>59.747440273037547</v>
      </c>
      <c r="P266" s="50">
        <f>IF(H266=0,"",'Ark1'!W1805)</f>
        <v>85.754778156996608</v>
      </c>
      <c r="Q266" s="254"/>
      <c r="R266" s="50">
        <f>IF(H266=0,"",'Ark1'!X1805)</f>
        <v>9.3551259535120863</v>
      </c>
      <c r="S266" s="50">
        <f>IF(H266=0,"",'Ark1'!Y1805)</f>
        <v>2.4174497747975514</v>
      </c>
      <c r="T266" s="50">
        <f>IF(H266=0,"",'Ark1'!Z1805)</f>
        <v>-41.75517742981576</v>
      </c>
      <c r="U266" s="254"/>
      <c r="V266" s="14">
        <f t="shared" si="29"/>
        <v>58.6</v>
      </c>
      <c r="W266" s="11">
        <f>IF(H266=0,"",'Ark1'!T1805)</f>
        <v>5.7508532423208196</v>
      </c>
      <c r="X266" s="50">
        <f>IF(H266=0,"",'Ark1'!V1805)</f>
        <v>92.908752066085142</v>
      </c>
      <c r="Y266" s="254"/>
      <c r="Z266" s="9"/>
      <c r="AA266" s="98"/>
      <c r="AB266" s="98"/>
      <c r="AJ266" s="9"/>
      <c r="AK266"/>
      <c r="AL266"/>
      <c r="AM266"/>
      <c r="AN266"/>
      <c r="AO266"/>
      <c r="AP266"/>
      <c r="AQ266"/>
      <c r="AR266"/>
      <c r="AS266"/>
      <c r="AT266"/>
    </row>
    <row r="267" spans="1:46" s="1" customFormat="1" ht="15.6">
      <c r="A267" s="254"/>
      <c r="B267" s="2">
        <f>+'Ark1'!C1806</f>
        <v>2023</v>
      </c>
      <c r="C267" s="2">
        <f>+'Ark1'!J1806</f>
        <v>111</v>
      </c>
      <c r="D267" s="2" t="str">
        <f>VLOOKUP(C267,RNR!$A$1:$B$27,2)</f>
        <v>Forus</v>
      </c>
      <c r="E267" s="2">
        <f>+'Ark1'!D1806</f>
        <v>9</v>
      </c>
      <c r="F267" s="2" t="s">
        <v>503</v>
      </c>
      <c r="G267" s="3">
        <f>+'Ark1'!Q1806</f>
        <v>8</v>
      </c>
      <c r="H267" s="267">
        <f>+'Ark1'!R1806</f>
        <v>95</v>
      </c>
      <c r="I267" s="267">
        <f>IF(H267=0,"",'Ark1'!S1806)</f>
        <v>95</v>
      </c>
      <c r="J267" s="254"/>
      <c r="K267" s="50">
        <f>IF(G267=0,"",100*H267/Måned!$G31)</f>
        <v>4.5238095238095237</v>
      </c>
      <c r="L267" s="254"/>
      <c r="M267" s="50">
        <f>+IF(H267=0,"",'Ark1'!AA1806)</f>
        <v>4.5238095238095219</v>
      </c>
      <c r="N267" s="50">
        <f>+IF(I267=0,"",'Ark1'!AB1806)</f>
        <v>4.4078811175934378</v>
      </c>
      <c r="O267" s="94">
        <f>IF(H267=0,"",'Ark1'!U1806)</f>
        <v>60.8</v>
      </c>
      <c r="P267" s="50">
        <f>IF(H267=0,"",'Ark1'!W1806)</f>
        <v>81.136842105263142</v>
      </c>
      <c r="Q267" s="254"/>
      <c r="R267" s="50">
        <f>IF(H267=0,"",'Ark1'!X1806)</f>
        <v>10.554430874297976</v>
      </c>
      <c r="S267" s="50">
        <f>IF(H267=0,"",'Ark1'!Y1806)</f>
        <v>2.1106247516091967</v>
      </c>
      <c r="T267" s="50">
        <f>IF(H267=0,"",'Ark1'!Z1806)</f>
        <v>-54.487580058064061</v>
      </c>
      <c r="U267" s="254"/>
      <c r="V267" s="14">
        <f t="shared" si="29"/>
        <v>11.875</v>
      </c>
      <c r="W267" s="11">
        <f>IF(H267=0,"",'Ark1'!T1806)</f>
        <v>2.9157894736842098</v>
      </c>
      <c r="X267" s="50">
        <f>IF(H267=0,"",'Ark1'!V1806)</f>
        <v>87.905571078291558</v>
      </c>
      <c r="Y267" s="254"/>
      <c r="Z267" s="9"/>
      <c r="AA267" s="98"/>
      <c r="AB267" s="98"/>
      <c r="AJ267" s="9"/>
      <c r="AK267"/>
      <c r="AL267"/>
      <c r="AM267"/>
      <c r="AN267"/>
      <c r="AO267"/>
      <c r="AP267"/>
      <c r="AQ267"/>
      <c r="AR267"/>
      <c r="AS267"/>
      <c r="AT267"/>
    </row>
    <row r="268" spans="1:46" s="1" customFormat="1" ht="15.6">
      <c r="A268" s="254"/>
      <c r="B268" s="2">
        <f>+'Ark1'!C1807</f>
        <v>2023</v>
      </c>
      <c r="C268" s="2">
        <f>+'Ark1'!J1807</f>
        <v>111</v>
      </c>
      <c r="D268" s="2" t="str">
        <f>VLOOKUP(C268,RNR!$A$1:$B$27,2)</f>
        <v>Forus</v>
      </c>
      <c r="E268" s="2">
        <f>+'Ark1'!D1807</f>
        <v>10</v>
      </c>
      <c r="F268" s="2" t="s">
        <v>504</v>
      </c>
      <c r="G268" s="3">
        <f>+'Ark1'!Q1807</f>
        <v>7</v>
      </c>
      <c r="H268" s="267">
        <f>+'Ark1'!R1807</f>
        <v>112</v>
      </c>
      <c r="I268" s="267">
        <f>IF(H268=0,"",'Ark1'!S1807)</f>
        <v>112</v>
      </c>
      <c r="J268" s="254"/>
      <c r="K268" s="50">
        <f>IF(G268=0,"",100*H268/Måned!$G32)</f>
        <v>4.301075268817204</v>
      </c>
      <c r="L268" s="254"/>
      <c r="M268" s="50">
        <f>+IF(H268=0,"",'Ark1'!AA1807)</f>
        <v>4.3010752688172049</v>
      </c>
      <c r="N268" s="50">
        <f>+IF(I268=0,"",'Ark1'!AB1807)</f>
        <v>4.5571826819138632</v>
      </c>
      <c r="O268" s="94">
        <f>IF(H268=0,"",'Ark1'!U1807)</f>
        <v>60.428571428571438</v>
      </c>
      <c r="P268" s="50">
        <f>IF(H268=0,"",'Ark1'!W1807)</f>
        <v>89.39910714285719</v>
      </c>
      <c r="Q268" s="254"/>
      <c r="R268" s="50">
        <f>IF(H268=0,"",'Ark1'!X1807)</f>
        <v>11.325662197099289</v>
      </c>
      <c r="S268" s="50">
        <f>IF(H268=0,"",'Ark1'!Y1807)</f>
        <v>1.7814234161912932</v>
      </c>
      <c r="T268" s="50">
        <f>IF(H268=0,"",'Ark1'!Z1807)</f>
        <v>-36.361505106735407</v>
      </c>
      <c r="U268" s="254"/>
      <c r="V268" s="14">
        <f t="shared" si="29"/>
        <v>16</v>
      </c>
      <c r="W268" s="11">
        <f>IF(H268=0,"",'Ark1'!T1807)</f>
        <v>4</v>
      </c>
      <c r="X268" s="50">
        <f>IF(H268=0,"",'Ark1'!V1807)</f>
        <v>96.857104163442202</v>
      </c>
      <c r="Y268" s="254"/>
      <c r="Z268" s="9"/>
      <c r="AA268" s="98"/>
      <c r="AB268" s="98"/>
      <c r="AJ268" s="9"/>
      <c r="AK268"/>
      <c r="AL268"/>
      <c r="AM268"/>
      <c r="AN268"/>
      <c r="AO268"/>
      <c r="AP268"/>
      <c r="AQ268"/>
      <c r="AR268"/>
      <c r="AS268"/>
      <c r="AT268"/>
    </row>
    <row r="269" spans="1:46" s="1" customFormat="1" ht="15.6">
      <c r="A269" s="254"/>
      <c r="B269" s="2">
        <f>+'Ark1'!C1808</f>
        <v>2023</v>
      </c>
      <c r="C269" s="2">
        <f>+'Ark1'!J1808</f>
        <v>111</v>
      </c>
      <c r="D269" s="2" t="str">
        <f>VLOOKUP(C269,RNR!$A$1:$B$27,2)</f>
        <v>Forus</v>
      </c>
      <c r="E269" s="2">
        <f>+'Ark1'!D1808</f>
        <v>11</v>
      </c>
      <c r="F269" s="2" t="s">
        <v>505</v>
      </c>
      <c r="G269" s="3">
        <f>+'Ark1'!Q1808</f>
        <v>9</v>
      </c>
      <c r="H269" s="267">
        <f>+'Ark1'!R1808</f>
        <v>338</v>
      </c>
      <c r="I269" s="267">
        <f>IF(H269=0,"",'Ark1'!S1808)</f>
        <v>338</v>
      </c>
      <c r="J269" s="254"/>
      <c r="K269" s="50">
        <f>IF(G269=0,"",100*H269/Måned!$G33)</f>
        <v>11.615120274914089</v>
      </c>
      <c r="L269" s="254"/>
      <c r="M269" s="50">
        <f>+IF(H269=0,"",'Ark1'!AA1808)</f>
        <v>11.615120274914091</v>
      </c>
      <c r="N269" s="50">
        <f>+IF(I269=0,"",'Ark1'!AB1808)</f>
        <v>11.603795004865377</v>
      </c>
      <c r="O269" s="94">
        <f>IF(H269=0,"",'Ark1'!U1808)</f>
        <v>61</v>
      </c>
      <c r="P269" s="50">
        <f>IF(H269=0,"",'Ark1'!W1808)</f>
        <v>84.673372781065083</v>
      </c>
      <c r="Q269" s="254"/>
      <c r="R269" s="50">
        <f>IF(H269=0,"",'Ark1'!X1808)</f>
        <v>8.6321917713986949</v>
      </c>
      <c r="S269" s="50">
        <f>IF(H269=0,"",'Ark1'!Y1808)</f>
        <v>1.9701920730562601</v>
      </c>
      <c r="T269" s="50">
        <f>IF(H269=0,"",'Ark1'!Z1808)</f>
        <v>-39.896377131151525</v>
      </c>
      <c r="U269" s="254"/>
      <c r="V269" s="14">
        <f t="shared" si="29"/>
        <v>37.555555555555557</v>
      </c>
      <c r="W269" s="11">
        <f>IF(H269=0,"",'Ark1'!T1808)</f>
        <v>2.798816568047338</v>
      </c>
      <c r="X269" s="50">
        <f>IF(H269=0,"",'Ark1'!V1808)</f>
        <v>91.737131940482172</v>
      </c>
      <c r="Y269" s="254"/>
      <c r="Z269" s="9"/>
      <c r="AA269" s="98"/>
      <c r="AB269" s="98"/>
      <c r="AJ269" s="9"/>
      <c r="AK269"/>
      <c r="AL269"/>
      <c r="AM269"/>
      <c r="AN269"/>
      <c r="AO269"/>
      <c r="AP269"/>
      <c r="AQ269"/>
      <c r="AR269"/>
      <c r="AS269"/>
      <c r="AT269"/>
    </row>
    <row r="270" spans="1:46" s="1" customFormat="1" ht="15.6">
      <c r="A270" s="254"/>
      <c r="B270" s="2">
        <f>+'Ark1'!C1809</f>
        <v>2023</v>
      </c>
      <c r="C270" s="2">
        <f>+'Ark1'!J1809</f>
        <v>111</v>
      </c>
      <c r="D270" s="2" t="str">
        <f>VLOOKUP(C270,RNR!$A$1:$B$27,2)</f>
        <v>Forus</v>
      </c>
      <c r="E270" s="2">
        <f>+'Ark1'!D1809</f>
        <v>12</v>
      </c>
      <c r="F270" s="2" t="s">
        <v>506</v>
      </c>
      <c r="G270" s="3">
        <f>+'Ark1'!Q1809</f>
        <v>2</v>
      </c>
      <c r="H270" s="267">
        <f>+'Ark1'!R1809</f>
        <v>66</v>
      </c>
      <c r="I270" s="267">
        <f>IF(H270=0,"",'Ark1'!S1809)</f>
        <v>66</v>
      </c>
      <c r="J270" s="254"/>
      <c r="K270" s="50">
        <f>IF(G270=0,"",100*H270/Måned!$G34)</f>
        <v>3.5445757250268528</v>
      </c>
      <c r="L270" s="254"/>
      <c r="M270" s="50">
        <f>+IF(H270=0,"",'Ark1'!AA1809)</f>
        <v>3.5445757250268524</v>
      </c>
      <c r="N270" s="50">
        <f>+IF(I270=0,"",'Ark1'!AB1809)</f>
        <v>4.0326512317930794</v>
      </c>
      <c r="O270" s="94">
        <f>IF(H270=0,"",'Ark1'!U1809)</f>
        <v>60.136363636363633</v>
      </c>
      <c r="P270" s="50">
        <f>IF(H270=0,"",'Ark1'!W1809)</f>
        <v>93.243939393939371</v>
      </c>
      <c r="Q270" s="254"/>
      <c r="R270" s="50">
        <f>IF(H270=0,"",'Ark1'!X1809)</f>
        <v>8.0096746195757582</v>
      </c>
      <c r="S270" s="50">
        <f>IF(H270=0,"",'Ark1'!Y1809)</f>
        <v>1.7742805937462298</v>
      </c>
      <c r="T270" s="50">
        <f>IF(H270=0,"",'Ark1'!Z1809)</f>
        <v>-16.556846877359053</v>
      </c>
      <c r="U270" s="254"/>
      <c r="V270" s="14">
        <f t="shared" si="29"/>
        <v>33</v>
      </c>
      <c r="W270" s="11">
        <f>IF(H270=0,"",'Ark1'!T1809)</f>
        <v>4.4545454545454541</v>
      </c>
      <c r="X270" s="50">
        <f>IF(H270=0,"",'Ark1'!V1809)</f>
        <v>101.02268623395383</v>
      </c>
      <c r="Y270" s="254"/>
      <c r="Z270" s="9"/>
      <c r="AA270" s="98"/>
      <c r="AB270" s="98"/>
      <c r="AJ270" s="9"/>
      <c r="AK270"/>
      <c r="AL270"/>
      <c r="AM270"/>
      <c r="AN270"/>
      <c r="AO270"/>
      <c r="AP270"/>
      <c r="AQ270"/>
      <c r="AR270"/>
      <c r="AS270"/>
      <c r="AT270"/>
    </row>
    <row r="271" spans="1:46" s="1" customFormat="1">
      <c r="A271" s="254"/>
      <c r="B271" s="254"/>
      <c r="C271" s="254"/>
      <c r="D271" s="254"/>
      <c r="E271" s="254"/>
      <c r="F271" s="254"/>
      <c r="G271" s="254"/>
      <c r="H271" s="287"/>
      <c r="I271" s="287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9"/>
      <c r="AA271" s="98"/>
      <c r="AB271" s="98"/>
      <c r="AJ271" s="9"/>
      <c r="AK271"/>
      <c r="AL271"/>
      <c r="AM271"/>
      <c r="AN271"/>
      <c r="AO271"/>
      <c r="AP271"/>
      <c r="AQ271"/>
      <c r="AR271"/>
      <c r="AS271"/>
      <c r="AT271"/>
    </row>
    <row r="272" spans="1:46" s="1" customFormat="1" ht="15.6">
      <c r="A272" s="254"/>
      <c r="B272" s="2">
        <f>+'Ark1'!C1810</f>
        <v>2023</v>
      </c>
      <c r="C272" s="2">
        <f>+'Ark1'!J1810</f>
        <v>116</v>
      </c>
      <c r="D272" s="2" t="str">
        <f>VLOOKUP(C272,RNR!$A$1:$B$27,2)</f>
        <v>Sandeid</v>
      </c>
      <c r="E272" s="2">
        <f>+'Ark1'!D1810</f>
        <v>1</v>
      </c>
      <c r="F272" s="2" t="s">
        <v>496</v>
      </c>
      <c r="G272" s="3">
        <f>+'Ark1'!Q1810</f>
        <v>2</v>
      </c>
      <c r="H272" s="267">
        <f>+'Ark1'!R1810</f>
        <v>107</v>
      </c>
      <c r="I272" s="267">
        <f>IF(H272=0,"",'Ark1'!S1810)</f>
        <v>107</v>
      </c>
      <c r="J272" s="254"/>
      <c r="K272" s="50">
        <f>IF(G272=0,"",100*H272/Måned!$G23)</f>
        <v>3.745187259362968</v>
      </c>
      <c r="L272" s="254"/>
      <c r="M272" s="50">
        <f>+IF(H272=0,"",'Ark1'!AA1810)</f>
        <v>3.7451872593629671</v>
      </c>
      <c r="N272" s="50">
        <f>+IF(I272=0,"",'Ark1'!AB1810)</f>
        <v>3.220593561238084</v>
      </c>
      <c r="O272" s="94">
        <f>IF(H272=0,"",'Ark1'!U1810)</f>
        <v>61.140186915887845</v>
      </c>
      <c r="P272" s="50">
        <f>IF(H272=0,"",'Ark1'!W1810)</f>
        <v>74.465420560747674</v>
      </c>
      <c r="Q272" s="254"/>
      <c r="R272" s="50">
        <f>IF(H272=0,"",'Ark1'!X1810)</f>
        <v>9.6958523052865058</v>
      </c>
      <c r="S272" s="50">
        <f>IF(H272=0,"",'Ark1'!Y1810)</f>
        <v>2.2316692471362796</v>
      </c>
      <c r="T272" s="50">
        <f>IF(H272=0,"",'Ark1'!Z1810)</f>
        <v>-32.716913277472344</v>
      </c>
      <c r="U272" s="254"/>
      <c r="V272" s="14">
        <f t="shared" si="29"/>
        <v>53.5</v>
      </c>
      <c r="W272" s="11">
        <f>IF(H272=0,"",'Ark1'!T1810)</f>
        <v>3.5046728971962615</v>
      </c>
      <c r="X272" s="50">
        <f>IF(H272=0,"",'Ark1'!V1810)</f>
        <v>80.677595407093889</v>
      </c>
      <c r="Y272" s="254"/>
      <c r="Z272" s="9"/>
      <c r="AA272" s="98"/>
      <c r="AB272" s="98"/>
      <c r="AJ272" s="9"/>
      <c r="AK272"/>
      <c r="AL272"/>
      <c r="AM272"/>
      <c r="AN272"/>
      <c r="AO272"/>
      <c r="AP272"/>
      <c r="AQ272"/>
      <c r="AR272"/>
      <c r="AS272"/>
      <c r="AT272"/>
    </row>
    <row r="273" spans="1:46" ht="15.6">
      <c r="A273" s="254"/>
      <c r="B273" s="2">
        <f>+'Ark1'!C1811</f>
        <v>2023</v>
      </c>
      <c r="C273" s="2">
        <f>+'Ark1'!J1811</f>
        <v>116</v>
      </c>
      <c r="D273" s="2" t="str">
        <f>VLOOKUP(C273,RNR!$A$1:$B$27,2)</f>
        <v>Sandeid</v>
      </c>
      <c r="E273" s="2">
        <f>+'Ark1'!D1811</f>
        <v>2</v>
      </c>
      <c r="F273" s="2" t="s">
        <v>497</v>
      </c>
      <c r="G273" s="3">
        <f>+'Ark1'!Q1811</f>
        <v>3</v>
      </c>
      <c r="H273" s="267">
        <f>+'Ark1'!R1811</f>
        <v>123</v>
      </c>
      <c r="I273" s="267">
        <f>IF(H273=0,"",'Ark1'!S1811)</f>
        <v>123</v>
      </c>
      <c r="J273" s="254"/>
      <c r="K273" s="50">
        <f>IF(G273=0,"",100*H273/Måned!$G24)</f>
        <v>5.6241426611796985</v>
      </c>
      <c r="L273" s="254"/>
      <c r="M273" s="50">
        <f>+IF(H273=0,"",'Ark1'!AA1811)</f>
        <v>5.6241426611796994</v>
      </c>
      <c r="N273" s="50">
        <f>+IF(I273=0,"",'Ark1'!AB1811)</f>
        <v>5.138232744915431</v>
      </c>
      <c r="O273" s="94">
        <f>IF(H273=0,"",'Ark1'!U1811)</f>
        <v>61.560975609756099</v>
      </c>
      <c r="P273" s="50">
        <f>IF(H273=0,"",'Ark1'!W1811)</f>
        <v>77.646341463414586</v>
      </c>
      <c r="Q273" s="254"/>
      <c r="R273" s="50">
        <f>IF(H273=0,"",'Ark1'!X1811)</f>
        <v>8.2905597473304358</v>
      </c>
      <c r="S273" s="50">
        <f>IF(H273=0,"",'Ark1'!Y1811)</f>
        <v>2.1456946549428921</v>
      </c>
      <c r="T273" s="50">
        <f>IF(H273=0,"",'Ark1'!Z1811)</f>
        <v>-42.101337712711327</v>
      </c>
      <c r="U273" s="254"/>
      <c r="V273" s="14">
        <f t="shared" ref="V273:V285" si="30">+(IF(H273=0,"",I273/G273))</f>
        <v>41</v>
      </c>
      <c r="W273" s="11">
        <f>IF(H273=0,"",'Ark1'!T1811)</f>
        <v>2.2764227642276418</v>
      </c>
      <c r="X273" s="50">
        <f>IF(H273=0,"",'Ark1'!V1811)</f>
        <v>84.123880242052721</v>
      </c>
      <c r="Y273" s="254"/>
      <c r="Z273" s="78"/>
      <c r="AB273" s="50"/>
      <c r="AC273" s="4"/>
      <c r="AK273" s="29"/>
      <c r="AL273" s="11"/>
      <c r="AM273" s="11"/>
    </row>
    <row r="274" spans="1:46" s="1" customFormat="1" ht="15.6">
      <c r="A274" s="254"/>
      <c r="B274" s="2">
        <f>+'Ark1'!C1812</f>
        <v>2023</v>
      </c>
      <c r="C274" s="2">
        <f>+'Ark1'!J1812</f>
        <v>116</v>
      </c>
      <c r="D274" s="2" t="str">
        <f>VLOOKUP(C274,RNR!$A$1:$B$27,2)</f>
        <v>Sandeid</v>
      </c>
      <c r="E274" s="2">
        <f>+'Ark1'!D1812</f>
        <v>3</v>
      </c>
      <c r="F274" s="2" t="s">
        <v>498</v>
      </c>
      <c r="G274" s="3">
        <f>+'Ark1'!Q1812</f>
        <v>6</v>
      </c>
      <c r="H274" s="267">
        <f>+'Ark1'!R1812</f>
        <v>346</v>
      </c>
      <c r="I274" s="267">
        <f>IF(H274=0,"",'Ark1'!S1812)</f>
        <v>346</v>
      </c>
      <c r="J274" s="254"/>
      <c r="K274" s="50">
        <f>IF(G274=0,"",100*H274/Måned!$G25)</f>
        <v>12.178810278071103</v>
      </c>
      <c r="L274" s="254"/>
      <c r="M274" s="50">
        <f>+IF(H274=0,"",'Ark1'!AA1812)</f>
        <v>12.178810278071104</v>
      </c>
      <c r="N274" s="50">
        <f>+IF(I274=0,"",'Ark1'!AB1812)</f>
        <v>10.33172654330841</v>
      </c>
      <c r="O274" s="94">
        <f>IF(H274=0,"",'Ark1'!U1812)</f>
        <v>60.90751445086709</v>
      </c>
      <c r="P274" s="50">
        <f>IF(H274=0,"",'Ark1'!W1812)</f>
        <v>73.140173410404614</v>
      </c>
      <c r="Q274" s="254"/>
      <c r="R274" s="50">
        <f>IF(H274=0,"",'Ark1'!X1812)</f>
        <v>9.1158078397414233</v>
      </c>
      <c r="S274" s="50">
        <f>IF(H274=0,"",'Ark1'!Y1812)</f>
        <v>2.2328605143134612</v>
      </c>
      <c r="T274" s="50">
        <f>IF(H274=0,"",'Ark1'!Z1812)</f>
        <v>-47.451448959264333</v>
      </c>
      <c r="U274" s="254"/>
      <c r="V274" s="14">
        <f t="shared" si="30"/>
        <v>57.666666666666664</v>
      </c>
      <c r="W274" s="11">
        <f>IF(H274=0,"",'Ark1'!T1812)</f>
        <v>3.4364161849710988</v>
      </c>
      <c r="X274" s="50">
        <f>IF(H274=0,"",'Ark1'!V1812)</f>
        <v>79.241791343883691</v>
      </c>
      <c r="Y274" s="254"/>
      <c r="Z274" s="9"/>
      <c r="AA274" s="98"/>
      <c r="AB274" s="98"/>
      <c r="AJ274" s="9"/>
      <c r="AK274"/>
      <c r="AL274"/>
      <c r="AM274"/>
      <c r="AN274"/>
      <c r="AO274"/>
      <c r="AP274"/>
      <c r="AQ274"/>
      <c r="AR274"/>
      <c r="AS274"/>
      <c r="AT274"/>
    </row>
    <row r="275" spans="1:46" s="1" customFormat="1" ht="15.6">
      <c r="A275" s="254"/>
      <c r="B275" s="2">
        <f>+'Ark1'!C1813</f>
        <v>2023</v>
      </c>
      <c r="C275" s="2">
        <f>+'Ark1'!J1813</f>
        <v>116</v>
      </c>
      <c r="D275" s="2" t="str">
        <f>VLOOKUP(C275,RNR!$A$1:$B$27,2)</f>
        <v>Sandeid</v>
      </c>
      <c r="E275" s="2">
        <f>+'Ark1'!D1813</f>
        <v>4</v>
      </c>
      <c r="F275" s="2" t="s">
        <v>499</v>
      </c>
      <c r="G275" s="3">
        <f>+'Ark1'!Q1813</f>
        <v>4</v>
      </c>
      <c r="H275" s="267">
        <f>+'Ark1'!R1813</f>
        <v>20</v>
      </c>
      <c r="I275" s="267">
        <f>IF(H275=0,"",'Ark1'!S1813)</f>
        <v>20</v>
      </c>
      <c r="J275" s="254"/>
      <c r="K275" s="50">
        <f>IF(G275=0,"",100*H275/Måned!$G26)</f>
        <v>1.1325028312570782</v>
      </c>
      <c r="L275" s="254"/>
      <c r="M275" s="50">
        <f>+IF(H275=0,"",'Ark1'!AA1813)</f>
        <v>1.132502831257078</v>
      </c>
      <c r="N275" s="50">
        <f>+IF(I275=0,"",'Ark1'!AB1813)</f>
        <v>1.165209826340434</v>
      </c>
      <c r="O275" s="94">
        <f>IF(H275=0,"",'Ark1'!U1813)</f>
        <v>60.8</v>
      </c>
      <c r="P275" s="50">
        <f>IF(H275=0,"",'Ark1'!W1813)</f>
        <v>88.8</v>
      </c>
      <c r="Q275" s="254"/>
      <c r="R275" s="50">
        <f>IF(H275=0,"",'Ark1'!X1813)</f>
        <v>8.6504335151482632</v>
      </c>
      <c r="S275" s="50">
        <f>IF(H275=0,"",'Ark1'!Y1813)</f>
        <v>2.0639767440549939</v>
      </c>
      <c r="T275" s="50">
        <f>IF(H275=0,"",'Ark1'!Z1813)</f>
        <v>-16.13057376740495</v>
      </c>
      <c r="U275" s="254"/>
      <c r="V275" s="14">
        <f t="shared" si="30"/>
        <v>5</v>
      </c>
      <c r="W275" s="11">
        <f>IF(H275=0,"",'Ark1'!T1813)</f>
        <v>2.1</v>
      </c>
      <c r="X275" s="50">
        <f>IF(H275=0,"",'Ark1'!V1813)</f>
        <v>96.208017334777892</v>
      </c>
      <c r="Y275" s="254"/>
      <c r="Z275" s="9"/>
      <c r="AA275" s="98"/>
      <c r="AB275" s="98"/>
      <c r="AJ275" s="9"/>
      <c r="AK275"/>
      <c r="AL275"/>
      <c r="AM275"/>
      <c r="AN275"/>
      <c r="AO275"/>
      <c r="AP275"/>
      <c r="AQ275"/>
      <c r="AR275"/>
      <c r="AS275"/>
      <c r="AT275"/>
    </row>
    <row r="276" spans="1:46" s="1" customFormat="1" ht="15.6">
      <c r="A276" s="254"/>
      <c r="B276" s="2">
        <f>+'Ark1'!C1814</f>
        <v>2023</v>
      </c>
      <c r="C276" s="2">
        <f>+'Ark1'!J1814</f>
        <v>116</v>
      </c>
      <c r="D276" s="2" t="str">
        <f>VLOOKUP(C276,RNR!$A$1:$B$27,2)</f>
        <v>Sandeid</v>
      </c>
      <c r="E276" s="2">
        <f>+'Ark1'!D1814</f>
        <v>5</v>
      </c>
      <c r="F276" s="2" t="s">
        <v>382</v>
      </c>
      <c r="G276" s="3">
        <f>+'Ark1'!Q1814</f>
        <v>4</v>
      </c>
      <c r="H276" s="267">
        <f>+'Ark1'!R1814</f>
        <v>282</v>
      </c>
      <c r="I276" s="267">
        <f>IF(H276=0,"",'Ark1'!S1814)</f>
        <v>282</v>
      </c>
      <c r="J276" s="254"/>
      <c r="K276" s="50">
        <f>IF(G276=0,"",100*H276/Måned!$G27)</f>
        <v>12.439347154830172</v>
      </c>
      <c r="L276" s="254"/>
      <c r="M276" s="50">
        <f>+IF(H276=0,"",'Ark1'!AA1814)</f>
        <v>12.439347154830172</v>
      </c>
      <c r="N276" s="50">
        <f>+IF(I276=0,"",'Ark1'!AB1814)</f>
        <v>12.241195687545702</v>
      </c>
      <c r="O276" s="94">
        <f>IF(H276=0,"",'Ark1'!U1814)</f>
        <v>60.64893617021275</v>
      </c>
      <c r="P276" s="50">
        <f>IF(H276=0,"",'Ark1'!W1814)</f>
        <v>82.169503546099307</v>
      </c>
      <c r="Q276" s="254"/>
      <c r="R276" s="50">
        <f>IF(H276=0,"",'Ark1'!X1814)</f>
        <v>10.253596105116344</v>
      </c>
      <c r="S276" s="50">
        <f>IF(H276=0,"",'Ark1'!Y1814)</f>
        <v>2.0561658535250844</v>
      </c>
      <c r="T276" s="50">
        <f>IF(H276=0,"",'Ark1'!Z1814)</f>
        <v>-35.733634638308551</v>
      </c>
      <c r="U276" s="254"/>
      <c r="V276" s="14">
        <f t="shared" si="30"/>
        <v>70.5</v>
      </c>
      <c r="W276" s="11">
        <f>IF(H276=0,"",'Ark1'!T1814)</f>
        <v>3.960992907801419</v>
      </c>
      <c r="X276" s="50">
        <f>IF(H276=0,"",'Ark1'!V1814)</f>
        <v>89.024380873346942</v>
      </c>
      <c r="Y276" s="254"/>
      <c r="Z276" s="9"/>
      <c r="AA276" s="98"/>
      <c r="AB276" s="98"/>
      <c r="AJ276" s="9"/>
      <c r="AK276"/>
      <c r="AL276"/>
      <c r="AM276"/>
      <c r="AN276"/>
      <c r="AO276"/>
      <c r="AP276"/>
      <c r="AQ276"/>
      <c r="AR276"/>
      <c r="AS276"/>
      <c r="AT276"/>
    </row>
    <row r="277" spans="1:46" s="1" customFormat="1" ht="15.6">
      <c r="A277" s="254"/>
      <c r="B277" s="2">
        <f>+'Ark1'!C1815</f>
        <v>2023</v>
      </c>
      <c r="C277" s="2">
        <f>+'Ark1'!J1815</f>
        <v>116</v>
      </c>
      <c r="D277" s="2" t="str">
        <f>VLOOKUP(C277,RNR!$A$1:$B$27,2)</f>
        <v>Sandeid</v>
      </c>
      <c r="E277" s="2">
        <f>+'Ark1'!D1815</f>
        <v>6</v>
      </c>
      <c r="F277" s="2" t="s">
        <v>500</v>
      </c>
      <c r="G277" s="3">
        <f>+'Ark1'!Q1815</f>
        <v>4</v>
      </c>
      <c r="H277" s="267">
        <f>+'Ark1'!R1815</f>
        <v>234</v>
      </c>
      <c r="I277" s="267">
        <f>IF(H277=0,"",'Ark1'!S1815)</f>
        <v>234</v>
      </c>
      <c r="J277" s="254"/>
      <c r="K277" s="50">
        <f>IF(G277=0,"",100*H277/Måned!$G28)</f>
        <v>9.8609355246523389</v>
      </c>
      <c r="L277" s="254"/>
      <c r="M277" s="50">
        <f>+IF(H277=0,"",'Ark1'!AA1815)</f>
        <v>9.8609355246523425</v>
      </c>
      <c r="N277" s="50">
        <f>+IF(I277=0,"",'Ark1'!AB1815)</f>
        <v>10.441503056030502</v>
      </c>
      <c r="O277" s="94">
        <f>IF(H277=0,"",'Ark1'!U1815)</f>
        <v>58.230769230769241</v>
      </c>
      <c r="P277" s="50">
        <f>IF(H277=0,"",'Ark1'!W1815)</f>
        <v>90.819658119658115</v>
      </c>
      <c r="Q277" s="254"/>
      <c r="R277" s="50">
        <f>IF(H277=0,"",'Ark1'!X1815)</f>
        <v>6.9121686247364114</v>
      </c>
      <c r="S277" s="50">
        <f>IF(H277=0,"",'Ark1'!Y1815)</f>
        <v>2.7155286758714694</v>
      </c>
      <c r="T277" s="50">
        <f>IF(H277=0,"",'Ark1'!Z1815)</f>
        <v>-31.750685653220895</v>
      </c>
      <c r="U277" s="254"/>
      <c r="V277" s="14">
        <f t="shared" si="30"/>
        <v>58.5</v>
      </c>
      <c r="W277" s="11">
        <f>IF(H277=0,"",'Ark1'!T1815)</f>
        <v>9.3504273504273527</v>
      </c>
      <c r="X277" s="50">
        <f>IF(H277=0,"",'Ark1'!V1815)</f>
        <v>98.396162643183217</v>
      </c>
      <c r="Y277" s="254"/>
      <c r="Z277" s="9"/>
      <c r="AA277" s="98"/>
      <c r="AB277" s="98"/>
      <c r="AJ277" s="9"/>
      <c r="AK277"/>
      <c r="AL277"/>
      <c r="AM277"/>
      <c r="AN277"/>
      <c r="AO277"/>
      <c r="AP277"/>
      <c r="AQ277"/>
      <c r="AR277"/>
      <c r="AS277"/>
      <c r="AT277"/>
    </row>
    <row r="278" spans="1:46" s="1" customFormat="1" ht="15.6">
      <c r="A278" s="254"/>
      <c r="B278" s="2">
        <f>+'Ark1'!C1816</f>
        <v>2023</v>
      </c>
      <c r="C278" s="2">
        <f>+'Ark1'!J1816</f>
        <v>116</v>
      </c>
      <c r="D278" s="2" t="str">
        <f>VLOOKUP(C278,RNR!$A$1:$B$27,2)</f>
        <v>Sandeid</v>
      </c>
      <c r="E278" s="2">
        <f>+'Ark1'!D1816</f>
        <v>7</v>
      </c>
      <c r="F278" s="2" t="s">
        <v>501</v>
      </c>
      <c r="G278" s="3">
        <f>+'Ark1'!Q1816</f>
        <v>1</v>
      </c>
      <c r="H278" s="267">
        <f>+'Ark1'!R1816</f>
        <v>5</v>
      </c>
      <c r="I278" s="267">
        <f>IF(H278=0,"",'Ark1'!S1816)</f>
        <v>5</v>
      </c>
      <c r="J278" s="254"/>
      <c r="K278" s="50">
        <f>IF(G278=0,"",100*H278/Måned!$G29)</f>
        <v>0.26001040041601664</v>
      </c>
      <c r="L278" s="254"/>
      <c r="M278" s="50">
        <f>+IF(H278=0,"",'Ark1'!AA1816)</f>
        <v>0.26001040041601658</v>
      </c>
      <c r="N278" s="50">
        <f>+IF(I278=0,"",'Ark1'!AB1816)</f>
        <v>0.24452565266905968</v>
      </c>
      <c r="O278" s="94">
        <f>IF(H278=0,"",'Ark1'!U1816)</f>
        <v>60.6</v>
      </c>
      <c r="P278" s="50">
        <f>IF(H278=0,"",'Ark1'!W1816)</f>
        <v>81.42</v>
      </c>
      <c r="Q278" s="254"/>
      <c r="R278" s="50">
        <f>IF(H278=0,"",'Ark1'!X1816)</f>
        <v>4.0226359517113428</v>
      </c>
      <c r="S278" s="50">
        <f>IF(H278=0,"",'Ark1'!Y1816)</f>
        <v>1.6248076809272365</v>
      </c>
      <c r="T278" s="50">
        <f>IF(H278=0,"",'Ark1'!Z1816)</f>
        <v>-81.578825151036995</v>
      </c>
      <c r="U278" s="254"/>
      <c r="V278" s="14">
        <f t="shared" si="30"/>
        <v>5</v>
      </c>
      <c r="W278" s="11">
        <f>IF(H278=0,"",'Ark1'!T1816)</f>
        <v>2.8</v>
      </c>
      <c r="X278" s="50">
        <f>IF(H278=0,"",'Ark1'!V1816)</f>
        <v>88.212351029252417</v>
      </c>
      <c r="Y278" s="254"/>
      <c r="Z278" s="9"/>
      <c r="AA278" s="98"/>
      <c r="AB278" s="98"/>
      <c r="AJ278" s="9"/>
      <c r="AK278"/>
      <c r="AL278"/>
      <c r="AM278"/>
      <c r="AN278"/>
      <c r="AO278"/>
      <c r="AP278"/>
      <c r="AQ278"/>
      <c r="AR278"/>
      <c r="AS278"/>
      <c r="AT278"/>
    </row>
    <row r="279" spans="1:46" s="1" customFormat="1" ht="15.6">
      <c r="A279" s="254"/>
      <c r="B279" s="2">
        <f>+'Ark1'!C1817</f>
        <v>2023</v>
      </c>
      <c r="C279" s="2">
        <f>+'Ark1'!J1817</f>
        <v>116</v>
      </c>
      <c r="D279" s="2" t="str">
        <f>VLOOKUP(C279,RNR!$A$1:$B$27,2)</f>
        <v>Sandeid</v>
      </c>
      <c r="E279" s="2">
        <f>+'Ark1'!D1817</f>
        <v>8</v>
      </c>
      <c r="F279" s="2" t="s">
        <v>502</v>
      </c>
      <c r="G279" s="3">
        <f>+'Ark1'!Q1817</f>
        <v>4</v>
      </c>
      <c r="H279" s="267">
        <f>+'Ark1'!R1817</f>
        <v>117</v>
      </c>
      <c r="I279" s="267">
        <f>IF(H279=0,"",'Ark1'!S1817)</f>
        <v>117</v>
      </c>
      <c r="J279" s="254"/>
      <c r="K279" s="50">
        <f>IF(G279=0,"",100*H279/Måned!$G30)</f>
        <v>4.4368600682593859</v>
      </c>
      <c r="L279" s="254"/>
      <c r="M279" s="50">
        <f>+IF(H279=0,"",'Ark1'!AA1817)</f>
        <v>4.4368600682593868</v>
      </c>
      <c r="N279" s="50">
        <f>+IF(I279=0,"",'Ark1'!AB1817)</f>
        <v>4.2453679769565555</v>
      </c>
      <c r="O279" s="94">
        <f>IF(H279=0,"",'Ark1'!U1817)</f>
        <v>60.358974358974358</v>
      </c>
      <c r="P279" s="50">
        <f>IF(H279=0,"",'Ark1'!W1817)</f>
        <v>80.785470085470109</v>
      </c>
      <c r="Q279" s="254"/>
      <c r="R279" s="50">
        <f>IF(H279=0,"",'Ark1'!X1817)</f>
        <v>8.9716482678635501</v>
      </c>
      <c r="S279" s="50">
        <f>IF(H279=0,"",'Ark1'!Y1817)</f>
        <v>2.4510996606321354</v>
      </c>
      <c r="T279" s="50">
        <f>IF(H279=0,"",'Ark1'!Z1817)</f>
        <v>-52.295138940931999</v>
      </c>
      <c r="U279" s="254"/>
      <c r="V279" s="14">
        <f t="shared" si="30"/>
        <v>29.25</v>
      </c>
      <c r="W279" s="11">
        <f>IF(H279=0,"",'Ark1'!T1817)</f>
        <v>3.9401709401709408</v>
      </c>
      <c r="X279" s="50">
        <f>IF(H279=0,"",'Ark1'!V1817)</f>
        <v>87.524886333120349</v>
      </c>
      <c r="Y279" s="254"/>
      <c r="Z279" s="9"/>
      <c r="AA279" s="98"/>
      <c r="AB279" s="98"/>
      <c r="AJ279" s="9"/>
      <c r="AK279"/>
      <c r="AL279"/>
      <c r="AM279"/>
      <c r="AN279"/>
      <c r="AO279"/>
      <c r="AP279"/>
      <c r="AQ279"/>
      <c r="AR279"/>
      <c r="AS279"/>
      <c r="AT279"/>
    </row>
    <row r="280" spans="1:46" s="98" customFormat="1" ht="15.6">
      <c r="A280" s="254"/>
      <c r="B280" s="2">
        <f>+'Ark1'!C1818</f>
        <v>2023</v>
      </c>
      <c r="C280" s="2">
        <f>+'Ark1'!J1818</f>
        <v>116</v>
      </c>
      <c r="D280" s="2" t="str">
        <f>VLOOKUP(C280,RNR!$A$1:$B$27,2)</f>
        <v>Sandeid</v>
      </c>
      <c r="E280" s="2">
        <f>+'Ark1'!D1818</f>
        <v>9</v>
      </c>
      <c r="F280" s="2" t="s">
        <v>503</v>
      </c>
      <c r="G280" s="3">
        <f>+'Ark1'!Q1818</f>
        <v>4</v>
      </c>
      <c r="H280" s="267">
        <f>+'Ark1'!R1818</f>
        <v>183</v>
      </c>
      <c r="I280" s="267">
        <f>IF(H280=0,"",'Ark1'!S1818)</f>
        <v>183</v>
      </c>
      <c r="J280" s="254"/>
      <c r="K280" s="50">
        <f>IF(G280=0,"",100*H280/Måned!$G31)</f>
        <v>8.7142857142857135</v>
      </c>
      <c r="L280" s="254"/>
      <c r="M280" s="50">
        <f>+IF(H280=0,"",'Ark1'!AA1818)</f>
        <v>8.7142857142857117</v>
      </c>
      <c r="N280" s="50">
        <f>+IF(I280=0,"",'Ark1'!AB1818)</f>
        <v>8.0571354720058359</v>
      </c>
      <c r="O280" s="94">
        <f>IF(H280=0,"",'Ark1'!U1818)</f>
        <v>60.967213114754095</v>
      </c>
      <c r="P280" s="50">
        <f>IF(H280=0,"",'Ark1'!W1818)</f>
        <v>76.991256830601088</v>
      </c>
      <c r="Q280" s="254"/>
      <c r="R280" s="50">
        <f>IF(H280=0,"",'Ark1'!X1818)</f>
        <v>8.6403887065118941</v>
      </c>
      <c r="S280" s="50">
        <f>IF(H280=0,"",'Ark1'!Y1818)</f>
        <v>2.2565064136889874</v>
      </c>
      <c r="T280" s="50">
        <f>IF(H280=0,"",'Ark1'!Z1818)</f>
        <v>-48.987336533643763</v>
      </c>
      <c r="U280" s="254"/>
      <c r="V280" s="14">
        <f t="shared" si="30"/>
        <v>45.75</v>
      </c>
      <c r="W280" s="11">
        <f>IF(H280=0,"",'Ark1'!T1818)</f>
        <v>3.5027322404371577</v>
      </c>
      <c r="X280" s="50">
        <f>IF(H280=0,"",'Ark1'!V1818)</f>
        <v>83.41414607865778</v>
      </c>
      <c r="Y280" s="254"/>
      <c r="Z280" s="9"/>
      <c r="AC280" s="1"/>
      <c r="AD280" s="1"/>
      <c r="AE280" s="1"/>
      <c r="AF280" s="1"/>
      <c r="AG280" s="1"/>
      <c r="AH280" s="1"/>
      <c r="AI280" s="1"/>
      <c r="AJ280" s="9"/>
      <c r="AK280"/>
      <c r="AL280"/>
      <c r="AM280"/>
      <c r="AN280"/>
      <c r="AO280"/>
      <c r="AP280"/>
      <c r="AQ280"/>
      <c r="AR280"/>
      <c r="AS280"/>
      <c r="AT280"/>
    </row>
    <row r="281" spans="1:46" s="98" customFormat="1" ht="15.6">
      <c r="A281" s="254"/>
      <c r="B281" s="2">
        <f>+'Ark1'!C1819</f>
        <v>2023</v>
      </c>
      <c r="C281" s="2">
        <f>+'Ark1'!J1819</f>
        <v>116</v>
      </c>
      <c r="D281" s="2" t="str">
        <f>VLOOKUP(C281,RNR!$A$1:$B$27,2)</f>
        <v>Sandeid</v>
      </c>
      <c r="E281" s="2">
        <f>+'Ark1'!D1819</f>
        <v>10</v>
      </c>
      <c r="F281" s="2" t="s">
        <v>504</v>
      </c>
      <c r="G281" s="3">
        <f>+'Ark1'!Q1819</f>
        <v>2</v>
      </c>
      <c r="H281" s="267">
        <f>+'Ark1'!R1819</f>
        <v>265</v>
      </c>
      <c r="I281" s="267">
        <f>IF(H281=0,"",'Ark1'!S1819)</f>
        <v>265</v>
      </c>
      <c r="J281" s="254"/>
      <c r="K281" s="50">
        <f>IF(G281=0,"",100*H281/Måned!$G32)</f>
        <v>10.176651305683563</v>
      </c>
      <c r="L281" s="254"/>
      <c r="M281" s="50">
        <f>+IF(H281=0,"",'Ark1'!AA1819)</f>
        <v>10.176651305683562</v>
      </c>
      <c r="N281" s="50">
        <f>+IF(I281=0,"",'Ark1'!AB1819)</f>
        <v>9.3000170677589988</v>
      </c>
      <c r="O281" s="94">
        <f>IF(H281=0,"",'Ark1'!U1819)</f>
        <v>59.758490566037743</v>
      </c>
      <c r="P281" s="50">
        <f>IF(H281=0,"",'Ark1'!W1819)</f>
        <v>77.106792452830149</v>
      </c>
      <c r="Q281" s="254"/>
      <c r="R281" s="50">
        <f>IF(H281=0,"",'Ark1'!X1819)</f>
        <v>7.8412137522116749</v>
      </c>
      <c r="S281" s="50">
        <f>IF(H281=0,"",'Ark1'!Y1819)</f>
        <v>2.2424240558238888</v>
      </c>
      <c r="T281" s="50">
        <f>IF(H281=0,"",'Ark1'!Z1819)</f>
        <v>-41.239010213655263</v>
      </c>
      <c r="U281" s="254"/>
      <c r="V281" s="14">
        <f t="shared" si="30"/>
        <v>132.5</v>
      </c>
      <c r="W281" s="11">
        <f>IF(H281=0,"",'Ark1'!T1819)</f>
        <v>5.5207547169811324</v>
      </c>
      <c r="X281" s="50">
        <f>IF(H281=0,"",'Ark1'!V1819)</f>
        <v>83.5393201005744</v>
      </c>
      <c r="Y281" s="254"/>
      <c r="Z281" s="9"/>
      <c r="AC281" s="1"/>
      <c r="AD281" s="1"/>
      <c r="AE281" s="1"/>
      <c r="AF281" s="1"/>
      <c r="AG281" s="1"/>
      <c r="AH281" s="1"/>
      <c r="AI281" s="1"/>
      <c r="AJ281" s="9"/>
      <c r="AK281"/>
      <c r="AL281"/>
      <c r="AM281"/>
      <c r="AN281"/>
      <c r="AO281"/>
      <c r="AP281"/>
      <c r="AQ281"/>
      <c r="AR281"/>
      <c r="AS281"/>
      <c r="AT281"/>
    </row>
    <row r="282" spans="1:46" s="98" customFormat="1" ht="15.6">
      <c r="A282" s="254"/>
      <c r="B282" s="2">
        <f>+'Ark1'!C1820</f>
        <v>2023</v>
      </c>
      <c r="C282" s="2">
        <f>+'Ark1'!J1820</f>
        <v>116</v>
      </c>
      <c r="D282" s="2" t="str">
        <f>VLOOKUP(C282,RNR!$A$1:$B$27,2)</f>
        <v>Sandeid</v>
      </c>
      <c r="E282" s="2">
        <f>+'Ark1'!D1820</f>
        <v>11</v>
      </c>
      <c r="F282" s="2" t="s">
        <v>505</v>
      </c>
      <c r="G282" s="3">
        <f>+'Ark1'!Q1820</f>
        <v>4</v>
      </c>
      <c r="H282" s="267">
        <f>+'Ark1'!R1820</f>
        <v>176</v>
      </c>
      <c r="I282" s="267">
        <f>IF(H282=0,"",'Ark1'!S1820)</f>
        <v>176</v>
      </c>
      <c r="J282" s="254"/>
      <c r="K282" s="50">
        <f>IF(G282=0,"",100*H282/Måned!$G33)</f>
        <v>6.0481099656357387</v>
      </c>
      <c r="L282" s="254"/>
      <c r="M282" s="50">
        <f>+IF(H282=0,"",'Ark1'!AA1820)</f>
        <v>6.0481099656357404</v>
      </c>
      <c r="N282" s="50">
        <f>+IF(I282=0,"",'Ark1'!AB1820)</f>
        <v>6.0844550762244518</v>
      </c>
      <c r="O282" s="94">
        <f>IF(H282=0,"",'Ark1'!U1820)</f>
        <v>61.471590909090899</v>
      </c>
      <c r="P282" s="50">
        <f>IF(H282=0,"",'Ark1'!W1820)</f>
        <v>85.265340909090909</v>
      </c>
      <c r="Q282" s="254"/>
      <c r="R282" s="50">
        <f>IF(H282=0,"",'Ark1'!X1820)</f>
        <v>11.487661013696423</v>
      </c>
      <c r="S282" s="50">
        <f>IF(H282=0,"",'Ark1'!Y1820)</f>
        <v>2.0968834484256438</v>
      </c>
      <c r="T282" s="50">
        <f>IF(H282=0,"",'Ark1'!Z1820)</f>
        <v>-20.356539284025711</v>
      </c>
      <c r="U282" s="254"/>
      <c r="V282" s="14">
        <f t="shared" si="30"/>
        <v>44</v>
      </c>
      <c r="W282" s="11">
        <f>IF(H282=0,"",'Ark1'!T1820)</f>
        <v>2.4659090909090904</v>
      </c>
      <c r="X282" s="50">
        <f>IF(H282=0,"",'Ark1'!V1820)</f>
        <v>92.378484191864501</v>
      </c>
      <c r="Y282" s="254"/>
      <c r="Z282" s="9"/>
      <c r="AC282" s="1"/>
      <c r="AD282" s="1"/>
      <c r="AE282" s="1"/>
      <c r="AF282" s="1"/>
      <c r="AG282" s="1"/>
      <c r="AH282" s="1"/>
      <c r="AI282" s="1"/>
      <c r="AJ282" s="9"/>
      <c r="AK282"/>
      <c r="AL282"/>
      <c r="AM282"/>
      <c r="AN282"/>
      <c r="AO282"/>
      <c r="AP282"/>
      <c r="AQ282"/>
      <c r="AR282"/>
      <c r="AS282"/>
      <c r="AT282"/>
    </row>
    <row r="283" spans="1:46" s="98" customFormat="1" ht="15.6">
      <c r="A283" s="254"/>
      <c r="B283" s="2">
        <f>+'Ark1'!C1821</f>
        <v>2023</v>
      </c>
      <c r="C283" s="2">
        <f>+'Ark1'!J1821</f>
        <v>116</v>
      </c>
      <c r="D283" s="2" t="str">
        <f>VLOOKUP(C283,RNR!$A$1:$B$27,2)</f>
        <v>Sandeid</v>
      </c>
      <c r="E283" s="2">
        <f>+'Ark1'!D1821</f>
        <v>12</v>
      </c>
      <c r="F283" s="2" t="s">
        <v>506</v>
      </c>
      <c r="G283" s="3">
        <f>+'Ark1'!Q1821</f>
        <v>5</v>
      </c>
      <c r="H283" s="267">
        <f>+'Ark1'!R1821</f>
        <v>79</v>
      </c>
      <c r="I283" s="267">
        <f>IF(H283=0,"",'Ark1'!S1821)</f>
        <v>79</v>
      </c>
      <c r="J283" s="254"/>
      <c r="K283" s="50">
        <f>IF(G283=0,"",100*H283/Måned!$G34)</f>
        <v>4.2427497314715357</v>
      </c>
      <c r="L283" s="254"/>
      <c r="M283" s="50">
        <f>+IF(H283=0,"",'Ark1'!AA1821)</f>
        <v>4.2427497314715357</v>
      </c>
      <c r="N283" s="50">
        <f>+IF(I283=0,"",'Ark1'!AB1821)</f>
        <v>4.3792281864241955</v>
      </c>
      <c r="O283" s="94">
        <f>IF(H283=0,"",'Ark1'!U1821)</f>
        <v>60.696202531645554</v>
      </c>
      <c r="P283" s="50">
        <f>IF(H283=0,"",'Ark1'!W1821)</f>
        <v>84.594936708860772</v>
      </c>
      <c r="Q283" s="254"/>
      <c r="R283" s="50">
        <f>IF(H283=0,"",'Ark1'!X1821)</f>
        <v>10.389660131795353</v>
      </c>
      <c r="S283" s="50">
        <f>IF(H283=0,"",'Ark1'!Y1821)</f>
        <v>1.9445114604292248</v>
      </c>
      <c r="T283" s="50">
        <f>IF(H283=0,"",'Ark1'!Z1821)</f>
        <v>-46.623505560950896</v>
      </c>
      <c r="U283" s="254"/>
      <c r="V283" s="14">
        <f t="shared" si="30"/>
        <v>15.8</v>
      </c>
      <c r="W283" s="11">
        <f>IF(H283=0,"",'Ark1'!T1821)</f>
        <v>3.3670886075949369</v>
      </c>
      <c r="X283" s="50">
        <f>IF(H283=0,"",'Ark1'!V1821)</f>
        <v>91.652152447303109</v>
      </c>
      <c r="Y283" s="254"/>
      <c r="Z283" s="9"/>
      <c r="AC283" s="1"/>
      <c r="AD283" s="1"/>
      <c r="AE283" s="1"/>
      <c r="AF283" s="1"/>
      <c r="AG283" s="1"/>
      <c r="AH283" s="1"/>
      <c r="AI283" s="1"/>
      <c r="AJ283" s="9"/>
      <c r="AK283"/>
      <c r="AL283"/>
      <c r="AM283"/>
      <c r="AN283"/>
      <c r="AO283"/>
      <c r="AP283"/>
      <c r="AQ283"/>
      <c r="AR283"/>
      <c r="AS283"/>
      <c r="AT283"/>
    </row>
    <row r="284" spans="1:46" s="98" customFormat="1">
      <c r="A284" s="254"/>
      <c r="B284" s="254"/>
      <c r="C284" s="254"/>
      <c r="D284" s="254"/>
      <c r="E284" s="254"/>
      <c r="F284" s="254"/>
      <c r="G284" s="254"/>
      <c r="H284" s="287"/>
      <c r="I284" s="287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9"/>
      <c r="AC284" s="1"/>
      <c r="AD284" s="1"/>
      <c r="AE284" s="1"/>
      <c r="AF284" s="1"/>
      <c r="AG284" s="1"/>
      <c r="AH284" s="1"/>
      <c r="AI284" s="1"/>
      <c r="AJ284" s="9"/>
      <c r="AK284"/>
      <c r="AL284"/>
      <c r="AM284"/>
      <c r="AN284"/>
      <c r="AO284"/>
      <c r="AP284"/>
      <c r="AQ284"/>
      <c r="AR284"/>
      <c r="AS284"/>
      <c r="AT284"/>
    </row>
    <row r="285" spans="1:46" s="98" customFormat="1" ht="15.6">
      <c r="A285" s="254"/>
      <c r="B285" s="2">
        <f>+'Ark1'!C1822</f>
        <v>2023</v>
      </c>
      <c r="C285" s="2">
        <f>+'Ark1'!J1822</f>
        <v>117</v>
      </c>
      <c r="D285" s="2" t="str">
        <f>VLOOKUP(C285,RNR!$A$1:$B$27,2)</f>
        <v>Jæren</v>
      </c>
      <c r="E285" s="2">
        <f>+'Ark1'!D1822</f>
        <v>1</v>
      </c>
      <c r="F285" s="2" t="s">
        <v>496</v>
      </c>
      <c r="G285" s="3">
        <f>+'Ark1'!Q1822</f>
        <v>4</v>
      </c>
      <c r="H285" s="267">
        <f>+'Ark1'!R1822</f>
        <v>150</v>
      </c>
      <c r="I285" s="267">
        <f>IF(H285=0,"",'Ark1'!S1822)</f>
        <v>150</v>
      </c>
      <c r="J285" s="254"/>
      <c r="K285" s="50">
        <f>IF(G285=0,"",100*H285/Måned!$G23)</f>
        <v>5.2502625131256559</v>
      </c>
      <c r="L285" s="254"/>
      <c r="M285" s="50">
        <f>+IF(H285=0,"",'Ark1'!AA1822)</f>
        <v>5.2502625131256559</v>
      </c>
      <c r="N285" s="50">
        <f>+IF(I285=0,"",'Ark1'!AB1822)</f>
        <v>5.4073215371282997</v>
      </c>
      <c r="O285" s="94">
        <f>IF(H285=0,"",'Ark1'!U1822)</f>
        <v>60.853333333333325</v>
      </c>
      <c r="P285" s="50">
        <f>IF(H285=0,"",'Ark1'!W1822)</f>
        <v>89.185333333333375</v>
      </c>
      <c r="Q285" s="254"/>
      <c r="R285" s="50">
        <f>IF(H285=0,"",'Ark1'!X1822)</f>
        <v>11.447360025593239</v>
      </c>
      <c r="S285" s="50">
        <f>IF(H285=0,"",'Ark1'!Y1822)</f>
        <v>2.4121544081772157</v>
      </c>
      <c r="T285" s="50">
        <f>IF(H285=0,"",'Ark1'!Z1822)</f>
        <v>-60.460430703815</v>
      </c>
      <c r="U285" s="254"/>
      <c r="V285" s="14">
        <f t="shared" si="30"/>
        <v>37.5</v>
      </c>
      <c r="W285" s="11">
        <f>IF(H285=0,"",'Ark1'!T1822)</f>
        <v>4.1066666666666656</v>
      </c>
      <c r="X285" s="50">
        <f>IF(H285=0,"",'Ark1'!V1822)</f>
        <v>96.625496569158571</v>
      </c>
      <c r="Y285" s="254"/>
      <c r="Z285" s="9"/>
      <c r="AC285" s="1"/>
      <c r="AD285" s="1"/>
      <c r="AE285" s="1"/>
      <c r="AF285" s="1"/>
      <c r="AG285" s="1"/>
      <c r="AH285" s="1"/>
      <c r="AI285" s="1"/>
      <c r="AJ285" s="9"/>
      <c r="AK285"/>
      <c r="AL285"/>
      <c r="AM285"/>
      <c r="AN285"/>
      <c r="AO285"/>
      <c r="AP285"/>
      <c r="AQ285"/>
      <c r="AR285"/>
      <c r="AS285"/>
      <c r="AT285"/>
    </row>
    <row r="286" spans="1:46" s="98" customFormat="1" ht="15.6">
      <c r="A286" s="254"/>
      <c r="B286" s="2">
        <f>+'Ark1'!C1823</f>
        <v>2023</v>
      </c>
      <c r="C286" s="2">
        <f>+'Ark1'!J1823</f>
        <v>117</v>
      </c>
      <c r="D286" s="2" t="str">
        <f>VLOOKUP(C286,RNR!$A$1:$B$27,2)</f>
        <v>Jæren</v>
      </c>
      <c r="E286" s="2">
        <f>+'Ark1'!D1823</f>
        <v>2</v>
      </c>
      <c r="F286" s="2" t="s">
        <v>497</v>
      </c>
      <c r="G286" s="3">
        <f>+'Ark1'!Q1823</f>
        <v>3</v>
      </c>
      <c r="H286" s="267">
        <f>+'Ark1'!R1823</f>
        <v>118</v>
      </c>
      <c r="I286" s="267">
        <f>IF(H286=0,"",'Ark1'!S1823)</f>
        <v>117</v>
      </c>
      <c r="J286" s="254"/>
      <c r="K286" s="50">
        <f>IF(G286=0,"",100*H286/Måned!$G24)</f>
        <v>5.3955189757658895</v>
      </c>
      <c r="L286" s="254"/>
      <c r="M286" s="50">
        <f>+IF(H286=0,"",'Ark1'!AA1823)</f>
        <v>5.3955189757658912</v>
      </c>
      <c r="N286" s="50">
        <f>+IF(I286=0,"",'Ark1'!AB1823)</f>
        <v>4.9647793930531474</v>
      </c>
      <c r="O286" s="94">
        <f>IF(H286=0,"",'Ark1'!U1823)</f>
        <v>60.752136752136721</v>
      </c>
      <c r="P286" s="50">
        <f>IF(H286=0,"",'Ark1'!W1823)</f>
        <v>78.872649572649507</v>
      </c>
      <c r="Q286" s="254"/>
      <c r="R286" s="50">
        <f>IF(H286=0,"",'Ark1'!X1823)</f>
        <v>14.968391905199219</v>
      </c>
      <c r="S286" s="50">
        <f>IF(H286=0,"",'Ark1'!Y1823)</f>
        <v>1.9995981771816096</v>
      </c>
      <c r="T286" s="50">
        <f>IF(H286=0,"",'Ark1'!Z1823)</f>
        <v>-51.374772726441186</v>
      </c>
      <c r="U286" s="254"/>
      <c r="V286" s="14">
        <f t="shared" ref="V286:V298" si="31">+(IF(H286=0,"",I286/G286))</f>
        <v>39</v>
      </c>
      <c r="W286" s="11">
        <f>IF(H286=0,"",'Ark1'!T1823)</f>
        <v>3.4406779661016946</v>
      </c>
      <c r="X286" s="50">
        <f>IF(H286=0,"",'Ark1'!V1823)</f>
        <v>85.698808234019509</v>
      </c>
      <c r="Y286" s="254"/>
      <c r="Z286" s="9"/>
      <c r="AC286" s="1"/>
      <c r="AD286" s="1"/>
      <c r="AE286" s="1"/>
      <c r="AF286" s="1"/>
      <c r="AG286" s="1"/>
      <c r="AH286" s="1"/>
      <c r="AI286" s="1"/>
      <c r="AJ286" s="9"/>
      <c r="AK286"/>
      <c r="AL286"/>
      <c r="AM286"/>
      <c r="AN286"/>
      <c r="AO286"/>
      <c r="AP286"/>
      <c r="AQ286"/>
      <c r="AR286"/>
      <c r="AS286"/>
      <c r="AT286"/>
    </row>
    <row r="287" spans="1:46" ht="15.6">
      <c r="A287" s="254"/>
      <c r="B287" s="2">
        <f>+'Ark1'!C1824</f>
        <v>2023</v>
      </c>
      <c r="C287" s="2">
        <f>+'Ark1'!J1824</f>
        <v>117</v>
      </c>
      <c r="D287" s="2" t="str">
        <f>VLOOKUP(C287,RNR!$A$1:$B$27,2)</f>
        <v>Jæren</v>
      </c>
      <c r="E287" s="2">
        <f>+'Ark1'!D1824</f>
        <v>3</v>
      </c>
      <c r="F287" s="2" t="s">
        <v>498</v>
      </c>
      <c r="G287" s="3">
        <f>+'Ark1'!Q1824</f>
        <v>3</v>
      </c>
      <c r="H287" s="267">
        <f>+'Ark1'!R1824</f>
        <v>15</v>
      </c>
      <c r="I287" s="267">
        <f>IF(H287=0,"",'Ark1'!S1824)</f>
        <v>15</v>
      </c>
      <c r="J287" s="254"/>
      <c r="K287" s="50">
        <f>IF(G287=0,"",100*H287/Måned!$G25)</f>
        <v>0.52798310454065467</v>
      </c>
      <c r="L287" s="254"/>
      <c r="M287" s="50">
        <f>+IF(H287=0,"",'Ark1'!AA1824)</f>
        <v>0.52798310454065456</v>
      </c>
      <c r="N287" s="50">
        <f>+IF(I287=0,"",'Ark1'!AB1824)</f>
        <v>0.52225098667141345</v>
      </c>
      <c r="O287" s="94">
        <f>IF(H287=0,"",'Ark1'!U1824)</f>
        <v>61.533333333333331</v>
      </c>
      <c r="P287" s="50">
        <f>IF(H287=0,"",'Ark1'!W1824)</f>
        <v>85.279999999999987</v>
      </c>
      <c r="Q287" s="254"/>
      <c r="R287" s="50">
        <f>IF(H287=0,"",'Ark1'!X1824)</f>
        <v>13.641075226437827</v>
      </c>
      <c r="S287" s="50">
        <f>IF(H287=0,"",'Ark1'!Y1824)</f>
        <v>1.5860503004494575</v>
      </c>
      <c r="T287" s="50">
        <f>IF(H287=0,"",'Ark1'!Z1824)</f>
        <v>-54.983881515157215</v>
      </c>
      <c r="U287" s="254"/>
      <c r="V287" s="14">
        <f t="shared" si="31"/>
        <v>5</v>
      </c>
      <c r="W287" s="11">
        <f>IF(H287=0,"",'Ark1'!T1824)</f>
        <v>0.93333333333333357</v>
      </c>
      <c r="X287" s="50">
        <f>IF(H287=0,"",'Ark1'!V1824)</f>
        <v>92.394366197183118</v>
      </c>
      <c r="Y287" s="254"/>
      <c r="Z287" s="78"/>
      <c r="AB287" s="50"/>
      <c r="AC287" s="4"/>
      <c r="AK287" s="29"/>
      <c r="AL287" s="11"/>
      <c r="AM287" s="11"/>
    </row>
    <row r="288" spans="1:46" s="98" customFormat="1" ht="15.6">
      <c r="A288" s="254"/>
      <c r="B288" s="2">
        <f>+'Ark1'!C1825</f>
        <v>2023</v>
      </c>
      <c r="C288" s="2">
        <f>+'Ark1'!J1825</f>
        <v>117</v>
      </c>
      <c r="D288" s="2" t="str">
        <f>VLOOKUP(C288,RNR!$A$1:$B$27,2)</f>
        <v>Jæren</v>
      </c>
      <c r="E288" s="2">
        <f>+'Ark1'!D1825</f>
        <v>4</v>
      </c>
      <c r="F288" s="2" t="s">
        <v>499</v>
      </c>
      <c r="G288" s="3">
        <f>+'Ark1'!Q1825</f>
        <v>2</v>
      </c>
      <c r="H288" s="267">
        <f>+'Ark1'!R1825</f>
        <v>76</v>
      </c>
      <c r="I288" s="267">
        <f>IF(H288=0,"",'Ark1'!S1825)</f>
        <v>75</v>
      </c>
      <c r="J288" s="254"/>
      <c r="K288" s="50">
        <f>IF(G288=0,"",100*H288/Måned!$G26)</f>
        <v>4.3035107587768966</v>
      </c>
      <c r="L288" s="254"/>
      <c r="M288" s="50">
        <f>+IF(H288=0,"",'Ark1'!AA1825)</f>
        <v>4.3035107587768948</v>
      </c>
      <c r="N288" s="50">
        <f>+IF(I288=0,"",'Ark1'!AB1825)</f>
        <v>4.1532907008251607</v>
      </c>
      <c r="O288" s="94">
        <f>IF(H288=0,"",'Ark1'!U1825)</f>
        <v>62.2</v>
      </c>
      <c r="P288" s="50">
        <f>IF(H288=0,"",'Ark1'!W1825)</f>
        <v>84.405333333333317</v>
      </c>
      <c r="Q288" s="254"/>
      <c r="R288" s="50">
        <f>IF(H288=0,"",'Ark1'!X1825)</f>
        <v>11.967432398899296</v>
      </c>
      <c r="S288" s="50">
        <f>IF(H288=0,"",'Ark1'!Y1825)</f>
        <v>2.3036203390894654</v>
      </c>
      <c r="T288" s="50">
        <f>IF(H288=0,"",'Ark1'!Z1825)</f>
        <v>-59.443859781055259</v>
      </c>
      <c r="U288" s="254"/>
      <c r="V288" s="14">
        <f t="shared" si="31"/>
        <v>37.5</v>
      </c>
      <c r="W288" s="11">
        <f>IF(H288=0,"",'Ark1'!T1825)</f>
        <v>1.4736842105263157</v>
      </c>
      <c r="X288" s="50">
        <f>IF(H288=0,"",'Ark1'!V1825)</f>
        <v>91.992777175875759</v>
      </c>
      <c r="Y288" s="254"/>
      <c r="Z288" s="9"/>
      <c r="AC288" s="1"/>
      <c r="AD288" s="1"/>
      <c r="AE288" s="1"/>
      <c r="AF288" s="1"/>
      <c r="AG288" s="1"/>
      <c r="AH288" s="1"/>
      <c r="AI288" s="1"/>
      <c r="AJ288" s="9"/>
      <c r="AK288"/>
      <c r="AL288"/>
      <c r="AM288"/>
      <c r="AN288"/>
      <c r="AO288"/>
      <c r="AP288"/>
      <c r="AQ288"/>
      <c r="AR288"/>
      <c r="AS288"/>
      <c r="AT288"/>
    </row>
    <row r="289" spans="1:46" s="98" customFormat="1" ht="15.6">
      <c r="A289" s="254"/>
      <c r="B289" s="2">
        <f>+'Ark1'!C1826</f>
        <v>2023</v>
      </c>
      <c r="C289" s="2">
        <f>+'Ark1'!J1826</f>
        <v>117</v>
      </c>
      <c r="D289" s="2" t="str">
        <f>VLOOKUP(C289,RNR!$A$1:$B$27,2)</f>
        <v>Jæren</v>
      </c>
      <c r="E289" s="2">
        <f>+'Ark1'!D1826</f>
        <v>5</v>
      </c>
      <c r="F289" s="2" t="s">
        <v>382</v>
      </c>
      <c r="G289" s="3">
        <f>+'Ark1'!Q1826</f>
        <v>4</v>
      </c>
      <c r="H289" s="267">
        <f>+'Ark1'!R1826</f>
        <v>35</v>
      </c>
      <c r="I289" s="267">
        <f>IF(H289=0,"",'Ark1'!S1826)</f>
        <v>35</v>
      </c>
      <c r="J289" s="254"/>
      <c r="K289" s="50">
        <f>IF(G289=0,"",100*H289/Måned!$G27)</f>
        <v>1.5438906043228937</v>
      </c>
      <c r="L289" s="254"/>
      <c r="M289" s="50">
        <f>+IF(H289=0,"",'Ark1'!AA1826)</f>
        <v>1.5438906043228935</v>
      </c>
      <c r="N289" s="50">
        <f>+IF(I289=0,"",'Ark1'!AB1826)</f>
        <v>1.545324300451784</v>
      </c>
      <c r="O289" s="94">
        <f>IF(H289=0,"",'Ark1'!U1826)</f>
        <v>61.771428571428594</v>
      </c>
      <c r="P289" s="50">
        <f>IF(H289=0,"",'Ark1'!W1826)</f>
        <v>83.577142857142817</v>
      </c>
      <c r="Q289" s="254"/>
      <c r="R289" s="50">
        <f>IF(H289=0,"",'Ark1'!X1826)</f>
        <v>11.766030662505656</v>
      </c>
      <c r="S289" s="50">
        <f>IF(H289=0,"",'Ark1'!Y1826)</f>
        <v>2.4270583521823048</v>
      </c>
      <c r="T289" s="50">
        <f>IF(H289=0,"",'Ark1'!Z1826)</f>
        <v>-71.044553624906598</v>
      </c>
      <c r="U289" s="254"/>
      <c r="V289" s="14">
        <f t="shared" si="31"/>
        <v>8.75</v>
      </c>
      <c r="W289" s="11">
        <f>IF(H289=0,"",'Ark1'!T1826)</f>
        <v>2</v>
      </c>
      <c r="X289" s="50">
        <f>IF(H289=0,"",'Ark1'!V1826)</f>
        <v>90.549450549450555</v>
      </c>
      <c r="Y289" s="254"/>
      <c r="Z289" s="9"/>
      <c r="AC289" s="1"/>
      <c r="AD289" s="1"/>
      <c r="AE289" s="1"/>
      <c r="AF289" s="1"/>
      <c r="AG289" s="1"/>
      <c r="AH289" s="1"/>
      <c r="AI289" s="1"/>
      <c r="AJ289" s="9"/>
      <c r="AK289"/>
      <c r="AL289"/>
      <c r="AM289"/>
      <c r="AN289"/>
      <c r="AO289"/>
      <c r="AP289"/>
      <c r="AQ289"/>
      <c r="AR289"/>
      <c r="AS289"/>
      <c r="AT289"/>
    </row>
    <row r="290" spans="1:46" s="98" customFormat="1" ht="15.6">
      <c r="A290" s="254"/>
      <c r="B290" s="2">
        <f>+'Ark1'!C1827</f>
        <v>2023</v>
      </c>
      <c r="C290" s="2">
        <f>+'Ark1'!J1827</f>
        <v>117</v>
      </c>
      <c r="D290" s="2" t="str">
        <f>VLOOKUP(C290,RNR!$A$1:$B$27,2)</f>
        <v>Jæren</v>
      </c>
      <c r="E290" s="2">
        <f>+'Ark1'!D1827</f>
        <v>6</v>
      </c>
      <c r="F290" s="2" t="s">
        <v>500</v>
      </c>
      <c r="G290" s="3">
        <f>+'Ark1'!Q1827</f>
        <v>2</v>
      </c>
      <c r="H290" s="267">
        <f>+'Ark1'!R1827</f>
        <v>6</v>
      </c>
      <c r="I290" s="267">
        <f>IF(H290=0,"",'Ark1'!S1827)</f>
        <v>6</v>
      </c>
      <c r="J290" s="254"/>
      <c r="K290" s="50">
        <f>IF(G290=0,"",100*H290/Måned!$G28)</f>
        <v>0.25284450063211122</v>
      </c>
      <c r="L290" s="254"/>
      <c r="M290" s="50">
        <f>+IF(H290=0,"",'Ark1'!AA1827)</f>
        <v>0.25284450063211122</v>
      </c>
      <c r="N290" s="50">
        <f>+IF(I290=0,"",'Ark1'!AB1827)</f>
        <v>0.30599610872000488</v>
      </c>
      <c r="O290" s="94">
        <f>IF(H290=0,"",'Ark1'!U1827)</f>
        <v>58.33333333333335</v>
      </c>
      <c r="P290" s="50">
        <f>IF(H290=0,"",'Ark1'!W1827)</f>
        <v>103.8</v>
      </c>
      <c r="Q290" s="254"/>
      <c r="R290" s="50">
        <f>IF(H290=0,"",'Ark1'!X1827)</f>
        <v>9.0792804413860626</v>
      </c>
      <c r="S290" s="50">
        <f>IF(H290=0,"",'Ark1'!Y1827)</f>
        <v>2.3570226039551159</v>
      </c>
      <c r="T290" s="50">
        <f>IF(H290=0,"",'Ark1'!Z1827)</f>
        <v>-49.921956884881872</v>
      </c>
      <c r="U290" s="254"/>
      <c r="V290" s="14">
        <f t="shared" si="31"/>
        <v>3</v>
      </c>
      <c r="W290" s="11">
        <f>IF(H290=0,"",'Ark1'!T1827)</f>
        <v>9.3333333333333357</v>
      </c>
      <c r="X290" s="50">
        <f>IF(H290=0,"",'Ark1'!V1827)</f>
        <v>112.45937161430122</v>
      </c>
      <c r="Y290" s="254"/>
      <c r="Z290" s="9"/>
      <c r="AC290" s="1"/>
      <c r="AD290" s="1"/>
      <c r="AE290" s="1"/>
      <c r="AF290" s="1"/>
      <c r="AG290" s="1"/>
      <c r="AH290" s="1"/>
      <c r="AI290" s="1"/>
      <c r="AJ290" s="9"/>
      <c r="AK290"/>
      <c r="AL290"/>
      <c r="AM290"/>
      <c r="AN290"/>
      <c r="AO290"/>
      <c r="AP290"/>
      <c r="AQ290"/>
      <c r="AR290"/>
      <c r="AS290"/>
      <c r="AT290"/>
    </row>
    <row r="291" spans="1:46" s="98" customFormat="1" ht="15.6">
      <c r="A291" s="254"/>
      <c r="B291" s="2">
        <f>+'Ark1'!C1828</f>
        <v>2023</v>
      </c>
      <c r="C291" s="2">
        <f>+'Ark1'!J1828</f>
        <v>117</v>
      </c>
      <c r="D291" s="2" t="str">
        <f>VLOOKUP(C291,RNR!$A$1:$B$27,2)</f>
        <v>Jæren</v>
      </c>
      <c r="E291" s="2">
        <f>+'Ark1'!D1828</f>
        <v>7</v>
      </c>
      <c r="F291" s="2" t="s">
        <v>501</v>
      </c>
      <c r="G291" s="3">
        <f>+'Ark1'!Q1828</f>
        <v>1</v>
      </c>
      <c r="H291" s="267">
        <f>+'Ark1'!R1828</f>
        <v>9</v>
      </c>
      <c r="I291" s="267">
        <f>IF(H291=0,"",'Ark1'!S1828)</f>
        <v>9</v>
      </c>
      <c r="J291" s="254"/>
      <c r="K291" s="50">
        <f>IF(G291=0,"",100*H291/Måned!$G29)</f>
        <v>0.46801872074882994</v>
      </c>
      <c r="L291" s="254"/>
      <c r="M291" s="50">
        <f>+IF(H291=0,"",'Ark1'!AA1828)</f>
        <v>0.46801872074883</v>
      </c>
      <c r="N291" s="50">
        <f>+IF(I291=0,"",'Ark1'!AB1828)</f>
        <v>0.43643414205192504</v>
      </c>
      <c r="O291" s="94">
        <f>IF(H291=0,"",'Ark1'!U1828)</f>
        <v>61.444444444444443</v>
      </c>
      <c r="P291" s="50">
        <f>IF(H291=0,"",'Ark1'!W1828)</f>
        <v>80.733333333333348</v>
      </c>
      <c r="Q291" s="254"/>
      <c r="R291" s="50">
        <f>IF(H291=0,"",'Ark1'!X1828)</f>
        <v>14.54502587752178</v>
      </c>
      <c r="S291" s="50">
        <f>IF(H291=0,"",'Ark1'!Y1828)</f>
        <v>2.1659542988465401</v>
      </c>
      <c r="T291" s="50">
        <f>IF(H291=0,"",'Ark1'!Z1828)</f>
        <v>-48.718307858212199</v>
      </c>
      <c r="U291" s="254"/>
      <c r="V291" s="14">
        <f t="shared" si="31"/>
        <v>9</v>
      </c>
      <c r="W291" s="11">
        <f>IF(H291=0,"",'Ark1'!T1828)</f>
        <v>1.5555555555555556</v>
      </c>
      <c r="X291" s="50">
        <f>IF(H291=0,"",'Ark1'!V1828)</f>
        <v>87.468400144456496</v>
      </c>
      <c r="Y291" s="254"/>
      <c r="Z291" s="9"/>
      <c r="AC291" s="1"/>
      <c r="AD291" s="1"/>
      <c r="AE291" s="1"/>
      <c r="AF291" s="1"/>
      <c r="AG291" s="1"/>
      <c r="AH291" s="1"/>
      <c r="AI291" s="1"/>
      <c r="AJ291" s="9"/>
      <c r="AK291"/>
      <c r="AL291"/>
      <c r="AM291"/>
      <c r="AN291"/>
      <c r="AO291"/>
      <c r="AP291"/>
      <c r="AQ291"/>
      <c r="AR291"/>
      <c r="AS291"/>
      <c r="AT291"/>
    </row>
    <row r="292" spans="1:46" s="98" customFormat="1" ht="15.6">
      <c r="A292" s="254"/>
      <c r="B292" s="2">
        <f>+'Ark1'!C1829</f>
        <v>2023</v>
      </c>
      <c r="C292" s="2">
        <f>+'Ark1'!J1829</f>
        <v>117</v>
      </c>
      <c r="D292" s="2" t="str">
        <f>VLOOKUP(C292,RNR!$A$1:$B$27,2)</f>
        <v>Jæren</v>
      </c>
      <c r="E292" s="2">
        <f>+'Ark1'!D1829</f>
        <v>8</v>
      </c>
      <c r="F292" s="2" t="s">
        <v>502</v>
      </c>
      <c r="G292" s="3">
        <f>+'Ark1'!Q1829</f>
        <v>0</v>
      </c>
      <c r="H292" s="267">
        <f>+'Ark1'!R1829</f>
        <v>0</v>
      </c>
      <c r="I292" s="267" t="str">
        <f>IF(H292=0,"",'Ark1'!S1829)</f>
        <v/>
      </c>
      <c r="J292" s="254"/>
      <c r="K292" s="50" t="str">
        <f>IF(G292=0,"",100*H292/Måned!$G30)</f>
        <v/>
      </c>
      <c r="L292" s="254"/>
      <c r="M292" s="50" t="str">
        <f>+IF(H292=0,"",'Ark1'!AA1829)</f>
        <v/>
      </c>
      <c r="N292" s="50">
        <f>+IF(I292=0,"",'Ark1'!AB1829)</f>
        <v>0</v>
      </c>
      <c r="O292" s="94" t="str">
        <f>IF(H292=0,"",'Ark1'!U1829)</f>
        <v/>
      </c>
      <c r="P292" s="50" t="str">
        <f>IF(H292=0,"",'Ark1'!W1829)</f>
        <v/>
      </c>
      <c r="Q292" s="254"/>
      <c r="R292" s="50" t="str">
        <f>IF(H292=0,"",'Ark1'!X1829)</f>
        <v/>
      </c>
      <c r="S292" s="50" t="str">
        <f>IF(H292=0,"",'Ark1'!Y1829)</f>
        <v/>
      </c>
      <c r="T292" s="50" t="str">
        <f>IF(H292=0,"",'Ark1'!Z1829)</f>
        <v/>
      </c>
      <c r="U292" s="254"/>
      <c r="V292" s="14" t="str">
        <f t="shared" si="31"/>
        <v/>
      </c>
      <c r="W292" s="11" t="str">
        <f>IF(H292=0,"",'Ark1'!T1829)</f>
        <v/>
      </c>
      <c r="X292" s="50" t="str">
        <f>IF(H292=0,"",'Ark1'!V1829)</f>
        <v/>
      </c>
      <c r="Y292" s="254"/>
      <c r="Z292" s="9"/>
      <c r="AC292" s="1"/>
      <c r="AD292" s="1"/>
      <c r="AE292" s="1"/>
      <c r="AF292" s="1"/>
      <c r="AG292" s="1"/>
      <c r="AH292" s="1"/>
      <c r="AI292" s="1"/>
      <c r="AJ292" s="9"/>
      <c r="AK292"/>
      <c r="AL292"/>
      <c r="AM292"/>
      <c r="AN292"/>
      <c r="AO292"/>
      <c r="AP292"/>
      <c r="AQ292"/>
      <c r="AR292"/>
      <c r="AS292"/>
      <c r="AT292"/>
    </row>
    <row r="293" spans="1:46" s="98" customFormat="1" ht="15.6">
      <c r="A293" s="254"/>
      <c r="B293" s="2">
        <f>+'Ark1'!C1830</f>
        <v>2023</v>
      </c>
      <c r="C293" s="2">
        <f>+'Ark1'!J1830</f>
        <v>117</v>
      </c>
      <c r="D293" s="2" t="str">
        <f>VLOOKUP(C293,RNR!$A$1:$B$27,2)</f>
        <v>Jæren</v>
      </c>
      <c r="E293" s="2">
        <f>+'Ark1'!D1830</f>
        <v>9</v>
      </c>
      <c r="F293" s="2" t="s">
        <v>503</v>
      </c>
      <c r="G293" s="3">
        <f>+'Ark1'!Q1830</f>
        <v>5</v>
      </c>
      <c r="H293" s="267">
        <f>+'Ark1'!R1830</f>
        <v>129</v>
      </c>
      <c r="I293" s="267">
        <f>IF(H293=0,"",'Ark1'!S1830)</f>
        <v>129</v>
      </c>
      <c r="J293" s="254"/>
      <c r="K293" s="50">
        <f>IF(G293=0,"",100*H293/Måned!$G31)</f>
        <v>6.1428571428571432</v>
      </c>
      <c r="L293" s="254"/>
      <c r="M293" s="50">
        <f>+IF(H293=0,"",'Ark1'!AA1830)</f>
        <v>6.1428571428571441</v>
      </c>
      <c r="N293" s="50">
        <f>+IF(I293=0,"",'Ark1'!AB1830)</f>
        <v>5.7568368477817078</v>
      </c>
      <c r="O293" s="94">
        <f>IF(H293=0,"",'Ark1'!U1830)</f>
        <v>61.031007751937985</v>
      </c>
      <c r="P293" s="50">
        <f>IF(H293=0,"",'Ark1'!W1830)</f>
        <v>78.037984496124082</v>
      </c>
      <c r="Q293" s="254"/>
      <c r="R293" s="50">
        <f>IF(H293=0,"",'Ark1'!X1830)</f>
        <v>8.8534773424919759</v>
      </c>
      <c r="S293" s="50">
        <f>IF(H293=0,"",'Ark1'!Y1830)</f>
        <v>1.8674610069136597</v>
      </c>
      <c r="T293" s="50">
        <f>IF(H293=0,"",'Ark1'!Z1830)</f>
        <v>23.032745940446464</v>
      </c>
      <c r="U293" s="254"/>
      <c r="V293" s="14">
        <f t="shared" si="31"/>
        <v>25.8</v>
      </c>
      <c r="W293" s="11">
        <f>IF(H293=0,"",'Ark1'!T1830)</f>
        <v>2.4728682170542631</v>
      </c>
      <c r="X293" s="50">
        <f>IF(H293=0,"",'Ark1'!V1830)</f>
        <v>84.548195553763804</v>
      </c>
      <c r="Y293" s="254"/>
      <c r="Z293" s="9"/>
      <c r="AC293" s="1"/>
      <c r="AD293" s="1"/>
      <c r="AE293" s="1"/>
      <c r="AF293" s="1"/>
      <c r="AG293" s="1"/>
      <c r="AH293" s="1"/>
      <c r="AI293" s="1"/>
      <c r="AJ293" s="9"/>
      <c r="AK293"/>
      <c r="AL293"/>
      <c r="AM293"/>
      <c r="AN293"/>
      <c r="AO293"/>
      <c r="AP293"/>
      <c r="AQ293"/>
      <c r="AR293"/>
      <c r="AS293"/>
      <c r="AT293"/>
    </row>
    <row r="294" spans="1:46" s="98" customFormat="1" ht="15.6">
      <c r="A294" s="254"/>
      <c r="B294" s="2">
        <f>+'Ark1'!C1831</f>
        <v>2023</v>
      </c>
      <c r="C294" s="2">
        <f>+'Ark1'!J1831</f>
        <v>117</v>
      </c>
      <c r="D294" s="2" t="str">
        <f>VLOOKUP(C294,RNR!$A$1:$B$27,2)</f>
        <v>Jæren</v>
      </c>
      <c r="E294" s="2">
        <f>+'Ark1'!D1831</f>
        <v>10</v>
      </c>
      <c r="F294" s="2" t="s">
        <v>504</v>
      </c>
      <c r="G294" s="3">
        <f>+'Ark1'!Q1831</f>
        <v>5</v>
      </c>
      <c r="H294" s="267">
        <f>+'Ark1'!R1831</f>
        <v>173</v>
      </c>
      <c r="I294" s="267">
        <f>IF(H294=0,"",'Ark1'!S1831)</f>
        <v>173</v>
      </c>
      <c r="J294" s="254"/>
      <c r="K294" s="50">
        <f>IF(G294=0,"",100*H294/Måned!$G32)</f>
        <v>6.6436251920122888</v>
      </c>
      <c r="L294" s="254"/>
      <c r="M294" s="50">
        <f>+IF(H294=0,"",'Ark1'!AA1831)</f>
        <v>6.6436251920122897</v>
      </c>
      <c r="N294" s="50">
        <f>+IF(I294=0,"",'Ark1'!AB1831)</f>
        <v>6.4124708425783599</v>
      </c>
      <c r="O294" s="94">
        <f>IF(H294=0,"",'Ark1'!U1831)</f>
        <v>60.947976878612721</v>
      </c>
      <c r="P294" s="50">
        <f>IF(H294=0,"",'Ark1'!W1831)</f>
        <v>81.439306358381444</v>
      </c>
      <c r="Q294" s="254"/>
      <c r="R294" s="50">
        <f>IF(H294=0,"",'Ark1'!X1831)</f>
        <v>7.7614106625424242</v>
      </c>
      <c r="S294" s="50">
        <f>IF(H294=0,"",'Ark1'!Y1831)</f>
        <v>2.4311701693894059</v>
      </c>
      <c r="T294" s="50">
        <f>IF(H294=0,"",'Ark1'!Z1831)</f>
        <v>-22.412950004693727</v>
      </c>
      <c r="U294" s="254"/>
      <c r="V294" s="14">
        <f t="shared" si="31"/>
        <v>34.6</v>
      </c>
      <c r="W294" s="11">
        <f>IF(H294=0,"",'Ark1'!T1831)</f>
        <v>4.0289017341040463</v>
      </c>
      <c r="X294" s="50">
        <f>IF(H294=0,"",'Ark1'!V1831)</f>
        <v>88.233267993912719</v>
      </c>
      <c r="Y294" s="254"/>
      <c r="Z294" s="9"/>
      <c r="AC294" s="1"/>
      <c r="AD294" s="1"/>
      <c r="AE294" s="1"/>
      <c r="AF294" s="1"/>
      <c r="AG294" s="1"/>
      <c r="AH294" s="1"/>
      <c r="AI294" s="1"/>
      <c r="AJ294" s="9"/>
      <c r="AK294"/>
      <c r="AL294"/>
      <c r="AM294"/>
      <c r="AN294"/>
      <c r="AO294"/>
      <c r="AP294"/>
      <c r="AQ294"/>
      <c r="AR294"/>
      <c r="AS294"/>
      <c r="AT294"/>
    </row>
    <row r="295" spans="1:46" s="98" customFormat="1" ht="15.6">
      <c r="A295" s="254"/>
      <c r="B295" s="2">
        <f>+'Ark1'!C1832</f>
        <v>2023</v>
      </c>
      <c r="C295" s="2">
        <f>+'Ark1'!J1832</f>
        <v>117</v>
      </c>
      <c r="D295" s="2" t="str">
        <f>VLOOKUP(C295,RNR!$A$1:$B$27,2)</f>
        <v>Jæren</v>
      </c>
      <c r="E295" s="2">
        <f>+'Ark1'!D1832</f>
        <v>11</v>
      </c>
      <c r="F295" s="2" t="s">
        <v>505</v>
      </c>
      <c r="G295" s="3">
        <f>+'Ark1'!Q1832</f>
        <v>4</v>
      </c>
      <c r="H295" s="267">
        <f>+'Ark1'!R1832</f>
        <v>97</v>
      </c>
      <c r="I295" s="267">
        <f>IF(H295=0,"",'Ark1'!S1832)</f>
        <v>97</v>
      </c>
      <c r="J295" s="254"/>
      <c r="K295" s="50">
        <f>IF(G295=0,"",100*H295/Måned!$G33)</f>
        <v>3.3333333333333335</v>
      </c>
      <c r="L295" s="254"/>
      <c r="M295" s="50">
        <f>+IF(H295=0,"",'Ark1'!AA1832)</f>
        <v>3.3333333333333344</v>
      </c>
      <c r="N295" s="50">
        <f>+IF(I295=0,"",'Ark1'!AB1832)</f>
        <v>3.4852416477457022</v>
      </c>
      <c r="O295" s="94">
        <f>IF(H295=0,"",'Ark1'!U1832)</f>
        <v>60.072164948453612</v>
      </c>
      <c r="P295" s="50">
        <f>IF(H295=0,"",'Ark1'!W1832)</f>
        <v>88.61855670103094</v>
      </c>
      <c r="Q295" s="254"/>
      <c r="R295" s="50">
        <f>IF(H295=0,"",'Ark1'!X1832)</f>
        <v>7.9234524639082382</v>
      </c>
      <c r="S295" s="50">
        <f>IF(H295=0,"",'Ark1'!Y1832)</f>
        <v>1.9437842922643696</v>
      </c>
      <c r="T295" s="50">
        <f>IF(H295=0,"",'Ark1'!Z1832)</f>
        <v>-27.559932162538523</v>
      </c>
      <c r="U295" s="254"/>
      <c r="V295" s="14">
        <f t="shared" si="31"/>
        <v>24.25</v>
      </c>
      <c r="W295" s="11">
        <f>IF(H295=0,"",'Ark1'!T1832)</f>
        <v>4.6185567010309283</v>
      </c>
      <c r="X295" s="50">
        <f>IF(H295=0,"",'Ark1'!V1832)</f>
        <v>96.011437379231765</v>
      </c>
      <c r="Y295" s="254"/>
      <c r="Z295" s="9"/>
      <c r="AC295" s="1"/>
      <c r="AD295" s="1"/>
      <c r="AE295" s="1"/>
      <c r="AF295" s="1"/>
      <c r="AG295" s="1"/>
      <c r="AH295" s="1"/>
      <c r="AI295" s="1"/>
      <c r="AJ295" s="9"/>
      <c r="AK295"/>
      <c r="AL295"/>
      <c r="AM295"/>
      <c r="AN295"/>
      <c r="AO295"/>
      <c r="AP295"/>
      <c r="AQ295"/>
      <c r="AR295"/>
      <c r="AS295"/>
      <c r="AT295"/>
    </row>
    <row r="296" spans="1:46" s="98" customFormat="1" ht="15.6">
      <c r="A296" s="254"/>
      <c r="B296" s="2">
        <f>+'Ark1'!C1833</f>
        <v>2023</v>
      </c>
      <c r="C296" s="2">
        <f>+'Ark1'!J1833</f>
        <v>117</v>
      </c>
      <c r="D296" s="2" t="str">
        <f>VLOOKUP(C296,RNR!$A$1:$B$27,2)</f>
        <v>Jæren</v>
      </c>
      <c r="E296" s="2">
        <f>+'Ark1'!D1833</f>
        <v>12</v>
      </c>
      <c r="F296" s="2" t="s">
        <v>506</v>
      </c>
      <c r="G296" s="3">
        <f>+'Ark1'!Q1833</f>
        <v>3</v>
      </c>
      <c r="H296" s="267">
        <f>+'Ark1'!R1833</f>
        <v>9</v>
      </c>
      <c r="I296" s="267">
        <f>IF(H296=0,"",'Ark1'!S1833)</f>
        <v>9</v>
      </c>
      <c r="J296" s="254"/>
      <c r="K296" s="50">
        <f>IF(G296=0,"",100*H296/Måned!$G34)</f>
        <v>0.48335123523093448</v>
      </c>
      <c r="L296" s="254"/>
      <c r="M296" s="50">
        <f>+IF(H296=0,"",'Ark1'!AA1833)</f>
        <v>0.48335123523093448</v>
      </c>
      <c r="N296" s="50">
        <f>+IF(I296=0,"",'Ark1'!AB1833)</f>
        <v>0.50305753085707849</v>
      </c>
      <c r="O296" s="94">
        <f>IF(H296=0,"",'Ark1'!U1833)</f>
        <v>60</v>
      </c>
      <c r="P296" s="50">
        <f>IF(H296=0,"",'Ark1'!W1833)</f>
        <v>85.3</v>
      </c>
      <c r="Q296" s="254"/>
      <c r="R296" s="50">
        <f>IF(H296=0,"",'Ark1'!X1833)</f>
        <v>14.148655216819977</v>
      </c>
      <c r="S296" s="50">
        <f>IF(H296=0,"",'Ark1'!Y1833)</f>
        <v>2.6666666666666661</v>
      </c>
      <c r="T296" s="50">
        <f>IF(H296=0,"",'Ark1'!Z1833)</f>
        <v>-2.8565730132901721</v>
      </c>
      <c r="U296" s="254"/>
      <c r="V296" s="14">
        <f t="shared" si="31"/>
        <v>3</v>
      </c>
      <c r="W296" s="11">
        <f>IF(H296=0,"",'Ark1'!T1833)</f>
        <v>6.2222222222222223</v>
      </c>
      <c r="X296" s="50">
        <f>IF(H296=0,"",'Ark1'!V1833)</f>
        <v>92.416034669555827</v>
      </c>
      <c r="Y296" s="254"/>
      <c r="Z296" s="9"/>
      <c r="AC296" s="1"/>
      <c r="AD296" s="1"/>
      <c r="AE296" s="1"/>
      <c r="AF296" s="1"/>
      <c r="AG296" s="1"/>
      <c r="AH296" s="1"/>
      <c r="AI296" s="1"/>
      <c r="AJ296" s="9"/>
      <c r="AK296"/>
      <c r="AL296"/>
      <c r="AM296"/>
      <c r="AN296"/>
      <c r="AO296"/>
      <c r="AP296"/>
      <c r="AQ296"/>
      <c r="AR296"/>
      <c r="AS296"/>
      <c r="AT296"/>
    </row>
    <row r="297" spans="1:46" s="98" customFormat="1">
      <c r="A297" s="254"/>
      <c r="B297" s="254"/>
      <c r="C297" s="254"/>
      <c r="D297" s="254"/>
      <c r="E297" s="254"/>
      <c r="F297" s="254"/>
      <c r="G297" s="254"/>
      <c r="H297" s="287"/>
      <c r="I297" s="287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9"/>
      <c r="AC297" s="1"/>
      <c r="AD297" s="1"/>
      <c r="AE297" s="1"/>
      <c r="AF297" s="1"/>
      <c r="AG297" s="1"/>
      <c r="AH297" s="1"/>
      <c r="AI297" s="1"/>
      <c r="AJ297" s="9"/>
      <c r="AK297"/>
      <c r="AL297"/>
      <c r="AM297"/>
      <c r="AN297"/>
      <c r="AO297"/>
      <c r="AP297"/>
      <c r="AQ297"/>
      <c r="AR297"/>
      <c r="AS297"/>
      <c r="AT297"/>
    </row>
    <row r="298" spans="1:46" s="98" customFormat="1" ht="15.6">
      <c r="A298" s="254"/>
      <c r="B298" s="2">
        <f>+'Ark1'!C1834</f>
        <v>2023</v>
      </c>
      <c r="C298" s="2">
        <f>+'Ark1'!J1834</f>
        <v>121</v>
      </c>
      <c r="D298" s="2" t="str">
        <f>VLOOKUP(C298,RNR!$A$1:$B$27,2)</f>
        <v>Steinkjer</v>
      </c>
      <c r="E298" s="2">
        <f>+'Ark1'!D1834</f>
        <v>1</v>
      </c>
      <c r="F298" s="2" t="s">
        <v>496</v>
      </c>
      <c r="G298" s="3">
        <f>+'Ark1'!Q1834</f>
        <v>15</v>
      </c>
      <c r="H298" s="267">
        <f>+'Ark1'!R1834</f>
        <v>599</v>
      </c>
      <c r="I298" s="267">
        <f>IF(H298=0,"",'Ark1'!S1834)</f>
        <v>599</v>
      </c>
      <c r="J298" s="254"/>
      <c r="K298" s="50">
        <f>IF(G298=0,"",100*H298/Måned!$G23)</f>
        <v>20.966048302415121</v>
      </c>
      <c r="L298" s="254"/>
      <c r="M298" s="50">
        <f>+IF(H298=0,"",'Ark1'!AA1834)</f>
        <v>20.966048302415121</v>
      </c>
      <c r="N298" s="50">
        <f>+IF(I298=0,"",'Ark1'!AB1834)</f>
        <v>21.314898529354725</v>
      </c>
      <c r="O298" s="94">
        <f>IF(H298=0,"",'Ark1'!U1834)</f>
        <v>60.123539232053425</v>
      </c>
      <c r="P298" s="50">
        <f>IF(H298=0,"",'Ark1'!W1834)</f>
        <v>88.035726210350703</v>
      </c>
      <c r="Q298" s="254"/>
      <c r="R298" s="50">
        <f>IF(H298=0,"",'Ark1'!X1834)</f>
        <v>12.638547407280919</v>
      </c>
      <c r="S298" s="50">
        <f>IF(H298=0,"",'Ark1'!Y1834)</f>
        <v>2.4497821431631817</v>
      </c>
      <c r="T298" s="50">
        <f>IF(H298=0,"",'Ark1'!Z1834)</f>
        <v>-41.787029240752879</v>
      </c>
      <c r="U298" s="254"/>
      <c r="V298" s="14">
        <f t="shared" si="31"/>
        <v>39.93333333333333</v>
      </c>
      <c r="W298" s="11">
        <f>IF(H298=0,"",'Ark1'!T1834)</f>
        <v>5.2220367278798001</v>
      </c>
      <c r="X298" s="50">
        <f>IF(H298=0,"",'Ark1'!V1834)</f>
        <v>95.379985059968163</v>
      </c>
      <c r="Y298" s="254"/>
      <c r="Z298" s="9"/>
      <c r="AC298" s="1"/>
      <c r="AD298" s="1"/>
      <c r="AE298" s="1"/>
      <c r="AF298" s="1"/>
      <c r="AG298" s="1"/>
      <c r="AH298" s="1"/>
      <c r="AI298" s="1"/>
      <c r="AJ298" s="9"/>
      <c r="AK298"/>
      <c r="AL298"/>
      <c r="AM298"/>
      <c r="AN298"/>
      <c r="AO298"/>
      <c r="AP298"/>
      <c r="AQ298"/>
      <c r="AR298"/>
      <c r="AS298"/>
      <c r="AT298"/>
    </row>
    <row r="299" spans="1:46" s="98" customFormat="1" ht="15.6">
      <c r="A299" s="254"/>
      <c r="B299" s="2">
        <f>+'Ark1'!C1835</f>
        <v>2023</v>
      </c>
      <c r="C299" s="2">
        <f>+'Ark1'!J1835</f>
        <v>121</v>
      </c>
      <c r="D299" s="2" t="str">
        <f>VLOOKUP(C299,RNR!$A$1:$B$27,2)</f>
        <v>Steinkjer</v>
      </c>
      <c r="E299" s="2">
        <f>+'Ark1'!D1835</f>
        <v>2</v>
      </c>
      <c r="F299" s="2" t="s">
        <v>497</v>
      </c>
      <c r="G299" s="3">
        <f>+'Ark1'!Q1835</f>
        <v>14</v>
      </c>
      <c r="H299" s="267">
        <f>+'Ark1'!R1835</f>
        <v>350</v>
      </c>
      <c r="I299" s="267">
        <f>IF(H299=0,"",'Ark1'!S1835)</f>
        <v>350</v>
      </c>
      <c r="J299" s="254"/>
      <c r="K299" s="50">
        <f>IF(G299=0,"",100*H299/Måned!$G24)</f>
        <v>16.003657978966622</v>
      </c>
      <c r="L299" s="254"/>
      <c r="M299" s="50">
        <f>+IF(H299=0,"",'Ark1'!AA1835)</f>
        <v>16.003657978966618</v>
      </c>
      <c r="N299" s="50">
        <f>+IF(I299=0,"",'Ark1'!AB1835)</f>
        <v>16.355833310468046</v>
      </c>
      <c r="O299" s="94">
        <f>IF(H299=0,"",'Ark1'!U1835)</f>
        <v>60.748571428571438</v>
      </c>
      <c r="P299" s="50">
        <f>IF(H299=0,"",'Ark1'!W1835)</f>
        <v>86.859428571428609</v>
      </c>
      <c r="Q299" s="254"/>
      <c r="R299" s="50">
        <f>IF(H299=0,"",'Ark1'!X1835)</f>
        <v>11.047422955566768</v>
      </c>
      <c r="S299" s="50">
        <f>IF(H299=0,"",'Ark1'!Y1835)</f>
        <v>2.1777277054727322</v>
      </c>
      <c r="T299" s="50">
        <f>IF(H299=0,"",'Ark1'!Z1835)</f>
        <v>-22.145869586959368</v>
      </c>
      <c r="U299" s="254"/>
      <c r="V299" s="14">
        <f t="shared" ref="V299:V311" si="32">+(IF(H299=0,"",I299/G299))</f>
        <v>25</v>
      </c>
      <c r="W299" s="11">
        <f>IF(H299=0,"",'Ark1'!T1835)</f>
        <v>3.605714285714285</v>
      </c>
      <c r="X299" s="50">
        <f>IF(H299=0,"",'Ark1'!V1835)</f>
        <v>94.105556415415549</v>
      </c>
      <c r="Y299" s="254"/>
      <c r="Z299" s="9"/>
      <c r="AC299" s="1"/>
      <c r="AD299" s="1"/>
      <c r="AE299" s="1"/>
      <c r="AF299" s="1"/>
      <c r="AG299" s="1"/>
      <c r="AH299" s="1"/>
      <c r="AI299" s="1"/>
      <c r="AJ299" s="9"/>
      <c r="AK299"/>
      <c r="AL299"/>
      <c r="AM299"/>
      <c r="AN299"/>
      <c r="AO299"/>
      <c r="AP299"/>
      <c r="AQ299"/>
      <c r="AR299"/>
      <c r="AS299"/>
      <c r="AT299"/>
    </row>
    <row r="300" spans="1:46" s="98" customFormat="1" ht="16.2" customHeight="1">
      <c r="A300" s="254"/>
      <c r="B300" s="2">
        <f>+'Ark1'!C1836</f>
        <v>2023</v>
      </c>
      <c r="C300" s="2">
        <f>+'Ark1'!J1836</f>
        <v>121</v>
      </c>
      <c r="D300" s="2" t="str">
        <f>VLOOKUP(C300,RNR!$A$1:$B$27,2)</f>
        <v>Steinkjer</v>
      </c>
      <c r="E300" s="2">
        <f>+'Ark1'!D1836</f>
        <v>3</v>
      </c>
      <c r="F300" s="2" t="s">
        <v>498</v>
      </c>
      <c r="G300" s="3">
        <f>+'Ark1'!Q1836</f>
        <v>14</v>
      </c>
      <c r="H300" s="267">
        <f>+'Ark1'!R1836</f>
        <v>573</v>
      </c>
      <c r="I300" s="267">
        <f>IF(H300=0,"",'Ark1'!S1836)</f>
        <v>573</v>
      </c>
      <c r="J300" s="254"/>
      <c r="K300" s="50">
        <f>IF(G300=0,"",100*H300/Måned!$G25)</f>
        <v>20.168954593453009</v>
      </c>
      <c r="L300" s="254"/>
      <c r="M300" s="50">
        <f>+IF(H300=0,"",'Ark1'!AA1836)</f>
        <v>20.168954593453005</v>
      </c>
      <c r="N300" s="50">
        <f>+IF(I300=0,"",'Ark1'!AB1836)</f>
        <v>20.113766776067735</v>
      </c>
      <c r="O300" s="94">
        <f>IF(H300=0,"",'Ark1'!U1836)</f>
        <v>60.823734729493886</v>
      </c>
      <c r="P300" s="50">
        <f>IF(H300=0,"",'Ark1'!W1836)</f>
        <v>85.98010471204185</v>
      </c>
      <c r="Q300" s="254"/>
      <c r="R300" s="50">
        <f>IF(H300=0,"",'Ark1'!X1836)</f>
        <v>11.64422672593124</v>
      </c>
      <c r="S300" s="50">
        <f>IF(H300=0,"",'Ark1'!Y1836)</f>
        <v>2.3584526265668697</v>
      </c>
      <c r="T300" s="50">
        <f>IF(H300=0,"",'Ark1'!Z1836)</f>
        <v>-43.616800232795626</v>
      </c>
      <c r="U300" s="254"/>
      <c r="V300" s="14">
        <f t="shared" si="32"/>
        <v>40.928571428571431</v>
      </c>
      <c r="W300" s="11">
        <f>IF(H300=0,"",'Ark1'!T1836)</f>
        <v>3.3630017452006986</v>
      </c>
      <c r="X300" s="50">
        <f>IF(H300=0,"",'Ark1'!V1836)</f>
        <v>93.152876177726881</v>
      </c>
      <c r="Y300" s="254"/>
      <c r="Z300" s="9"/>
      <c r="AC300" s="1"/>
      <c r="AD300" s="1"/>
      <c r="AE300" s="1"/>
      <c r="AF300" s="1"/>
      <c r="AG300" s="1"/>
      <c r="AH300" s="1"/>
      <c r="AI300" s="1"/>
      <c r="AJ300" s="9"/>
      <c r="AK300"/>
      <c r="AL300"/>
      <c r="AM300"/>
      <c r="AN300"/>
      <c r="AO300"/>
      <c r="AP300"/>
      <c r="AQ300"/>
      <c r="AR300"/>
      <c r="AS300"/>
      <c r="AT300"/>
    </row>
    <row r="301" spans="1:46" ht="15.6">
      <c r="A301" s="254"/>
      <c r="B301" s="2">
        <f>+'Ark1'!C1837</f>
        <v>2023</v>
      </c>
      <c r="C301" s="2">
        <f>+'Ark1'!J1837</f>
        <v>121</v>
      </c>
      <c r="D301" s="2" t="str">
        <f>VLOOKUP(C301,RNR!$A$1:$B$27,2)</f>
        <v>Steinkjer</v>
      </c>
      <c r="E301" s="2">
        <f>+'Ark1'!D1837</f>
        <v>4</v>
      </c>
      <c r="F301" s="2" t="s">
        <v>499</v>
      </c>
      <c r="G301" s="3">
        <f>+'Ark1'!Q1837</f>
        <v>11</v>
      </c>
      <c r="H301" s="267">
        <f>+'Ark1'!R1837</f>
        <v>316</v>
      </c>
      <c r="I301" s="267">
        <f>IF(H301=0,"",'Ark1'!S1837)</f>
        <v>316</v>
      </c>
      <c r="J301" s="254"/>
      <c r="K301" s="50">
        <f>IF(G301=0,"",100*H301/Måned!$G26)</f>
        <v>17.893544733861834</v>
      </c>
      <c r="L301" s="254"/>
      <c r="M301" s="50">
        <f>+IF(H301=0,"",'Ark1'!AA1837)</f>
        <v>17.89354473386183</v>
      </c>
      <c r="N301" s="50">
        <f>+IF(I301=0,"",'Ark1'!AB1837)</f>
        <v>18.041463361827173</v>
      </c>
      <c r="O301" s="94">
        <f>IF(H301=0,"",'Ark1'!U1837)</f>
        <v>60.344936708860757</v>
      </c>
      <c r="P301" s="50">
        <f>IF(H301=0,"",'Ark1'!W1837)</f>
        <v>87.020886075949363</v>
      </c>
      <c r="Q301" s="254"/>
      <c r="R301" s="50">
        <f>IF(H301=0,"",'Ark1'!X1837)</f>
        <v>13.049327320542922</v>
      </c>
      <c r="S301" s="50">
        <f>IF(H301=0,"",'Ark1'!Y1837)</f>
        <v>2.4465177388744683</v>
      </c>
      <c r="T301" s="50">
        <f>IF(H301=0,"",'Ark1'!Z1837)</f>
        <v>-32.780885100479189</v>
      </c>
      <c r="U301" s="254"/>
      <c r="V301" s="14">
        <f t="shared" si="32"/>
        <v>28.727272727272727</v>
      </c>
      <c r="W301" s="11">
        <f>IF(H301=0,"",'Ark1'!T1837)</f>
        <v>4.806962025316456</v>
      </c>
      <c r="X301" s="50">
        <f>IF(H301=0,"",'Ark1'!V1837)</f>
        <v>94.280483289219234</v>
      </c>
      <c r="Y301" s="254"/>
      <c r="Z301" s="78"/>
      <c r="AB301" s="50"/>
      <c r="AC301" s="4"/>
      <c r="AK301" s="29"/>
      <c r="AL301" s="11"/>
      <c r="AM301" s="11"/>
    </row>
    <row r="302" spans="1:46" s="98" customFormat="1" ht="15.6">
      <c r="A302" s="254"/>
      <c r="B302" s="2">
        <f>+'Ark1'!C1838</f>
        <v>2023</v>
      </c>
      <c r="C302" s="2">
        <f>+'Ark1'!J1838</f>
        <v>121</v>
      </c>
      <c r="D302" s="2" t="str">
        <f>VLOOKUP(C302,RNR!$A$1:$B$27,2)</f>
        <v>Steinkjer</v>
      </c>
      <c r="E302" s="2">
        <f>+'Ark1'!D1838</f>
        <v>5</v>
      </c>
      <c r="F302" s="2" t="s">
        <v>382</v>
      </c>
      <c r="G302" s="3">
        <f>+'Ark1'!Q1838</f>
        <v>18</v>
      </c>
      <c r="H302" s="267">
        <f>+'Ark1'!R1838</f>
        <v>623</v>
      </c>
      <c r="I302" s="267">
        <f>IF(H302=0,"",'Ark1'!S1838)</f>
        <v>623</v>
      </c>
      <c r="J302" s="254"/>
      <c r="K302" s="50">
        <f>IF(G302=0,"",100*H302/Måned!$G27)</f>
        <v>27.481252756947509</v>
      </c>
      <c r="L302" s="254"/>
      <c r="M302" s="50">
        <f>+IF(H302=0,"",'Ark1'!AA1838)</f>
        <v>27.481252756947516</v>
      </c>
      <c r="N302" s="50">
        <f>+IF(I302=0,"",'Ark1'!AB1838)</f>
        <v>27.701306330483444</v>
      </c>
      <c r="O302" s="94">
        <f>IF(H302=0,"",'Ark1'!U1838)</f>
        <v>60.046548956661326</v>
      </c>
      <c r="P302" s="50">
        <f>IF(H302=0,"",'Ark1'!W1838)</f>
        <v>84.168218298555445</v>
      </c>
      <c r="Q302" s="254"/>
      <c r="R302" s="50">
        <f>IF(H302=0,"",'Ark1'!X1838)</f>
        <v>10.30667090014208</v>
      </c>
      <c r="S302" s="50">
        <f>IF(H302=0,"",'Ark1'!Y1838)</f>
        <v>2.4388673529117821</v>
      </c>
      <c r="T302" s="50">
        <f>IF(H302=0,"",'Ark1'!Z1838)</f>
        <v>-43.636226345400011</v>
      </c>
      <c r="U302" s="254"/>
      <c r="V302" s="14">
        <f t="shared" si="32"/>
        <v>34.611111111111114</v>
      </c>
      <c r="W302" s="11">
        <f>IF(H302=0,"",'Ark1'!T1838)</f>
        <v>4.6629213483146064</v>
      </c>
      <c r="X302" s="50">
        <f>IF(H302=0,"",'Ark1'!V1838)</f>
        <v>91.189835643071902</v>
      </c>
      <c r="Y302" s="254"/>
      <c r="Z302" s="9"/>
      <c r="AC302" s="1"/>
      <c r="AD302" s="1"/>
      <c r="AE302" s="1"/>
      <c r="AF302" s="1"/>
      <c r="AG302" s="1"/>
      <c r="AH302" s="1"/>
      <c r="AI302" s="1"/>
      <c r="AJ302" s="9"/>
      <c r="AK302"/>
      <c r="AL302"/>
      <c r="AM302"/>
      <c r="AN302"/>
      <c r="AO302"/>
      <c r="AP302"/>
      <c r="AQ302"/>
      <c r="AR302"/>
      <c r="AS302"/>
      <c r="AT302"/>
    </row>
    <row r="303" spans="1:46" s="98" customFormat="1" ht="15.6">
      <c r="A303" s="254"/>
      <c r="B303" s="2">
        <f>+'Ark1'!C1839</f>
        <v>2023</v>
      </c>
      <c r="C303" s="2">
        <f>+'Ark1'!J1839</f>
        <v>121</v>
      </c>
      <c r="D303" s="2" t="str">
        <f>VLOOKUP(C303,RNR!$A$1:$B$27,2)</f>
        <v>Steinkjer</v>
      </c>
      <c r="E303" s="2">
        <f>+'Ark1'!D1839</f>
        <v>6</v>
      </c>
      <c r="F303" s="2" t="s">
        <v>500</v>
      </c>
      <c r="G303" s="3">
        <f>+'Ark1'!Q1839</f>
        <v>14</v>
      </c>
      <c r="H303" s="267">
        <f>+'Ark1'!R1839</f>
        <v>466</v>
      </c>
      <c r="I303" s="267">
        <f>IF(H303=0,"",'Ark1'!S1839)</f>
        <v>466</v>
      </c>
      <c r="J303" s="254"/>
      <c r="K303" s="50">
        <f>IF(G303=0,"",100*H303/Måned!$G28)</f>
        <v>19.637589549093974</v>
      </c>
      <c r="L303" s="254"/>
      <c r="M303" s="50">
        <f>+IF(H303=0,"",'Ark1'!AA1839)</f>
        <v>19.637589549093978</v>
      </c>
      <c r="N303" s="50">
        <f>+IF(I303=0,"",'Ark1'!AB1839)</f>
        <v>19.567291629817433</v>
      </c>
      <c r="O303" s="94">
        <f>IF(H303=0,"",'Ark1'!U1839)</f>
        <v>60.763948497854095</v>
      </c>
      <c r="P303" s="50">
        <f>IF(H303=0,"",'Ark1'!W1839)</f>
        <v>85.462875536480709</v>
      </c>
      <c r="Q303" s="254"/>
      <c r="R303" s="50">
        <f>IF(H303=0,"",'Ark1'!X1839)</f>
        <v>11.875521018322315</v>
      </c>
      <c r="S303" s="50">
        <f>IF(H303=0,"",'Ark1'!Y1839)</f>
        <v>2.1025400205749776</v>
      </c>
      <c r="T303" s="50">
        <f>IF(H303=0,"",'Ark1'!Z1839)</f>
        <v>-41.653630111600691</v>
      </c>
      <c r="U303" s="254"/>
      <c r="V303" s="14">
        <f t="shared" si="32"/>
        <v>33.285714285714285</v>
      </c>
      <c r="W303" s="11">
        <f>IF(H303=0,"",'Ark1'!T1839)</f>
        <v>3.2725321888412009</v>
      </c>
      <c r="X303" s="50">
        <f>IF(H303=0,"",'Ark1'!V1839)</f>
        <v>92.592497872676887</v>
      </c>
      <c r="Y303" s="254"/>
      <c r="Z303" s="9"/>
      <c r="AC303" s="1"/>
      <c r="AD303" s="1"/>
      <c r="AE303" s="1"/>
      <c r="AF303" s="1"/>
      <c r="AG303" s="1"/>
      <c r="AH303" s="1"/>
      <c r="AI303" s="1"/>
      <c r="AJ303" s="9"/>
      <c r="AK303"/>
      <c r="AL303"/>
      <c r="AM303"/>
      <c r="AN303"/>
      <c r="AO303"/>
      <c r="AP303"/>
      <c r="AQ303"/>
      <c r="AR303"/>
      <c r="AS303"/>
      <c r="AT303"/>
    </row>
    <row r="304" spans="1:46" s="98" customFormat="1" ht="15.6">
      <c r="A304" s="254"/>
      <c r="B304" s="2">
        <f>+'Ark1'!C1840</f>
        <v>2023</v>
      </c>
      <c r="C304" s="2">
        <f>+'Ark1'!J1840</f>
        <v>121</v>
      </c>
      <c r="D304" s="2" t="str">
        <f>VLOOKUP(C304,RNR!$A$1:$B$27,2)</f>
        <v>Steinkjer</v>
      </c>
      <c r="E304" s="2">
        <f>+'Ark1'!D1840</f>
        <v>7</v>
      </c>
      <c r="F304" s="2" t="s">
        <v>501</v>
      </c>
      <c r="G304" s="3">
        <f>+'Ark1'!Q1840</f>
        <v>13</v>
      </c>
      <c r="H304" s="267">
        <f>+'Ark1'!R1840</f>
        <v>340</v>
      </c>
      <c r="I304" s="267">
        <f>IF(H304=0,"",'Ark1'!S1840)</f>
        <v>340</v>
      </c>
      <c r="J304" s="254"/>
      <c r="K304" s="50">
        <f>IF(G304=0,"",100*H304/Måned!$G29)</f>
        <v>17.680707228289133</v>
      </c>
      <c r="L304" s="254"/>
      <c r="M304" s="50">
        <f>+IF(H304=0,"",'Ark1'!AA1840)</f>
        <v>17.68070722828913</v>
      </c>
      <c r="N304" s="50">
        <f>+IF(I304=0,"",'Ark1'!AB1840)</f>
        <v>18.322485548299671</v>
      </c>
      <c r="O304" s="94">
        <f>IF(H304=0,"",'Ark1'!U1840)</f>
        <v>59.82352941176471</v>
      </c>
      <c r="P304" s="50">
        <f>IF(H304=0,"",'Ark1'!W1840)</f>
        <v>89.718529411764749</v>
      </c>
      <c r="Q304" s="254"/>
      <c r="R304" s="50">
        <f>IF(H304=0,"",'Ark1'!X1840)</f>
        <v>13.188976375646748</v>
      </c>
      <c r="S304" s="50">
        <f>IF(H304=0,"",'Ark1'!Y1840)</f>
        <v>2.6763736246172942</v>
      </c>
      <c r="T304" s="50">
        <f>IF(H304=0,"",'Ark1'!Z1840)</f>
        <v>-39.76731939068307</v>
      </c>
      <c r="U304" s="254"/>
      <c r="V304" s="14">
        <f t="shared" si="32"/>
        <v>26.153846153846153</v>
      </c>
      <c r="W304" s="11">
        <f>IF(H304=0,"",'Ark1'!T1840)</f>
        <v>5.4529411764705884</v>
      </c>
      <c r="X304" s="50">
        <f>IF(H304=0,"",'Ark1'!V1840)</f>
        <v>97.203173793894521</v>
      </c>
      <c r="Y304" s="254"/>
      <c r="Z304" s="9"/>
      <c r="AC304" s="1"/>
      <c r="AD304" s="1"/>
      <c r="AE304" s="1"/>
      <c r="AF304" s="1"/>
      <c r="AG304" s="1"/>
      <c r="AH304" s="1"/>
      <c r="AI304" s="1"/>
      <c r="AJ304" s="9"/>
      <c r="AK304"/>
      <c r="AL304"/>
      <c r="AM304"/>
      <c r="AN304"/>
      <c r="AO304"/>
      <c r="AP304"/>
      <c r="AQ304"/>
      <c r="AR304"/>
      <c r="AS304"/>
      <c r="AT304"/>
    </row>
    <row r="305" spans="1:46" s="98" customFormat="1" ht="15.6">
      <c r="A305" s="254"/>
      <c r="B305" s="2">
        <f>+'Ark1'!C1841</f>
        <v>2023</v>
      </c>
      <c r="C305" s="2">
        <f>+'Ark1'!J1841</f>
        <v>121</v>
      </c>
      <c r="D305" s="2" t="str">
        <f>VLOOKUP(C305,RNR!$A$1:$B$27,2)</f>
        <v>Steinkjer</v>
      </c>
      <c r="E305" s="2">
        <f>+'Ark1'!D1841</f>
        <v>8</v>
      </c>
      <c r="F305" s="2" t="s">
        <v>502</v>
      </c>
      <c r="G305" s="3">
        <f>+'Ark1'!Q1841</f>
        <v>16</v>
      </c>
      <c r="H305" s="267">
        <f>+'Ark1'!R1841</f>
        <v>532</v>
      </c>
      <c r="I305" s="267">
        <f>IF(H305=0,"",'Ark1'!S1841)</f>
        <v>532</v>
      </c>
      <c r="J305" s="254"/>
      <c r="K305" s="50">
        <f>IF(G305=0,"",100*H305/Måned!$G30)</f>
        <v>20.174440652256351</v>
      </c>
      <c r="L305" s="254"/>
      <c r="M305" s="50">
        <f>+IF(H305=0,"",'Ark1'!AA1841)</f>
        <v>20.174440652256351</v>
      </c>
      <c r="N305" s="50">
        <f>+IF(I305=0,"",'Ark1'!AB1841)</f>
        <v>20.868504039924488</v>
      </c>
      <c r="O305" s="94">
        <f>IF(H305=0,"",'Ark1'!U1841)</f>
        <v>59.864661654135347</v>
      </c>
      <c r="P305" s="50">
        <f>IF(H305=0,"",'Ark1'!W1841)</f>
        <v>87.334022556391005</v>
      </c>
      <c r="Q305" s="254"/>
      <c r="R305" s="50">
        <f>IF(H305=0,"",'Ark1'!X1841)</f>
        <v>12.736289561287551</v>
      </c>
      <c r="S305" s="50">
        <f>IF(H305=0,"",'Ark1'!Y1841)</f>
        <v>2.3866229795307343</v>
      </c>
      <c r="T305" s="50">
        <f>IF(H305=0,"",'Ark1'!Z1841)</f>
        <v>-45.272556644373296</v>
      </c>
      <c r="U305" s="254"/>
      <c r="V305" s="14">
        <f t="shared" si="32"/>
        <v>33.25</v>
      </c>
      <c r="W305" s="11">
        <f>IF(H305=0,"",'Ark1'!T1841)</f>
        <v>5.9229323308270638</v>
      </c>
      <c r="X305" s="50">
        <f>IF(H305=0,"",'Ark1'!V1841)</f>
        <v>94.619742747985939</v>
      </c>
      <c r="Y305" s="254"/>
      <c r="Z305" s="9"/>
      <c r="AC305" s="1"/>
      <c r="AD305" s="1"/>
      <c r="AE305" s="1"/>
      <c r="AF305" s="1"/>
      <c r="AG305" s="1"/>
      <c r="AH305" s="1"/>
      <c r="AI305" s="1"/>
      <c r="AJ305" s="9"/>
      <c r="AK305"/>
      <c r="AL305"/>
      <c r="AM305"/>
      <c r="AN305"/>
      <c r="AO305"/>
      <c r="AP305"/>
      <c r="AQ305"/>
      <c r="AR305"/>
      <c r="AS305"/>
      <c r="AT305"/>
    </row>
    <row r="306" spans="1:46" s="98" customFormat="1" ht="15.6">
      <c r="A306" s="254"/>
      <c r="B306" s="2">
        <f>+'Ark1'!C1842</f>
        <v>2023</v>
      </c>
      <c r="C306" s="2">
        <f>+'Ark1'!J1842</f>
        <v>121</v>
      </c>
      <c r="D306" s="2" t="str">
        <f>VLOOKUP(C306,RNR!$A$1:$B$27,2)</f>
        <v>Steinkjer</v>
      </c>
      <c r="E306" s="2">
        <f>+'Ark1'!D1842</f>
        <v>9</v>
      </c>
      <c r="F306" s="2" t="s">
        <v>503</v>
      </c>
      <c r="G306" s="3">
        <f>+'Ark1'!Q1842</f>
        <v>13</v>
      </c>
      <c r="H306" s="267">
        <f>+'Ark1'!R1842</f>
        <v>378</v>
      </c>
      <c r="I306" s="267">
        <f>IF(H306=0,"",'Ark1'!S1842)</f>
        <v>378</v>
      </c>
      <c r="J306" s="254"/>
      <c r="K306" s="50">
        <f>IF(G306=0,"",100*H306/Måned!$G31)</f>
        <v>18</v>
      </c>
      <c r="L306" s="254"/>
      <c r="M306" s="50">
        <f>+IF(H306=0,"",'Ark1'!AA1842)</f>
        <v>18</v>
      </c>
      <c r="N306" s="50">
        <f>+IF(I306=0,"",'Ark1'!AB1842)</f>
        <v>17.832932842145485</v>
      </c>
      <c r="O306" s="94">
        <f>IF(H306=0,"",'Ark1'!U1842)</f>
        <v>60.082010582010597</v>
      </c>
      <c r="P306" s="50">
        <f>IF(H306=0,"",'Ark1'!W1842)</f>
        <v>82.497883597883643</v>
      </c>
      <c r="Q306" s="254"/>
      <c r="R306" s="50">
        <f>IF(H306=0,"",'Ark1'!X1842)</f>
        <v>11.122582765378199</v>
      </c>
      <c r="S306" s="50">
        <f>IF(H306=0,"",'Ark1'!Y1842)</f>
        <v>2.4160276505771456</v>
      </c>
      <c r="T306" s="50">
        <f>IF(H306=0,"",'Ark1'!Z1842)</f>
        <v>-50.623541299539504</v>
      </c>
      <c r="U306" s="254"/>
      <c r="V306" s="14">
        <f t="shared" si="32"/>
        <v>29.076923076923077</v>
      </c>
      <c r="W306" s="11">
        <f>IF(H306=0,"",'Ark1'!T1842)</f>
        <v>5.314814814814814</v>
      </c>
      <c r="X306" s="50">
        <f>IF(H306=0,"",'Ark1'!V1842)</f>
        <v>89.380155577338627</v>
      </c>
      <c r="Y306" s="254"/>
      <c r="Z306" s="9"/>
      <c r="AC306" s="1"/>
      <c r="AD306" s="1"/>
      <c r="AE306" s="1"/>
      <c r="AF306" s="1"/>
      <c r="AG306" s="1"/>
      <c r="AH306" s="1"/>
      <c r="AI306" s="1"/>
      <c r="AJ306" s="9"/>
      <c r="AK306"/>
      <c r="AL306"/>
      <c r="AM306"/>
      <c r="AN306"/>
      <c r="AO306"/>
      <c r="AP306"/>
      <c r="AQ306"/>
      <c r="AR306"/>
      <c r="AS306"/>
      <c r="AT306"/>
    </row>
    <row r="307" spans="1:46" s="98" customFormat="1" ht="15.6">
      <c r="A307" s="254"/>
      <c r="B307" s="2">
        <f>+'Ark1'!C1843</f>
        <v>2023</v>
      </c>
      <c r="C307" s="2">
        <f>+'Ark1'!J1843</f>
        <v>121</v>
      </c>
      <c r="D307" s="2" t="str">
        <f>VLOOKUP(C307,RNR!$A$1:$B$27,2)</f>
        <v>Steinkjer</v>
      </c>
      <c r="E307" s="2">
        <f>+'Ark1'!D1843</f>
        <v>10</v>
      </c>
      <c r="F307" s="2" t="s">
        <v>504</v>
      </c>
      <c r="G307" s="3">
        <f>+'Ark1'!Q1843</f>
        <v>15</v>
      </c>
      <c r="H307" s="267">
        <f>+'Ark1'!R1843</f>
        <v>605</v>
      </c>
      <c r="I307" s="267">
        <f>IF(H307=0,"",'Ark1'!S1843)</f>
        <v>605</v>
      </c>
      <c r="J307" s="254"/>
      <c r="K307" s="50">
        <f>IF(G307=0,"",100*H307/Måned!$G32)</f>
        <v>23.233486943164362</v>
      </c>
      <c r="L307" s="254"/>
      <c r="M307" s="50">
        <f>+IF(H307=0,"",'Ark1'!AA1843)</f>
        <v>23.233486943164358</v>
      </c>
      <c r="N307" s="50">
        <f>+IF(I307=0,"",'Ark1'!AB1843)</f>
        <v>23.943471582181289</v>
      </c>
      <c r="O307" s="94">
        <f>IF(H307=0,"",'Ark1'!U1843)</f>
        <v>59.809917355371887</v>
      </c>
      <c r="P307" s="50">
        <f>IF(H307=0,"",'Ark1'!W1843)</f>
        <v>86.953388429752195</v>
      </c>
      <c r="Q307" s="254"/>
      <c r="R307" s="50">
        <f>IF(H307=0,"",'Ark1'!X1843)</f>
        <v>10.957919929424463</v>
      </c>
      <c r="S307" s="50">
        <f>IF(H307=0,"",'Ark1'!Y1843)</f>
        <v>2.3102861959547254</v>
      </c>
      <c r="T307" s="50">
        <f>IF(H307=0,"",'Ark1'!Z1843)</f>
        <v>-48.600111612634208</v>
      </c>
      <c r="U307" s="254"/>
      <c r="V307" s="14">
        <f t="shared" si="32"/>
        <v>40.333333333333336</v>
      </c>
      <c r="W307" s="11">
        <f>IF(H307=0,"",'Ark1'!T1843)</f>
        <v>5.7983471074380173</v>
      </c>
      <c r="X307" s="50">
        <f>IF(H307=0,"",'Ark1'!V1843)</f>
        <v>94.207354745126878</v>
      </c>
      <c r="Y307" s="254"/>
      <c r="Z307" s="9"/>
      <c r="AC307" s="1"/>
      <c r="AD307" s="1"/>
      <c r="AE307" s="1"/>
      <c r="AF307" s="1"/>
      <c r="AG307" s="1"/>
      <c r="AH307" s="1"/>
      <c r="AI307" s="1"/>
      <c r="AJ307" s="9"/>
      <c r="AK307"/>
      <c r="AL307"/>
      <c r="AM307"/>
      <c r="AN307"/>
      <c r="AO307"/>
      <c r="AP307"/>
      <c r="AQ307"/>
      <c r="AR307"/>
      <c r="AS307"/>
      <c r="AT307"/>
    </row>
    <row r="308" spans="1:46" s="98" customFormat="1" ht="15.6">
      <c r="A308" s="254"/>
      <c r="B308" s="2">
        <f>+'Ark1'!C1844</f>
        <v>2023</v>
      </c>
      <c r="C308" s="2">
        <f>+'Ark1'!J1844</f>
        <v>121</v>
      </c>
      <c r="D308" s="2" t="str">
        <f>VLOOKUP(C308,RNR!$A$1:$B$27,2)</f>
        <v>Steinkjer</v>
      </c>
      <c r="E308" s="2">
        <f>+'Ark1'!D1844</f>
        <v>11</v>
      </c>
      <c r="F308" s="2" t="s">
        <v>505</v>
      </c>
      <c r="G308" s="3">
        <f>+'Ark1'!Q1844</f>
        <v>17</v>
      </c>
      <c r="H308" s="267">
        <f>+'Ark1'!R1844</f>
        <v>612</v>
      </c>
      <c r="I308" s="267">
        <f>IF(H308=0,"",'Ark1'!S1844)</f>
        <v>612</v>
      </c>
      <c r="J308" s="254"/>
      <c r="K308" s="50">
        <f>IF(G308=0,"",100*H308/Måned!$G33)</f>
        <v>21.030927835051546</v>
      </c>
      <c r="L308" s="254"/>
      <c r="M308" s="50">
        <f>+IF(H308=0,"",'Ark1'!AA1844)</f>
        <v>21.030927835051546</v>
      </c>
      <c r="N308" s="50">
        <f>+IF(I308=0,"",'Ark1'!AB1844)</f>
        <v>20.750851443399281</v>
      </c>
      <c r="O308" s="94">
        <f>IF(H308=0,"",'Ark1'!U1844)</f>
        <v>60.767973856209139</v>
      </c>
      <c r="P308" s="50">
        <f>IF(H308=0,"",'Ark1'!W1844)</f>
        <v>83.627287581699363</v>
      </c>
      <c r="Q308" s="254"/>
      <c r="R308" s="50">
        <f>IF(H308=0,"",'Ark1'!X1844)</f>
        <v>10.528865885069949</v>
      </c>
      <c r="S308" s="50">
        <f>IF(H308=0,"",'Ark1'!Y1844)</f>
        <v>2.1757172536759972</v>
      </c>
      <c r="T308" s="50">
        <f>IF(H308=0,"",'Ark1'!Z1844)</f>
        <v>-38.881473506880901</v>
      </c>
      <c r="U308" s="254"/>
      <c r="V308" s="14">
        <f t="shared" si="32"/>
        <v>36</v>
      </c>
      <c r="W308" s="11">
        <f>IF(H308=0,"",'Ark1'!T1844)</f>
        <v>3.5718954248366006</v>
      </c>
      <c r="X308" s="50">
        <f>IF(H308=0,"",'Ark1'!V1844)</f>
        <v>90.603778528385135</v>
      </c>
      <c r="Y308" s="254"/>
      <c r="Z308" s="9"/>
      <c r="AC308" s="1"/>
      <c r="AD308" s="1"/>
      <c r="AE308" s="1"/>
      <c r="AF308" s="1"/>
      <c r="AG308" s="1"/>
      <c r="AH308" s="1"/>
      <c r="AI308" s="1"/>
      <c r="AJ308" s="9"/>
      <c r="AK308"/>
      <c r="AL308"/>
      <c r="AM308"/>
      <c r="AN308"/>
      <c r="AO308"/>
      <c r="AP308"/>
      <c r="AQ308"/>
      <c r="AR308"/>
      <c r="AS308"/>
      <c r="AT308"/>
    </row>
    <row r="309" spans="1:46" s="98" customFormat="1" ht="15.6">
      <c r="A309" s="254"/>
      <c r="B309" s="2">
        <f>+'Ark1'!C1845</f>
        <v>2023</v>
      </c>
      <c r="C309" s="2">
        <f>+'Ark1'!J1845</f>
        <v>121</v>
      </c>
      <c r="D309" s="2" t="str">
        <f>VLOOKUP(C309,RNR!$A$1:$B$27,2)</f>
        <v>Steinkjer</v>
      </c>
      <c r="E309" s="2">
        <f>+'Ark1'!D1845</f>
        <v>12</v>
      </c>
      <c r="F309" s="2" t="s">
        <v>506</v>
      </c>
      <c r="G309" s="3">
        <f>+'Ark1'!Q1845</f>
        <v>16</v>
      </c>
      <c r="H309" s="267">
        <f>+'Ark1'!R1845</f>
        <v>190</v>
      </c>
      <c r="I309" s="267">
        <f>IF(H309=0,"",'Ark1'!S1845)</f>
        <v>190</v>
      </c>
      <c r="J309" s="254"/>
      <c r="K309" s="50">
        <f>IF(G309=0,"",100*H309/Måned!$G34)</f>
        <v>10.204081632653061</v>
      </c>
      <c r="L309" s="254"/>
      <c r="M309" s="50">
        <f>+IF(H309=0,"",'Ark1'!AA1845)</f>
        <v>10.204081632653063</v>
      </c>
      <c r="N309" s="50">
        <f>+IF(I309=0,"",'Ark1'!AB1845)</f>
        <v>9.7430127622098102</v>
      </c>
      <c r="O309" s="94">
        <f>IF(H309=0,"",'Ark1'!U1845)</f>
        <v>60.7</v>
      </c>
      <c r="P309" s="50">
        <f>IF(H309=0,"",'Ark1'!W1845)</f>
        <v>78.255263157894746</v>
      </c>
      <c r="Q309" s="254"/>
      <c r="R309" s="50">
        <f>IF(H309=0,"",'Ark1'!X1845)</f>
        <v>12.189402156412184</v>
      </c>
      <c r="S309" s="50">
        <f>IF(H309=0,"",'Ark1'!Y1845)</f>
        <v>2.0518284528681998</v>
      </c>
      <c r="T309" s="50">
        <f>IF(H309=0,"",'Ark1'!Z1845)</f>
        <v>-32.591493684640007</v>
      </c>
      <c r="U309" s="254"/>
      <c r="V309" s="14">
        <f t="shared" si="32"/>
        <v>11.875</v>
      </c>
      <c r="W309" s="11">
        <f>IF(H309=0,"",'Ark1'!T1845)</f>
        <v>3.757894736842105</v>
      </c>
      <c r="X309" s="50">
        <f>IF(H309=0,"",'Ark1'!V1845)</f>
        <v>84.783600387751591</v>
      </c>
      <c r="Y309" s="254"/>
      <c r="Z309" s="9"/>
      <c r="AC309" s="1"/>
      <c r="AD309" s="1"/>
      <c r="AE309" s="1"/>
      <c r="AF309" s="1"/>
      <c r="AG309" s="1"/>
      <c r="AH309" s="1"/>
      <c r="AI309" s="1"/>
      <c r="AJ309" s="9"/>
      <c r="AK309"/>
      <c r="AL309"/>
      <c r="AM309"/>
      <c r="AN309"/>
      <c r="AO309"/>
      <c r="AP309"/>
      <c r="AQ309"/>
      <c r="AR309"/>
      <c r="AS309"/>
      <c r="AT309"/>
    </row>
    <row r="310" spans="1:46" s="98" customFormat="1">
      <c r="A310" s="254"/>
      <c r="B310" s="254"/>
      <c r="C310" s="254"/>
      <c r="D310" s="254"/>
      <c r="E310" s="254"/>
      <c r="F310" s="254"/>
      <c r="G310" s="254"/>
      <c r="H310" s="287"/>
      <c r="I310" s="287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9"/>
      <c r="AC310" s="1"/>
      <c r="AD310" s="1"/>
      <c r="AE310" s="1"/>
      <c r="AF310" s="1"/>
      <c r="AG310" s="1"/>
      <c r="AH310" s="1"/>
      <c r="AI310" s="1"/>
      <c r="AJ310" s="9"/>
      <c r="AK310"/>
      <c r="AL310"/>
      <c r="AM310"/>
      <c r="AN310"/>
      <c r="AO310"/>
      <c r="AP310"/>
      <c r="AQ310"/>
      <c r="AR310"/>
      <c r="AS310"/>
      <c r="AT310"/>
    </row>
    <row r="311" spans="1:46" s="98" customFormat="1" ht="15.6">
      <c r="A311" s="254"/>
      <c r="B311" s="2">
        <f>+'Ark1'!C1846</f>
        <v>2023</v>
      </c>
      <c r="C311" s="2">
        <f>+'Ark1'!J1846</f>
        <v>134</v>
      </c>
      <c r="D311" s="2" t="str">
        <f>VLOOKUP(C311,RNR!$A$1:$B$27,2)</f>
        <v>Førde</v>
      </c>
      <c r="E311" s="2">
        <f>+'Ark1'!D1846</f>
        <v>1</v>
      </c>
      <c r="F311" s="2" t="s">
        <v>496</v>
      </c>
      <c r="G311" s="3">
        <f>+'Ark1'!Q1846</f>
        <v>0</v>
      </c>
      <c r="H311" s="267">
        <f>+'Ark1'!R1846</f>
        <v>0</v>
      </c>
      <c r="I311" s="267" t="str">
        <f>IF(H311=0,"",'Ark1'!S1846)</f>
        <v/>
      </c>
      <c r="J311" s="254"/>
      <c r="K311" s="50" t="str">
        <f>IF(G311=0,"",100*H311/Måned!$G23)</f>
        <v/>
      </c>
      <c r="L311" s="254"/>
      <c r="M311" s="50" t="str">
        <f>+IF(H311=0,"",'Ark1'!AA1846)</f>
        <v/>
      </c>
      <c r="N311" s="50">
        <f>+IF(I311=0,"",'Ark1'!AB1846)</f>
        <v>0</v>
      </c>
      <c r="O311" s="94" t="str">
        <f>IF(H311=0,"",'Ark1'!U1846)</f>
        <v/>
      </c>
      <c r="P311" s="50" t="str">
        <f>IF(H311=0,"",'Ark1'!W1846)</f>
        <v/>
      </c>
      <c r="Q311" s="254"/>
      <c r="R311" s="50" t="str">
        <f>IF(H311=0,"",'Ark1'!X1846)</f>
        <v/>
      </c>
      <c r="S311" s="50" t="str">
        <f>IF(H311=0,"",'Ark1'!Y1846)</f>
        <v/>
      </c>
      <c r="T311" s="50" t="str">
        <f>IF(H311=0,"",'Ark1'!Z1846)</f>
        <v/>
      </c>
      <c r="U311" s="254"/>
      <c r="V311" s="14" t="str">
        <f t="shared" si="32"/>
        <v/>
      </c>
      <c r="W311" s="11" t="str">
        <f>IF(H311=0,"",'Ark1'!T1846)</f>
        <v/>
      </c>
      <c r="X311" s="50" t="str">
        <f>IF(H311=0,"",'Ark1'!V1846)</f>
        <v/>
      </c>
      <c r="Y311" s="254"/>
      <c r="Z311" s="9"/>
      <c r="AC311" s="1"/>
      <c r="AD311" s="1"/>
      <c r="AE311" s="1"/>
      <c r="AF311" s="1"/>
      <c r="AG311" s="1"/>
      <c r="AH311" s="1"/>
      <c r="AI311" s="1"/>
      <c r="AJ311" s="9"/>
      <c r="AK311"/>
      <c r="AL311"/>
      <c r="AM311"/>
      <c r="AN311"/>
      <c r="AO311"/>
      <c r="AP311"/>
      <c r="AQ311"/>
      <c r="AR311"/>
      <c r="AS311"/>
      <c r="AT311"/>
    </row>
    <row r="312" spans="1:46" s="98" customFormat="1" ht="15.6">
      <c r="A312" s="254"/>
      <c r="B312" s="2">
        <f>+'Ark1'!C1847</f>
        <v>2023</v>
      </c>
      <c r="C312" s="2">
        <f>+'Ark1'!J1847</f>
        <v>134</v>
      </c>
      <c r="D312" s="2" t="str">
        <f>VLOOKUP(C312,RNR!$A$1:$B$27,2)</f>
        <v>Førde</v>
      </c>
      <c r="E312" s="2">
        <f>+'Ark1'!D1847</f>
        <v>2</v>
      </c>
      <c r="F312" s="2" t="s">
        <v>497</v>
      </c>
      <c r="G312" s="3">
        <f>+'Ark1'!Q1847</f>
        <v>3</v>
      </c>
      <c r="H312" s="267">
        <f>+'Ark1'!R1847</f>
        <v>144</v>
      </c>
      <c r="I312" s="267">
        <f>IF(H312=0,"",'Ark1'!S1847)</f>
        <v>144</v>
      </c>
      <c r="J312" s="254"/>
      <c r="K312" s="50">
        <f>IF(G312=0,"",100*H312/Måned!$G24)</f>
        <v>6.5843621399176957</v>
      </c>
      <c r="L312" s="254"/>
      <c r="M312" s="50">
        <f>+IF(H312=0,"",'Ark1'!AA1847)</f>
        <v>6.5843621399176948</v>
      </c>
      <c r="N312" s="50">
        <f>+IF(I312=0,"",'Ark1'!AB1847)</f>
        <v>6.8101422866252044</v>
      </c>
      <c r="O312" s="94">
        <f>IF(H312=0,"",'Ark1'!U1847)</f>
        <v>60.66666666666665</v>
      </c>
      <c r="P312" s="50">
        <f>IF(H312=0,"",'Ark1'!W1847)</f>
        <v>87.90347222222222</v>
      </c>
      <c r="Q312" s="254"/>
      <c r="R312" s="50">
        <f>IF(H312=0,"",'Ark1'!X1847)</f>
        <v>10.156377397111877</v>
      </c>
      <c r="S312" s="50">
        <f>IF(H312=0,"",'Ark1'!Y1847)</f>
        <v>1.8219342590896204</v>
      </c>
      <c r="T312" s="50">
        <f>IF(H312=0,"",'Ark1'!Z1847)</f>
        <v>-38.779875856807223</v>
      </c>
      <c r="U312" s="254"/>
      <c r="V312" s="14">
        <f t="shared" ref="V312:V322" si="33">+(IF(H312=0,"",I312/G312))</f>
        <v>48</v>
      </c>
      <c r="W312" s="11">
        <f>IF(H312=0,"",'Ark1'!T1847)</f>
        <v>3.1111111111111112</v>
      </c>
      <c r="X312" s="50">
        <f>IF(H312=0,"",'Ark1'!V1847)</f>
        <v>95.236697965571182</v>
      </c>
      <c r="Y312" s="254"/>
      <c r="Z312" s="9"/>
      <c r="AC312" s="1"/>
      <c r="AD312" s="1"/>
      <c r="AE312" s="1"/>
      <c r="AF312" s="1"/>
      <c r="AG312" s="1"/>
      <c r="AH312" s="1"/>
      <c r="AI312" s="1"/>
      <c r="AJ312" s="9"/>
      <c r="AK312"/>
      <c r="AL312"/>
      <c r="AM312"/>
      <c r="AN312"/>
      <c r="AO312"/>
      <c r="AP312"/>
      <c r="AQ312"/>
      <c r="AR312"/>
      <c r="AS312"/>
      <c r="AT312"/>
    </row>
    <row r="313" spans="1:46" s="98" customFormat="1" ht="15.6">
      <c r="A313" s="254"/>
      <c r="B313" s="2">
        <f>+'Ark1'!C1848</f>
        <v>2023</v>
      </c>
      <c r="C313" s="2">
        <f>+'Ark1'!J1848</f>
        <v>134</v>
      </c>
      <c r="D313" s="2" t="str">
        <f>VLOOKUP(C313,RNR!$A$1:$B$27,2)</f>
        <v>Førde</v>
      </c>
      <c r="E313" s="2">
        <f>+'Ark1'!D1848</f>
        <v>3</v>
      </c>
      <c r="F313" s="2" t="s">
        <v>498</v>
      </c>
      <c r="G313" s="3">
        <f>+'Ark1'!Q1848</f>
        <v>8</v>
      </c>
      <c r="H313" s="267">
        <f>+'Ark1'!R1848</f>
        <v>161</v>
      </c>
      <c r="I313" s="267">
        <f>IF(H313=0,"",'Ark1'!S1848)</f>
        <v>161</v>
      </c>
      <c r="J313" s="254"/>
      <c r="K313" s="50">
        <f>IF(G313=0,"",100*H313/Måned!$G25)</f>
        <v>5.6670186554030275</v>
      </c>
      <c r="L313" s="254"/>
      <c r="M313" s="50">
        <f>+IF(H313=0,"",'Ark1'!AA1848)</f>
        <v>5.6670186554030284</v>
      </c>
      <c r="N313" s="50">
        <f>+IF(I313=0,"",'Ark1'!AB1848)</f>
        <v>6.1909114773962735</v>
      </c>
      <c r="O313" s="94">
        <f>IF(H313=0,"",'Ark1'!U1848)</f>
        <v>59.583850931677034</v>
      </c>
      <c r="P313" s="50">
        <f>IF(H313=0,"",'Ark1'!W1848)</f>
        <v>94.186335403726687</v>
      </c>
      <c r="Q313" s="254"/>
      <c r="R313" s="50">
        <f>IF(H313=0,"",'Ark1'!X1848)</f>
        <v>11.27239522125422</v>
      </c>
      <c r="S313" s="50">
        <f>IF(H313=0,"",'Ark1'!Y1848)</f>
        <v>2.1484040189662248</v>
      </c>
      <c r="T313" s="50">
        <f>IF(H313=0,"",'Ark1'!Z1848)</f>
        <v>-43.485426324548946</v>
      </c>
      <c r="U313" s="254"/>
      <c r="V313" s="14">
        <f t="shared" si="33"/>
        <v>20.125</v>
      </c>
      <c r="W313" s="11">
        <f>IF(H313=0,"",'Ark1'!T1848)</f>
        <v>6.4844720496894412</v>
      </c>
      <c r="X313" s="50">
        <f>IF(H313=0,"",'Ark1'!V1848)</f>
        <v>102.04370032906462</v>
      </c>
      <c r="Y313" s="254"/>
      <c r="Z313" s="9"/>
      <c r="AC313" s="1"/>
      <c r="AD313" s="1"/>
      <c r="AE313" s="1"/>
      <c r="AF313" s="1"/>
      <c r="AG313" s="1"/>
      <c r="AH313" s="1"/>
      <c r="AI313" s="1"/>
      <c r="AJ313" s="9"/>
      <c r="AK313"/>
      <c r="AL313"/>
      <c r="AM313"/>
      <c r="AN313"/>
      <c r="AO313"/>
      <c r="AP313"/>
      <c r="AQ313"/>
      <c r="AR313"/>
      <c r="AS313"/>
      <c r="AT313"/>
    </row>
    <row r="314" spans="1:46" s="98" customFormat="1" ht="15.6">
      <c r="A314" s="254"/>
      <c r="B314" s="2">
        <f>+'Ark1'!C1849</f>
        <v>2023</v>
      </c>
      <c r="C314" s="2">
        <f>+'Ark1'!J1849</f>
        <v>134</v>
      </c>
      <c r="D314" s="2" t="str">
        <f>VLOOKUP(C314,RNR!$A$1:$B$27,2)</f>
        <v>Førde</v>
      </c>
      <c r="E314" s="2">
        <f>+'Ark1'!D1849</f>
        <v>4</v>
      </c>
      <c r="F314" s="2" t="s">
        <v>499</v>
      </c>
      <c r="G314" s="3">
        <f>+'Ark1'!Q1849</f>
        <v>2</v>
      </c>
      <c r="H314" s="267">
        <f>+'Ark1'!R1849</f>
        <v>5</v>
      </c>
      <c r="I314" s="267">
        <f>IF(H314=0,"",'Ark1'!S1849)</f>
        <v>5</v>
      </c>
      <c r="J314" s="254"/>
      <c r="K314" s="50">
        <f>IF(G314=0,"",100*H314/Måned!$G26)</f>
        <v>0.28312570781426954</v>
      </c>
      <c r="L314" s="254"/>
      <c r="M314" s="50">
        <f>+IF(H314=0,"",'Ark1'!AA1849)</f>
        <v>0.28312570781426954</v>
      </c>
      <c r="N314" s="50">
        <f>+IF(I314=0,"",'Ark1'!AB1849)</f>
        <v>0.31164114161695178</v>
      </c>
      <c r="O314" s="94">
        <f>IF(H314=0,"",'Ark1'!U1849)</f>
        <v>58</v>
      </c>
      <c r="P314" s="50">
        <f>IF(H314=0,"",'Ark1'!W1849)</f>
        <v>95</v>
      </c>
      <c r="Q314" s="254"/>
      <c r="R314" s="50">
        <f>IF(H314=0,"",'Ark1'!X1849)</f>
        <v>16.316494721599973</v>
      </c>
      <c r="S314" s="50">
        <f>IF(H314=0,"",'Ark1'!Y1849)</f>
        <v>4.1952353926806065</v>
      </c>
      <c r="T314" s="50">
        <f>IF(H314=0,"",'Ark1'!Z1849)</f>
        <v>-68.194232930226249</v>
      </c>
      <c r="U314" s="254"/>
      <c r="V314" s="14">
        <f t="shared" si="33"/>
        <v>2.5</v>
      </c>
      <c r="W314" s="11">
        <f>IF(H314=0,"",'Ark1'!T1849)</f>
        <v>7.8</v>
      </c>
      <c r="X314" s="50">
        <f>IF(H314=0,"",'Ark1'!V1849)</f>
        <v>102.9252437703142</v>
      </c>
      <c r="Y314" s="254"/>
      <c r="Z314" s="9"/>
      <c r="AC314" s="1"/>
      <c r="AD314" s="1"/>
      <c r="AE314" s="1"/>
      <c r="AF314" s="1"/>
      <c r="AG314" s="1"/>
      <c r="AH314" s="1"/>
      <c r="AI314" s="1"/>
      <c r="AJ314" s="9"/>
      <c r="AK314"/>
      <c r="AL314"/>
      <c r="AM314"/>
      <c r="AN314"/>
      <c r="AO314"/>
      <c r="AP314"/>
      <c r="AQ314"/>
      <c r="AR314"/>
      <c r="AS314"/>
      <c r="AT314"/>
    </row>
    <row r="315" spans="1:46" ht="15.6">
      <c r="A315" s="254"/>
      <c r="B315" s="2">
        <f>+'Ark1'!C1850</f>
        <v>2023</v>
      </c>
      <c r="C315" s="2">
        <f>+'Ark1'!J1850</f>
        <v>134</v>
      </c>
      <c r="D315" s="2" t="str">
        <f>VLOOKUP(C315,RNR!$A$1:$B$27,2)</f>
        <v>Førde</v>
      </c>
      <c r="E315" s="2">
        <f>+'Ark1'!D1850</f>
        <v>5</v>
      </c>
      <c r="F315" s="2" t="s">
        <v>382</v>
      </c>
      <c r="G315" s="3">
        <f>+'Ark1'!Q1850</f>
        <v>2</v>
      </c>
      <c r="H315" s="267">
        <f>+'Ark1'!R1850</f>
        <v>122</v>
      </c>
      <c r="I315" s="267">
        <f>IF(H315=0,"",'Ark1'!S1850)</f>
        <v>122</v>
      </c>
      <c r="J315" s="254"/>
      <c r="K315" s="50">
        <f>IF(G315=0,"",100*H315/Måned!$G27)</f>
        <v>5.3815615350683723</v>
      </c>
      <c r="L315" s="254"/>
      <c r="M315" s="50">
        <f>+IF(H315=0,"",'Ark1'!AA1850)</f>
        <v>5.3815615350683714</v>
      </c>
      <c r="N315" s="50">
        <f>+IF(I315=0,"",'Ark1'!AB1850)</f>
        <v>5.2700144114750804</v>
      </c>
      <c r="O315" s="94">
        <f>IF(H315=0,"",'Ark1'!U1850)</f>
        <v>60.524590163934413</v>
      </c>
      <c r="P315" s="50">
        <f>IF(H315=0,"",'Ark1'!W1850)</f>
        <v>81.768852459016387</v>
      </c>
      <c r="Q315" s="254"/>
      <c r="R315" s="50">
        <f>IF(H315=0,"",'Ark1'!X1850)</f>
        <v>7.9429738202628348</v>
      </c>
      <c r="S315" s="50">
        <f>IF(H315=0,"",'Ark1'!Y1850)</f>
        <v>1.8475198916566775</v>
      </c>
      <c r="T315" s="50">
        <f>IF(H315=0,"",'Ark1'!Z1850)</f>
        <v>-35.368229409741751</v>
      </c>
      <c r="U315" s="254"/>
      <c r="V315" s="14">
        <f t="shared" si="33"/>
        <v>61</v>
      </c>
      <c r="W315" s="11">
        <f>IF(H315=0,"",'Ark1'!T1850)</f>
        <v>3.1885245901639347</v>
      </c>
      <c r="X315" s="50">
        <f>IF(H315=0,"",'Ark1'!V1850)</f>
        <v>88.590306022769653</v>
      </c>
      <c r="Y315" s="254"/>
      <c r="Z315" s="78"/>
      <c r="AB315" s="50"/>
      <c r="AC315" s="4"/>
      <c r="AK315" s="29"/>
      <c r="AL315" s="11"/>
      <c r="AM315" s="11"/>
    </row>
    <row r="316" spans="1:46" s="98" customFormat="1" ht="15.6">
      <c r="A316" s="254"/>
      <c r="B316" s="2">
        <f>+'Ark1'!C1851</f>
        <v>2023</v>
      </c>
      <c r="C316" s="2">
        <f>+'Ark1'!J1851</f>
        <v>134</v>
      </c>
      <c r="D316" s="2" t="str">
        <f>VLOOKUP(C316,RNR!$A$1:$B$27,2)</f>
        <v>Førde</v>
      </c>
      <c r="E316" s="2">
        <f>+'Ark1'!D1851</f>
        <v>6</v>
      </c>
      <c r="F316" s="2" t="s">
        <v>500</v>
      </c>
      <c r="G316" s="3">
        <f>+'Ark1'!Q1851</f>
        <v>4</v>
      </c>
      <c r="H316" s="267">
        <f>+'Ark1'!R1851</f>
        <v>21</v>
      </c>
      <c r="I316" s="267">
        <f>IF(H316=0,"",'Ark1'!S1851)</f>
        <v>21</v>
      </c>
      <c r="J316" s="254"/>
      <c r="K316" s="50">
        <f>IF(G316=0,"",100*H316/Måned!$G28)</f>
        <v>0.88495575221238942</v>
      </c>
      <c r="L316" s="254"/>
      <c r="M316" s="50">
        <f>+IF(H316=0,"",'Ark1'!AA1851)</f>
        <v>0.88495575221238942</v>
      </c>
      <c r="N316" s="50">
        <f>+IF(I316=0,"",'Ark1'!AB1851)</f>
        <v>0.90884971404987935</v>
      </c>
      <c r="O316" s="94">
        <f>IF(H316=0,"",'Ark1'!U1851)</f>
        <v>60.285714285714306</v>
      </c>
      <c r="P316" s="50">
        <f>IF(H316=0,"",'Ark1'!W1851)</f>
        <v>88.085714285714303</v>
      </c>
      <c r="Q316" s="254"/>
      <c r="R316" s="50">
        <f>IF(H316=0,"",'Ark1'!X1851)</f>
        <v>10.632129460778298</v>
      </c>
      <c r="S316" s="50">
        <f>IF(H316=0,"",'Ark1'!Y1851)</f>
        <v>2.1412692529444399</v>
      </c>
      <c r="T316" s="50">
        <f>IF(H316=0,"",'Ark1'!Z1851)</f>
        <v>-45.37089259383805</v>
      </c>
      <c r="U316" s="254"/>
      <c r="V316" s="14">
        <f t="shared" si="33"/>
        <v>5.25</v>
      </c>
      <c r="W316" s="11">
        <f>IF(H316=0,"",'Ark1'!T1851)</f>
        <v>5.3333333333333321</v>
      </c>
      <c r="X316" s="50">
        <f>IF(H316=0,"",'Ark1'!V1851)</f>
        <v>95.434143321467261</v>
      </c>
      <c r="Y316" s="254"/>
      <c r="Z316" s="9"/>
      <c r="AC316" s="1"/>
      <c r="AD316" s="1"/>
      <c r="AE316" s="1"/>
      <c r="AF316" s="1"/>
      <c r="AG316" s="1"/>
      <c r="AH316" s="1"/>
      <c r="AI316" s="1"/>
      <c r="AJ316" s="9"/>
      <c r="AK316"/>
      <c r="AL316"/>
      <c r="AM316"/>
      <c r="AN316"/>
      <c r="AO316"/>
      <c r="AP316"/>
      <c r="AQ316"/>
      <c r="AR316"/>
      <c r="AS316"/>
      <c r="AT316"/>
    </row>
    <row r="317" spans="1:46" s="98" customFormat="1" ht="15.6">
      <c r="A317" s="254"/>
      <c r="B317" s="2">
        <f>+'Ark1'!C1852</f>
        <v>2023</v>
      </c>
      <c r="C317" s="2">
        <f>+'Ark1'!J1852</f>
        <v>134</v>
      </c>
      <c r="D317" s="2" t="str">
        <f>VLOOKUP(C317,RNR!$A$1:$B$27,2)</f>
        <v>Førde</v>
      </c>
      <c r="E317" s="2">
        <f>+'Ark1'!D1852</f>
        <v>7</v>
      </c>
      <c r="F317" s="2" t="s">
        <v>501</v>
      </c>
      <c r="G317" s="3">
        <f>+'Ark1'!Q1852</f>
        <v>3</v>
      </c>
      <c r="H317" s="267">
        <f>+'Ark1'!R1852</f>
        <v>118</v>
      </c>
      <c r="I317" s="267">
        <f>IF(H317=0,"",'Ark1'!S1852)</f>
        <v>118</v>
      </c>
      <c r="J317" s="254"/>
      <c r="K317" s="50">
        <f>IF(G317=0,"",100*H317/Måned!$G29)</f>
        <v>6.1362454498179924</v>
      </c>
      <c r="L317" s="254"/>
      <c r="M317" s="50">
        <f>+IF(H317=0,"",'Ark1'!AA1852)</f>
        <v>6.1362454498179924</v>
      </c>
      <c r="N317" s="50">
        <f>+IF(I317=0,"",'Ark1'!AB1852)</f>
        <v>6.1411317255065878</v>
      </c>
      <c r="O317" s="94">
        <f>IF(H317=0,"",'Ark1'!U1852)</f>
        <v>59.644067796610159</v>
      </c>
      <c r="P317" s="50">
        <f>IF(H317=0,"",'Ark1'!W1852)</f>
        <v>86.64491525423729</v>
      </c>
      <c r="Q317" s="254"/>
      <c r="R317" s="50">
        <f>IF(H317=0,"",'Ark1'!X1852)</f>
        <v>10.966610321424321</v>
      </c>
      <c r="S317" s="50">
        <f>IF(H317=0,"",'Ark1'!Y1852)</f>
        <v>1.8389635240704361</v>
      </c>
      <c r="T317" s="50">
        <f>IF(H317=0,"",'Ark1'!Z1852)</f>
        <v>-38.937773703074022</v>
      </c>
      <c r="U317" s="254"/>
      <c r="V317" s="14">
        <f t="shared" si="33"/>
        <v>39.333333333333336</v>
      </c>
      <c r="W317" s="11">
        <f>IF(H317=0,"",'Ark1'!T1852)</f>
        <v>5.0762711864406782</v>
      </c>
      <c r="X317" s="50">
        <f>IF(H317=0,"",'Ark1'!V1852)</f>
        <v>93.87314762105882</v>
      </c>
      <c r="Y317" s="254"/>
      <c r="Z317" s="9"/>
      <c r="AC317" s="1"/>
      <c r="AD317" s="1"/>
      <c r="AE317" s="1"/>
      <c r="AF317" s="1"/>
      <c r="AG317" s="1"/>
      <c r="AH317" s="1"/>
      <c r="AI317" s="1"/>
      <c r="AJ317" s="9"/>
      <c r="AK317"/>
      <c r="AL317"/>
      <c r="AM317"/>
      <c r="AN317"/>
      <c r="AO317"/>
      <c r="AP317"/>
      <c r="AQ317"/>
      <c r="AR317"/>
      <c r="AS317"/>
      <c r="AT317"/>
    </row>
    <row r="318" spans="1:46" s="98" customFormat="1" ht="15.6">
      <c r="A318" s="254"/>
      <c r="B318" s="2">
        <f>+'Ark1'!C1853</f>
        <v>2023</v>
      </c>
      <c r="C318" s="2">
        <f>+'Ark1'!J1853</f>
        <v>134</v>
      </c>
      <c r="D318" s="2" t="str">
        <f>VLOOKUP(C318,RNR!$A$1:$B$27,2)</f>
        <v>Førde</v>
      </c>
      <c r="E318" s="2">
        <f>+'Ark1'!D1853</f>
        <v>8</v>
      </c>
      <c r="F318" s="2" t="s">
        <v>502</v>
      </c>
      <c r="G318" s="3">
        <f>+'Ark1'!Q1853</f>
        <v>4</v>
      </c>
      <c r="H318" s="267">
        <f>+'Ark1'!R1853</f>
        <v>132</v>
      </c>
      <c r="I318" s="267">
        <f>IF(H318=0,"",'Ark1'!S1853)</f>
        <v>129</v>
      </c>
      <c r="J318" s="254"/>
      <c r="K318" s="50">
        <f>IF(G318=0,"",100*H318/Måned!$G30)</f>
        <v>5.0056882821387942</v>
      </c>
      <c r="L318" s="254"/>
      <c r="M318" s="50">
        <f>+IF(H318=0,"",'Ark1'!AA1853)</f>
        <v>5.0056882821387951</v>
      </c>
      <c r="N318" s="50">
        <f>+IF(I318=0,"",'Ark1'!AB1853)</f>
        <v>4.7713733766977491</v>
      </c>
      <c r="O318" s="94">
        <f>IF(H318=0,"",'Ark1'!U1853)</f>
        <v>59.434108527131791</v>
      </c>
      <c r="P318" s="50">
        <f>IF(H318=0,"",'Ark1'!W1853)</f>
        <v>82.348837209302317</v>
      </c>
      <c r="Q318" s="254"/>
      <c r="R318" s="50">
        <f>IF(H318=0,"",'Ark1'!X1853)</f>
        <v>13.014214746561583</v>
      </c>
      <c r="S318" s="50">
        <f>IF(H318=0,"",'Ark1'!Y1853)</f>
        <v>1.7110899615271098</v>
      </c>
      <c r="T318" s="50">
        <f>IF(H318=0,"",'Ark1'!Z1853)</f>
        <v>-39.800903584011671</v>
      </c>
      <c r="U318" s="254"/>
      <c r="V318" s="14">
        <f t="shared" si="33"/>
        <v>32.25</v>
      </c>
      <c r="W318" s="11">
        <f>IF(H318=0,"",'Ark1'!T1853)</f>
        <v>7</v>
      </c>
      <c r="X318" s="50">
        <f>IF(H318=0,"",'Ark1'!V1853)</f>
        <v>89.9375981590197</v>
      </c>
      <c r="Y318" s="254"/>
      <c r="Z318" s="9"/>
      <c r="AC318" s="1"/>
      <c r="AD318" s="1"/>
      <c r="AE318" s="1"/>
      <c r="AF318" s="1"/>
      <c r="AG318" s="1"/>
      <c r="AH318" s="1"/>
      <c r="AI318" s="1"/>
      <c r="AJ318" s="9"/>
      <c r="AK318"/>
      <c r="AL318"/>
      <c r="AM318"/>
      <c r="AN318"/>
      <c r="AO318"/>
      <c r="AP318"/>
      <c r="AQ318"/>
      <c r="AR318"/>
      <c r="AS318"/>
      <c r="AT318"/>
    </row>
    <row r="319" spans="1:46" s="98" customFormat="1" ht="15.6">
      <c r="A319" s="254"/>
      <c r="B319" s="2">
        <f>+'Ark1'!C1854</f>
        <v>2023</v>
      </c>
      <c r="C319" s="2">
        <f>+'Ark1'!J1854</f>
        <v>134</v>
      </c>
      <c r="D319" s="2" t="str">
        <f>VLOOKUP(C319,RNR!$A$1:$B$27,2)</f>
        <v>Førde</v>
      </c>
      <c r="E319" s="2">
        <f>+'Ark1'!D1854</f>
        <v>9</v>
      </c>
      <c r="F319" s="2" t="s">
        <v>503</v>
      </c>
      <c r="G319" s="3">
        <f>+'Ark1'!Q1854</f>
        <v>1</v>
      </c>
      <c r="H319" s="267">
        <f>+'Ark1'!R1854</f>
        <v>10</v>
      </c>
      <c r="I319" s="267">
        <f>IF(H319=0,"",'Ark1'!S1854)</f>
        <v>10</v>
      </c>
      <c r="J319" s="254"/>
      <c r="K319" s="50">
        <f>IF(G319=0,"",100*H319/Måned!$G31)</f>
        <v>0.47619047619047616</v>
      </c>
      <c r="L319" s="254"/>
      <c r="M319" s="50">
        <f>+IF(H319=0,"",'Ark1'!AA1854)</f>
        <v>0.47619047619047639</v>
      </c>
      <c r="N319" s="50">
        <f>+IF(I319=0,"",'Ark1'!AB1854)</f>
        <v>0.47178281292353208</v>
      </c>
      <c r="O319" s="94">
        <f>IF(H319=0,"",'Ark1'!U1854)</f>
        <v>60.1</v>
      </c>
      <c r="P319" s="50">
        <f>IF(H319=0,"",'Ark1'!W1854)</f>
        <v>82.5</v>
      </c>
      <c r="Q319" s="254"/>
      <c r="R319" s="50">
        <f>IF(H319=0,"",'Ark1'!X1854)</f>
        <v>6.553014573461688</v>
      </c>
      <c r="S319" s="50">
        <f>IF(H319=0,"",'Ark1'!Y1854)</f>
        <v>1.640121946685495</v>
      </c>
      <c r="T319" s="50">
        <f>IF(H319=0,"",'Ark1'!Z1854)</f>
        <v>-28.936307786059626</v>
      </c>
      <c r="U319" s="254"/>
      <c r="V319" s="14">
        <f t="shared" si="33"/>
        <v>10</v>
      </c>
      <c r="W319" s="11">
        <f>IF(H319=0,"",'Ark1'!T1854)</f>
        <v>7</v>
      </c>
      <c r="X319" s="50">
        <f>IF(H319=0,"",'Ark1'!V1854)</f>
        <v>89.38244853737811</v>
      </c>
      <c r="Y319" s="254"/>
      <c r="Z319" s="9"/>
      <c r="AC319" s="1"/>
      <c r="AD319" s="1"/>
      <c r="AE319" s="1"/>
      <c r="AF319" s="1"/>
      <c r="AG319" s="1"/>
      <c r="AH319" s="1"/>
      <c r="AI319" s="1"/>
      <c r="AJ319" s="9"/>
      <c r="AK319"/>
      <c r="AL319"/>
      <c r="AM319"/>
      <c r="AN319"/>
      <c r="AO319"/>
      <c r="AP319"/>
      <c r="AQ319"/>
      <c r="AR319"/>
      <c r="AS319"/>
      <c r="AT319"/>
    </row>
    <row r="320" spans="1:46" ht="15.6">
      <c r="A320" s="254"/>
      <c r="B320" s="2">
        <f>+'Ark1'!C1855</f>
        <v>2023</v>
      </c>
      <c r="C320" s="2">
        <f>+'Ark1'!J1855</f>
        <v>134</v>
      </c>
      <c r="D320" s="2" t="str">
        <f>VLOOKUP(C320,RNR!$A$1:$B$27,2)</f>
        <v>Førde</v>
      </c>
      <c r="E320" s="2">
        <f>+'Ark1'!D1855</f>
        <v>10</v>
      </c>
      <c r="F320" s="2" t="s">
        <v>504</v>
      </c>
      <c r="G320" s="3">
        <f>+'Ark1'!Q1855</f>
        <v>4</v>
      </c>
      <c r="H320" s="267">
        <f>+'Ark1'!R1855</f>
        <v>113</v>
      </c>
      <c r="I320" s="267">
        <f>IF(H320=0,"",'Ark1'!S1855)</f>
        <v>113</v>
      </c>
      <c r="J320" s="254"/>
      <c r="K320" s="50">
        <f>IF(G320=0,"",100*H320/Måned!$G32)</f>
        <v>4.3394777265745006</v>
      </c>
      <c r="L320" s="254"/>
      <c r="M320" s="50">
        <f>+IF(H320=0,"",'Ark1'!AA1855)</f>
        <v>4.3394777265745006</v>
      </c>
      <c r="N320" s="50">
        <f>+IF(I320=0,"",'Ark1'!AB1855)</f>
        <v>4.4231438812083965</v>
      </c>
      <c r="O320" s="94">
        <f>IF(H320=0,"",'Ark1'!U1855)</f>
        <v>59.371681415929203</v>
      </c>
      <c r="P320" s="50">
        <f>IF(H320=0,"",'Ark1'!W1855)</f>
        <v>86.001769911504454</v>
      </c>
      <c r="Q320" s="254"/>
      <c r="R320" s="50">
        <f>IF(H320=0,"",'Ark1'!X1855)</f>
        <v>7.8163430136061187</v>
      </c>
      <c r="S320" s="50">
        <f>IF(H320=0,"",'Ark1'!Y1855)</f>
        <v>1.8347418629916212</v>
      </c>
      <c r="T320" s="50">
        <f>IF(H320=0,"",'Ark1'!Z1855)</f>
        <v>-38.257508972681023</v>
      </c>
      <c r="U320" s="254"/>
      <c r="V320" s="14">
        <f t="shared" si="33"/>
        <v>28.25</v>
      </c>
      <c r="W320" s="11">
        <f>IF(H320=0,"",'Ark1'!T1855)</f>
        <v>7.008849557522125</v>
      </c>
      <c r="X320" s="50">
        <f>IF(H320=0,"",'Ark1'!V1855)</f>
        <v>93.176348766526971</v>
      </c>
      <c r="Y320" s="254"/>
    </row>
    <row r="321" spans="1:39" ht="15.6">
      <c r="A321" s="254"/>
      <c r="B321" s="2">
        <f>+'Ark1'!C1856</f>
        <v>2023</v>
      </c>
      <c r="C321" s="2">
        <f>+'Ark1'!J1856</f>
        <v>134</v>
      </c>
      <c r="D321" s="2" t="str">
        <f>VLOOKUP(C321,RNR!$A$1:$B$27,2)</f>
        <v>Førde</v>
      </c>
      <c r="E321" s="2">
        <f>+'Ark1'!D1856</f>
        <v>11</v>
      </c>
      <c r="F321" s="2" t="s">
        <v>505</v>
      </c>
      <c r="G321" s="3">
        <f>+'Ark1'!Q1856</f>
        <v>1</v>
      </c>
      <c r="H321" s="267">
        <f>+'Ark1'!R1856</f>
        <v>16</v>
      </c>
      <c r="I321" s="267">
        <f>IF(H321=0,"",'Ark1'!S1856)</f>
        <v>16</v>
      </c>
      <c r="J321" s="254"/>
      <c r="K321" s="50">
        <f>IF(G321=0,"",100*H321/Måned!$G33)</f>
        <v>0.54982817869415812</v>
      </c>
      <c r="L321" s="254"/>
      <c r="M321" s="50">
        <f>+IF(H321=0,"",'Ark1'!AA1856)</f>
        <v>0.54982817869415812</v>
      </c>
      <c r="N321" s="50">
        <f>+IF(I321=0,"",'Ark1'!AB1856)</f>
        <v>0.62714888096010324</v>
      </c>
      <c r="O321" s="94">
        <f>IF(H321=0,"",'Ark1'!U1856)</f>
        <v>59</v>
      </c>
      <c r="P321" s="50">
        <f>IF(H321=0,"",'Ark1'!W1856)</f>
        <v>96.675000000000011</v>
      </c>
      <c r="Q321" s="254"/>
      <c r="R321" s="50">
        <f>IF(H321=0,"",'Ark1'!X1856)</f>
        <v>7.169684442149463</v>
      </c>
      <c r="S321" s="50">
        <f>IF(H321=0,"",'Ark1'!Y1856)</f>
        <v>1.8371173070873836</v>
      </c>
      <c r="T321" s="50">
        <f>IF(H321=0,"",'Ark1'!Z1856)</f>
        <v>-24.342235084615329</v>
      </c>
      <c r="U321" s="254"/>
      <c r="V321" s="14">
        <f t="shared" si="33"/>
        <v>16</v>
      </c>
      <c r="W321" s="11">
        <f>IF(H321=0,"",'Ark1'!T1856)</f>
        <v>7.875</v>
      </c>
      <c r="X321" s="50">
        <f>IF(H321=0,"",'Ark1'!V1856)</f>
        <v>104.73997833152762</v>
      </c>
      <c r="Y321" s="254"/>
    </row>
    <row r="322" spans="1:39" ht="15.6">
      <c r="A322" s="254"/>
      <c r="B322" s="2">
        <f>+'Ark1'!C1857</f>
        <v>2023</v>
      </c>
      <c r="C322" s="2">
        <f>+'Ark1'!J1857</f>
        <v>134</v>
      </c>
      <c r="D322" s="2" t="str">
        <f>VLOOKUP(C322,RNR!$A$1:$B$27,2)</f>
        <v>Førde</v>
      </c>
      <c r="E322" s="2">
        <f>+'Ark1'!D1857</f>
        <v>12</v>
      </c>
      <c r="F322" s="2" t="s">
        <v>506</v>
      </c>
      <c r="G322" s="3">
        <f>+'Ark1'!Q1857</f>
        <v>3</v>
      </c>
      <c r="H322" s="267">
        <f>+'Ark1'!R1857</f>
        <v>112</v>
      </c>
      <c r="I322" s="267">
        <f>IF(H322=0,"",'Ark1'!S1857)</f>
        <v>112</v>
      </c>
      <c r="J322" s="254"/>
      <c r="K322" s="50">
        <f>IF(G322=0,"",100*H322/Måned!$G34)</f>
        <v>6.0150375939849621</v>
      </c>
      <c r="L322" s="254"/>
      <c r="M322" s="50">
        <f>+IF(H322=0,"",'Ark1'!AA1857)</f>
        <v>6.0150375939849612</v>
      </c>
      <c r="N322" s="50">
        <f>+IF(I322=0,"",'Ark1'!AB1857)</f>
        <v>6.5577025401227242</v>
      </c>
      <c r="O322" s="94">
        <f>IF(H322=0,"",'Ark1'!U1857)</f>
        <v>59.901785714285694</v>
      </c>
      <c r="P322" s="50">
        <f>IF(H322=0,"",'Ark1'!W1857)</f>
        <v>89.352678571428655</v>
      </c>
      <c r="Q322" s="254"/>
      <c r="R322" s="50">
        <f>IF(H322=0,"",'Ark1'!X1857)</f>
        <v>11.079412695734097</v>
      </c>
      <c r="S322" s="50">
        <f>IF(H322=0,"",'Ark1'!Y1857)</f>
        <v>1.6741726177671348</v>
      </c>
      <c r="T322" s="50">
        <f>IF(H322=0,"",'Ark1'!Z1857)</f>
        <v>-45.570815546160446</v>
      </c>
      <c r="U322" s="254"/>
      <c r="V322" s="14">
        <f t="shared" si="33"/>
        <v>37.333333333333336</v>
      </c>
      <c r="W322" s="11">
        <f>IF(H322=0,"",'Ark1'!T1857)</f>
        <v>5.25</v>
      </c>
      <c r="X322" s="50">
        <f>IF(H322=0,"",'Ark1'!V1857)</f>
        <v>96.80680235257698</v>
      </c>
      <c r="Y322" s="254"/>
    </row>
    <row r="323" spans="1:39">
      <c r="A323" s="254"/>
      <c r="B323" s="254"/>
      <c r="C323" s="254"/>
      <c r="D323" s="254"/>
      <c r="E323" s="254"/>
      <c r="F323" s="254"/>
      <c r="G323" s="254"/>
      <c r="H323" s="287"/>
      <c r="I323" s="287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</row>
    <row r="324" spans="1:39" ht="15.6">
      <c r="A324" s="254"/>
      <c r="B324" s="2">
        <f>+'Ark1'!C1858</f>
        <v>2023</v>
      </c>
      <c r="C324" s="2">
        <f>+'Ark1'!J1858</f>
        <v>141</v>
      </c>
      <c r="D324" s="2" t="str">
        <f>VLOOKUP(C324,RNR!$A$1:$B$27,2)</f>
        <v>Ølen</v>
      </c>
      <c r="E324" s="2">
        <f>+'Ark1'!D1858</f>
        <v>1</v>
      </c>
      <c r="F324" s="2" t="s">
        <v>496</v>
      </c>
      <c r="G324" s="3">
        <f>+'Ark1'!Q1858</f>
        <v>0</v>
      </c>
      <c r="H324" s="267">
        <f>+'Ark1'!R1858</f>
        <v>0</v>
      </c>
      <c r="I324" s="267" t="str">
        <f>IF(H324=0,"",'Ark1'!S1858)</f>
        <v/>
      </c>
      <c r="J324" s="254"/>
      <c r="K324" s="50" t="str">
        <f>IF(G324=0,"",100*H324/Måned!$G23)</f>
        <v/>
      </c>
      <c r="L324" s="254"/>
      <c r="M324" s="50" t="str">
        <f>+IF(H324=0,"",'Ark1'!AA1858)</f>
        <v/>
      </c>
      <c r="N324" s="50">
        <f>+IF(I324=0,"",'Ark1'!AB1858)</f>
        <v>0</v>
      </c>
      <c r="O324" s="94" t="str">
        <f>IF(H324=0,"",'Ark1'!U1858)</f>
        <v/>
      </c>
      <c r="P324" s="50" t="str">
        <f>IF(H324=0,"",'Ark1'!W1858)</f>
        <v/>
      </c>
      <c r="Q324" s="254"/>
      <c r="R324" s="50" t="str">
        <f>IF(H324=0,"",'Ark1'!X1858)</f>
        <v/>
      </c>
      <c r="S324" s="50" t="str">
        <f>IF(H324=0,"",'Ark1'!Y1858)</f>
        <v/>
      </c>
      <c r="T324" s="50" t="str">
        <f>IF(H324=0,"",'Ark1'!Z1858)</f>
        <v/>
      </c>
      <c r="U324" s="254"/>
      <c r="V324" s="14" t="str">
        <f t="shared" ref="V324" si="34">+(IF(H324=0,"",I324/G324))</f>
        <v/>
      </c>
      <c r="W324" s="11" t="str">
        <f>IF(H324=0,"",'Ark1'!T1858)</f>
        <v/>
      </c>
      <c r="X324" s="50" t="str">
        <f>IF(H324=0,"",'Ark1'!V1858)</f>
        <v/>
      </c>
      <c r="Y324" s="254"/>
    </row>
    <row r="325" spans="1:39" ht="15.6">
      <c r="A325" s="254"/>
      <c r="B325" s="2">
        <f>+'Ark1'!C1859</f>
        <v>2023</v>
      </c>
      <c r="C325" s="2">
        <f>+'Ark1'!J1859</f>
        <v>141</v>
      </c>
      <c r="D325" s="2" t="str">
        <f>VLOOKUP(C325,RNR!$A$1:$B$27,2)</f>
        <v>Ølen</v>
      </c>
      <c r="E325" s="2">
        <f>+'Ark1'!D1859</f>
        <v>2</v>
      </c>
      <c r="F325" s="2" t="s">
        <v>497</v>
      </c>
      <c r="G325" s="3">
        <f>+'Ark1'!Q1859</f>
        <v>0</v>
      </c>
      <c r="H325" s="267">
        <f>+'Ark1'!R1859</f>
        <v>0</v>
      </c>
      <c r="I325" s="267" t="str">
        <f>IF(H325=0,"",'Ark1'!S1859)</f>
        <v/>
      </c>
      <c r="J325" s="254"/>
      <c r="K325" s="50" t="str">
        <f>IF(G325=0,"",100*H325/Måned!$G24)</f>
        <v/>
      </c>
      <c r="L325" s="254"/>
      <c r="M325" s="50" t="str">
        <f>+IF(H325=0,"",'Ark1'!AA1859)</f>
        <v/>
      </c>
      <c r="N325" s="50">
        <f>+IF(I325=0,"",'Ark1'!AB1859)</f>
        <v>0</v>
      </c>
      <c r="O325" s="94" t="str">
        <f>IF(H325=0,"",'Ark1'!U1859)</f>
        <v/>
      </c>
      <c r="P325" s="50" t="str">
        <f>IF(H325=0,"",'Ark1'!W1859)</f>
        <v/>
      </c>
      <c r="Q325" s="254"/>
      <c r="R325" s="50" t="str">
        <f>IF(H325=0,"",'Ark1'!X1859)</f>
        <v/>
      </c>
      <c r="S325" s="50" t="str">
        <f>IF(H325=0,"",'Ark1'!Y1859)</f>
        <v/>
      </c>
      <c r="T325" s="50" t="str">
        <f>IF(H325=0,"",'Ark1'!Z1859)</f>
        <v/>
      </c>
      <c r="U325" s="254"/>
      <c r="V325" s="14" t="str">
        <f t="shared" ref="V325:V337" si="35">+(IF(H325=0,"",I325/G325))</f>
        <v/>
      </c>
      <c r="W325" s="11" t="str">
        <f>IF(H325=0,"",'Ark1'!T1859)</f>
        <v/>
      </c>
      <c r="X325" s="50" t="str">
        <f>IF(H325=0,"",'Ark1'!V1859)</f>
        <v/>
      </c>
      <c r="Y325" s="254"/>
    </row>
    <row r="326" spans="1:39" ht="15.6">
      <c r="A326" s="254"/>
      <c r="B326" s="2">
        <f>+'Ark1'!C1860</f>
        <v>2023</v>
      </c>
      <c r="C326" s="2">
        <f>+'Ark1'!J1860</f>
        <v>141</v>
      </c>
      <c r="D326" s="2" t="str">
        <f>VLOOKUP(C326,RNR!$A$1:$B$27,2)</f>
        <v>Ølen</v>
      </c>
      <c r="E326" s="2">
        <f>+'Ark1'!D1860</f>
        <v>3</v>
      </c>
      <c r="F326" s="2" t="s">
        <v>498</v>
      </c>
      <c r="G326" s="3">
        <f>+'Ark1'!Q1860</f>
        <v>0</v>
      </c>
      <c r="H326" s="267">
        <f>+'Ark1'!R1860</f>
        <v>0</v>
      </c>
      <c r="I326" s="267" t="str">
        <f>IF(H326=0,"",'Ark1'!S1860)</f>
        <v/>
      </c>
      <c r="J326" s="254"/>
      <c r="K326" s="50" t="str">
        <f>IF(G326=0,"",100*H326/Måned!$G25)</f>
        <v/>
      </c>
      <c r="L326" s="254"/>
      <c r="M326" s="50" t="str">
        <f>+IF(H326=0,"",'Ark1'!AA1860)</f>
        <v/>
      </c>
      <c r="N326" s="50">
        <f>+IF(I326=0,"",'Ark1'!AB1860)</f>
        <v>0</v>
      </c>
      <c r="O326" s="94" t="str">
        <f>IF(H326=0,"",'Ark1'!U1860)</f>
        <v/>
      </c>
      <c r="P326" s="50" t="str">
        <f>IF(H326=0,"",'Ark1'!W1860)</f>
        <v/>
      </c>
      <c r="Q326" s="254"/>
      <c r="R326" s="50" t="str">
        <f>IF(H326=0,"",'Ark1'!X1860)</f>
        <v/>
      </c>
      <c r="S326" s="50" t="str">
        <f>IF(H326=0,"",'Ark1'!Y1860)</f>
        <v/>
      </c>
      <c r="T326" s="50" t="str">
        <f>IF(H326=0,"",'Ark1'!Z1860)</f>
        <v/>
      </c>
      <c r="U326" s="254"/>
      <c r="V326" s="14" t="str">
        <f t="shared" si="35"/>
        <v/>
      </c>
      <c r="W326" s="11" t="str">
        <f>IF(H326=0,"",'Ark1'!T1860)</f>
        <v/>
      </c>
      <c r="X326" s="50" t="str">
        <f>IF(H326=0,"",'Ark1'!V1860)</f>
        <v/>
      </c>
      <c r="Y326" s="254"/>
    </row>
    <row r="327" spans="1:39" ht="15.6">
      <c r="A327" s="254"/>
      <c r="B327" s="2">
        <f>+'Ark1'!C1861</f>
        <v>2023</v>
      </c>
      <c r="C327" s="2">
        <f>+'Ark1'!J1861</f>
        <v>141</v>
      </c>
      <c r="D327" s="2" t="str">
        <f>VLOOKUP(C327,RNR!$A$1:$B$27,2)</f>
        <v>Ølen</v>
      </c>
      <c r="E327" s="2">
        <f>+'Ark1'!D1861</f>
        <v>4</v>
      </c>
      <c r="F327" s="2" t="s">
        <v>499</v>
      </c>
      <c r="G327" s="3">
        <f>+'Ark1'!Q1861</f>
        <v>0</v>
      </c>
      <c r="H327" s="267">
        <f>+'Ark1'!R1861</f>
        <v>0</v>
      </c>
      <c r="I327" s="267" t="str">
        <f>IF(H327=0,"",'Ark1'!S1861)</f>
        <v/>
      </c>
      <c r="J327" s="254"/>
      <c r="K327" s="50" t="str">
        <f>IF(G327=0,"",100*H327/Måned!$G26)</f>
        <v/>
      </c>
      <c r="L327" s="254"/>
      <c r="M327" s="50" t="str">
        <f>+IF(H327=0,"",'Ark1'!AA1861)</f>
        <v/>
      </c>
      <c r="N327" s="50">
        <f>+IF(I327=0,"",'Ark1'!AB1861)</f>
        <v>0</v>
      </c>
      <c r="O327" s="94" t="str">
        <f>IF(H327=0,"",'Ark1'!U1861)</f>
        <v/>
      </c>
      <c r="P327" s="50" t="str">
        <f>IF(H327=0,"",'Ark1'!W1861)</f>
        <v/>
      </c>
      <c r="Q327" s="254"/>
      <c r="R327" s="50" t="str">
        <f>IF(H327=0,"",'Ark1'!X1861)</f>
        <v/>
      </c>
      <c r="S327" s="50" t="str">
        <f>IF(H327=0,"",'Ark1'!Y1861)</f>
        <v/>
      </c>
      <c r="T327" s="50" t="str">
        <f>IF(H327=0,"",'Ark1'!Z1861)</f>
        <v/>
      </c>
      <c r="U327" s="254"/>
      <c r="V327" s="14" t="str">
        <f t="shared" si="35"/>
        <v/>
      </c>
      <c r="W327" s="11" t="str">
        <f>IF(H327=0,"",'Ark1'!T1861)</f>
        <v/>
      </c>
      <c r="X327" s="50" t="str">
        <f>IF(H327=0,"",'Ark1'!V1861)</f>
        <v/>
      </c>
      <c r="Y327" s="254"/>
    </row>
    <row r="328" spans="1:39" ht="15.6">
      <c r="A328" s="254"/>
      <c r="B328" s="2">
        <f>+'Ark1'!C1862</f>
        <v>2023</v>
      </c>
      <c r="C328" s="2">
        <f>+'Ark1'!J1862</f>
        <v>141</v>
      </c>
      <c r="D328" s="2" t="str">
        <f>VLOOKUP(C328,RNR!$A$1:$B$27,2)</f>
        <v>Ølen</v>
      </c>
      <c r="E328" s="2">
        <f>+'Ark1'!D1862</f>
        <v>5</v>
      </c>
      <c r="F328" s="2" t="s">
        <v>382</v>
      </c>
      <c r="G328" s="3">
        <f>+'Ark1'!Q1862</f>
        <v>0</v>
      </c>
      <c r="H328" s="267">
        <f>+'Ark1'!R1862</f>
        <v>0</v>
      </c>
      <c r="I328" s="267" t="str">
        <f>IF(H328=0,"",'Ark1'!S1862)</f>
        <v/>
      </c>
      <c r="J328" s="254"/>
      <c r="K328" s="50" t="str">
        <f>IF(G328=0,"",100*H328/Måned!$G27)</f>
        <v/>
      </c>
      <c r="L328" s="254"/>
      <c r="M328" s="50" t="str">
        <f>+IF(H328=0,"",'Ark1'!AA1862)</f>
        <v/>
      </c>
      <c r="N328" s="50">
        <f>+IF(I328=0,"",'Ark1'!AB1862)</f>
        <v>0</v>
      </c>
      <c r="O328" s="94" t="str">
        <f>IF(H328=0,"",'Ark1'!U1862)</f>
        <v/>
      </c>
      <c r="P328" s="50" t="str">
        <f>IF(H328=0,"",'Ark1'!W1862)</f>
        <v/>
      </c>
      <c r="Q328" s="254"/>
      <c r="R328" s="50" t="str">
        <f>IF(H328=0,"",'Ark1'!X1862)</f>
        <v/>
      </c>
      <c r="S328" s="50" t="str">
        <f>IF(H328=0,"",'Ark1'!Y1862)</f>
        <v/>
      </c>
      <c r="T328" s="50" t="str">
        <f>IF(H328=0,"",'Ark1'!Z1862)</f>
        <v/>
      </c>
      <c r="U328" s="254"/>
      <c r="V328" s="14" t="str">
        <f t="shared" si="35"/>
        <v/>
      </c>
      <c r="W328" s="11" t="str">
        <f>IF(H328=0,"",'Ark1'!T1862)</f>
        <v/>
      </c>
      <c r="X328" s="50" t="str">
        <f>IF(H328=0,"",'Ark1'!V1862)</f>
        <v/>
      </c>
      <c r="Y328" s="254"/>
    </row>
    <row r="329" spans="1:39" ht="15.6">
      <c r="A329" s="254"/>
      <c r="B329" s="2">
        <f>+'Ark1'!C1863</f>
        <v>2023</v>
      </c>
      <c r="C329" s="2">
        <f>+'Ark1'!J1863</f>
        <v>141</v>
      </c>
      <c r="D329" s="2" t="str">
        <f>VLOOKUP(C329,RNR!$A$1:$B$27,2)</f>
        <v>Ølen</v>
      </c>
      <c r="E329" s="2">
        <f>+'Ark1'!D1863</f>
        <v>6</v>
      </c>
      <c r="F329" s="2" t="s">
        <v>500</v>
      </c>
      <c r="G329" s="3">
        <f>+'Ark1'!Q1863</f>
        <v>0</v>
      </c>
      <c r="H329" s="267">
        <f>+'Ark1'!R1863</f>
        <v>0</v>
      </c>
      <c r="I329" s="267" t="str">
        <f>IF(H329=0,"",'Ark1'!S1863)</f>
        <v/>
      </c>
      <c r="J329" s="254"/>
      <c r="K329" s="50" t="str">
        <f>IF(G329=0,"",100*H329/Måned!$G28)</f>
        <v/>
      </c>
      <c r="L329" s="254"/>
      <c r="M329" s="50" t="str">
        <f>+IF(H329=0,"",'Ark1'!AA1863)</f>
        <v/>
      </c>
      <c r="N329" s="50">
        <f>+IF(I329=0,"",'Ark1'!AB1863)</f>
        <v>0</v>
      </c>
      <c r="O329" s="94" t="str">
        <f>IF(H329=0,"",'Ark1'!U1863)</f>
        <v/>
      </c>
      <c r="P329" s="50" t="str">
        <f>IF(H329=0,"",'Ark1'!W1863)</f>
        <v/>
      </c>
      <c r="Q329" s="254"/>
      <c r="R329" s="50" t="str">
        <f>IF(H329=0,"",'Ark1'!X1863)</f>
        <v/>
      </c>
      <c r="S329" s="50" t="str">
        <f>IF(H329=0,"",'Ark1'!Y1863)</f>
        <v/>
      </c>
      <c r="T329" s="50" t="str">
        <f>IF(H329=0,"",'Ark1'!Z1863)</f>
        <v/>
      </c>
      <c r="U329" s="254"/>
      <c r="V329" s="14" t="str">
        <f t="shared" si="35"/>
        <v/>
      </c>
      <c r="W329" s="11" t="str">
        <f>IF(H329=0,"",'Ark1'!T1863)</f>
        <v/>
      </c>
      <c r="X329" s="50" t="str">
        <f>IF(H329=0,"",'Ark1'!V1863)</f>
        <v/>
      </c>
      <c r="Y329" s="254"/>
      <c r="Z329" s="78"/>
      <c r="AB329" s="50"/>
      <c r="AC329" s="4"/>
      <c r="AK329" s="29"/>
      <c r="AL329" s="11"/>
      <c r="AM329" s="11"/>
    </row>
    <row r="330" spans="1:39" ht="15.6">
      <c r="A330" s="254"/>
      <c r="B330" s="2">
        <f>+'Ark1'!C1864</f>
        <v>2023</v>
      </c>
      <c r="C330" s="2">
        <f>+'Ark1'!J1864</f>
        <v>141</v>
      </c>
      <c r="D330" s="2" t="str">
        <f>VLOOKUP(C330,RNR!$A$1:$B$27,2)</f>
        <v>Ølen</v>
      </c>
      <c r="E330" s="2">
        <f>+'Ark1'!D1864</f>
        <v>7</v>
      </c>
      <c r="F330" s="2" t="s">
        <v>501</v>
      </c>
      <c r="G330" s="3">
        <f>+'Ark1'!Q1864</f>
        <v>0</v>
      </c>
      <c r="H330" s="267">
        <f>+'Ark1'!R1864</f>
        <v>0</v>
      </c>
      <c r="I330" s="267" t="str">
        <f>IF(H330=0,"",'Ark1'!S1864)</f>
        <v/>
      </c>
      <c r="J330" s="254"/>
      <c r="K330" s="50" t="str">
        <f>IF(G330=0,"",100*H330/Måned!$G29)</f>
        <v/>
      </c>
      <c r="L330" s="254"/>
      <c r="M330" s="50" t="str">
        <f>+IF(H330=0,"",'Ark1'!AA1864)</f>
        <v/>
      </c>
      <c r="N330" s="50">
        <f>+IF(I330=0,"",'Ark1'!AB1864)</f>
        <v>0</v>
      </c>
      <c r="O330" s="94" t="str">
        <f>IF(H330=0,"",'Ark1'!U1864)</f>
        <v/>
      </c>
      <c r="P330" s="50" t="str">
        <f>IF(H330=0,"",'Ark1'!W1864)</f>
        <v/>
      </c>
      <c r="Q330" s="254"/>
      <c r="R330" s="50" t="str">
        <f>IF(H330=0,"",'Ark1'!X1864)</f>
        <v/>
      </c>
      <c r="S330" s="50" t="str">
        <f>IF(H330=0,"",'Ark1'!Y1864)</f>
        <v/>
      </c>
      <c r="T330" s="50" t="str">
        <f>IF(H330=0,"",'Ark1'!Z1864)</f>
        <v/>
      </c>
      <c r="U330" s="254"/>
      <c r="V330" s="14" t="str">
        <f t="shared" si="35"/>
        <v/>
      </c>
      <c r="W330" s="11" t="str">
        <f>IF(H330=0,"",'Ark1'!T1864)</f>
        <v/>
      </c>
      <c r="X330" s="50" t="str">
        <f>IF(H330=0,"",'Ark1'!V1864)</f>
        <v/>
      </c>
      <c r="Y330" s="254"/>
    </row>
    <row r="331" spans="1:39" ht="15.6">
      <c r="A331" s="254"/>
      <c r="B331" s="2">
        <f>+'Ark1'!C1865</f>
        <v>2023</v>
      </c>
      <c r="C331" s="2">
        <f>+'Ark1'!J1865</f>
        <v>141</v>
      </c>
      <c r="D331" s="2" t="str">
        <f>VLOOKUP(C331,RNR!$A$1:$B$27,2)</f>
        <v>Ølen</v>
      </c>
      <c r="E331" s="2">
        <f>+'Ark1'!D1865</f>
        <v>8</v>
      </c>
      <c r="F331" s="2" t="s">
        <v>502</v>
      </c>
      <c r="G331" s="3">
        <f>+'Ark1'!Q1865</f>
        <v>0</v>
      </c>
      <c r="H331" s="267">
        <f>+'Ark1'!R1865</f>
        <v>0</v>
      </c>
      <c r="I331" s="267" t="str">
        <f>IF(H331=0,"",'Ark1'!S1865)</f>
        <v/>
      </c>
      <c r="J331" s="254"/>
      <c r="K331" s="50" t="str">
        <f>IF(G331=0,"",100*H331/Måned!$G30)</f>
        <v/>
      </c>
      <c r="L331" s="254"/>
      <c r="M331" s="50" t="str">
        <f>+IF(H331=0,"",'Ark1'!AA1865)</f>
        <v/>
      </c>
      <c r="N331" s="50">
        <f>+IF(I331=0,"",'Ark1'!AB1865)</f>
        <v>0</v>
      </c>
      <c r="O331" s="94" t="str">
        <f>IF(H331=0,"",'Ark1'!U1865)</f>
        <v/>
      </c>
      <c r="P331" s="50" t="str">
        <f>IF(H331=0,"",'Ark1'!W1865)</f>
        <v/>
      </c>
      <c r="Q331" s="254"/>
      <c r="R331" s="50" t="str">
        <f>IF(H331=0,"",'Ark1'!X1865)</f>
        <v/>
      </c>
      <c r="S331" s="50" t="str">
        <f>IF(H331=0,"",'Ark1'!Y1865)</f>
        <v/>
      </c>
      <c r="T331" s="50" t="str">
        <f>IF(H331=0,"",'Ark1'!Z1865)</f>
        <v/>
      </c>
      <c r="U331" s="254"/>
      <c r="V331" s="14" t="str">
        <f t="shared" si="35"/>
        <v/>
      </c>
      <c r="W331" s="11" t="str">
        <f>IF(H331=0,"",'Ark1'!T1865)</f>
        <v/>
      </c>
      <c r="X331" s="50" t="str">
        <f>IF(H331=0,"",'Ark1'!V1865)</f>
        <v/>
      </c>
      <c r="Y331" s="254"/>
    </row>
    <row r="332" spans="1:39" ht="15.6">
      <c r="A332" s="254"/>
      <c r="B332" s="2">
        <f>+'Ark1'!C1866</f>
        <v>2023</v>
      </c>
      <c r="C332" s="2">
        <f>+'Ark1'!J1866</f>
        <v>141</v>
      </c>
      <c r="D332" s="2" t="str">
        <f>VLOOKUP(C332,RNR!$A$1:$B$27,2)</f>
        <v>Ølen</v>
      </c>
      <c r="E332" s="2">
        <f>+'Ark1'!D1866</f>
        <v>9</v>
      </c>
      <c r="F332" s="2" t="s">
        <v>503</v>
      </c>
      <c r="G332" s="3">
        <f>+'Ark1'!Q1866</f>
        <v>0</v>
      </c>
      <c r="H332" s="267">
        <f>+'Ark1'!R1866</f>
        <v>0</v>
      </c>
      <c r="I332" s="267" t="str">
        <f>IF(H332=0,"",'Ark1'!S1866)</f>
        <v/>
      </c>
      <c r="J332" s="254"/>
      <c r="K332" s="50" t="str">
        <f>IF(G332=0,"",100*H332/Måned!$G31)</f>
        <v/>
      </c>
      <c r="L332" s="254"/>
      <c r="M332" s="50" t="str">
        <f>+IF(H332=0,"",'Ark1'!AA1866)</f>
        <v/>
      </c>
      <c r="N332" s="50">
        <f>+IF(I332=0,"",'Ark1'!AB1866)</f>
        <v>0</v>
      </c>
      <c r="O332" s="94" t="str">
        <f>IF(H332=0,"",'Ark1'!U1866)</f>
        <v/>
      </c>
      <c r="P332" s="50" t="str">
        <f>IF(H332=0,"",'Ark1'!W1866)</f>
        <v/>
      </c>
      <c r="Q332" s="254"/>
      <c r="R332" s="50" t="str">
        <f>IF(H332=0,"",'Ark1'!X1866)</f>
        <v/>
      </c>
      <c r="S332" s="50" t="str">
        <f>IF(H332=0,"",'Ark1'!Y1866)</f>
        <v/>
      </c>
      <c r="T332" s="50" t="str">
        <f>IF(H332=0,"",'Ark1'!Z1866)</f>
        <v/>
      </c>
      <c r="U332" s="254"/>
      <c r="V332" s="14" t="str">
        <f t="shared" si="35"/>
        <v/>
      </c>
      <c r="W332" s="11" t="str">
        <f>IF(H332=0,"",'Ark1'!T1866)</f>
        <v/>
      </c>
      <c r="X332" s="50" t="str">
        <f>IF(H332=0,"",'Ark1'!V1866)</f>
        <v/>
      </c>
      <c r="Y332" s="254"/>
    </row>
    <row r="333" spans="1:39" ht="15.6">
      <c r="A333" s="254"/>
      <c r="B333" s="2">
        <f>+'Ark1'!C1867</f>
        <v>2023</v>
      </c>
      <c r="C333" s="2">
        <f>+'Ark1'!J1867</f>
        <v>141</v>
      </c>
      <c r="D333" s="2" t="str">
        <f>VLOOKUP(C333,RNR!$A$1:$B$27,2)</f>
        <v>Ølen</v>
      </c>
      <c r="E333" s="2">
        <f>+'Ark1'!D1867</f>
        <v>10</v>
      </c>
      <c r="F333" s="2" t="s">
        <v>504</v>
      </c>
      <c r="G333" s="3">
        <f>+'Ark1'!Q1867</f>
        <v>0</v>
      </c>
      <c r="H333" s="267">
        <f>+'Ark1'!R1867</f>
        <v>0</v>
      </c>
      <c r="I333" s="267" t="str">
        <f>IF(H333=0,"",'Ark1'!S1867)</f>
        <v/>
      </c>
      <c r="J333" s="254"/>
      <c r="K333" s="50" t="str">
        <f>IF(G333=0,"",100*H333/Måned!$G32)</f>
        <v/>
      </c>
      <c r="L333" s="254"/>
      <c r="M333" s="50" t="str">
        <f>+IF(H333=0,"",'Ark1'!AA1867)</f>
        <v/>
      </c>
      <c r="N333" s="50">
        <f>+IF(I333=0,"",'Ark1'!AB1867)</f>
        <v>0</v>
      </c>
      <c r="O333" s="94" t="str">
        <f>IF(H333=0,"",'Ark1'!U1867)</f>
        <v/>
      </c>
      <c r="P333" s="50" t="str">
        <f>IF(H333=0,"",'Ark1'!W1867)</f>
        <v/>
      </c>
      <c r="Q333" s="254"/>
      <c r="R333" s="50" t="str">
        <f>IF(H333=0,"",'Ark1'!X1867)</f>
        <v/>
      </c>
      <c r="S333" s="50" t="str">
        <f>IF(H333=0,"",'Ark1'!Y1867)</f>
        <v/>
      </c>
      <c r="T333" s="50" t="str">
        <f>IF(H333=0,"",'Ark1'!Z1867)</f>
        <v/>
      </c>
      <c r="U333" s="254"/>
      <c r="V333" s="14" t="str">
        <f t="shared" si="35"/>
        <v/>
      </c>
      <c r="W333" s="11" t="str">
        <f>IF(H333=0,"",'Ark1'!T1867)</f>
        <v/>
      </c>
      <c r="X333" s="50" t="str">
        <f>IF(H333=0,"",'Ark1'!V1867)</f>
        <v/>
      </c>
      <c r="Y333" s="254"/>
    </row>
    <row r="334" spans="1:39" ht="15.6">
      <c r="A334" s="254"/>
      <c r="B334" s="2">
        <f>+'Ark1'!C1868</f>
        <v>2023</v>
      </c>
      <c r="C334" s="2">
        <f>+'Ark1'!J1868</f>
        <v>141</v>
      </c>
      <c r="D334" s="2" t="str">
        <f>VLOOKUP(C334,RNR!$A$1:$B$27,2)</f>
        <v>Ølen</v>
      </c>
      <c r="E334" s="2">
        <f>+'Ark1'!D1868</f>
        <v>11</v>
      </c>
      <c r="F334" s="2" t="s">
        <v>505</v>
      </c>
      <c r="G334" s="3">
        <f>+'Ark1'!Q1868</f>
        <v>0</v>
      </c>
      <c r="H334" s="267">
        <f>+'Ark1'!R1868</f>
        <v>0</v>
      </c>
      <c r="I334" s="267" t="str">
        <f>IF(H334=0,"",'Ark1'!S1868)</f>
        <v/>
      </c>
      <c r="J334" s="254"/>
      <c r="K334" s="50" t="str">
        <f>IF(G334=0,"",100*H334/Måned!$G33)</f>
        <v/>
      </c>
      <c r="L334" s="254"/>
      <c r="M334" s="50" t="str">
        <f>+IF(H334=0,"",'Ark1'!AA1868)</f>
        <v/>
      </c>
      <c r="N334" s="50">
        <f>+IF(I334=0,"",'Ark1'!AB1868)</f>
        <v>0</v>
      </c>
      <c r="O334" s="94" t="str">
        <f>IF(H334=0,"",'Ark1'!U1868)</f>
        <v/>
      </c>
      <c r="P334" s="50" t="str">
        <f>IF(H334=0,"",'Ark1'!W1868)</f>
        <v/>
      </c>
      <c r="Q334" s="254"/>
      <c r="R334" s="50" t="str">
        <f>IF(H334=0,"",'Ark1'!X1868)</f>
        <v/>
      </c>
      <c r="S334" s="50" t="str">
        <f>IF(H334=0,"",'Ark1'!Y1868)</f>
        <v/>
      </c>
      <c r="T334" s="50" t="str">
        <f>IF(H334=0,"",'Ark1'!Z1868)</f>
        <v/>
      </c>
      <c r="U334" s="254"/>
      <c r="V334" s="14" t="str">
        <f t="shared" si="35"/>
        <v/>
      </c>
      <c r="W334" s="11" t="str">
        <f>IF(H334=0,"",'Ark1'!T1868)</f>
        <v/>
      </c>
      <c r="X334" s="50" t="str">
        <f>IF(H334=0,"",'Ark1'!V1868)</f>
        <v/>
      </c>
      <c r="Y334" s="254"/>
    </row>
    <row r="335" spans="1:39" ht="15.6">
      <c r="A335" s="254"/>
      <c r="B335" s="2">
        <f>+'Ark1'!C1869</f>
        <v>2023</v>
      </c>
      <c r="C335" s="2">
        <f>+'Ark1'!J1869</f>
        <v>141</v>
      </c>
      <c r="D335" s="2" t="str">
        <f>VLOOKUP(C335,RNR!$A$1:$B$27,2)</f>
        <v>Ølen</v>
      </c>
      <c r="E335" s="2">
        <f>+'Ark1'!D1869</f>
        <v>12</v>
      </c>
      <c r="F335" s="2" t="s">
        <v>506</v>
      </c>
      <c r="G335" s="3">
        <f>+'Ark1'!Q1869</f>
        <v>0</v>
      </c>
      <c r="H335" s="267">
        <f>+'Ark1'!R1869</f>
        <v>0</v>
      </c>
      <c r="I335" s="267" t="str">
        <f>IF(H335=0,"",'Ark1'!S1869)</f>
        <v/>
      </c>
      <c r="J335" s="254"/>
      <c r="K335" s="50" t="str">
        <f>IF(G335=0,"",100*H335/Måned!$G34)</f>
        <v/>
      </c>
      <c r="L335" s="254"/>
      <c r="M335" s="50" t="str">
        <f>+IF(H335=0,"",'Ark1'!AA1869)</f>
        <v/>
      </c>
      <c r="N335" s="50">
        <f>+IF(I335=0,"",'Ark1'!AB1869)</f>
        <v>0</v>
      </c>
      <c r="O335" s="94" t="str">
        <f>IF(H335=0,"",'Ark1'!U1869)</f>
        <v/>
      </c>
      <c r="P335" s="50" t="str">
        <f>IF(H335=0,"",'Ark1'!W1869)</f>
        <v/>
      </c>
      <c r="Q335" s="254"/>
      <c r="R335" s="50" t="str">
        <f>IF(H335=0,"",'Ark1'!X1869)</f>
        <v/>
      </c>
      <c r="S335" s="50" t="str">
        <f>IF(H335=0,"",'Ark1'!Y1869)</f>
        <v/>
      </c>
      <c r="T335" s="50" t="str">
        <f>IF(H335=0,"",'Ark1'!Z1869)</f>
        <v/>
      </c>
      <c r="U335" s="254"/>
      <c r="V335" s="14" t="str">
        <f t="shared" si="35"/>
        <v/>
      </c>
      <c r="W335" s="11" t="str">
        <f>IF(H335=0,"",'Ark1'!T1869)</f>
        <v/>
      </c>
      <c r="X335" s="50" t="str">
        <f>IF(H335=0,"",'Ark1'!V1869)</f>
        <v/>
      </c>
      <c r="Y335" s="254"/>
    </row>
    <row r="336" spans="1:39">
      <c r="A336" s="254"/>
      <c r="B336" s="254"/>
      <c r="C336" s="254"/>
      <c r="D336" s="254"/>
      <c r="E336" s="254"/>
      <c r="F336" s="254"/>
      <c r="G336" s="254"/>
      <c r="H336" s="287"/>
      <c r="I336" s="287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</row>
    <row r="337" spans="1:39" ht="15.6">
      <c r="A337" s="254"/>
      <c r="B337" s="2">
        <f>+'Ark1'!C1870</f>
        <v>2023</v>
      </c>
      <c r="C337" s="2">
        <f>+'Ark1'!J1870</f>
        <v>143</v>
      </c>
      <c r="D337" s="2" t="str">
        <f>VLOOKUP(C337,RNR!$A$1:$B$27,2)</f>
        <v>Nordfjord</v>
      </c>
      <c r="E337" s="2">
        <f>+'Ark1'!D1870</f>
        <v>1</v>
      </c>
      <c r="F337" s="2" t="s">
        <v>496</v>
      </c>
      <c r="G337" s="3">
        <f>+'Ark1'!Q1870</f>
        <v>0</v>
      </c>
      <c r="H337" s="267">
        <f>+'Ark1'!R1870</f>
        <v>0</v>
      </c>
      <c r="I337" s="267" t="str">
        <f>IF(H337=0,"",'Ark1'!S1870)</f>
        <v/>
      </c>
      <c r="J337" s="254"/>
      <c r="K337" s="50" t="str">
        <f>IF(G337=0,"",100*H337/Måned!$G23)</f>
        <v/>
      </c>
      <c r="L337" s="254"/>
      <c r="M337" s="50" t="str">
        <f>+IF(H337=0,"",'Ark1'!AA1870)</f>
        <v/>
      </c>
      <c r="N337" s="50">
        <f>+IF(I337=0,"",'Ark1'!AB1870)</f>
        <v>0</v>
      </c>
      <c r="O337" s="94" t="str">
        <f>IF(H337=0,"",'Ark1'!U1870)</f>
        <v/>
      </c>
      <c r="P337" s="50" t="str">
        <f>IF(H337=0,"",'Ark1'!W1870)</f>
        <v/>
      </c>
      <c r="Q337" s="254"/>
      <c r="R337" s="50" t="str">
        <f>IF(H337=0,"",'Ark1'!X1870)</f>
        <v/>
      </c>
      <c r="S337" s="50" t="str">
        <f>IF(H337=0,"",'Ark1'!Y1870)</f>
        <v/>
      </c>
      <c r="T337" s="50" t="str">
        <f>IF(H337=0,"",'Ark1'!Z1870)</f>
        <v/>
      </c>
      <c r="U337" s="254"/>
      <c r="V337" s="14" t="str">
        <f t="shared" si="35"/>
        <v/>
      </c>
      <c r="W337" s="11" t="str">
        <f>IF(H337=0,"",'Ark1'!T1870)</f>
        <v/>
      </c>
      <c r="X337" s="50" t="str">
        <f>IF(H337=0,"",'Ark1'!V1870)</f>
        <v/>
      </c>
      <c r="Y337" s="254"/>
    </row>
    <row r="338" spans="1:39" ht="15.6">
      <c r="A338" s="254"/>
      <c r="B338" s="2">
        <f>+'Ark1'!C1871</f>
        <v>2023</v>
      </c>
      <c r="C338" s="2">
        <f>+'Ark1'!J1871</f>
        <v>143</v>
      </c>
      <c r="D338" s="2" t="str">
        <f>VLOOKUP(C338,RNR!$A$1:$B$27,2)</f>
        <v>Nordfjord</v>
      </c>
      <c r="E338" s="2">
        <f>+'Ark1'!D1871</f>
        <v>2</v>
      </c>
      <c r="F338" s="2" t="s">
        <v>497</v>
      </c>
      <c r="G338" s="3">
        <f>+'Ark1'!Q1871</f>
        <v>0</v>
      </c>
      <c r="H338" s="267">
        <f>+'Ark1'!R1871</f>
        <v>0</v>
      </c>
      <c r="I338" s="267" t="str">
        <f>IF(H338=0,"",'Ark1'!S1871)</f>
        <v/>
      </c>
      <c r="J338" s="254"/>
      <c r="K338" s="50" t="str">
        <f>IF(G338=0,"",100*H338/Måned!$G24)</f>
        <v/>
      </c>
      <c r="L338" s="254"/>
      <c r="M338" s="50" t="str">
        <f>+IF(H338=0,"",'Ark1'!AA1871)</f>
        <v/>
      </c>
      <c r="N338" s="50">
        <f>+IF(I338=0,"",'Ark1'!AB1871)</f>
        <v>0</v>
      </c>
      <c r="O338" s="94" t="str">
        <f>IF(H338=0,"",'Ark1'!U1871)</f>
        <v/>
      </c>
      <c r="P338" s="50" t="str">
        <f>IF(H338=0,"",'Ark1'!W1871)</f>
        <v/>
      </c>
      <c r="Q338" s="254"/>
      <c r="R338" s="50" t="str">
        <f>IF(H338=0,"",'Ark1'!X1871)</f>
        <v/>
      </c>
      <c r="S338" s="50" t="str">
        <f>IF(H338=0,"",'Ark1'!Y1871)</f>
        <v/>
      </c>
      <c r="T338" s="50" t="str">
        <f>IF(H338=0,"",'Ark1'!Z1871)</f>
        <v/>
      </c>
      <c r="U338" s="254"/>
      <c r="V338" s="14" t="str">
        <f t="shared" ref="V338:V350" si="36">+(IF(H338=0,"",I338/G338))</f>
        <v/>
      </c>
      <c r="W338" s="11" t="str">
        <f>IF(H338=0,"",'Ark1'!T1871)</f>
        <v/>
      </c>
      <c r="X338" s="50" t="str">
        <f>IF(H338=0,"",'Ark1'!V1871)</f>
        <v/>
      </c>
      <c r="Y338" s="254"/>
    </row>
    <row r="339" spans="1:39" ht="15.6">
      <c r="A339" s="254"/>
      <c r="B339" s="2">
        <f>+'Ark1'!C1872</f>
        <v>2023</v>
      </c>
      <c r="C339" s="2">
        <f>+'Ark1'!J1872</f>
        <v>143</v>
      </c>
      <c r="D339" s="2" t="str">
        <f>VLOOKUP(C339,RNR!$A$1:$B$27,2)</f>
        <v>Nordfjord</v>
      </c>
      <c r="E339" s="2">
        <f>+'Ark1'!D1872</f>
        <v>3</v>
      </c>
      <c r="F339" s="2" t="s">
        <v>498</v>
      </c>
      <c r="G339" s="3">
        <f>+'Ark1'!Q1872</f>
        <v>0</v>
      </c>
      <c r="H339" s="267">
        <f>+'Ark1'!R1872</f>
        <v>0</v>
      </c>
      <c r="I339" s="267" t="str">
        <f>IF(H339=0,"",'Ark1'!S1872)</f>
        <v/>
      </c>
      <c r="J339" s="254"/>
      <c r="K339" s="50" t="str">
        <f>IF(G339=0,"",100*H339/Måned!$G25)</f>
        <v/>
      </c>
      <c r="L339" s="254"/>
      <c r="M339" s="50" t="str">
        <f>+IF(H339=0,"",'Ark1'!AA1872)</f>
        <v/>
      </c>
      <c r="N339" s="50">
        <f>+IF(I339=0,"",'Ark1'!AB1872)</f>
        <v>0</v>
      </c>
      <c r="O339" s="94" t="str">
        <f>IF(H339=0,"",'Ark1'!U1872)</f>
        <v/>
      </c>
      <c r="P339" s="50" t="str">
        <f>IF(H339=0,"",'Ark1'!W1872)</f>
        <v/>
      </c>
      <c r="Q339" s="254"/>
      <c r="R339" s="50" t="str">
        <f>IF(H339=0,"",'Ark1'!X1872)</f>
        <v/>
      </c>
      <c r="S339" s="50" t="str">
        <f>IF(H339=0,"",'Ark1'!Y1872)</f>
        <v/>
      </c>
      <c r="T339" s="50" t="str">
        <f>IF(H339=0,"",'Ark1'!Z1872)</f>
        <v/>
      </c>
      <c r="U339" s="254"/>
      <c r="V339" s="14" t="str">
        <f t="shared" si="36"/>
        <v/>
      </c>
      <c r="W339" s="11" t="str">
        <f>IF(H339=0,"",'Ark1'!T1872)</f>
        <v/>
      </c>
      <c r="X339" s="50" t="str">
        <f>IF(H339=0,"",'Ark1'!V1872)</f>
        <v/>
      </c>
      <c r="Y339" s="254"/>
    </row>
    <row r="340" spans="1:39" ht="15.6">
      <c r="A340" s="254"/>
      <c r="B340" s="2">
        <f>+'Ark1'!C1873</f>
        <v>2023</v>
      </c>
      <c r="C340" s="2">
        <f>+'Ark1'!J1873</f>
        <v>143</v>
      </c>
      <c r="D340" s="2" t="str">
        <f>VLOOKUP(C340,RNR!$A$1:$B$27,2)</f>
        <v>Nordfjord</v>
      </c>
      <c r="E340" s="2">
        <f>+'Ark1'!D1873</f>
        <v>4</v>
      </c>
      <c r="F340" s="2" t="s">
        <v>499</v>
      </c>
      <c r="G340" s="3">
        <f>+'Ark1'!Q1873</f>
        <v>0</v>
      </c>
      <c r="H340" s="267">
        <f>+'Ark1'!R1873</f>
        <v>0</v>
      </c>
      <c r="I340" s="267" t="str">
        <f>IF(H340=0,"",'Ark1'!S1873)</f>
        <v/>
      </c>
      <c r="J340" s="254"/>
      <c r="K340" s="50" t="str">
        <f>IF(G340=0,"",100*H340/Måned!$G26)</f>
        <v/>
      </c>
      <c r="L340" s="254"/>
      <c r="M340" s="50" t="str">
        <f>+IF(H340=0,"",'Ark1'!AA1873)</f>
        <v/>
      </c>
      <c r="N340" s="50">
        <f>+IF(I340=0,"",'Ark1'!AB1873)</f>
        <v>0</v>
      </c>
      <c r="O340" s="94" t="str">
        <f>IF(H340=0,"",'Ark1'!U1873)</f>
        <v/>
      </c>
      <c r="P340" s="50" t="str">
        <f>IF(H340=0,"",'Ark1'!W1873)</f>
        <v/>
      </c>
      <c r="Q340" s="254"/>
      <c r="R340" s="50" t="str">
        <f>IF(H340=0,"",'Ark1'!X1873)</f>
        <v/>
      </c>
      <c r="S340" s="50" t="str">
        <f>IF(H340=0,"",'Ark1'!Y1873)</f>
        <v/>
      </c>
      <c r="T340" s="50" t="str">
        <f>IF(H340=0,"",'Ark1'!Z1873)</f>
        <v/>
      </c>
      <c r="U340" s="254"/>
      <c r="V340" s="14" t="str">
        <f t="shared" si="36"/>
        <v/>
      </c>
      <c r="W340" s="11" t="str">
        <f>IF(H340=0,"",'Ark1'!T1873)</f>
        <v/>
      </c>
      <c r="X340" s="50" t="str">
        <f>IF(H340=0,"",'Ark1'!V1873)</f>
        <v/>
      </c>
      <c r="Y340" s="254"/>
    </row>
    <row r="341" spans="1:39" ht="15.6">
      <c r="A341" s="254"/>
      <c r="B341" s="2">
        <f>+'Ark1'!C1874</f>
        <v>2023</v>
      </c>
      <c r="C341" s="2">
        <f>+'Ark1'!J1874</f>
        <v>143</v>
      </c>
      <c r="D341" s="2" t="str">
        <f>VLOOKUP(C341,RNR!$A$1:$B$27,2)</f>
        <v>Nordfjord</v>
      </c>
      <c r="E341" s="2">
        <f>+'Ark1'!D1874</f>
        <v>5</v>
      </c>
      <c r="F341" s="2" t="s">
        <v>382</v>
      </c>
      <c r="G341" s="3">
        <f>+'Ark1'!Q1874</f>
        <v>0</v>
      </c>
      <c r="H341" s="267">
        <f>+'Ark1'!R1874</f>
        <v>0</v>
      </c>
      <c r="I341" s="267" t="str">
        <f>IF(H341=0,"",'Ark1'!S1874)</f>
        <v/>
      </c>
      <c r="J341" s="254"/>
      <c r="K341" s="50" t="str">
        <f>IF(G341=0,"",100*H341/Måned!$G27)</f>
        <v/>
      </c>
      <c r="L341" s="254"/>
      <c r="M341" s="50" t="str">
        <f>+IF(H341=0,"",'Ark1'!AA1874)</f>
        <v/>
      </c>
      <c r="N341" s="50">
        <f>+IF(I341=0,"",'Ark1'!AB1874)</f>
        <v>0</v>
      </c>
      <c r="O341" s="94" t="str">
        <f>IF(H341=0,"",'Ark1'!U1874)</f>
        <v/>
      </c>
      <c r="P341" s="50" t="str">
        <f>IF(H341=0,"",'Ark1'!W1874)</f>
        <v/>
      </c>
      <c r="Q341" s="254"/>
      <c r="R341" s="50" t="str">
        <f>IF(H341=0,"",'Ark1'!X1874)</f>
        <v/>
      </c>
      <c r="S341" s="50" t="str">
        <f>IF(H341=0,"",'Ark1'!Y1874)</f>
        <v/>
      </c>
      <c r="T341" s="50" t="str">
        <f>IF(H341=0,"",'Ark1'!Z1874)</f>
        <v/>
      </c>
      <c r="U341" s="254"/>
      <c r="V341" s="14" t="str">
        <f t="shared" si="36"/>
        <v/>
      </c>
      <c r="W341" s="11" t="str">
        <f>IF(H341=0,"",'Ark1'!T1874)</f>
        <v/>
      </c>
      <c r="X341" s="50" t="str">
        <f>IF(H341=0,"",'Ark1'!V1874)</f>
        <v/>
      </c>
      <c r="Y341" s="254"/>
    </row>
    <row r="342" spans="1:39" ht="15.6">
      <c r="A342" s="254"/>
      <c r="B342" s="2">
        <f>+'Ark1'!C1875</f>
        <v>2023</v>
      </c>
      <c r="C342" s="2">
        <f>+'Ark1'!J1875</f>
        <v>143</v>
      </c>
      <c r="D342" s="2" t="str">
        <f>VLOOKUP(C342,RNR!$A$1:$B$27,2)</f>
        <v>Nordfjord</v>
      </c>
      <c r="E342" s="2">
        <f>+'Ark1'!D1875</f>
        <v>6</v>
      </c>
      <c r="F342" s="2" t="s">
        <v>500</v>
      </c>
      <c r="G342" s="3">
        <f>+'Ark1'!Q1875</f>
        <v>0</v>
      </c>
      <c r="H342" s="267">
        <f>+'Ark1'!R1875</f>
        <v>0</v>
      </c>
      <c r="I342" s="267" t="str">
        <f>IF(H342=0,"",'Ark1'!S1875)</f>
        <v/>
      </c>
      <c r="J342" s="254"/>
      <c r="K342" s="50" t="str">
        <f>IF(G342=0,"",100*H342/Måned!$G28)</f>
        <v/>
      </c>
      <c r="L342" s="254"/>
      <c r="M342" s="50" t="str">
        <f>+IF(H342=0,"",'Ark1'!AA1875)</f>
        <v/>
      </c>
      <c r="N342" s="50">
        <f>+IF(I342=0,"",'Ark1'!AB1875)</f>
        <v>0</v>
      </c>
      <c r="O342" s="94" t="str">
        <f>IF(H342=0,"",'Ark1'!U1875)</f>
        <v/>
      </c>
      <c r="P342" s="50" t="str">
        <f>IF(H342=0,"",'Ark1'!W1875)</f>
        <v/>
      </c>
      <c r="Q342" s="254"/>
      <c r="R342" s="50" t="str">
        <f>IF(H342=0,"",'Ark1'!X1875)</f>
        <v/>
      </c>
      <c r="S342" s="50" t="str">
        <f>IF(H342=0,"",'Ark1'!Y1875)</f>
        <v/>
      </c>
      <c r="T342" s="50" t="str">
        <f>IF(H342=0,"",'Ark1'!Z1875)</f>
        <v/>
      </c>
      <c r="U342" s="254"/>
      <c r="V342" s="14" t="str">
        <f t="shared" si="36"/>
        <v/>
      </c>
      <c r="W342" s="11" t="str">
        <f>IF(H342=0,"",'Ark1'!T1875)</f>
        <v/>
      </c>
      <c r="X342" s="50" t="str">
        <f>IF(H342=0,"",'Ark1'!V1875)</f>
        <v/>
      </c>
      <c r="Y342" s="254"/>
    </row>
    <row r="343" spans="1:39" ht="15.6">
      <c r="A343" s="254"/>
      <c r="B343" s="2">
        <f>+'Ark1'!C1876</f>
        <v>2023</v>
      </c>
      <c r="C343" s="2">
        <f>+'Ark1'!J1876</f>
        <v>143</v>
      </c>
      <c r="D343" s="2" t="str">
        <f>VLOOKUP(C343,RNR!$A$1:$B$27,2)</f>
        <v>Nordfjord</v>
      </c>
      <c r="E343" s="2">
        <f>+'Ark1'!D1876</f>
        <v>7</v>
      </c>
      <c r="F343" s="2" t="s">
        <v>501</v>
      </c>
      <c r="G343" s="3">
        <f>+'Ark1'!Q1876</f>
        <v>0</v>
      </c>
      <c r="H343" s="267">
        <f>+'Ark1'!R1876</f>
        <v>0</v>
      </c>
      <c r="I343" s="267" t="str">
        <f>IF(H343=0,"",'Ark1'!S1876)</f>
        <v/>
      </c>
      <c r="J343" s="254"/>
      <c r="K343" s="50" t="str">
        <f>IF(G343=0,"",100*H343/Måned!$G29)</f>
        <v/>
      </c>
      <c r="L343" s="254"/>
      <c r="M343" s="50" t="str">
        <f>+IF(H343=0,"",'Ark1'!AA1876)</f>
        <v/>
      </c>
      <c r="N343" s="50">
        <f>+IF(I343=0,"",'Ark1'!AB1876)</f>
        <v>0</v>
      </c>
      <c r="O343" s="94" t="str">
        <f>IF(H343=0,"",'Ark1'!U1876)</f>
        <v/>
      </c>
      <c r="P343" s="50" t="str">
        <f>IF(H343=0,"",'Ark1'!W1876)</f>
        <v/>
      </c>
      <c r="Q343" s="254"/>
      <c r="R343" s="50" t="str">
        <f>IF(H343=0,"",'Ark1'!X1876)</f>
        <v/>
      </c>
      <c r="S343" s="50" t="str">
        <f>IF(H343=0,"",'Ark1'!Y1876)</f>
        <v/>
      </c>
      <c r="T343" s="50" t="str">
        <f>IF(H343=0,"",'Ark1'!Z1876)</f>
        <v/>
      </c>
      <c r="U343" s="254"/>
      <c r="V343" s="14" t="str">
        <f t="shared" si="36"/>
        <v/>
      </c>
      <c r="W343" s="11" t="str">
        <f>IF(H343=0,"",'Ark1'!T1876)</f>
        <v/>
      </c>
      <c r="X343" s="50" t="str">
        <f>IF(H343=0,"",'Ark1'!V1876)</f>
        <v/>
      </c>
      <c r="Y343" s="254"/>
      <c r="Z343" s="78"/>
      <c r="AB343" s="50"/>
      <c r="AC343" s="4"/>
      <c r="AK343" s="29"/>
      <c r="AL343" s="11"/>
      <c r="AM343" s="11"/>
    </row>
    <row r="344" spans="1:39" ht="15.6">
      <c r="A344" s="254"/>
      <c r="B344" s="2">
        <f>+'Ark1'!C1877</f>
        <v>2023</v>
      </c>
      <c r="C344" s="2">
        <f>+'Ark1'!J1877</f>
        <v>143</v>
      </c>
      <c r="D344" s="2" t="str">
        <f>VLOOKUP(C344,RNR!$A$1:$B$27,2)</f>
        <v>Nordfjord</v>
      </c>
      <c r="E344" s="2">
        <f>+'Ark1'!D1877</f>
        <v>8</v>
      </c>
      <c r="F344" s="2" t="s">
        <v>502</v>
      </c>
      <c r="G344" s="3">
        <f>+'Ark1'!Q1877</f>
        <v>0</v>
      </c>
      <c r="H344" s="267">
        <f>+'Ark1'!R1877</f>
        <v>0</v>
      </c>
      <c r="I344" s="267" t="str">
        <f>IF(H344=0,"",'Ark1'!S1877)</f>
        <v/>
      </c>
      <c r="J344" s="254"/>
      <c r="K344" s="50" t="str">
        <f>IF(G344=0,"",100*H344/Måned!$G30)</f>
        <v/>
      </c>
      <c r="L344" s="254"/>
      <c r="M344" s="50" t="str">
        <f>+IF(H344=0,"",'Ark1'!AA1877)</f>
        <v/>
      </c>
      <c r="N344" s="50">
        <f>+IF(I344=0,"",'Ark1'!AB1877)</f>
        <v>0</v>
      </c>
      <c r="O344" s="94" t="str">
        <f>IF(H344=0,"",'Ark1'!U1877)</f>
        <v/>
      </c>
      <c r="P344" s="50" t="str">
        <f>IF(H344=0,"",'Ark1'!W1877)</f>
        <v/>
      </c>
      <c r="Q344" s="254"/>
      <c r="R344" s="50" t="str">
        <f>IF(H344=0,"",'Ark1'!X1877)</f>
        <v/>
      </c>
      <c r="S344" s="50" t="str">
        <f>IF(H344=0,"",'Ark1'!Y1877)</f>
        <v/>
      </c>
      <c r="T344" s="50" t="str">
        <f>IF(H344=0,"",'Ark1'!Z1877)</f>
        <v/>
      </c>
      <c r="U344" s="254"/>
      <c r="V344" s="14" t="str">
        <f t="shared" si="36"/>
        <v/>
      </c>
      <c r="W344" s="11" t="str">
        <f>IF(H344=0,"",'Ark1'!T1877)</f>
        <v/>
      </c>
      <c r="X344" s="50" t="str">
        <f>IF(H344=0,"",'Ark1'!V1877)</f>
        <v/>
      </c>
      <c r="Y344" s="254"/>
    </row>
    <row r="345" spans="1:39" ht="15.6">
      <c r="A345" s="254"/>
      <c r="B345" s="2">
        <f>+'Ark1'!C1878</f>
        <v>2023</v>
      </c>
      <c r="C345" s="2">
        <f>+'Ark1'!J1878</f>
        <v>143</v>
      </c>
      <c r="D345" s="2" t="str">
        <f>VLOOKUP(C345,RNR!$A$1:$B$27,2)</f>
        <v>Nordfjord</v>
      </c>
      <c r="E345" s="2">
        <f>+'Ark1'!D1878</f>
        <v>9</v>
      </c>
      <c r="F345" s="2" t="s">
        <v>503</v>
      </c>
      <c r="G345" s="3">
        <f>+'Ark1'!Q1878</f>
        <v>0</v>
      </c>
      <c r="H345" s="267">
        <f>+'Ark1'!R1878</f>
        <v>0</v>
      </c>
      <c r="I345" s="267" t="str">
        <f>IF(H345=0,"",'Ark1'!S1878)</f>
        <v/>
      </c>
      <c r="J345" s="254"/>
      <c r="K345" s="50" t="str">
        <f>IF(G345=0,"",100*H345/Måned!$G31)</f>
        <v/>
      </c>
      <c r="L345" s="254"/>
      <c r="M345" s="50" t="str">
        <f>+IF(H345=0,"",'Ark1'!AA1878)</f>
        <v/>
      </c>
      <c r="N345" s="50">
        <f>+IF(I345=0,"",'Ark1'!AB1878)</f>
        <v>0</v>
      </c>
      <c r="O345" s="94" t="str">
        <f>IF(H345=0,"",'Ark1'!U1878)</f>
        <v/>
      </c>
      <c r="P345" s="50" t="str">
        <f>IF(H345=0,"",'Ark1'!W1878)</f>
        <v/>
      </c>
      <c r="Q345" s="254"/>
      <c r="R345" s="50" t="str">
        <f>IF(H345=0,"",'Ark1'!X1878)</f>
        <v/>
      </c>
      <c r="S345" s="50" t="str">
        <f>IF(H345=0,"",'Ark1'!Y1878)</f>
        <v/>
      </c>
      <c r="T345" s="50" t="str">
        <f>IF(H345=0,"",'Ark1'!Z1878)</f>
        <v/>
      </c>
      <c r="U345" s="254"/>
      <c r="V345" s="14" t="str">
        <f t="shared" si="36"/>
        <v/>
      </c>
      <c r="W345" s="11" t="str">
        <f>IF(H345=0,"",'Ark1'!T1878)</f>
        <v/>
      </c>
      <c r="X345" s="50" t="str">
        <f>IF(H345=0,"",'Ark1'!V1878)</f>
        <v/>
      </c>
      <c r="Y345" s="254"/>
    </row>
    <row r="346" spans="1:39" ht="15.6">
      <c r="A346" s="254"/>
      <c r="B346" s="2">
        <f>+'Ark1'!C1879</f>
        <v>2023</v>
      </c>
      <c r="C346" s="2">
        <f>+'Ark1'!J1879</f>
        <v>143</v>
      </c>
      <c r="D346" s="2" t="str">
        <f>VLOOKUP(C346,RNR!$A$1:$B$27,2)</f>
        <v>Nordfjord</v>
      </c>
      <c r="E346" s="2">
        <f>+'Ark1'!D1879</f>
        <v>10</v>
      </c>
      <c r="F346" s="2" t="s">
        <v>504</v>
      </c>
      <c r="G346" s="3">
        <f>+'Ark1'!Q1879</f>
        <v>0</v>
      </c>
      <c r="H346" s="267">
        <f>+'Ark1'!R1879</f>
        <v>0</v>
      </c>
      <c r="I346" s="267" t="str">
        <f>IF(H346=0,"",'Ark1'!S1879)</f>
        <v/>
      </c>
      <c r="J346" s="254"/>
      <c r="K346" s="50" t="str">
        <f>IF(G346=0,"",100*H346/Måned!$G32)</f>
        <v/>
      </c>
      <c r="L346" s="254"/>
      <c r="M346" s="50" t="str">
        <f>+IF(H346=0,"",'Ark1'!AA1879)</f>
        <v/>
      </c>
      <c r="N346" s="50">
        <f>+IF(I346=0,"",'Ark1'!AB1879)</f>
        <v>0</v>
      </c>
      <c r="O346" s="94" t="str">
        <f>IF(H346=0,"",'Ark1'!U1879)</f>
        <v/>
      </c>
      <c r="P346" s="50" t="str">
        <f>IF(H346=0,"",'Ark1'!W1879)</f>
        <v/>
      </c>
      <c r="Q346" s="254"/>
      <c r="R346" s="50" t="str">
        <f>IF(H346=0,"",'Ark1'!X1879)</f>
        <v/>
      </c>
      <c r="S346" s="50" t="str">
        <f>IF(H346=0,"",'Ark1'!Y1879)</f>
        <v/>
      </c>
      <c r="T346" s="50" t="str">
        <f>IF(H346=0,"",'Ark1'!Z1879)</f>
        <v/>
      </c>
      <c r="U346" s="254"/>
      <c r="V346" s="14" t="str">
        <f t="shared" si="36"/>
        <v/>
      </c>
      <c r="W346" s="11" t="str">
        <f>IF(H346=0,"",'Ark1'!T1879)</f>
        <v/>
      </c>
      <c r="X346" s="50" t="str">
        <f>IF(H346=0,"",'Ark1'!V1879)</f>
        <v/>
      </c>
      <c r="Y346" s="254"/>
    </row>
    <row r="347" spans="1:39" ht="15.6">
      <c r="A347" s="254"/>
      <c r="B347" s="2">
        <f>+'Ark1'!C1880</f>
        <v>2023</v>
      </c>
      <c r="C347" s="2">
        <f>+'Ark1'!J1880</f>
        <v>143</v>
      </c>
      <c r="D347" s="2" t="str">
        <f>VLOOKUP(C347,RNR!$A$1:$B$27,2)</f>
        <v>Nordfjord</v>
      </c>
      <c r="E347" s="2">
        <f>+'Ark1'!D1880</f>
        <v>11</v>
      </c>
      <c r="F347" s="2" t="s">
        <v>505</v>
      </c>
      <c r="G347" s="3">
        <f>+'Ark1'!Q1880</f>
        <v>0</v>
      </c>
      <c r="H347" s="267">
        <f>+'Ark1'!R1880</f>
        <v>0</v>
      </c>
      <c r="I347" s="267" t="str">
        <f>IF(H347=0,"",'Ark1'!S1880)</f>
        <v/>
      </c>
      <c r="J347" s="254"/>
      <c r="K347" s="50" t="str">
        <f>IF(G347=0,"",100*H347/Måned!$G33)</f>
        <v/>
      </c>
      <c r="L347" s="254"/>
      <c r="M347" s="50" t="str">
        <f>+IF(H347=0,"",'Ark1'!AA1880)</f>
        <v/>
      </c>
      <c r="N347" s="50">
        <f>+IF(I347=0,"",'Ark1'!AB1880)</f>
        <v>0</v>
      </c>
      <c r="O347" s="94" t="str">
        <f>IF(H347=0,"",'Ark1'!U1880)</f>
        <v/>
      </c>
      <c r="P347" s="50" t="str">
        <f>IF(H347=0,"",'Ark1'!W1880)</f>
        <v/>
      </c>
      <c r="Q347" s="254"/>
      <c r="R347" s="50" t="str">
        <f>IF(H347=0,"",'Ark1'!X1880)</f>
        <v/>
      </c>
      <c r="S347" s="50" t="str">
        <f>IF(H347=0,"",'Ark1'!Y1880)</f>
        <v/>
      </c>
      <c r="T347" s="50" t="str">
        <f>IF(H347=0,"",'Ark1'!Z1880)</f>
        <v/>
      </c>
      <c r="U347" s="254"/>
      <c r="V347" s="14" t="str">
        <f t="shared" si="36"/>
        <v/>
      </c>
      <c r="W347" s="11" t="str">
        <f>IF(H347=0,"",'Ark1'!T1880)</f>
        <v/>
      </c>
      <c r="X347" s="50" t="str">
        <f>IF(H347=0,"",'Ark1'!V1880)</f>
        <v/>
      </c>
      <c r="Y347" s="254"/>
    </row>
    <row r="348" spans="1:39" ht="15.6">
      <c r="A348" s="254"/>
      <c r="B348" s="2">
        <f>+'Ark1'!C1881</f>
        <v>2023</v>
      </c>
      <c r="C348" s="2">
        <f>+'Ark1'!J1881</f>
        <v>143</v>
      </c>
      <c r="D348" s="2" t="str">
        <f>VLOOKUP(C348,RNR!$A$1:$B$27,2)</f>
        <v>Nordfjord</v>
      </c>
      <c r="E348" s="2">
        <f>+'Ark1'!D1881</f>
        <v>12</v>
      </c>
      <c r="F348" s="2" t="s">
        <v>506</v>
      </c>
      <c r="G348" s="3">
        <f>+'Ark1'!Q1881</f>
        <v>0</v>
      </c>
      <c r="H348" s="267">
        <f>+'Ark1'!R1881</f>
        <v>0</v>
      </c>
      <c r="I348" s="267" t="str">
        <f>IF(H348=0,"",'Ark1'!S1881)</f>
        <v/>
      </c>
      <c r="J348" s="254"/>
      <c r="K348" s="50" t="str">
        <f>IF(G348=0,"",100*H348/Måned!$G34)</f>
        <v/>
      </c>
      <c r="L348" s="254"/>
      <c r="M348" s="50" t="str">
        <f>+IF(H348=0,"",'Ark1'!AA1881)</f>
        <v/>
      </c>
      <c r="N348" s="50">
        <f>+IF(I348=0,"",'Ark1'!AB1881)</f>
        <v>0</v>
      </c>
      <c r="O348" s="94" t="str">
        <f>IF(H348=0,"",'Ark1'!U1881)</f>
        <v/>
      </c>
      <c r="P348" s="50" t="str">
        <f>IF(H348=0,"",'Ark1'!W1881)</f>
        <v/>
      </c>
      <c r="Q348" s="254"/>
      <c r="R348" s="50" t="str">
        <f>IF(H348=0,"",'Ark1'!X1881)</f>
        <v/>
      </c>
      <c r="S348" s="50" t="str">
        <f>IF(H348=0,"",'Ark1'!Y1881)</f>
        <v/>
      </c>
      <c r="T348" s="50" t="str">
        <f>IF(H348=0,"",'Ark1'!Z1881)</f>
        <v/>
      </c>
      <c r="U348" s="254"/>
      <c r="V348" s="14" t="str">
        <f t="shared" si="36"/>
        <v/>
      </c>
      <c r="W348" s="11" t="str">
        <f>IF(H348=0,"",'Ark1'!T1881)</f>
        <v/>
      </c>
      <c r="X348" s="50" t="str">
        <f>IF(H348=0,"",'Ark1'!V1881)</f>
        <v/>
      </c>
      <c r="Y348" s="254"/>
    </row>
    <row r="349" spans="1:39">
      <c r="A349" s="254"/>
      <c r="B349" s="254"/>
      <c r="C349" s="254"/>
      <c r="D349" s="254"/>
      <c r="E349" s="254"/>
      <c r="F349" s="254"/>
      <c r="G349" s="254"/>
      <c r="H349" s="287"/>
      <c r="I349" s="287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</row>
    <row r="350" spans="1:39" ht="15.6">
      <c r="A350" s="254"/>
      <c r="B350" s="2">
        <f>+'Ark1'!C1882</f>
        <v>2023</v>
      </c>
      <c r="C350" s="2">
        <f>+'Ark1'!J1882</f>
        <v>147</v>
      </c>
      <c r="D350" s="2" t="str">
        <f>VLOOKUP(C350,RNR!$A$1:$B$27,2)</f>
        <v>Midt-Norge</v>
      </c>
      <c r="E350" s="2">
        <f>+'Ark1'!D1882</f>
        <v>1</v>
      </c>
      <c r="F350" s="2" t="s">
        <v>496</v>
      </c>
      <c r="G350" s="3">
        <f>+'Ark1'!Q1882</f>
        <v>5</v>
      </c>
      <c r="H350" s="267">
        <f>+'Ark1'!R1882</f>
        <v>9</v>
      </c>
      <c r="I350" s="267">
        <f>IF(H350=0,"",'Ark1'!S1882)</f>
        <v>9</v>
      </c>
      <c r="J350" s="254"/>
      <c r="K350" s="50">
        <f>IF(G350=0,"",100*H350/Måned!$G23)</f>
        <v>0.31501575078753935</v>
      </c>
      <c r="L350" s="254"/>
      <c r="M350" s="50">
        <f>+IF(H350=0,"",'Ark1'!AA1882)</f>
        <v>0.31501575078753941</v>
      </c>
      <c r="N350" s="50">
        <f>+IF(I350=0,"",'Ark1'!AB1882)</f>
        <v>0.3211377776053187</v>
      </c>
      <c r="O350" s="94">
        <f>IF(H350=0,"",'Ark1'!U1882)</f>
        <v>59.222222222222221</v>
      </c>
      <c r="P350" s="50">
        <f>IF(H350=0,"",'Ark1'!W1882)</f>
        <v>88.277777777777771</v>
      </c>
      <c r="Q350" s="254"/>
      <c r="R350" s="50">
        <f>IF(H350=0,"",'Ark1'!X1882)</f>
        <v>7.8544789455552797</v>
      </c>
      <c r="S350" s="50">
        <f>IF(H350=0,"",'Ark1'!Y1882)</f>
        <v>1.8121673811444301</v>
      </c>
      <c r="T350" s="50">
        <f>IF(H350=0,"",'Ark1'!Z1882)</f>
        <v>-11.596600594589139</v>
      </c>
      <c r="U350" s="254"/>
      <c r="V350" s="14">
        <f t="shared" si="36"/>
        <v>1.8</v>
      </c>
      <c r="W350" s="11">
        <f>IF(H350=0,"",'Ark1'!T1882)</f>
        <v>9.3333333333333357</v>
      </c>
      <c r="X350" s="50">
        <f>IF(H350=0,"",'Ark1'!V1882)</f>
        <v>95.642229445046382</v>
      </c>
      <c r="Y350" s="254"/>
    </row>
    <row r="351" spans="1:39" ht="15.6">
      <c r="A351" s="254"/>
      <c r="B351" s="2">
        <f>+'Ark1'!C1883</f>
        <v>2023</v>
      </c>
      <c r="C351" s="2">
        <f>+'Ark1'!J1883</f>
        <v>147</v>
      </c>
      <c r="D351" s="2" t="str">
        <f>VLOOKUP(C351,RNR!$A$1:$B$27,2)</f>
        <v>Midt-Norge</v>
      </c>
      <c r="E351" s="2">
        <f>+'Ark1'!D1883</f>
        <v>2</v>
      </c>
      <c r="F351" s="2" t="s">
        <v>497</v>
      </c>
      <c r="G351" s="3">
        <f>+'Ark1'!Q1883</f>
        <v>1</v>
      </c>
      <c r="H351" s="267">
        <f>+'Ark1'!R1883</f>
        <v>2</v>
      </c>
      <c r="I351" s="267">
        <f>IF(H351=0,"",'Ark1'!S1883)</f>
        <v>2</v>
      </c>
      <c r="J351" s="254"/>
      <c r="K351" s="50">
        <f>IF(G351=0,"",100*H351/Måned!$G24)</f>
        <v>9.1449474165523542E-2</v>
      </c>
      <c r="L351" s="254"/>
      <c r="M351" s="50">
        <f>+IF(H351=0,"",'Ark1'!AA1883)</f>
        <v>9.1449474165523514E-2</v>
      </c>
      <c r="N351" s="50">
        <f>+IF(I351=0,"",'Ark1'!AB1883)</f>
        <v>0.1124971956402091</v>
      </c>
      <c r="O351" s="94">
        <f>IF(H351=0,"",'Ark1'!U1883)</f>
        <v>56</v>
      </c>
      <c r="P351" s="50">
        <f>IF(H351=0,"",'Ark1'!W1883)</f>
        <v>104.55</v>
      </c>
      <c r="Q351" s="254"/>
      <c r="R351" s="50">
        <f>IF(H351=0,"",'Ark1'!X1883)</f>
        <v>3.1499999999995159</v>
      </c>
      <c r="S351" s="50">
        <f>IF(H351=0,"",'Ark1'!Y1883)</f>
        <v>2</v>
      </c>
      <c r="T351" s="50">
        <f>IF(H351=0,"",'Ark1'!Z1883)</f>
        <v>-100.00000000003274</v>
      </c>
      <c r="U351" s="254"/>
      <c r="V351" s="14">
        <f t="shared" ref="V351:V363" si="37">+(IF(H351=0,"",I351/G351))</f>
        <v>2</v>
      </c>
      <c r="W351" s="11">
        <f>IF(H351=0,"",'Ark1'!T1883)</f>
        <v>12.5</v>
      </c>
      <c r="X351" s="50">
        <f>IF(H351=0,"",'Ark1'!V1883)</f>
        <v>113.27193932827736</v>
      </c>
      <c r="Y351" s="254"/>
    </row>
    <row r="352" spans="1:39" ht="15.6">
      <c r="A352" s="254"/>
      <c r="B352" s="2">
        <f>+'Ark1'!C1884</f>
        <v>2023</v>
      </c>
      <c r="C352" s="2">
        <f>+'Ark1'!J1884</f>
        <v>147</v>
      </c>
      <c r="D352" s="2" t="str">
        <f>VLOOKUP(C352,RNR!$A$1:$B$27,2)</f>
        <v>Midt-Norge</v>
      </c>
      <c r="E352" s="2">
        <f>+'Ark1'!D1884</f>
        <v>3</v>
      </c>
      <c r="F352" s="2" t="s">
        <v>498</v>
      </c>
      <c r="G352" s="3">
        <f>+'Ark1'!Q1884</f>
        <v>3</v>
      </c>
      <c r="H352" s="267">
        <f>+'Ark1'!R1884</f>
        <v>15</v>
      </c>
      <c r="I352" s="267">
        <f>IF(H352=0,"",'Ark1'!S1884)</f>
        <v>15</v>
      </c>
      <c r="J352" s="254"/>
      <c r="K352" s="50">
        <f>IF(G352=0,"",100*H352/Måned!$G25)</f>
        <v>0.52798310454065467</v>
      </c>
      <c r="L352" s="254"/>
      <c r="M352" s="50">
        <f>+IF(H352=0,"",'Ark1'!AA1884)</f>
        <v>0.52798310454065456</v>
      </c>
      <c r="N352" s="50">
        <f>+IF(I352=0,"",'Ark1'!AB1884)</f>
        <v>0.4787300711154624</v>
      </c>
      <c r="O352" s="94">
        <f>IF(H352=0,"",'Ark1'!U1884)</f>
        <v>63.66666666666665</v>
      </c>
      <c r="P352" s="50">
        <f>IF(H352=0,"",'Ark1'!W1884)</f>
        <v>78.173333333333346</v>
      </c>
      <c r="Q352" s="254"/>
      <c r="R352" s="50">
        <f>IF(H352=0,"",'Ark1'!X1884)</f>
        <v>18.308120845375942</v>
      </c>
      <c r="S352" s="50">
        <f>IF(H352=0,"",'Ark1'!Y1884)</f>
        <v>2.6749870196985475</v>
      </c>
      <c r="T352" s="50">
        <f>IF(H352=0,"",'Ark1'!Z1884)</f>
        <v>-63.929632221661393</v>
      </c>
      <c r="U352" s="254"/>
      <c r="V352" s="14">
        <f t="shared" si="37"/>
        <v>5</v>
      </c>
      <c r="W352" s="11">
        <f>IF(H352=0,"",'Ark1'!T1884)</f>
        <v>1.8666666666666671</v>
      </c>
      <c r="X352" s="50">
        <f>IF(H352=0,"",'Ark1'!V1884)</f>
        <v>84.694835680751154</v>
      </c>
      <c r="Y352" s="254"/>
    </row>
    <row r="353" spans="1:39" ht="15.6">
      <c r="A353" s="254"/>
      <c r="B353" s="2">
        <f>+'Ark1'!C1885</f>
        <v>2023</v>
      </c>
      <c r="C353" s="2">
        <f>+'Ark1'!J1885</f>
        <v>147</v>
      </c>
      <c r="D353" s="2" t="str">
        <f>VLOOKUP(C353,RNR!$A$1:$B$27,2)</f>
        <v>Midt-Norge</v>
      </c>
      <c r="E353" s="2">
        <f>+'Ark1'!D1885</f>
        <v>4</v>
      </c>
      <c r="F353" s="2" t="s">
        <v>499</v>
      </c>
      <c r="G353" s="3">
        <f>+'Ark1'!Q1885</f>
        <v>3</v>
      </c>
      <c r="H353" s="267">
        <f>+'Ark1'!R1885</f>
        <v>9</v>
      </c>
      <c r="I353" s="267">
        <f>IF(H353=0,"",'Ark1'!S1885)</f>
        <v>9</v>
      </c>
      <c r="J353" s="254"/>
      <c r="K353" s="50">
        <f>IF(G353=0,"",100*H353/Måned!$G26)</f>
        <v>0.50962627406568517</v>
      </c>
      <c r="L353" s="254"/>
      <c r="M353" s="50">
        <f>+IF(H353=0,"",'Ark1'!AA1885)</f>
        <v>0.50962627406568517</v>
      </c>
      <c r="N353" s="50">
        <f>+IF(I353=0,"",'Ark1'!AB1885)</f>
        <v>0.5243444218531953</v>
      </c>
      <c r="O353" s="94">
        <f>IF(H353=0,"",'Ark1'!U1885)</f>
        <v>61.33333333333335</v>
      </c>
      <c r="P353" s="50">
        <f>IF(H353=0,"",'Ark1'!W1885)</f>
        <v>88.800000000000011</v>
      </c>
      <c r="Q353" s="254"/>
      <c r="R353" s="50">
        <f>IF(H353=0,"",'Ark1'!X1885)</f>
        <v>11.193946776916684</v>
      </c>
      <c r="S353" s="50">
        <f>IF(H353=0,"",'Ark1'!Y1885)</f>
        <v>3.7416573867738334</v>
      </c>
      <c r="T353" s="50">
        <f>IF(H353=0,"",'Ark1'!Z1885)</f>
        <v>-85.34170122545143</v>
      </c>
      <c r="U353" s="254"/>
      <c r="V353" s="14">
        <f t="shared" si="37"/>
        <v>3</v>
      </c>
      <c r="W353" s="11">
        <f>IF(H353=0,"",'Ark1'!T1885)</f>
        <v>2.7777777777777781</v>
      </c>
      <c r="X353" s="50">
        <f>IF(H353=0,"",'Ark1'!V1885)</f>
        <v>96.208017334777892</v>
      </c>
      <c r="Y353" s="254"/>
    </row>
    <row r="354" spans="1:39" ht="15.6">
      <c r="A354" s="254"/>
      <c r="B354" s="2">
        <f>+'Ark1'!C1886</f>
        <v>2023</v>
      </c>
      <c r="C354" s="2">
        <f>+'Ark1'!J1886</f>
        <v>147</v>
      </c>
      <c r="D354" s="2" t="str">
        <f>VLOOKUP(C354,RNR!$A$1:$B$27,2)</f>
        <v>Midt-Norge</v>
      </c>
      <c r="E354" s="2">
        <f>+'Ark1'!D1886</f>
        <v>5</v>
      </c>
      <c r="F354" s="2" t="s">
        <v>382</v>
      </c>
      <c r="G354" s="3">
        <f>+'Ark1'!Q1886</f>
        <v>2</v>
      </c>
      <c r="H354" s="267">
        <f>+'Ark1'!R1886</f>
        <v>3</v>
      </c>
      <c r="I354" s="267">
        <f>IF(H354=0,"",'Ark1'!S1886)</f>
        <v>3</v>
      </c>
      <c r="J354" s="254"/>
      <c r="K354" s="50">
        <f>IF(G354=0,"",100*H354/Måned!$G27)</f>
        <v>0.13233348037053375</v>
      </c>
      <c r="L354" s="254"/>
      <c r="M354" s="50">
        <f>+IF(H354=0,"",'Ark1'!AA1886)</f>
        <v>0.13233348037053377</v>
      </c>
      <c r="N354" s="50">
        <f>+IF(I354=0,"",'Ark1'!AB1886)</f>
        <v>0.15151066914042524</v>
      </c>
      <c r="O354" s="94">
        <f>IF(H354=0,"",'Ark1'!U1886)</f>
        <v>57.66666666666665</v>
      </c>
      <c r="P354" s="50">
        <f>IF(H354=0,"",'Ark1'!W1886)</f>
        <v>95.600000000000023</v>
      </c>
      <c r="Q354" s="254"/>
      <c r="R354" s="50">
        <f>IF(H354=0,"",'Ark1'!X1886)</f>
        <v>19.272951685371471</v>
      </c>
      <c r="S354" s="50">
        <f>IF(H354=0,"",'Ark1'!Y1886)</f>
        <v>1.699673171197714</v>
      </c>
      <c r="T354" s="50">
        <f>IF(H354=0,"",'Ark1'!Z1886)</f>
        <v>81.303992524578717</v>
      </c>
      <c r="U354" s="254"/>
      <c r="V354" s="14">
        <f t="shared" si="37"/>
        <v>1.5</v>
      </c>
      <c r="W354" s="11">
        <f>IF(H354=0,"",'Ark1'!T1886)</f>
        <v>9.3333333333333357</v>
      </c>
      <c r="X354" s="50">
        <f>IF(H354=0,"",'Ark1'!V1886)</f>
        <v>103.57529794149512</v>
      </c>
      <c r="Y354" s="254"/>
    </row>
    <row r="355" spans="1:39" ht="15.6">
      <c r="A355" s="254"/>
      <c r="B355" s="2">
        <f>+'Ark1'!C1887</f>
        <v>2023</v>
      </c>
      <c r="C355" s="2">
        <f>+'Ark1'!J1887</f>
        <v>147</v>
      </c>
      <c r="D355" s="2" t="str">
        <f>VLOOKUP(C355,RNR!$A$1:$B$27,2)</f>
        <v>Midt-Norge</v>
      </c>
      <c r="E355" s="2">
        <f>+'Ark1'!D1887</f>
        <v>6</v>
      </c>
      <c r="F355" s="2" t="s">
        <v>500</v>
      </c>
      <c r="G355" s="3">
        <f>+'Ark1'!Q1887</f>
        <v>1</v>
      </c>
      <c r="H355" s="267">
        <f>+'Ark1'!R1887</f>
        <v>2</v>
      </c>
      <c r="I355" s="267">
        <f>IF(H355=0,"",'Ark1'!S1887)</f>
        <v>2</v>
      </c>
      <c r="J355" s="254"/>
      <c r="K355" s="50">
        <f>IF(G355=0,"",100*H355/Måned!$G28)</f>
        <v>8.4281500210703755E-2</v>
      </c>
      <c r="L355" s="254"/>
      <c r="M355" s="50">
        <f>+IF(H355=0,"",'Ark1'!AA1887)</f>
        <v>8.4281500210703741E-2</v>
      </c>
      <c r="N355" s="50">
        <f>+IF(I355=0,"",'Ark1'!AB1887)</f>
        <v>9.4432325138061893E-2</v>
      </c>
      <c r="O355" s="94">
        <f>IF(H355=0,"",'Ark1'!U1887)</f>
        <v>56</v>
      </c>
      <c r="P355" s="50">
        <f>IF(H355=0,"",'Ark1'!W1887)</f>
        <v>96.1</v>
      </c>
      <c r="Q355" s="254"/>
      <c r="R355" s="50">
        <f>IF(H355=0,"",'Ark1'!X1887)</f>
        <v>4.3000000000001855</v>
      </c>
      <c r="S355" s="50">
        <f>IF(H355=0,"",'Ark1'!Y1887)</f>
        <v>0</v>
      </c>
      <c r="T355" s="50">
        <f>IF(H355=0,"",'Ark1'!Z1887)</f>
        <v>0</v>
      </c>
      <c r="U355" s="254"/>
      <c r="V355" s="14">
        <f t="shared" si="37"/>
        <v>2</v>
      </c>
      <c r="W355" s="11">
        <f>IF(H355=0,"",'Ark1'!T1887)</f>
        <v>14</v>
      </c>
      <c r="X355" s="50">
        <f>IF(H355=0,"",'Ark1'!V1887)</f>
        <v>104.11700975081256</v>
      </c>
      <c r="Y355" s="254"/>
    </row>
    <row r="356" spans="1:39" ht="15.6">
      <c r="A356" s="254"/>
      <c r="B356" s="2">
        <f>+'Ark1'!C1888</f>
        <v>2023</v>
      </c>
      <c r="C356" s="2">
        <f>+'Ark1'!J1888</f>
        <v>147</v>
      </c>
      <c r="D356" s="2" t="str">
        <f>VLOOKUP(C356,RNR!$A$1:$B$27,2)</f>
        <v>Midt-Norge</v>
      </c>
      <c r="E356" s="2">
        <f>+'Ark1'!D1888</f>
        <v>7</v>
      </c>
      <c r="F356" s="2" t="s">
        <v>501</v>
      </c>
      <c r="G356" s="3">
        <f>+'Ark1'!Q1888</f>
        <v>2</v>
      </c>
      <c r="H356" s="267">
        <f>+'Ark1'!R1888</f>
        <v>4</v>
      </c>
      <c r="I356" s="267">
        <f>IF(H356=0,"",'Ark1'!S1888)</f>
        <v>4</v>
      </c>
      <c r="J356" s="254"/>
      <c r="K356" s="50">
        <f>IF(G356=0,"",100*H356/Måned!$G29)</f>
        <v>0.2080083203328133</v>
      </c>
      <c r="L356" s="254"/>
      <c r="M356" s="50">
        <f>+IF(H356=0,"",'Ark1'!AA1888)</f>
        <v>0.20800832033281327</v>
      </c>
      <c r="N356" s="50">
        <f>+IF(I356=0,"",'Ark1'!AB1888)</f>
        <v>0.21797681000639096</v>
      </c>
      <c r="O356" s="94">
        <f>IF(H356=0,"",'Ark1'!U1888)</f>
        <v>60.5</v>
      </c>
      <c r="P356" s="50">
        <f>IF(H356=0,"",'Ark1'!W1888)</f>
        <v>90.724999999999994</v>
      </c>
      <c r="Q356" s="254"/>
      <c r="R356" s="50">
        <f>IF(H356=0,"",'Ark1'!X1888)</f>
        <v>9.0593529018358385</v>
      </c>
      <c r="S356" s="50">
        <f>IF(H356=0,"",'Ark1'!Y1888)</f>
        <v>1.1180339887498949</v>
      </c>
      <c r="T356" s="50">
        <f>IF(H356=0,"",'Ark1'!Z1888)</f>
        <v>-58.127110667516952</v>
      </c>
      <c r="U356" s="254"/>
      <c r="V356" s="14">
        <f t="shared" si="37"/>
        <v>2</v>
      </c>
      <c r="W356" s="11">
        <f>IF(H356=0,"",'Ark1'!T1888)</f>
        <v>3.5</v>
      </c>
      <c r="X356" s="50">
        <f>IF(H356=0,"",'Ark1'!V1888)</f>
        <v>98.293607800650022</v>
      </c>
      <c r="Y356" s="254"/>
    </row>
    <row r="357" spans="1:39" ht="15.6">
      <c r="A357" s="254"/>
      <c r="B357" s="2">
        <f>+'Ark1'!C1889</f>
        <v>2023</v>
      </c>
      <c r="C357" s="2">
        <f>+'Ark1'!J1889</f>
        <v>147</v>
      </c>
      <c r="D357" s="2" t="str">
        <f>VLOOKUP(C357,RNR!$A$1:$B$27,2)</f>
        <v>Midt-Norge</v>
      </c>
      <c r="E357" s="2">
        <f>+'Ark1'!D1889</f>
        <v>8</v>
      </c>
      <c r="F357" s="2" t="s">
        <v>502</v>
      </c>
      <c r="G357" s="3">
        <f>+'Ark1'!Q1889</f>
        <v>3</v>
      </c>
      <c r="H357" s="267">
        <f>+'Ark1'!R1889</f>
        <v>19</v>
      </c>
      <c r="I357" s="267">
        <f>IF(H357=0,"",'Ark1'!S1889)</f>
        <v>19</v>
      </c>
      <c r="J357" s="254"/>
      <c r="K357" s="50">
        <f>IF(G357=0,"",100*H357/Måned!$G30)</f>
        <v>0.72051573758058396</v>
      </c>
      <c r="L357" s="254"/>
      <c r="M357" s="50">
        <f>+IF(H357=0,"",'Ark1'!AA1889)</f>
        <v>0.72051573758058385</v>
      </c>
      <c r="N357" s="50">
        <f>+IF(I357=0,"",'Ark1'!AB1889)</f>
        <v>0.76028463849536687</v>
      </c>
      <c r="O357" s="94">
        <f>IF(H357=0,"",'Ark1'!U1889)</f>
        <v>60.578947368421041</v>
      </c>
      <c r="P357" s="50">
        <f>IF(H357=0,"",'Ark1'!W1889)</f>
        <v>89.089473684210546</v>
      </c>
      <c r="Q357" s="254"/>
      <c r="R357" s="50">
        <f>IF(H357=0,"",'Ark1'!X1889)</f>
        <v>17.988472763260667</v>
      </c>
      <c r="S357" s="50">
        <f>IF(H357=0,"",'Ark1'!Y1889)</f>
        <v>2.9076268035647881</v>
      </c>
      <c r="T357" s="50">
        <f>IF(H357=0,"",'Ark1'!Z1889)</f>
        <v>-70.326446110322195</v>
      </c>
      <c r="U357" s="254"/>
      <c r="V357" s="14">
        <f t="shared" si="37"/>
        <v>6.333333333333333</v>
      </c>
      <c r="W357" s="11">
        <f>IF(H357=0,"",'Ark1'!T1889)</f>
        <v>3.3684210526315783</v>
      </c>
      <c r="X357" s="50">
        <f>IF(H357=0,"",'Ark1'!V1889)</f>
        <v>96.521639961224835</v>
      </c>
      <c r="Y357" s="254"/>
      <c r="Z357" s="78"/>
      <c r="AB357" s="50"/>
      <c r="AC357" s="4"/>
      <c r="AK357" s="29"/>
      <c r="AL357" s="11"/>
      <c r="AM357" s="11"/>
    </row>
    <row r="358" spans="1:39" ht="15.6">
      <c r="A358" s="254"/>
      <c r="B358" s="2">
        <f>+'Ark1'!C1890</f>
        <v>2023</v>
      </c>
      <c r="C358" s="2">
        <f>+'Ark1'!J1890</f>
        <v>147</v>
      </c>
      <c r="D358" s="2" t="str">
        <f>VLOOKUP(C358,RNR!$A$1:$B$27,2)</f>
        <v>Midt-Norge</v>
      </c>
      <c r="E358" s="2">
        <f>+'Ark1'!D1890</f>
        <v>9</v>
      </c>
      <c r="F358" s="2" t="s">
        <v>503</v>
      </c>
      <c r="G358" s="3">
        <f>+'Ark1'!Q1890</f>
        <v>0</v>
      </c>
      <c r="H358" s="267">
        <f>+'Ark1'!R1890</f>
        <v>0</v>
      </c>
      <c r="I358" s="267" t="str">
        <f>IF(H358=0,"",'Ark1'!S1890)</f>
        <v/>
      </c>
      <c r="J358" s="254"/>
      <c r="K358" s="50" t="str">
        <f>IF(G358=0,"",100*H358/Måned!$G31)</f>
        <v/>
      </c>
      <c r="L358" s="254"/>
      <c r="M358" s="50" t="str">
        <f>+IF(H358=0,"",'Ark1'!AA1890)</f>
        <v/>
      </c>
      <c r="N358" s="50">
        <f>+IF(I358=0,"",'Ark1'!AB1890)</f>
        <v>0</v>
      </c>
      <c r="O358" s="94" t="str">
        <f>IF(H358=0,"",'Ark1'!U1890)</f>
        <v/>
      </c>
      <c r="P358" s="50" t="str">
        <f>IF(H358=0,"",'Ark1'!W1890)</f>
        <v/>
      </c>
      <c r="Q358" s="254"/>
      <c r="R358" s="50" t="str">
        <f>IF(H358=0,"",'Ark1'!X1890)</f>
        <v/>
      </c>
      <c r="S358" s="50" t="str">
        <f>IF(H358=0,"",'Ark1'!Y1890)</f>
        <v/>
      </c>
      <c r="T358" s="50" t="str">
        <f>IF(H358=0,"",'Ark1'!Z1890)</f>
        <v/>
      </c>
      <c r="U358" s="254"/>
      <c r="V358" s="14" t="str">
        <f t="shared" si="37"/>
        <v/>
      </c>
      <c r="W358" s="11" t="str">
        <f>IF(H358=0,"",'Ark1'!T1890)</f>
        <v/>
      </c>
      <c r="X358" s="50" t="str">
        <f>IF(H358=0,"",'Ark1'!V1890)</f>
        <v/>
      </c>
      <c r="Y358" s="254"/>
    </row>
    <row r="359" spans="1:39" ht="15.6">
      <c r="A359" s="254"/>
      <c r="B359" s="2">
        <f>+'Ark1'!C1891</f>
        <v>2023</v>
      </c>
      <c r="C359" s="2">
        <f>+'Ark1'!J1891</f>
        <v>147</v>
      </c>
      <c r="D359" s="2" t="str">
        <f>VLOOKUP(C359,RNR!$A$1:$B$27,2)</f>
        <v>Midt-Norge</v>
      </c>
      <c r="E359" s="2">
        <f>+'Ark1'!D1891</f>
        <v>10</v>
      </c>
      <c r="F359" s="2" t="s">
        <v>504</v>
      </c>
      <c r="G359" s="3">
        <f>+'Ark1'!Q1891</f>
        <v>2</v>
      </c>
      <c r="H359" s="267">
        <f>+'Ark1'!R1891</f>
        <v>3</v>
      </c>
      <c r="I359" s="267">
        <f>IF(H359=0,"",'Ark1'!S1891)</f>
        <v>3</v>
      </c>
      <c r="J359" s="254"/>
      <c r="K359" s="50">
        <f>IF(G359=0,"",100*H359/Måned!$G32)</f>
        <v>0.1152073732718894</v>
      </c>
      <c r="L359" s="254"/>
      <c r="M359" s="50">
        <f>+IF(H359=0,"",'Ark1'!AA1891)</f>
        <v>0.1152073732718894</v>
      </c>
      <c r="N359" s="50">
        <f>+IF(I359=0,"",'Ark1'!AB1891)</f>
        <v>0.12384365932753028</v>
      </c>
      <c r="O359" s="94">
        <f>IF(H359=0,"",'Ark1'!U1891)</f>
        <v>57.33333333333335</v>
      </c>
      <c r="P359" s="50">
        <f>IF(H359=0,"",'Ark1'!W1891)</f>
        <v>90.7</v>
      </c>
      <c r="Q359" s="254"/>
      <c r="R359" s="50">
        <f>IF(H359=0,"",'Ark1'!X1891)</f>
        <v>4.2292631351887549</v>
      </c>
      <c r="S359" s="50">
        <f>IF(H359=0,"",'Ark1'!Y1891)</f>
        <v>2.86744175568084</v>
      </c>
      <c r="T359" s="50">
        <f>IF(H359=0,"",'Ark1'!Z1891)</f>
        <v>71.739763505590886</v>
      </c>
      <c r="U359" s="254"/>
      <c r="V359" s="14">
        <f t="shared" si="37"/>
        <v>1.5</v>
      </c>
      <c r="W359" s="11">
        <f>IF(H359=0,"",'Ark1'!T1891)</f>
        <v>8.3333333333333357</v>
      </c>
      <c r="X359" s="50">
        <f>IF(H359=0,"",'Ark1'!V1891)</f>
        <v>98.266522210184192</v>
      </c>
      <c r="Y359" s="254"/>
    </row>
    <row r="360" spans="1:39" ht="15.6">
      <c r="A360" s="254"/>
      <c r="B360" s="2">
        <f>+'Ark1'!C1892</f>
        <v>2023</v>
      </c>
      <c r="C360" s="2">
        <f>+'Ark1'!J1892</f>
        <v>147</v>
      </c>
      <c r="D360" s="2" t="str">
        <f>VLOOKUP(C360,RNR!$A$1:$B$27,2)</f>
        <v>Midt-Norge</v>
      </c>
      <c r="E360" s="2">
        <f>+'Ark1'!D1892</f>
        <v>11</v>
      </c>
      <c r="F360" s="2" t="s">
        <v>505</v>
      </c>
      <c r="G360" s="3">
        <f>+'Ark1'!Q1892</f>
        <v>1</v>
      </c>
      <c r="H360" s="267">
        <f>+'Ark1'!R1892</f>
        <v>2</v>
      </c>
      <c r="I360" s="267">
        <f>IF(H360=0,"",'Ark1'!S1892)</f>
        <v>2</v>
      </c>
      <c r="J360" s="254"/>
      <c r="K360" s="50">
        <f>IF(G360=0,"",100*H360/Måned!$G33)</f>
        <v>6.8728522336769765E-2</v>
      </c>
      <c r="L360" s="254"/>
      <c r="M360" s="50">
        <f>+IF(H360=0,"",'Ark1'!AA1892)</f>
        <v>6.8728522336769765E-2</v>
      </c>
      <c r="N360" s="50">
        <f>+IF(I360=0,"",'Ark1'!AB1892)</f>
        <v>7.3305222186182253E-2</v>
      </c>
      <c r="O360" s="94">
        <f>IF(H360=0,"",'Ark1'!U1892)</f>
        <v>60</v>
      </c>
      <c r="P360" s="50">
        <f>IF(H360=0,"",'Ark1'!W1892)</f>
        <v>90.4</v>
      </c>
      <c r="Q360" s="254"/>
      <c r="R360" s="50">
        <f>IF(H360=0,"",'Ark1'!X1892)</f>
        <v>16.300000000000047</v>
      </c>
      <c r="S360" s="50">
        <f>IF(H360=0,"",'Ark1'!Y1892)</f>
        <v>2</v>
      </c>
      <c r="T360" s="50">
        <f>IF(H360=0,"",'Ark1'!Z1892)</f>
        <v>-99.999999999998039</v>
      </c>
      <c r="U360" s="254"/>
      <c r="V360" s="14">
        <f t="shared" si="37"/>
        <v>2</v>
      </c>
      <c r="W360" s="11">
        <f>IF(H360=0,"",'Ark1'!T1892)</f>
        <v>7</v>
      </c>
      <c r="X360" s="50">
        <f>IF(H360=0,"",'Ark1'!V1892)</f>
        <v>97.941495124593743</v>
      </c>
      <c r="Y360" s="254"/>
    </row>
    <row r="361" spans="1:39" ht="15.6">
      <c r="A361" s="254"/>
      <c r="B361" s="2">
        <f>+'Ark1'!C1893</f>
        <v>2023</v>
      </c>
      <c r="C361" s="2">
        <f>+'Ark1'!J1893</f>
        <v>147</v>
      </c>
      <c r="D361" s="2" t="str">
        <f>VLOOKUP(C361,RNR!$A$1:$B$27,2)</f>
        <v>Midt-Norge</v>
      </c>
      <c r="E361" s="2">
        <f>+'Ark1'!D1893</f>
        <v>12</v>
      </c>
      <c r="F361" s="2" t="s">
        <v>506</v>
      </c>
      <c r="G361" s="3">
        <f>+'Ark1'!Q1893</f>
        <v>1</v>
      </c>
      <c r="H361" s="267">
        <f>+'Ark1'!R1893</f>
        <v>1</v>
      </c>
      <c r="I361" s="267">
        <f>IF(H361=0,"",'Ark1'!S1893)</f>
        <v>1</v>
      </c>
      <c r="J361" s="254"/>
      <c r="K361" s="50">
        <f>IF(G361=0,"",100*H361/Måned!$G34)</f>
        <v>5.3705692803437163E-2</v>
      </c>
      <c r="L361" s="254"/>
      <c r="M361" s="50">
        <f>+IF(H361=0,"",'Ark1'!AA1893)</f>
        <v>5.3705692803437191E-2</v>
      </c>
      <c r="N361" s="50">
        <f>+IF(I361=0,"",'Ark1'!AB1893)</f>
        <v>4.7835352028874206E-2</v>
      </c>
      <c r="O361" s="94">
        <f>IF(H361=0,"",'Ark1'!U1893)</f>
        <v>60</v>
      </c>
      <c r="P361" s="50">
        <f>IF(H361=0,"",'Ark1'!W1893)</f>
        <v>73</v>
      </c>
      <c r="Q361" s="254"/>
      <c r="R361" s="50">
        <f>IF(H361=0,"",'Ark1'!X1893)</f>
        <v>0</v>
      </c>
      <c r="S361" s="50">
        <f>IF(H361=0,"",'Ark1'!Y1893)</f>
        <v>0</v>
      </c>
      <c r="T361" s="50">
        <f>IF(H361=0,"",'Ark1'!Z1893)</f>
        <v>0</v>
      </c>
      <c r="U361" s="254"/>
      <c r="V361" s="14">
        <f t="shared" si="37"/>
        <v>1</v>
      </c>
      <c r="W361" s="11">
        <f>IF(H361=0,"",'Ark1'!T1893)</f>
        <v>0</v>
      </c>
      <c r="X361" s="50">
        <f>IF(H361=0,"",'Ark1'!V1893)</f>
        <v>79.089924160346683</v>
      </c>
      <c r="Y361" s="254"/>
    </row>
    <row r="362" spans="1:39">
      <c r="A362" s="254"/>
      <c r="B362" s="254"/>
      <c r="C362" s="254"/>
      <c r="D362" s="254"/>
      <c r="E362" s="254"/>
      <c r="F362" s="254"/>
      <c r="G362" s="254"/>
      <c r="H362" s="287"/>
      <c r="I362" s="287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</row>
    <row r="363" spans="1:39" ht="15.6">
      <c r="A363" s="254"/>
      <c r="B363" s="2">
        <f>+'Ark1'!C1894</f>
        <v>2023</v>
      </c>
      <c r="C363" s="2">
        <f>+'Ark1'!J1894</f>
        <v>155</v>
      </c>
      <c r="D363" s="2" t="str">
        <f>VLOOKUP(C363,RNR!$A$1:$B$27,2)</f>
        <v>Målselv</v>
      </c>
      <c r="E363" s="2">
        <f>+'Ark1'!D1894</f>
        <v>1</v>
      </c>
      <c r="F363" s="2" t="s">
        <v>496</v>
      </c>
      <c r="G363" s="3">
        <f>+'Ark1'!Q1894</f>
        <v>0</v>
      </c>
      <c r="H363" s="267">
        <f>+'Ark1'!R1894</f>
        <v>0</v>
      </c>
      <c r="I363" s="267" t="str">
        <f>IF(H363=0,"",'Ark1'!S1894)</f>
        <v/>
      </c>
      <c r="J363" s="254"/>
      <c r="K363" s="50" t="str">
        <f>IF(G363=0,"",100*H363/Måned!$G23)</f>
        <v/>
      </c>
      <c r="L363" s="254"/>
      <c r="M363" s="50" t="str">
        <f>+IF(H363=0,"",'Ark1'!AA1894)</f>
        <v/>
      </c>
      <c r="N363" s="50">
        <f>+IF(I363=0,"",'Ark1'!AB1894)</f>
        <v>0</v>
      </c>
      <c r="O363" s="94" t="str">
        <f>IF(H363=0,"",'Ark1'!U1894)</f>
        <v/>
      </c>
      <c r="P363" s="50" t="str">
        <f>IF(H363=0,"",'Ark1'!W1894)</f>
        <v/>
      </c>
      <c r="Q363" s="254"/>
      <c r="R363" s="50" t="str">
        <f>IF(H363=0,"",'Ark1'!X1894)</f>
        <v/>
      </c>
      <c r="S363" s="50" t="str">
        <f>IF(H363=0,"",'Ark1'!Y1894)</f>
        <v/>
      </c>
      <c r="T363" s="50" t="str">
        <f>IF(H363=0,"",'Ark1'!Z1894)</f>
        <v/>
      </c>
      <c r="U363" s="254"/>
      <c r="V363" s="14" t="str">
        <f t="shared" si="37"/>
        <v/>
      </c>
      <c r="W363" s="11" t="str">
        <f>IF(H363=0,"",'Ark1'!T1894)</f>
        <v/>
      </c>
      <c r="X363" s="50" t="str">
        <f>IF(H363=0,"",'Ark1'!V1894)</f>
        <v/>
      </c>
      <c r="Y363" s="254"/>
    </row>
    <row r="364" spans="1:39" ht="15.6">
      <c r="A364" s="254"/>
      <c r="B364" s="2">
        <f>+'Ark1'!C1895</f>
        <v>2023</v>
      </c>
      <c r="C364" s="2">
        <f>+'Ark1'!J1895</f>
        <v>155</v>
      </c>
      <c r="D364" s="2" t="str">
        <f>VLOOKUP(C364,RNR!$A$1:$B$27,2)</f>
        <v>Målselv</v>
      </c>
      <c r="E364" s="2">
        <f>+'Ark1'!D1895</f>
        <v>2</v>
      </c>
      <c r="F364" s="2" t="s">
        <v>497</v>
      </c>
      <c r="G364" s="3">
        <f>+'Ark1'!Q1895</f>
        <v>0</v>
      </c>
      <c r="H364" s="267">
        <f>+'Ark1'!R1895</f>
        <v>0</v>
      </c>
      <c r="I364" s="267" t="str">
        <f>IF(H364=0,"",'Ark1'!S1895)</f>
        <v/>
      </c>
      <c r="J364" s="254"/>
      <c r="K364" s="50" t="str">
        <f>IF(G364=0,"",100*H364/Måned!$G24)</f>
        <v/>
      </c>
      <c r="L364" s="254"/>
      <c r="M364" s="50" t="str">
        <f>+IF(H364=0,"",'Ark1'!AA1895)</f>
        <v/>
      </c>
      <c r="N364" s="50">
        <f>+IF(I364=0,"",'Ark1'!AB1895)</f>
        <v>0</v>
      </c>
      <c r="O364" s="94" t="str">
        <f>IF(H364=0,"",'Ark1'!U1895)</f>
        <v/>
      </c>
      <c r="P364" s="50" t="str">
        <f>IF(H364=0,"",'Ark1'!W1895)</f>
        <v/>
      </c>
      <c r="Q364" s="254"/>
      <c r="R364" s="50" t="str">
        <f>IF(H364=0,"",'Ark1'!X1895)</f>
        <v/>
      </c>
      <c r="S364" s="50" t="str">
        <f>IF(H364=0,"",'Ark1'!Y1895)</f>
        <v/>
      </c>
      <c r="T364" s="50" t="str">
        <f>IF(H364=0,"",'Ark1'!Z1895)</f>
        <v/>
      </c>
      <c r="U364" s="254"/>
      <c r="V364" s="14" t="str">
        <f t="shared" ref="V364:V376" si="38">+(IF(H364=0,"",I364/G364))</f>
        <v/>
      </c>
      <c r="W364" s="11" t="str">
        <f>IF(H364=0,"",'Ark1'!T1895)</f>
        <v/>
      </c>
      <c r="X364" s="50" t="str">
        <f>IF(H364=0,"",'Ark1'!V1895)</f>
        <v/>
      </c>
      <c r="Y364" s="254"/>
    </row>
    <row r="365" spans="1:39" ht="15.6">
      <c r="A365" s="254"/>
      <c r="B365" s="2">
        <f>+'Ark1'!C1896</f>
        <v>2023</v>
      </c>
      <c r="C365" s="2">
        <f>+'Ark1'!J1896</f>
        <v>155</v>
      </c>
      <c r="D365" s="2" t="str">
        <f>VLOOKUP(C365,RNR!$A$1:$B$27,2)</f>
        <v>Målselv</v>
      </c>
      <c r="E365" s="2">
        <f>+'Ark1'!D1896</f>
        <v>3</v>
      </c>
      <c r="F365" s="2" t="s">
        <v>498</v>
      </c>
      <c r="G365" s="3">
        <f>+'Ark1'!Q1896</f>
        <v>0</v>
      </c>
      <c r="H365" s="267">
        <f>+'Ark1'!R1896</f>
        <v>0</v>
      </c>
      <c r="I365" s="267" t="str">
        <f>IF(H365=0,"",'Ark1'!S1896)</f>
        <v/>
      </c>
      <c r="J365" s="254"/>
      <c r="K365" s="50" t="str">
        <f>IF(G365=0,"",100*H365/Måned!$G25)</f>
        <v/>
      </c>
      <c r="L365" s="254"/>
      <c r="M365" s="50" t="str">
        <f>+IF(H365=0,"",'Ark1'!AA1896)</f>
        <v/>
      </c>
      <c r="N365" s="50">
        <f>+IF(I365=0,"",'Ark1'!AB1896)</f>
        <v>0</v>
      </c>
      <c r="O365" s="94" t="str">
        <f>IF(H365=0,"",'Ark1'!U1896)</f>
        <v/>
      </c>
      <c r="P365" s="50" t="str">
        <f>IF(H365=0,"",'Ark1'!W1896)</f>
        <v/>
      </c>
      <c r="Q365" s="254"/>
      <c r="R365" s="50" t="str">
        <f>IF(H365=0,"",'Ark1'!X1896)</f>
        <v/>
      </c>
      <c r="S365" s="50" t="str">
        <f>IF(H365=0,"",'Ark1'!Y1896)</f>
        <v/>
      </c>
      <c r="T365" s="50" t="str">
        <f>IF(H365=0,"",'Ark1'!Z1896)</f>
        <v/>
      </c>
      <c r="U365" s="254"/>
      <c r="V365" s="14" t="str">
        <f t="shared" si="38"/>
        <v/>
      </c>
      <c r="W365" s="11" t="str">
        <f>IF(H365=0,"",'Ark1'!T1896)</f>
        <v/>
      </c>
      <c r="X365" s="50" t="str">
        <f>IF(H365=0,"",'Ark1'!V1896)</f>
        <v/>
      </c>
      <c r="Y365" s="254"/>
    </row>
    <row r="366" spans="1:39" ht="15.6">
      <c r="A366" s="254"/>
      <c r="B366" s="2">
        <f>+'Ark1'!C1897</f>
        <v>2023</v>
      </c>
      <c r="C366" s="2">
        <f>+'Ark1'!J1897</f>
        <v>155</v>
      </c>
      <c r="D366" s="2" t="str">
        <f>VLOOKUP(C366,RNR!$A$1:$B$27,2)</f>
        <v>Målselv</v>
      </c>
      <c r="E366" s="2">
        <f>+'Ark1'!D1897</f>
        <v>4</v>
      </c>
      <c r="F366" s="2" t="s">
        <v>499</v>
      </c>
      <c r="G366" s="3">
        <f>+'Ark1'!Q1897</f>
        <v>0</v>
      </c>
      <c r="H366" s="267">
        <f>+'Ark1'!R1897</f>
        <v>0</v>
      </c>
      <c r="I366" s="267" t="str">
        <f>IF(H366=0,"",'Ark1'!S1897)</f>
        <v/>
      </c>
      <c r="J366" s="254"/>
      <c r="K366" s="50" t="str">
        <f>IF(G366=0,"",100*H366/Måned!$G26)</f>
        <v/>
      </c>
      <c r="L366" s="254"/>
      <c r="M366" s="50" t="str">
        <f>+IF(H366=0,"",'Ark1'!AA1897)</f>
        <v/>
      </c>
      <c r="N366" s="50">
        <f>+IF(I366=0,"",'Ark1'!AB1897)</f>
        <v>0</v>
      </c>
      <c r="O366" s="94" t="str">
        <f>IF(H366=0,"",'Ark1'!U1897)</f>
        <v/>
      </c>
      <c r="P366" s="50" t="str">
        <f>IF(H366=0,"",'Ark1'!W1897)</f>
        <v/>
      </c>
      <c r="Q366" s="254"/>
      <c r="R366" s="50" t="str">
        <f>IF(H366=0,"",'Ark1'!X1897)</f>
        <v/>
      </c>
      <c r="S366" s="50" t="str">
        <f>IF(H366=0,"",'Ark1'!Y1897)</f>
        <v/>
      </c>
      <c r="T366" s="50" t="str">
        <f>IF(H366=0,"",'Ark1'!Z1897)</f>
        <v/>
      </c>
      <c r="U366" s="254"/>
      <c r="V366" s="14" t="str">
        <f t="shared" si="38"/>
        <v/>
      </c>
      <c r="W366" s="11" t="str">
        <f>IF(H366=0,"",'Ark1'!T1897)</f>
        <v/>
      </c>
      <c r="X366" s="50" t="str">
        <f>IF(H366=0,"",'Ark1'!V1897)</f>
        <v/>
      </c>
      <c r="Y366" s="254"/>
    </row>
    <row r="367" spans="1:39" ht="15.6">
      <c r="A367" s="254"/>
      <c r="B367" s="2">
        <f>+'Ark1'!C1898</f>
        <v>2023</v>
      </c>
      <c r="C367" s="2">
        <f>+'Ark1'!J1898</f>
        <v>155</v>
      </c>
      <c r="D367" s="2" t="str">
        <f>VLOOKUP(C367,RNR!$A$1:$B$27,2)</f>
        <v>Målselv</v>
      </c>
      <c r="E367" s="2">
        <f>+'Ark1'!D1898</f>
        <v>5</v>
      </c>
      <c r="F367" s="2" t="s">
        <v>382</v>
      </c>
      <c r="G367" s="3">
        <f>+'Ark1'!Q1898</f>
        <v>0</v>
      </c>
      <c r="H367" s="267">
        <f>+'Ark1'!R1898</f>
        <v>0</v>
      </c>
      <c r="I367" s="267" t="str">
        <f>IF(H367=0,"",'Ark1'!S1898)</f>
        <v/>
      </c>
      <c r="J367" s="254"/>
      <c r="K367" s="50" t="str">
        <f>IF(G367=0,"",100*H367/Måned!$G27)</f>
        <v/>
      </c>
      <c r="L367" s="254"/>
      <c r="M367" s="50" t="str">
        <f>+IF(H367=0,"",'Ark1'!AA1898)</f>
        <v/>
      </c>
      <c r="N367" s="50">
        <f>+IF(I367=0,"",'Ark1'!AB1898)</f>
        <v>0</v>
      </c>
      <c r="O367" s="94" t="str">
        <f>IF(H367=0,"",'Ark1'!U1898)</f>
        <v/>
      </c>
      <c r="P367" s="50" t="str">
        <f>IF(H367=0,"",'Ark1'!W1898)</f>
        <v/>
      </c>
      <c r="Q367" s="254"/>
      <c r="R367" s="50" t="str">
        <f>IF(H367=0,"",'Ark1'!X1898)</f>
        <v/>
      </c>
      <c r="S367" s="50" t="str">
        <f>IF(H367=0,"",'Ark1'!Y1898)</f>
        <v/>
      </c>
      <c r="T367" s="50" t="str">
        <f>IF(H367=0,"",'Ark1'!Z1898)</f>
        <v/>
      </c>
      <c r="U367" s="254"/>
      <c r="V367" s="14" t="str">
        <f t="shared" si="38"/>
        <v/>
      </c>
      <c r="W367" s="11" t="str">
        <f>IF(H367=0,"",'Ark1'!T1898)</f>
        <v/>
      </c>
      <c r="X367" s="50" t="str">
        <f>IF(H367=0,"",'Ark1'!V1898)</f>
        <v/>
      </c>
      <c r="Y367" s="254"/>
    </row>
    <row r="368" spans="1:39" ht="15.6">
      <c r="A368" s="254"/>
      <c r="B368" s="2">
        <f>+'Ark1'!C1899</f>
        <v>2023</v>
      </c>
      <c r="C368" s="2">
        <f>+'Ark1'!J1899</f>
        <v>155</v>
      </c>
      <c r="D368" s="2" t="str">
        <f>VLOOKUP(C368,RNR!$A$1:$B$27,2)</f>
        <v>Målselv</v>
      </c>
      <c r="E368" s="2">
        <f>+'Ark1'!D1899</f>
        <v>6</v>
      </c>
      <c r="F368" s="2" t="s">
        <v>500</v>
      </c>
      <c r="G368" s="3">
        <f>+'Ark1'!Q1899</f>
        <v>0</v>
      </c>
      <c r="H368" s="267">
        <f>+'Ark1'!R1899</f>
        <v>0</v>
      </c>
      <c r="I368" s="267" t="str">
        <f>IF(H368=0,"",'Ark1'!S1899)</f>
        <v/>
      </c>
      <c r="J368" s="254"/>
      <c r="K368" s="50" t="str">
        <f>IF(G368=0,"",100*H368/Måned!$G28)</f>
        <v/>
      </c>
      <c r="L368" s="254"/>
      <c r="M368" s="50" t="str">
        <f>+IF(H368=0,"",'Ark1'!AA1899)</f>
        <v/>
      </c>
      <c r="N368" s="50">
        <f>+IF(I368=0,"",'Ark1'!AB1899)</f>
        <v>0</v>
      </c>
      <c r="O368" s="94" t="str">
        <f>IF(H368=0,"",'Ark1'!U1899)</f>
        <v/>
      </c>
      <c r="P368" s="50" t="str">
        <f>IF(H368=0,"",'Ark1'!W1899)</f>
        <v/>
      </c>
      <c r="Q368" s="254"/>
      <c r="R368" s="50" t="str">
        <f>IF(H368=0,"",'Ark1'!X1899)</f>
        <v/>
      </c>
      <c r="S368" s="50" t="str">
        <f>IF(H368=0,"",'Ark1'!Y1899)</f>
        <v/>
      </c>
      <c r="T368" s="50" t="str">
        <f>IF(H368=0,"",'Ark1'!Z1899)</f>
        <v/>
      </c>
      <c r="U368" s="254"/>
      <c r="V368" s="14" t="str">
        <f t="shared" si="38"/>
        <v/>
      </c>
      <c r="W368" s="11" t="str">
        <f>IF(H368=0,"",'Ark1'!T1899)</f>
        <v/>
      </c>
      <c r="X368" s="50" t="str">
        <f>IF(H368=0,"",'Ark1'!V1899)</f>
        <v/>
      </c>
      <c r="Y368" s="254"/>
    </row>
    <row r="369" spans="1:39" ht="15.6">
      <c r="A369" s="254"/>
      <c r="B369" s="2">
        <f>+'Ark1'!C1900</f>
        <v>2023</v>
      </c>
      <c r="C369" s="2">
        <f>+'Ark1'!J1900</f>
        <v>155</v>
      </c>
      <c r="D369" s="2" t="str">
        <f>VLOOKUP(C369,RNR!$A$1:$B$27,2)</f>
        <v>Målselv</v>
      </c>
      <c r="E369" s="2">
        <f>+'Ark1'!D1900</f>
        <v>7</v>
      </c>
      <c r="F369" s="2" t="s">
        <v>501</v>
      </c>
      <c r="G369" s="3">
        <f>+'Ark1'!Q1900</f>
        <v>0</v>
      </c>
      <c r="H369" s="267">
        <f>+'Ark1'!R1900</f>
        <v>0</v>
      </c>
      <c r="I369" s="267" t="str">
        <f>IF(H369=0,"",'Ark1'!S1900)</f>
        <v/>
      </c>
      <c r="J369" s="254"/>
      <c r="K369" s="50" t="str">
        <f>IF(G369=0,"",100*H369/Måned!$G29)</f>
        <v/>
      </c>
      <c r="L369" s="254"/>
      <c r="M369" s="50" t="str">
        <f>+IF(H369=0,"",'Ark1'!AA1900)</f>
        <v/>
      </c>
      <c r="N369" s="50">
        <f>+IF(I369=0,"",'Ark1'!AB1900)</f>
        <v>0</v>
      </c>
      <c r="O369" s="94" t="str">
        <f>IF(H369=0,"",'Ark1'!U1900)</f>
        <v/>
      </c>
      <c r="P369" s="50" t="str">
        <f>IF(H369=0,"",'Ark1'!W1900)</f>
        <v/>
      </c>
      <c r="Q369" s="254"/>
      <c r="R369" s="50" t="str">
        <f>IF(H369=0,"",'Ark1'!X1900)</f>
        <v/>
      </c>
      <c r="S369" s="50" t="str">
        <f>IF(H369=0,"",'Ark1'!Y1900)</f>
        <v/>
      </c>
      <c r="T369" s="50" t="str">
        <f>IF(H369=0,"",'Ark1'!Z1900)</f>
        <v/>
      </c>
      <c r="U369" s="254"/>
      <c r="V369" s="14" t="str">
        <f t="shared" si="38"/>
        <v/>
      </c>
      <c r="W369" s="11" t="str">
        <f>IF(H369=0,"",'Ark1'!T1900)</f>
        <v/>
      </c>
      <c r="X369" s="50" t="str">
        <f>IF(H369=0,"",'Ark1'!V1900)</f>
        <v/>
      </c>
      <c r="Y369" s="254"/>
    </row>
    <row r="370" spans="1:39" ht="15.6">
      <c r="A370" s="254"/>
      <c r="B370" s="2">
        <f>+'Ark1'!C1901</f>
        <v>2023</v>
      </c>
      <c r="C370" s="2">
        <f>+'Ark1'!J1901</f>
        <v>155</v>
      </c>
      <c r="D370" s="2" t="str">
        <f>VLOOKUP(C370,RNR!$A$1:$B$27,2)</f>
        <v>Målselv</v>
      </c>
      <c r="E370" s="2">
        <f>+'Ark1'!D1901</f>
        <v>8</v>
      </c>
      <c r="F370" s="2" t="s">
        <v>502</v>
      </c>
      <c r="G370" s="3">
        <f>+'Ark1'!Q1901</f>
        <v>0</v>
      </c>
      <c r="H370" s="267">
        <f>+'Ark1'!R1901</f>
        <v>0</v>
      </c>
      <c r="I370" s="267" t="str">
        <f>IF(H370=0,"",'Ark1'!S1901)</f>
        <v/>
      </c>
      <c r="J370" s="254"/>
      <c r="K370" s="50" t="str">
        <f>IF(G370=0,"",100*H370/Måned!$G30)</f>
        <v/>
      </c>
      <c r="L370" s="254"/>
      <c r="M370" s="50" t="str">
        <f>+IF(H370=0,"",'Ark1'!AA1901)</f>
        <v/>
      </c>
      <c r="N370" s="50">
        <f>+IF(I370=0,"",'Ark1'!AB1901)</f>
        <v>0</v>
      </c>
      <c r="O370" s="94" t="str">
        <f>IF(H370=0,"",'Ark1'!U1901)</f>
        <v/>
      </c>
      <c r="P370" s="50" t="str">
        <f>IF(H370=0,"",'Ark1'!W1901)</f>
        <v/>
      </c>
      <c r="Q370" s="254"/>
      <c r="R370" s="50" t="str">
        <f>IF(H370=0,"",'Ark1'!X1901)</f>
        <v/>
      </c>
      <c r="S370" s="50" t="str">
        <f>IF(H370=0,"",'Ark1'!Y1901)</f>
        <v/>
      </c>
      <c r="T370" s="50" t="str">
        <f>IF(H370=0,"",'Ark1'!Z1901)</f>
        <v/>
      </c>
      <c r="U370" s="254"/>
      <c r="V370" s="14" t="str">
        <f t="shared" si="38"/>
        <v/>
      </c>
      <c r="W370" s="11" t="str">
        <f>IF(H370=0,"",'Ark1'!T1901)</f>
        <v/>
      </c>
      <c r="X370" s="50" t="str">
        <f>IF(H370=0,"",'Ark1'!V1901)</f>
        <v/>
      </c>
      <c r="Y370" s="254"/>
    </row>
    <row r="371" spans="1:39" ht="15.6">
      <c r="A371" s="254"/>
      <c r="B371" s="2">
        <f>+'Ark1'!C1902</f>
        <v>2023</v>
      </c>
      <c r="C371" s="2">
        <f>+'Ark1'!J1902</f>
        <v>155</v>
      </c>
      <c r="D371" s="2" t="str">
        <f>VLOOKUP(C371,RNR!$A$1:$B$27,2)</f>
        <v>Målselv</v>
      </c>
      <c r="E371" s="2">
        <f>+'Ark1'!D1902</f>
        <v>9</v>
      </c>
      <c r="F371" s="2" t="s">
        <v>503</v>
      </c>
      <c r="G371" s="3">
        <f>+'Ark1'!Q1902</f>
        <v>0</v>
      </c>
      <c r="H371" s="267">
        <f>+'Ark1'!R1902</f>
        <v>0</v>
      </c>
      <c r="I371" s="267" t="str">
        <f>IF(H371=0,"",'Ark1'!S1902)</f>
        <v/>
      </c>
      <c r="J371" s="254"/>
      <c r="K371" s="50" t="str">
        <f>IF(G371=0,"",100*H371/Måned!$G31)</f>
        <v/>
      </c>
      <c r="L371" s="254"/>
      <c r="M371" s="50" t="str">
        <f>+IF(H371=0,"",'Ark1'!AA1902)</f>
        <v/>
      </c>
      <c r="N371" s="50">
        <f>+IF(I371=0,"",'Ark1'!AB1902)</f>
        <v>0</v>
      </c>
      <c r="O371" s="94" t="str">
        <f>IF(H371=0,"",'Ark1'!U1902)</f>
        <v/>
      </c>
      <c r="P371" s="50" t="str">
        <f>IF(H371=0,"",'Ark1'!W1902)</f>
        <v/>
      </c>
      <c r="Q371" s="254"/>
      <c r="R371" s="50" t="str">
        <f>IF(H371=0,"",'Ark1'!X1902)</f>
        <v/>
      </c>
      <c r="S371" s="50" t="str">
        <f>IF(H371=0,"",'Ark1'!Y1902)</f>
        <v/>
      </c>
      <c r="T371" s="50" t="str">
        <f>IF(H371=0,"",'Ark1'!Z1902)</f>
        <v/>
      </c>
      <c r="U371" s="254"/>
      <c r="V371" s="14" t="str">
        <f t="shared" si="38"/>
        <v/>
      </c>
      <c r="W371" s="11" t="str">
        <f>IF(H371=0,"",'Ark1'!T1902)</f>
        <v/>
      </c>
      <c r="X371" s="50" t="str">
        <f>IF(H371=0,"",'Ark1'!V1902)</f>
        <v/>
      </c>
      <c r="Y371" s="254"/>
      <c r="Z371" s="78"/>
      <c r="AB371" s="50"/>
      <c r="AC371" s="4"/>
      <c r="AK371" s="29"/>
      <c r="AL371" s="11"/>
      <c r="AM371" s="11"/>
    </row>
    <row r="372" spans="1:39" ht="15.6">
      <c r="A372" s="254"/>
      <c r="B372" s="2">
        <f>+'Ark1'!C1903</f>
        <v>2023</v>
      </c>
      <c r="C372" s="2">
        <f>+'Ark1'!J1903</f>
        <v>155</v>
      </c>
      <c r="D372" s="2" t="str">
        <f>VLOOKUP(C372,RNR!$A$1:$B$27,2)</f>
        <v>Målselv</v>
      </c>
      <c r="E372" s="2">
        <f>+'Ark1'!D1903</f>
        <v>10</v>
      </c>
      <c r="F372" s="2" t="s">
        <v>504</v>
      </c>
      <c r="G372" s="3">
        <f>+'Ark1'!Q1903</f>
        <v>0</v>
      </c>
      <c r="H372" s="267">
        <f>+'Ark1'!R1903</f>
        <v>0</v>
      </c>
      <c r="I372" s="267" t="str">
        <f>IF(H372=0,"",'Ark1'!S1903)</f>
        <v/>
      </c>
      <c r="J372" s="254"/>
      <c r="K372" s="50" t="str">
        <f>IF(G372=0,"",100*H372/Måned!$G32)</f>
        <v/>
      </c>
      <c r="L372" s="254"/>
      <c r="M372" s="50" t="str">
        <f>+IF(H372=0,"",'Ark1'!AA1903)</f>
        <v/>
      </c>
      <c r="N372" s="50">
        <f>+IF(I372=0,"",'Ark1'!AB1903)</f>
        <v>0</v>
      </c>
      <c r="O372" s="94" t="str">
        <f>IF(H372=0,"",'Ark1'!U1903)</f>
        <v/>
      </c>
      <c r="P372" s="50" t="str">
        <f>IF(H372=0,"",'Ark1'!W1903)</f>
        <v/>
      </c>
      <c r="Q372" s="254"/>
      <c r="R372" s="50" t="str">
        <f>IF(H372=0,"",'Ark1'!X1903)</f>
        <v/>
      </c>
      <c r="S372" s="50" t="str">
        <f>IF(H372=0,"",'Ark1'!Y1903)</f>
        <v/>
      </c>
      <c r="T372" s="50" t="str">
        <f>IF(H372=0,"",'Ark1'!Z1903)</f>
        <v/>
      </c>
      <c r="U372" s="254"/>
      <c r="V372" s="14" t="str">
        <f t="shared" si="38"/>
        <v/>
      </c>
      <c r="W372" s="11" t="str">
        <f>IF(H372=0,"",'Ark1'!T1903)</f>
        <v/>
      </c>
      <c r="X372" s="50" t="str">
        <f>IF(H372=0,"",'Ark1'!V1903)</f>
        <v/>
      </c>
      <c r="Y372" s="254"/>
    </row>
    <row r="373" spans="1:39" ht="15.6">
      <c r="A373" s="254"/>
      <c r="B373" s="2">
        <f>+'Ark1'!C1904</f>
        <v>2023</v>
      </c>
      <c r="C373" s="2">
        <f>+'Ark1'!J1904</f>
        <v>155</v>
      </c>
      <c r="D373" s="2" t="str">
        <f>VLOOKUP(C373,RNR!$A$1:$B$27,2)</f>
        <v>Målselv</v>
      </c>
      <c r="E373" s="2">
        <f>+'Ark1'!D1904</f>
        <v>11</v>
      </c>
      <c r="F373" s="2" t="s">
        <v>505</v>
      </c>
      <c r="G373" s="3">
        <f>+'Ark1'!Q1904</f>
        <v>0</v>
      </c>
      <c r="H373" s="267">
        <f>+'Ark1'!R1904</f>
        <v>0</v>
      </c>
      <c r="I373" s="267" t="str">
        <f>IF(H373=0,"",'Ark1'!S1904)</f>
        <v/>
      </c>
      <c r="J373" s="254"/>
      <c r="K373" s="50" t="str">
        <f>IF(G373=0,"",100*H373/Måned!$G33)</f>
        <v/>
      </c>
      <c r="L373" s="254"/>
      <c r="M373" s="50" t="str">
        <f>+IF(H373=0,"",'Ark1'!AA1904)</f>
        <v/>
      </c>
      <c r="N373" s="50">
        <f>+IF(I373=0,"",'Ark1'!AB1904)</f>
        <v>0</v>
      </c>
      <c r="O373" s="94" t="str">
        <f>IF(H373=0,"",'Ark1'!U1904)</f>
        <v/>
      </c>
      <c r="P373" s="50" t="str">
        <f>IF(H373=0,"",'Ark1'!W1904)</f>
        <v/>
      </c>
      <c r="Q373" s="254"/>
      <c r="R373" s="50" t="str">
        <f>IF(H373=0,"",'Ark1'!X1904)</f>
        <v/>
      </c>
      <c r="S373" s="50" t="str">
        <f>IF(H373=0,"",'Ark1'!Y1904)</f>
        <v/>
      </c>
      <c r="T373" s="50" t="str">
        <f>IF(H373=0,"",'Ark1'!Z1904)</f>
        <v/>
      </c>
      <c r="U373" s="254"/>
      <c r="V373" s="14" t="str">
        <f t="shared" si="38"/>
        <v/>
      </c>
      <c r="W373" s="11" t="str">
        <f>IF(H373=0,"",'Ark1'!T1904)</f>
        <v/>
      </c>
      <c r="X373" s="50" t="str">
        <f>IF(H373=0,"",'Ark1'!V1904)</f>
        <v/>
      </c>
      <c r="Y373" s="254"/>
    </row>
    <row r="374" spans="1:39" ht="15.6">
      <c r="A374" s="254"/>
      <c r="B374" s="2">
        <f>+'Ark1'!C1905</f>
        <v>2023</v>
      </c>
      <c r="C374" s="2">
        <f>+'Ark1'!J1905</f>
        <v>155</v>
      </c>
      <c r="D374" s="2" t="str">
        <f>VLOOKUP(C374,RNR!$A$1:$B$27,2)</f>
        <v>Målselv</v>
      </c>
      <c r="E374" s="2">
        <f>+'Ark1'!D1905</f>
        <v>12</v>
      </c>
      <c r="F374" s="2" t="s">
        <v>506</v>
      </c>
      <c r="G374" s="3">
        <f>+'Ark1'!Q1905</f>
        <v>0</v>
      </c>
      <c r="H374" s="267">
        <f>+'Ark1'!R1905</f>
        <v>0</v>
      </c>
      <c r="I374" s="267" t="str">
        <f>IF(H374=0,"",'Ark1'!S1905)</f>
        <v/>
      </c>
      <c r="J374" s="254"/>
      <c r="K374" s="50" t="str">
        <f>IF(G374=0,"",100*H374/Måned!$G34)</f>
        <v/>
      </c>
      <c r="L374" s="254"/>
      <c r="M374" s="50" t="str">
        <f>+IF(H374=0,"",'Ark1'!AA1905)</f>
        <v/>
      </c>
      <c r="N374" s="50">
        <f>+IF(I374=0,"",'Ark1'!AB1905)</f>
        <v>0</v>
      </c>
      <c r="O374" s="94" t="str">
        <f>IF(H374=0,"",'Ark1'!U1905)</f>
        <v/>
      </c>
      <c r="P374" s="50" t="str">
        <f>IF(H374=0,"",'Ark1'!W1905)</f>
        <v/>
      </c>
      <c r="Q374" s="254"/>
      <c r="R374" s="50" t="str">
        <f>IF(H374=0,"",'Ark1'!X1905)</f>
        <v/>
      </c>
      <c r="S374" s="50" t="str">
        <f>IF(H374=0,"",'Ark1'!Y1905)</f>
        <v/>
      </c>
      <c r="T374" s="50" t="str">
        <f>IF(H374=0,"",'Ark1'!Z1905)</f>
        <v/>
      </c>
      <c r="U374" s="254"/>
      <c r="V374" s="14" t="str">
        <f t="shared" si="38"/>
        <v/>
      </c>
      <c r="W374" s="11" t="str">
        <f>IF(H374=0,"",'Ark1'!T1905)</f>
        <v/>
      </c>
      <c r="X374" s="50" t="str">
        <f>IF(H374=0,"",'Ark1'!V1905)</f>
        <v/>
      </c>
      <c r="Y374" s="254"/>
    </row>
    <row r="375" spans="1:39">
      <c r="A375" s="254"/>
      <c r="B375" s="254"/>
      <c r="C375" s="254"/>
      <c r="D375" s="254"/>
      <c r="E375" s="254"/>
      <c r="F375" s="254"/>
      <c r="G375" s="254"/>
      <c r="H375" s="287"/>
      <c r="I375" s="287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</row>
    <row r="376" spans="1:39" ht="15.6">
      <c r="A376" s="254"/>
      <c r="B376" s="2">
        <f>+'Ark1'!C1906</f>
        <v>2023</v>
      </c>
      <c r="C376" s="2">
        <f>+'Ark1'!J1906</f>
        <v>160</v>
      </c>
      <c r="D376" s="2" t="str">
        <f>VLOOKUP(C376,RNR!$A$1:$B$27,2)</f>
        <v>Oslo</v>
      </c>
      <c r="E376" s="2">
        <f>+'Ark1'!D1906</f>
        <v>1</v>
      </c>
      <c r="F376" s="2" t="s">
        <v>496</v>
      </c>
      <c r="G376" s="3">
        <f>+'Ark1'!Q1906</f>
        <v>4</v>
      </c>
      <c r="H376" s="267">
        <f>+'Ark1'!R1906</f>
        <v>146</v>
      </c>
      <c r="I376" s="267">
        <f>IF(H376=0,"",'Ark1'!S1906)</f>
        <v>146</v>
      </c>
      <c r="J376" s="254"/>
      <c r="K376" s="50">
        <f>IF(G376=0,"",100*H376/Måned!$G23)</f>
        <v>5.1102555127756384</v>
      </c>
      <c r="L376" s="254"/>
      <c r="M376" s="50">
        <f>+IF(H376=0,"",'Ark1'!AA1906)</f>
        <v>5.1102555127756393</v>
      </c>
      <c r="N376" s="50">
        <f>+IF(I376=0,"",'Ark1'!AB1906)</f>
        <v>5.0085367273291688</v>
      </c>
      <c r="O376" s="94">
        <f>IF(H376=0,"",'Ark1'!U1906)</f>
        <v>61.13698630136988</v>
      </c>
      <c r="P376" s="50">
        <f>IF(H376=0,"",'Ark1'!W1906)</f>
        <v>84.871232876712327</v>
      </c>
      <c r="Q376" s="254"/>
      <c r="R376" s="50">
        <f>IF(H376=0,"",'Ark1'!X1906)</f>
        <v>8.5468728472066058</v>
      </c>
      <c r="S376" s="50">
        <f>IF(H376=0,"",'Ark1'!Y1906)</f>
        <v>1.9111430166130443</v>
      </c>
      <c r="T376" s="50">
        <f>IF(H376=0,"",'Ark1'!Z1906)</f>
        <v>-24.497772435797124</v>
      </c>
      <c r="U376" s="254"/>
      <c r="V376" s="14">
        <f t="shared" si="38"/>
        <v>36.5</v>
      </c>
      <c r="W376" s="11">
        <f>IF(H376=0,"",'Ark1'!T1906)</f>
        <v>2.7808219178082192</v>
      </c>
      <c r="X376" s="50">
        <f>IF(H376=0,"",'Ark1'!V1906)</f>
        <v>91.95149824129183</v>
      </c>
      <c r="Y376" s="254"/>
    </row>
    <row r="377" spans="1:39" ht="15.6">
      <c r="A377" s="254"/>
      <c r="B377" s="2">
        <f>+'Ark1'!C1907</f>
        <v>2023</v>
      </c>
      <c r="C377" s="2">
        <f>+'Ark1'!J1907</f>
        <v>160</v>
      </c>
      <c r="D377" s="2" t="str">
        <f>VLOOKUP(C377,RNR!$A$1:$B$27,2)</f>
        <v>Oslo</v>
      </c>
      <c r="E377" s="2">
        <f>+'Ark1'!D1907</f>
        <v>2</v>
      </c>
      <c r="F377" s="2" t="s">
        <v>497</v>
      </c>
      <c r="G377" s="3">
        <f>+'Ark1'!Q1907</f>
        <v>4</v>
      </c>
      <c r="H377" s="267">
        <f>+'Ark1'!R1907</f>
        <v>28</v>
      </c>
      <c r="I377" s="267">
        <f>IF(H377=0,"",'Ark1'!S1907)</f>
        <v>28</v>
      </c>
      <c r="J377" s="254"/>
      <c r="K377" s="50">
        <f>IF(G377=0,"",100*H377/Måned!$G24)</f>
        <v>1.2802926383173296</v>
      </c>
      <c r="L377" s="254"/>
      <c r="M377" s="50">
        <f>+IF(H377=0,"",'Ark1'!AA1907)</f>
        <v>1.2802926383173299</v>
      </c>
      <c r="N377" s="50">
        <f>+IF(I377=0,"",'Ark1'!AB1907)</f>
        <v>1.1508500774460602</v>
      </c>
      <c r="O377" s="94">
        <f>IF(H377=0,"",'Ark1'!U1907)</f>
        <v>60.785714285714306</v>
      </c>
      <c r="P377" s="50">
        <f>IF(H377=0,"",'Ark1'!W1907)</f>
        <v>76.396428571428615</v>
      </c>
      <c r="Q377" s="254"/>
      <c r="R377" s="50">
        <f>IF(H377=0,"",'Ark1'!X1907)</f>
        <v>9.7128957776635367</v>
      </c>
      <c r="S377" s="50">
        <f>IF(H377=0,"",'Ark1'!Y1907)</f>
        <v>2.6098322723493301</v>
      </c>
      <c r="T377" s="50">
        <f>IF(H377=0,"",'Ark1'!Z1907)</f>
        <v>-32.097796082256473</v>
      </c>
      <c r="U377" s="254"/>
      <c r="V377" s="14">
        <f t="shared" ref="V377:V389" si="39">+(IF(H377=0,"",I377/G377))</f>
        <v>7</v>
      </c>
      <c r="W377" s="11">
        <f>IF(H377=0,"",'Ark1'!T1907)</f>
        <v>3.3928571428571446</v>
      </c>
      <c r="X377" s="50">
        <f>IF(H377=0,"",'Ark1'!V1907)</f>
        <v>82.769695093638788</v>
      </c>
      <c r="Y377" s="254"/>
    </row>
    <row r="378" spans="1:39" ht="15.6">
      <c r="A378" s="254"/>
      <c r="B378" s="2">
        <f>+'Ark1'!C1908</f>
        <v>2023</v>
      </c>
      <c r="C378" s="2">
        <f>+'Ark1'!J1908</f>
        <v>160</v>
      </c>
      <c r="D378" s="2" t="str">
        <f>VLOOKUP(C378,RNR!$A$1:$B$27,2)</f>
        <v>Oslo</v>
      </c>
      <c r="E378" s="2">
        <f>+'Ark1'!D1908</f>
        <v>3</v>
      </c>
      <c r="F378" s="2" t="s">
        <v>498</v>
      </c>
      <c r="G378" s="3">
        <f>+'Ark1'!Q1908</f>
        <v>5</v>
      </c>
      <c r="H378" s="267">
        <f>+'Ark1'!R1908</f>
        <v>191</v>
      </c>
      <c r="I378" s="267">
        <f>IF(H378=0,"",'Ark1'!S1908)</f>
        <v>191</v>
      </c>
      <c r="J378" s="254"/>
      <c r="K378" s="50">
        <f>IF(G378=0,"",100*H378/Måned!$G25)</f>
        <v>6.7229848644843369</v>
      </c>
      <c r="L378" s="254"/>
      <c r="M378" s="50">
        <f>+IF(H378=0,"",'Ark1'!AA1908)</f>
        <v>6.7229848644843377</v>
      </c>
      <c r="N378" s="50">
        <f>+IF(I378=0,"",'Ark1'!AB1908)</f>
        <v>6.8484202438396098</v>
      </c>
      <c r="O378" s="94">
        <f>IF(H378=0,"",'Ark1'!U1908)</f>
        <v>60.785340314136114</v>
      </c>
      <c r="P378" s="50">
        <f>IF(H378=0,"",'Ark1'!W1908)</f>
        <v>87.824607329842991</v>
      </c>
      <c r="Q378" s="254"/>
      <c r="R378" s="50">
        <f>IF(H378=0,"",'Ark1'!X1908)</f>
        <v>9.421984524773368</v>
      </c>
      <c r="S378" s="50">
        <f>IF(H378=0,"",'Ark1'!Y1908)</f>
        <v>1.9037012074712112</v>
      </c>
      <c r="T378" s="50">
        <f>IF(H378=0,"",'Ark1'!Z1908)</f>
        <v>-26.357786170221157</v>
      </c>
      <c r="U378" s="254"/>
      <c r="V378" s="14">
        <f t="shared" si="39"/>
        <v>38.200000000000003</v>
      </c>
      <c r="W378" s="11">
        <f>IF(H378=0,"",'Ark1'!T1908)</f>
        <v>3.5916230366492141</v>
      </c>
      <c r="X378" s="50">
        <f>IF(H378=0,"",'Ark1'!V1908)</f>
        <v>95.151253878486401</v>
      </c>
      <c r="Y378" s="254"/>
    </row>
    <row r="379" spans="1:39" ht="15.6">
      <c r="A379" s="254"/>
      <c r="B379" s="2">
        <f>+'Ark1'!C1909</f>
        <v>2023</v>
      </c>
      <c r="C379" s="2">
        <f>+'Ark1'!J1909</f>
        <v>160</v>
      </c>
      <c r="D379" s="2" t="str">
        <f>VLOOKUP(C379,RNR!$A$1:$B$27,2)</f>
        <v>Oslo</v>
      </c>
      <c r="E379" s="2">
        <f>+'Ark1'!D1909</f>
        <v>4</v>
      </c>
      <c r="F379" s="2" t="s">
        <v>499</v>
      </c>
      <c r="G379" s="3">
        <f>+'Ark1'!Q1909</f>
        <v>2</v>
      </c>
      <c r="H379" s="267">
        <f>+'Ark1'!R1909</f>
        <v>11</v>
      </c>
      <c r="I379" s="267">
        <f>IF(H379=0,"",'Ark1'!S1909)</f>
        <v>11</v>
      </c>
      <c r="J379" s="254"/>
      <c r="K379" s="50">
        <f>IF(G379=0,"",100*H379/Måned!$G26)</f>
        <v>0.62287655719139301</v>
      </c>
      <c r="L379" s="254"/>
      <c r="M379" s="50">
        <f>+IF(H379=0,"",'Ark1'!AA1909)</f>
        <v>0.62287655719139301</v>
      </c>
      <c r="N379" s="50">
        <f>+IF(I379=0,"",'Ark1'!AB1909)</f>
        <v>0.60163142497419919</v>
      </c>
      <c r="O379" s="94">
        <f>IF(H379=0,"",'Ark1'!U1909)</f>
        <v>60.090909090909101</v>
      </c>
      <c r="P379" s="50">
        <f>IF(H379=0,"",'Ark1'!W1909)</f>
        <v>83.363636363636346</v>
      </c>
      <c r="Q379" s="254"/>
      <c r="R379" s="50">
        <f>IF(H379=0,"",'Ark1'!X1909)</f>
        <v>7.3994192311747824</v>
      </c>
      <c r="S379" s="50">
        <f>IF(H379=0,"",'Ark1'!Y1909)</f>
        <v>1.9750509983999784</v>
      </c>
      <c r="T379" s="50">
        <f>IF(H379=0,"",'Ark1'!Z1909)</f>
        <v>-74.002364690897949</v>
      </c>
      <c r="U379" s="254"/>
      <c r="V379" s="14">
        <f t="shared" si="39"/>
        <v>5.5</v>
      </c>
      <c r="W379" s="11">
        <f>IF(H379=0,"",'Ark1'!T1909)</f>
        <v>6.3636363636363633</v>
      </c>
      <c r="X379" s="50">
        <f>IF(H379=0,"",'Ark1'!V1909)</f>
        <v>90.318132571653734</v>
      </c>
      <c r="Y379" s="254"/>
    </row>
    <row r="380" spans="1:39" ht="15.6">
      <c r="A380" s="254"/>
      <c r="B380" s="2">
        <f>+'Ark1'!C1910</f>
        <v>2023</v>
      </c>
      <c r="C380" s="2">
        <f>+'Ark1'!J1910</f>
        <v>160</v>
      </c>
      <c r="D380" s="2" t="str">
        <f>VLOOKUP(C380,RNR!$A$1:$B$27,2)</f>
        <v>Oslo</v>
      </c>
      <c r="E380" s="2">
        <f>+'Ark1'!D1910</f>
        <v>5</v>
      </c>
      <c r="F380" s="2" t="s">
        <v>382</v>
      </c>
      <c r="G380" s="3">
        <f>+'Ark1'!Q1910</f>
        <v>6</v>
      </c>
      <c r="H380" s="267">
        <f>+'Ark1'!R1910</f>
        <v>103</v>
      </c>
      <c r="I380" s="267">
        <f>IF(H380=0,"",'Ark1'!S1910)</f>
        <v>103</v>
      </c>
      <c r="J380" s="254"/>
      <c r="K380" s="50">
        <f>IF(G380=0,"",100*H380/Måned!$G27)</f>
        <v>4.5434494927216589</v>
      </c>
      <c r="L380" s="254"/>
      <c r="M380" s="50">
        <f>+IF(H380=0,"",'Ark1'!AA1910)</f>
        <v>4.543449492721658</v>
      </c>
      <c r="N380" s="50">
        <f>+IF(I380=0,"",'Ark1'!AB1910)</f>
        <v>4.5065971591221246</v>
      </c>
      <c r="O380" s="94">
        <f>IF(H380=0,"",'Ark1'!U1910)</f>
        <v>61.572815533980567</v>
      </c>
      <c r="P380" s="50">
        <f>IF(H380=0,"",'Ark1'!W1910)</f>
        <v>82.822330097087388</v>
      </c>
      <c r="Q380" s="254"/>
      <c r="R380" s="50">
        <f>IF(H380=0,"",'Ark1'!X1910)</f>
        <v>11.668028943442648</v>
      </c>
      <c r="S380" s="50">
        <f>IF(H380=0,"",'Ark1'!Y1910)</f>
        <v>1.787779127490609</v>
      </c>
      <c r="T380" s="50">
        <f>IF(H380=0,"",'Ark1'!Z1910)</f>
        <v>-38.114616474989745</v>
      </c>
      <c r="U380" s="254"/>
      <c r="V380" s="14">
        <f t="shared" si="39"/>
        <v>17.166666666666668</v>
      </c>
      <c r="W380" s="11">
        <f>IF(H380=0,"",'Ark1'!T1910)</f>
        <v>1.7669902912621365</v>
      </c>
      <c r="X380" s="50">
        <f>IF(H380=0,"",'Ark1'!V1910)</f>
        <v>89.731668577559461</v>
      </c>
      <c r="Y380" s="254"/>
    </row>
    <row r="381" spans="1:39" ht="15.6">
      <c r="A381" s="254"/>
      <c r="B381" s="2">
        <f>+'Ark1'!C1911</f>
        <v>2023</v>
      </c>
      <c r="C381" s="2">
        <f>+'Ark1'!J1911</f>
        <v>160</v>
      </c>
      <c r="D381" s="2" t="str">
        <f>VLOOKUP(C381,RNR!$A$1:$B$27,2)</f>
        <v>Oslo</v>
      </c>
      <c r="E381" s="2">
        <f>+'Ark1'!D1911</f>
        <v>6</v>
      </c>
      <c r="F381" s="2" t="s">
        <v>500</v>
      </c>
      <c r="G381" s="3">
        <f>+'Ark1'!Q1911</f>
        <v>5</v>
      </c>
      <c r="H381" s="267">
        <f>+'Ark1'!R1911</f>
        <v>80</v>
      </c>
      <c r="I381" s="267">
        <f>IF(H381=0,"",'Ark1'!S1911)</f>
        <v>80</v>
      </c>
      <c r="J381" s="254"/>
      <c r="K381" s="50">
        <f>IF(G381=0,"",100*H381/Måned!$G28)</f>
        <v>3.3712600084281501</v>
      </c>
      <c r="L381" s="254"/>
      <c r="M381" s="50">
        <f>+IF(H381=0,"",'Ark1'!AA1911)</f>
        <v>3.3712600084281497</v>
      </c>
      <c r="N381" s="50">
        <f>+IF(I381=0,"",'Ark1'!AB1911)</f>
        <v>3.014366291295719</v>
      </c>
      <c r="O381" s="94">
        <f>IF(H381=0,"",'Ark1'!U1911)</f>
        <v>61.524999999999999</v>
      </c>
      <c r="P381" s="50">
        <f>IF(H381=0,"",'Ark1'!W1911)</f>
        <v>76.690000000000012</v>
      </c>
      <c r="Q381" s="254"/>
      <c r="R381" s="50">
        <f>IF(H381=0,"",'Ark1'!X1911)</f>
        <v>11.283346134901659</v>
      </c>
      <c r="S381" s="50">
        <f>IF(H381=0,"",'Ark1'!Y1911)</f>
        <v>2.2134531845060881</v>
      </c>
      <c r="T381" s="50">
        <f>IF(H381=0,"",'Ark1'!Z1911)</f>
        <v>-41.99572958722451</v>
      </c>
      <c r="U381" s="254"/>
      <c r="V381" s="14">
        <f t="shared" si="39"/>
        <v>16</v>
      </c>
      <c r="W381" s="11">
        <f>IF(H381=0,"",'Ark1'!T1911)</f>
        <v>2.625</v>
      </c>
      <c r="X381" s="50">
        <f>IF(H381=0,"",'Ark1'!V1911)</f>
        <v>83.087757313109392</v>
      </c>
      <c r="Y381" s="254"/>
    </row>
    <row r="382" spans="1:39" ht="15.6">
      <c r="A382" s="254"/>
      <c r="B382" s="2">
        <f>+'Ark1'!C1912</f>
        <v>2023</v>
      </c>
      <c r="C382" s="2">
        <f>+'Ark1'!J1912</f>
        <v>160</v>
      </c>
      <c r="D382" s="2" t="str">
        <f>VLOOKUP(C382,RNR!$A$1:$B$27,2)</f>
        <v>Oslo</v>
      </c>
      <c r="E382" s="2">
        <f>+'Ark1'!D1912</f>
        <v>7</v>
      </c>
      <c r="F382" s="2" t="s">
        <v>501</v>
      </c>
      <c r="G382" s="3">
        <f>+'Ark1'!Q1912</f>
        <v>3</v>
      </c>
      <c r="H382" s="267">
        <f>+'Ark1'!R1912</f>
        <v>43</v>
      </c>
      <c r="I382" s="267">
        <f>IF(H382=0,"",'Ark1'!S1912)</f>
        <v>43</v>
      </c>
      <c r="J382" s="254"/>
      <c r="K382" s="50">
        <f>IF(G382=0,"",100*H382/Måned!$G29)</f>
        <v>2.2360894435777432</v>
      </c>
      <c r="L382" s="254"/>
      <c r="M382" s="50">
        <f>+IF(H382=0,"",'Ark1'!AA1912)</f>
        <v>2.2360894435777432</v>
      </c>
      <c r="N382" s="50">
        <f>+IF(I382=0,"",'Ark1'!AB1912)</f>
        <v>2.0264815695771876</v>
      </c>
      <c r="O382" s="94">
        <f>IF(H382=0,"",'Ark1'!U1912)</f>
        <v>61.255813953488357</v>
      </c>
      <c r="P382" s="50">
        <f>IF(H382=0,"",'Ark1'!W1912)</f>
        <v>78.460465116279053</v>
      </c>
      <c r="Q382" s="254"/>
      <c r="R382" s="50">
        <f>IF(H382=0,"",'Ark1'!X1912)</f>
        <v>11.059251405232285</v>
      </c>
      <c r="S382" s="50">
        <f>IF(H382=0,"",'Ark1'!Y1912)</f>
        <v>2.7710549016055959</v>
      </c>
      <c r="T382" s="50">
        <f>IF(H382=0,"",'Ark1'!Z1912)</f>
        <v>-28.135818240385095</v>
      </c>
      <c r="U382" s="254"/>
      <c r="V382" s="14">
        <f t="shared" si="39"/>
        <v>14.333333333333334</v>
      </c>
      <c r="W382" s="11">
        <f>IF(H382=0,"",'Ark1'!T1912)</f>
        <v>2.8604651162790682</v>
      </c>
      <c r="X382" s="50">
        <f>IF(H382=0,"",'Ark1'!V1912)</f>
        <v>85.005921036055327</v>
      </c>
      <c r="Y382" s="254"/>
    </row>
    <row r="383" spans="1:39" ht="15.6">
      <c r="A383" s="254"/>
      <c r="B383" s="2">
        <f>+'Ark1'!C1913</f>
        <v>2023</v>
      </c>
      <c r="C383" s="2">
        <f>+'Ark1'!J1913</f>
        <v>160</v>
      </c>
      <c r="D383" s="2" t="str">
        <f>VLOOKUP(C383,RNR!$A$1:$B$27,2)</f>
        <v>Oslo</v>
      </c>
      <c r="E383" s="2">
        <f>+'Ark1'!D1913</f>
        <v>8</v>
      </c>
      <c r="F383" s="2" t="s">
        <v>502</v>
      </c>
      <c r="G383" s="3">
        <f>+'Ark1'!Q1913</f>
        <v>4</v>
      </c>
      <c r="H383" s="267">
        <f>+'Ark1'!R1913</f>
        <v>230</v>
      </c>
      <c r="I383" s="267">
        <f>IF(H383=0,"",'Ark1'!S1913)</f>
        <v>230</v>
      </c>
      <c r="J383" s="254"/>
      <c r="K383" s="50">
        <f>IF(G383=0,"",100*H383/Måned!$G30)</f>
        <v>8.7220326128175962</v>
      </c>
      <c r="L383" s="254"/>
      <c r="M383" s="50">
        <f>+IF(H383=0,"",'Ark1'!AA1913)</f>
        <v>8.722032612817598</v>
      </c>
      <c r="N383" s="50">
        <f>+IF(I383=0,"",'Ark1'!AB1913)</f>
        <v>8.7029616830376142</v>
      </c>
      <c r="O383" s="94">
        <f>IF(H383=0,"",'Ark1'!U1913)</f>
        <v>61.734782608695653</v>
      </c>
      <c r="P383" s="50">
        <f>IF(H383=0,"",'Ark1'!W1913)</f>
        <v>84.244782608695644</v>
      </c>
      <c r="Q383" s="254"/>
      <c r="R383" s="50">
        <f>IF(H383=0,"",'Ark1'!X1913)</f>
        <v>7.9948702953643069</v>
      </c>
      <c r="S383" s="50">
        <f>IF(H383=0,"",'Ark1'!Y1913)</f>
        <v>1.9790442787084841</v>
      </c>
      <c r="T383" s="50">
        <f>IF(H383=0,"",'Ark1'!Z1913)</f>
        <v>-8.479231318960105</v>
      </c>
      <c r="U383" s="254"/>
      <c r="V383" s="14">
        <f t="shared" si="39"/>
        <v>57.5</v>
      </c>
      <c r="W383" s="11">
        <f>IF(H383=0,"",'Ark1'!T1913)</f>
        <v>1.691304347826087</v>
      </c>
      <c r="X383" s="50">
        <f>IF(H383=0,"",'Ark1'!V1913)</f>
        <v>91.27278722502237</v>
      </c>
      <c r="Y383" s="254"/>
    </row>
    <row r="384" spans="1:39" ht="15.6">
      <c r="A384" s="254"/>
      <c r="B384" s="2">
        <f>+'Ark1'!C1914</f>
        <v>2023</v>
      </c>
      <c r="C384" s="2">
        <f>+'Ark1'!J1914</f>
        <v>160</v>
      </c>
      <c r="D384" s="2" t="str">
        <f>VLOOKUP(C384,RNR!$A$1:$B$27,2)</f>
        <v>Oslo</v>
      </c>
      <c r="E384" s="2">
        <f>+'Ark1'!D1914</f>
        <v>9</v>
      </c>
      <c r="F384" s="2" t="s">
        <v>503</v>
      </c>
      <c r="G384" s="3">
        <f>+'Ark1'!Q1914</f>
        <v>4</v>
      </c>
      <c r="H384" s="267">
        <f>+'Ark1'!R1914</f>
        <v>36</v>
      </c>
      <c r="I384" s="267">
        <f>IF(H384=0,"",'Ark1'!S1914)</f>
        <v>35</v>
      </c>
      <c r="J384" s="254"/>
      <c r="K384" s="50">
        <f>IF(G384=0,"",100*H384/Måned!$G31)</f>
        <v>1.7142857142857142</v>
      </c>
      <c r="L384" s="254"/>
      <c r="M384" s="50">
        <f>+IF(H384=0,"",'Ark1'!AA1914)</f>
        <v>1.714285714285714</v>
      </c>
      <c r="N384" s="50">
        <f>+IF(I384=0,"",'Ark1'!AB1914)</f>
        <v>1.6346559645356571</v>
      </c>
      <c r="O384" s="94">
        <f>IF(H384=0,"",'Ark1'!U1914)</f>
        <v>61.457142857142848</v>
      </c>
      <c r="P384" s="50">
        <f>IF(H384=0,"",'Ark1'!W1914)</f>
        <v>81.671428571428606</v>
      </c>
      <c r="Q384" s="254"/>
      <c r="R384" s="50">
        <f>IF(H384=0,"",'Ark1'!X1914)</f>
        <v>16.6687315727651</v>
      </c>
      <c r="S384" s="50">
        <f>IF(H384=0,"",'Ark1'!Y1914)</f>
        <v>2.3463388763027235</v>
      </c>
      <c r="T384" s="50">
        <f>IF(H384=0,"",'Ark1'!Z1914)</f>
        <v>-33.746359009183735</v>
      </c>
      <c r="U384" s="254"/>
      <c r="V384" s="14">
        <f t="shared" si="39"/>
        <v>8.75</v>
      </c>
      <c r="W384" s="11">
        <f>IF(H384=0,"",'Ark1'!T1914)</f>
        <v>3.1111111111111112</v>
      </c>
      <c r="X384" s="50">
        <f>IF(H384=0,"",'Ark1'!V1914)</f>
        <v>89.614610741371308</v>
      </c>
      <c r="Y384" s="254"/>
    </row>
    <row r="385" spans="1:39" ht="15.6">
      <c r="A385" s="254"/>
      <c r="B385" s="2">
        <f>+'Ark1'!C1915</f>
        <v>2023</v>
      </c>
      <c r="C385" s="2">
        <f>+'Ark1'!J1915</f>
        <v>160</v>
      </c>
      <c r="D385" s="2" t="str">
        <f>VLOOKUP(C385,RNR!$A$1:$B$27,2)</f>
        <v>Oslo</v>
      </c>
      <c r="E385" s="2">
        <f>+'Ark1'!D1915</f>
        <v>10</v>
      </c>
      <c r="F385" s="2" t="s">
        <v>504</v>
      </c>
      <c r="G385" s="3">
        <f>+'Ark1'!Q1915</f>
        <v>5</v>
      </c>
      <c r="H385" s="267">
        <f>+'Ark1'!R1915</f>
        <v>109</v>
      </c>
      <c r="I385" s="267">
        <f>IF(H385=0,"",'Ark1'!S1915)</f>
        <v>109</v>
      </c>
      <c r="J385" s="254"/>
      <c r="K385" s="50">
        <f>IF(G385=0,"",100*H385/Måned!$G32)</f>
        <v>4.1858678955453152</v>
      </c>
      <c r="L385" s="254"/>
      <c r="M385" s="50">
        <f>+IF(H385=0,"",'Ark1'!AA1915)</f>
        <v>4.1858678955453152</v>
      </c>
      <c r="N385" s="50">
        <f>+IF(I385=0,"",'Ark1'!AB1915)</f>
        <v>4.2422256357740196</v>
      </c>
      <c r="O385" s="94">
        <f>IF(H385=0,"",'Ark1'!U1915)</f>
        <v>60.844036697247695</v>
      </c>
      <c r="P385" s="50">
        <f>IF(H385=0,"",'Ark1'!W1915)</f>
        <v>85.511009174311894</v>
      </c>
      <c r="Q385" s="254"/>
      <c r="R385" s="50">
        <f>IF(H385=0,"",'Ark1'!X1915)</f>
        <v>11.180268820926427</v>
      </c>
      <c r="S385" s="50">
        <f>IF(H385=0,"",'Ark1'!Y1915)</f>
        <v>2.6619104401375995</v>
      </c>
      <c r="T385" s="50">
        <f>IF(H385=0,"",'Ark1'!Z1915)</f>
        <v>-54.314056290303697</v>
      </c>
      <c r="U385" s="254"/>
      <c r="V385" s="14">
        <f t="shared" si="39"/>
        <v>21.8</v>
      </c>
      <c r="W385" s="11">
        <f>IF(H385=0,"",'Ark1'!T1915)</f>
        <v>3.7706422018348622</v>
      </c>
      <c r="X385" s="50">
        <f>IF(H385=0,"",'Ark1'!V1915)</f>
        <v>92.644646992754005</v>
      </c>
      <c r="Y385" s="254"/>
      <c r="Z385" s="78"/>
      <c r="AB385" s="50"/>
      <c r="AC385" s="4"/>
      <c r="AK385" s="29"/>
      <c r="AL385" s="11"/>
      <c r="AM385" s="11"/>
    </row>
    <row r="386" spans="1:39" ht="15.6">
      <c r="A386" s="254"/>
      <c r="B386" s="2">
        <f>+'Ark1'!C1916</f>
        <v>2023</v>
      </c>
      <c r="C386" s="2">
        <f>+'Ark1'!J1916</f>
        <v>160</v>
      </c>
      <c r="D386" s="2" t="str">
        <f>VLOOKUP(C386,RNR!$A$1:$B$27,2)</f>
        <v>Oslo</v>
      </c>
      <c r="E386" s="2">
        <f>+'Ark1'!D1916</f>
        <v>11</v>
      </c>
      <c r="F386" s="2" t="s">
        <v>505</v>
      </c>
      <c r="G386" s="3">
        <f>+'Ark1'!Q1916</f>
        <v>4</v>
      </c>
      <c r="H386" s="267">
        <f>+'Ark1'!R1916</f>
        <v>98</v>
      </c>
      <c r="I386" s="267">
        <f>IF(H386=0,"",'Ark1'!S1916)</f>
        <v>98</v>
      </c>
      <c r="J386" s="254"/>
      <c r="K386" s="50">
        <f>IF(G386=0,"",100*H386/Måned!$G33)</f>
        <v>3.3676975945017182</v>
      </c>
      <c r="L386" s="254"/>
      <c r="M386" s="50">
        <f>+IF(H386=0,"",'Ark1'!AA1916)</f>
        <v>3.3676975945017191</v>
      </c>
      <c r="N386" s="50">
        <f>+IF(I386=0,"",'Ark1'!AB1916)</f>
        <v>3.4580360038923104</v>
      </c>
      <c r="O386" s="94">
        <f>IF(H386=0,"",'Ark1'!U1916)</f>
        <v>60.469387755102019</v>
      </c>
      <c r="P386" s="50">
        <f>IF(H386=0,"",'Ark1'!W1916)</f>
        <v>87.029591836734681</v>
      </c>
      <c r="Q386" s="254"/>
      <c r="R386" s="50">
        <f>IF(H386=0,"",'Ark1'!X1916)</f>
        <v>9.0648931371805563</v>
      </c>
      <c r="S386" s="50">
        <f>IF(H386=0,"",'Ark1'!Y1916)</f>
        <v>2.395591536307859</v>
      </c>
      <c r="T386" s="50">
        <f>IF(H386=0,"",'Ark1'!Z1916)</f>
        <v>-35.874466401642941</v>
      </c>
      <c r="U386" s="254"/>
      <c r="V386" s="14">
        <f t="shared" si="39"/>
        <v>24.5</v>
      </c>
      <c r="W386" s="11">
        <f>IF(H386=0,"",'Ark1'!T1916)</f>
        <v>4.4795918367346941</v>
      </c>
      <c r="X386" s="50">
        <f>IF(H386=0,"",'Ark1'!V1916)</f>
        <v>94.289915316072253</v>
      </c>
      <c r="Y386" s="254"/>
    </row>
    <row r="387" spans="1:39" ht="15.6">
      <c r="A387" s="254"/>
      <c r="B387" s="2">
        <f>+'Ark1'!C1917</f>
        <v>2023</v>
      </c>
      <c r="C387" s="2">
        <f>+'Ark1'!J1917</f>
        <v>160</v>
      </c>
      <c r="D387" s="2" t="str">
        <f>VLOOKUP(C387,RNR!$A$1:$B$27,2)</f>
        <v>Oslo</v>
      </c>
      <c r="E387" s="2">
        <f>+'Ark1'!D1917</f>
        <v>12</v>
      </c>
      <c r="F387" s="2" t="s">
        <v>506</v>
      </c>
      <c r="G387" s="3">
        <f>+'Ark1'!Q1917</f>
        <v>5</v>
      </c>
      <c r="H387" s="267">
        <f>+'Ark1'!R1917</f>
        <v>132</v>
      </c>
      <c r="I387" s="267">
        <f>IF(H387=0,"",'Ark1'!S1917)</f>
        <v>132</v>
      </c>
      <c r="J387" s="254"/>
      <c r="K387" s="50">
        <f>IF(G387=0,"",100*H387/Måned!$G34)</f>
        <v>7.0891514500537056</v>
      </c>
      <c r="L387" s="254"/>
      <c r="M387" s="50">
        <f>+IF(H387=0,"",'Ark1'!AA1917)</f>
        <v>7.0891514500537047</v>
      </c>
      <c r="N387" s="50">
        <f>+IF(I387=0,"",'Ark1'!AB1917)</f>
        <v>7.3112731542762113</v>
      </c>
      <c r="O387" s="94">
        <f>IF(H387=0,"",'Ark1'!U1917)</f>
        <v>61.318181818181827</v>
      </c>
      <c r="P387" s="50">
        <f>IF(H387=0,"",'Ark1'!W1917)</f>
        <v>84.526515151515113</v>
      </c>
      <c r="Q387" s="254"/>
      <c r="R387" s="50">
        <f>IF(H387=0,"",'Ark1'!X1917)</f>
        <v>9.7279498902882757</v>
      </c>
      <c r="S387" s="50">
        <f>IF(H387=0,"",'Ark1'!Y1917)</f>
        <v>2.2807434387955023</v>
      </c>
      <c r="T387" s="50">
        <f>IF(H387=0,"",'Ark1'!Z1917)</f>
        <v>-11.333222238870681</v>
      </c>
      <c r="U387" s="254"/>
      <c r="V387" s="14">
        <f t="shared" si="39"/>
        <v>26.4</v>
      </c>
      <c r="W387" s="11">
        <f>IF(H387=0,"",'Ark1'!T1917)</f>
        <v>2.393939393939394</v>
      </c>
      <c r="X387" s="50">
        <f>IF(H387=0,"",'Ark1'!V1917)</f>
        <v>91.578022916051097</v>
      </c>
      <c r="Y387" s="254"/>
    </row>
    <row r="388" spans="1:39">
      <c r="A388" s="254"/>
      <c r="B388" s="254"/>
      <c r="C388" s="254"/>
      <c r="D388" s="254"/>
      <c r="E388" s="254"/>
      <c r="F388" s="254"/>
      <c r="G388" s="254"/>
      <c r="H388" s="287"/>
      <c r="I388" s="287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</row>
    <row r="389" spans="1:39" ht="15.6">
      <c r="A389" s="254"/>
      <c r="B389" s="2">
        <f>+'Ark1'!C1918</f>
        <v>2023</v>
      </c>
      <c r="C389" s="2">
        <f>+'Ark1'!J1918</f>
        <v>171</v>
      </c>
      <c r="D389" s="2" t="str">
        <f>VLOOKUP(C389,RNR!$A$1:$B$27,2)</f>
        <v>Prima</v>
      </c>
      <c r="E389" s="2">
        <f>+'Ark1'!D1918</f>
        <v>1</v>
      </c>
      <c r="F389" s="2" t="s">
        <v>496</v>
      </c>
      <c r="G389" s="3">
        <f>+'Ark1'!Q1918</f>
        <v>3</v>
      </c>
      <c r="H389" s="267">
        <f>+'Ark1'!R1918</f>
        <v>4</v>
      </c>
      <c r="I389" s="267">
        <f>IF(H389=0,"",'Ark1'!S1918)</f>
        <v>4</v>
      </c>
      <c r="J389" s="254"/>
      <c r="K389" s="50">
        <f>IF(G389=0,"",100*H389/Måned!$G23)</f>
        <v>0.14000700035001751</v>
      </c>
      <c r="L389" s="254"/>
      <c r="M389" s="50">
        <f>+IF(H389=0,"",'Ark1'!AA1918)</f>
        <v>0.14000700035001756</v>
      </c>
      <c r="N389" s="50">
        <f>+IF(I389=0,"",'Ark1'!AB1918)</f>
        <v>0.12235167436265564</v>
      </c>
      <c r="O389" s="94">
        <f>IF(H389=0,"",'Ark1'!U1918)</f>
        <v>64</v>
      </c>
      <c r="P389" s="50">
        <f>IF(H389=0,"",'Ark1'!W1918)</f>
        <v>75.675000000000011</v>
      </c>
      <c r="Q389" s="254"/>
      <c r="R389" s="50">
        <f>IF(H389=0,"",'Ark1'!X1918)</f>
        <v>18.466371462742703</v>
      </c>
      <c r="S389" s="50">
        <f>IF(H389=0,"",'Ark1'!Y1918)</f>
        <v>1.8708286933869704</v>
      </c>
      <c r="T389" s="50">
        <f>IF(H389=0,"",'Ark1'!Z1918)</f>
        <v>-76.054888697729197</v>
      </c>
      <c r="U389" s="254"/>
      <c r="V389" s="14">
        <f t="shared" si="39"/>
        <v>1.3333333333333333</v>
      </c>
      <c r="W389" s="11">
        <f>IF(H389=0,"",'Ark1'!T1918)</f>
        <v>0</v>
      </c>
      <c r="X389" s="50">
        <f>IF(H389=0,"",'Ark1'!V1918)</f>
        <v>81.988082340195021</v>
      </c>
      <c r="Y389" s="254"/>
    </row>
    <row r="390" spans="1:39" ht="15.6">
      <c r="A390" s="254"/>
      <c r="B390" s="2">
        <f>+'Ark1'!C1919</f>
        <v>2023</v>
      </c>
      <c r="C390" s="2">
        <f>+'Ark1'!J1919</f>
        <v>171</v>
      </c>
      <c r="D390" s="2" t="str">
        <f>VLOOKUP(C390,RNR!$A$1:$B$27,2)</f>
        <v>Prima</v>
      </c>
      <c r="E390" s="2">
        <f>+'Ark1'!D1919</f>
        <v>2</v>
      </c>
      <c r="F390" s="2" t="s">
        <v>497</v>
      </c>
      <c r="G390" s="3">
        <f>+'Ark1'!Q1919</f>
        <v>2</v>
      </c>
      <c r="H390" s="267">
        <f>+'Ark1'!R1919</f>
        <v>5</v>
      </c>
      <c r="I390" s="267">
        <f>IF(H390=0,"",'Ark1'!S1919)</f>
        <v>5</v>
      </c>
      <c r="J390" s="254"/>
      <c r="K390" s="50">
        <f>IF(G390=0,"",100*H390/Måned!$G24)</f>
        <v>0.22862368541380887</v>
      </c>
      <c r="L390" s="254"/>
      <c r="M390" s="50">
        <f>+IF(H390=0,"",'Ark1'!AA1919)</f>
        <v>0.22862368541380887</v>
      </c>
      <c r="N390" s="50">
        <f>+IF(I390=0,"",'Ark1'!AB1919)</f>
        <v>0.26184784848440817</v>
      </c>
      <c r="O390" s="94">
        <f>IF(H390=0,"",'Ark1'!U1919)</f>
        <v>60.6</v>
      </c>
      <c r="P390" s="50">
        <f>IF(H390=0,"",'Ark1'!W1919)</f>
        <v>97.34</v>
      </c>
      <c r="Q390" s="254"/>
      <c r="R390" s="50">
        <f>IF(H390=0,"",'Ark1'!X1919)</f>
        <v>5.9607382093160552</v>
      </c>
      <c r="S390" s="50">
        <f>IF(H390=0,"",'Ark1'!Y1919)</f>
        <v>1.0198039027186283</v>
      </c>
      <c r="T390" s="50">
        <f>IF(H390=0,"",'Ark1'!Z1919)</f>
        <v>-11.252250285441727</v>
      </c>
      <c r="U390" s="254"/>
      <c r="V390" s="14">
        <f t="shared" ref="V390:V402" si="40">+(IF(H390=0,"",I390/G390))</f>
        <v>2.5</v>
      </c>
      <c r="W390" s="11">
        <f>IF(H390=0,"",'Ark1'!T1919)</f>
        <v>2.8</v>
      </c>
      <c r="X390" s="50">
        <f>IF(H390=0,"",'Ark1'!V1919)</f>
        <v>105.46045503791981</v>
      </c>
      <c r="Y390" s="254"/>
    </row>
    <row r="391" spans="1:39" ht="15.6">
      <c r="A391" s="254"/>
      <c r="B391" s="2">
        <f>+'Ark1'!C1920</f>
        <v>2023</v>
      </c>
      <c r="C391" s="2">
        <f>+'Ark1'!J1920</f>
        <v>171</v>
      </c>
      <c r="D391" s="2" t="str">
        <f>VLOOKUP(C391,RNR!$A$1:$B$27,2)</f>
        <v>Prima</v>
      </c>
      <c r="E391" s="2">
        <f>+'Ark1'!D1920</f>
        <v>3</v>
      </c>
      <c r="F391" s="2" t="s">
        <v>498</v>
      </c>
      <c r="G391" s="3">
        <f>+'Ark1'!Q1920</f>
        <v>3</v>
      </c>
      <c r="H391" s="267">
        <f>+'Ark1'!R1920</f>
        <v>8</v>
      </c>
      <c r="I391" s="267">
        <f>IF(H391=0,"",'Ark1'!S1920)</f>
        <v>8</v>
      </c>
      <c r="J391" s="254"/>
      <c r="K391" s="50">
        <f>IF(G391=0,"",100*H391/Måned!$G25)</f>
        <v>0.28159098908834918</v>
      </c>
      <c r="L391" s="254"/>
      <c r="M391" s="50">
        <f>+IF(H391=0,"",'Ark1'!AA1920)</f>
        <v>0.28159098908834923</v>
      </c>
      <c r="N391" s="50">
        <f>+IF(I391=0,"",'Ark1'!AB1920)</f>
        <v>0.27717025863916722</v>
      </c>
      <c r="O391" s="94">
        <f>IF(H391=0,"",'Ark1'!U1920)</f>
        <v>62.625</v>
      </c>
      <c r="P391" s="50">
        <f>IF(H391=0,"",'Ark1'!W1920)</f>
        <v>84.862500000000011</v>
      </c>
      <c r="Q391" s="254"/>
      <c r="R391" s="50">
        <f>IF(H391=0,"",'Ark1'!X1920)</f>
        <v>10.005115878889063</v>
      </c>
      <c r="S391" s="50">
        <f>IF(H391=0,"",'Ark1'!Y1920)</f>
        <v>1.4086784586980801</v>
      </c>
      <c r="T391" s="50">
        <f>IF(H391=0,"",'Ark1'!Z1920)</f>
        <v>-22.449726636345432</v>
      </c>
      <c r="U391" s="254"/>
      <c r="V391" s="14">
        <f t="shared" si="40"/>
        <v>2.6666666666666665</v>
      </c>
      <c r="W391" s="11">
        <f>IF(H391=0,"",'Ark1'!T1920)</f>
        <v>0</v>
      </c>
      <c r="X391" s="50">
        <f>IF(H391=0,"",'Ark1'!V1920)</f>
        <v>91.942036836403005</v>
      </c>
      <c r="Y391" s="254"/>
    </row>
    <row r="392" spans="1:39" ht="15.6">
      <c r="A392" s="254"/>
      <c r="B392" s="2">
        <f>+'Ark1'!C1921</f>
        <v>2023</v>
      </c>
      <c r="C392" s="2">
        <f>+'Ark1'!J1921</f>
        <v>171</v>
      </c>
      <c r="D392" s="2" t="str">
        <f>VLOOKUP(C392,RNR!$A$1:$B$27,2)</f>
        <v>Prima</v>
      </c>
      <c r="E392" s="2">
        <f>+'Ark1'!D1921</f>
        <v>4</v>
      </c>
      <c r="F392" s="2" t="s">
        <v>499</v>
      </c>
      <c r="G392" s="3">
        <f>+'Ark1'!Q1921</f>
        <v>2</v>
      </c>
      <c r="H392" s="267">
        <f>+'Ark1'!R1921</f>
        <v>42</v>
      </c>
      <c r="I392" s="267">
        <f>IF(H392=0,"",'Ark1'!S1921)</f>
        <v>42</v>
      </c>
      <c r="J392" s="254"/>
      <c r="K392" s="50">
        <f>IF(G392=0,"",100*H392/Måned!$G26)</f>
        <v>2.378255945639864</v>
      </c>
      <c r="L392" s="254"/>
      <c r="M392" s="50">
        <f>+IF(H392=0,"",'Ark1'!AA1921)</f>
        <v>2.378255945639864</v>
      </c>
      <c r="N392" s="50">
        <f>+IF(I392=0,"",'Ark1'!AB1921)</f>
        <v>2.6314321911521481</v>
      </c>
      <c r="O392" s="94">
        <f>IF(H392=0,"",'Ark1'!U1921)</f>
        <v>60.904761904761877</v>
      </c>
      <c r="P392" s="50">
        <f>IF(H392=0,"",'Ark1'!W1921)</f>
        <v>95.495238095238108</v>
      </c>
      <c r="Q392" s="254"/>
      <c r="R392" s="50">
        <f>IF(H392=0,"",'Ark1'!X1921)</f>
        <v>9.3551094361510003</v>
      </c>
      <c r="S392" s="50">
        <f>IF(H392=0,"",'Ark1'!Y1921)</f>
        <v>1.9857770916184181</v>
      </c>
      <c r="T392" s="50">
        <f>IF(H392=0,"",'Ark1'!Z1921)</f>
        <v>-59.77885865872981</v>
      </c>
      <c r="U392" s="254"/>
      <c r="V392" s="14">
        <f t="shared" si="40"/>
        <v>21</v>
      </c>
      <c r="W392" s="11">
        <f>IF(H392=0,"",'Ark1'!T1921)</f>
        <v>3.3333333333333344</v>
      </c>
      <c r="X392" s="50">
        <f>IF(H392=0,"",'Ark1'!V1921)</f>
        <v>103.46179641954288</v>
      </c>
      <c r="Y392" s="254"/>
    </row>
    <row r="393" spans="1:39" ht="15.6">
      <c r="A393" s="254"/>
      <c r="B393" s="2">
        <f>+'Ark1'!C1922</f>
        <v>2023</v>
      </c>
      <c r="C393" s="2">
        <f>+'Ark1'!J1922</f>
        <v>171</v>
      </c>
      <c r="D393" s="2" t="str">
        <f>VLOOKUP(C393,RNR!$A$1:$B$27,2)</f>
        <v>Prima</v>
      </c>
      <c r="E393" s="2">
        <f>+'Ark1'!D1922</f>
        <v>5</v>
      </c>
      <c r="F393" s="2" t="s">
        <v>382</v>
      </c>
      <c r="G393" s="3">
        <f>+'Ark1'!Q1922</f>
        <v>1</v>
      </c>
      <c r="H393" s="267">
        <f>+'Ark1'!R1922</f>
        <v>10</v>
      </c>
      <c r="I393" s="267">
        <f>IF(H393=0,"",'Ark1'!S1922)</f>
        <v>10</v>
      </c>
      <c r="J393" s="254"/>
      <c r="K393" s="50">
        <f>IF(G393=0,"",100*H393/Måned!$G27)</f>
        <v>0.4411116012351125</v>
      </c>
      <c r="L393" s="254"/>
      <c r="M393" s="50">
        <f>+IF(H393=0,"",'Ark1'!AA1922)</f>
        <v>0.44111160123511256</v>
      </c>
      <c r="N393" s="50">
        <f>+IF(I393=0,"",'Ark1'!AB1922)</f>
        <v>0.28410891863221999</v>
      </c>
      <c r="O393" s="94">
        <f>IF(H393=0,"",'Ark1'!U1922)</f>
        <v>63.8</v>
      </c>
      <c r="P393" s="50">
        <f>IF(H393=0,"",'Ark1'!W1922)</f>
        <v>53.78</v>
      </c>
      <c r="Q393" s="254"/>
      <c r="R393" s="50">
        <f>IF(H393=0,"",'Ark1'!X1922)</f>
        <v>6.544738344655272</v>
      </c>
      <c r="S393" s="50">
        <f>IF(H393=0,"",'Ark1'!Y1922)</f>
        <v>1.326649916142379</v>
      </c>
      <c r="T393" s="50">
        <f>IF(H393=0,"",'Ark1'!Z1922)</f>
        <v>-78.018315653417915</v>
      </c>
      <c r="U393" s="254"/>
      <c r="V393" s="14">
        <f t="shared" si="40"/>
        <v>10</v>
      </c>
      <c r="W393" s="11">
        <f>IF(H393=0,"",'Ark1'!T1922)</f>
        <v>0</v>
      </c>
      <c r="X393" s="50">
        <f>IF(H393=0,"",'Ark1'!V1922)</f>
        <v>58.266522210184192</v>
      </c>
      <c r="Y393" s="254"/>
    </row>
    <row r="394" spans="1:39" ht="15.6">
      <c r="A394" s="254"/>
      <c r="B394" s="2">
        <f>+'Ark1'!C1923</f>
        <v>2023</v>
      </c>
      <c r="C394" s="2">
        <f>+'Ark1'!J1923</f>
        <v>171</v>
      </c>
      <c r="D394" s="2" t="str">
        <f>VLOOKUP(C394,RNR!$A$1:$B$27,2)</f>
        <v>Prima</v>
      </c>
      <c r="E394" s="2">
        <f>+'Ark1'!D1923</f>
        <v>6</v>
      </c>
      <c r="F394" s="2" t="s">
        <v>500</v>
      </c>
      <c r="G394" s="3">
        <f>+'Ark1'!Q1923</f>
        <v>5</v>
      </c>
      <c r="H394" s="267">
        <f>+'Ark1'!R1923</f>
        <v>54</v>
      </c>
      <c r="I394" s="267">
        <f>IF(H394=0,"",'Ark1'!S1923)</f>
        <v>54</v>
      </c>
      <c r="J394" s="254"/>
      <c r="K394" s="50">
        <f>IF(G394=0,"",100*H394/Måned!$G28)</f>
        <v>2.2756005056890012</v>
      </c>
      <c r="L394" s="254"/>
      <c r="M394" s="50">
        <f>+IF(H394=0,"",'Ark1'!AA1923)</f>
        <v>2.2756005056890003</v>
      </c>
      <c r="N394" s="50">
        <f>+IF(I394=0,"",'Ark1'!AB1923)</f>
        <v>2.3772183243912504</v>
      </c>
      <c r="O394" s="94">
        <f>IF(H394=0,"",'Ark1'!U1923)</f>
        <v>60.703703703703702</v>
      </c>
      <c r="P394" s="50">
        <f>IF(H394=0,"",'Ark1'!W1923)</f>
        <v>89.59999999999998</v>
      </c>
      <c r="Q394" s="254"/>
      <c r="R394" s="50">
        <f>IF(H394=0,"",'Ark1'!X1923)</f>
        <v>5.9929279309190999</v>
      </c>
      <c r="S394" s="50">
        <f>IF(H394=0,"",'Ark1'!Y1923)</f>
        <v>1.9591157267316344</v>
      </c>
      <c r="T394" s="50">
        <f>IF(H394=0,"",'Ark1'!Z1923)</f>
        <v>-19.810559150628681</v>
      </c>
      <c r="U394" s="254"/>
      <c r="V394" s="14">
        <f t="shared" si="40"/>
        <v>10.8</v>
      </c>
      <c r="W394" s="11">
        <f>IF(H394=0,"",'Ark1'!T1923)</f>
        <v>3.6296296296296302</v>
      </c>
      <c r="X394" s="50">
        <f>IF(H394=0,"",'Ark1'!V1923)</f>
        <v>97.074756229685789</v>
      </c>
      <c r="Y394" s="254"/>
    </row>
    <row r="395" spans="1:39" ht="15.6">
      <c r="A395" s="254"/>
      <c r="B395" s="2">
        <f>+'Ark1'!C1924</f>
        <v>2023</v>
      </c>
      <c r="C395" s="2">
        <f>+'Ark1'!J1924</f>
        <v>171</v>
      </c>
      <c r="D395" s="2" t="str">
        <f>VLOOKUP(C395,RNR!$A$1:$B$27,2)</f>
        <v>Prima</v>
      </c>
      <c r="E395" s="2">
        <f>+'Ark1'!D1924</f>
        <v>7</v>
      </c>
      <c r="F395" s="2" t="s">
        <v>501</v>
      </c>
      <c r="G395" s="3">
        <f>+'Ark1'!Q1924</f>
        <v>2</v>
      </c>
      <c r="H395" s="267">
        <f>+'Ark1'!R1924</f>
        <v>3</v>
      </c>
      <c r="I395" s="267">
        <f>IF(H395=0,"",'Ark1'!S1924)</f>
        <v>3</v>
      </c>
      <c r="J395" s="254"/>
      <c r="K395" s="50">
        <f>IF(G395=0,"",100*H395/Måned!$G29)</f>
        <v>0.15600624024960999</v>
      </c>
      <c r="L395" s="254"/>
      <c r="M395" s="50">
        <f>+IF(H395=0,"",'Ark1'!AA1924)</f>
        <v>0.15600624024960999</v>
      </c>
      <c r="N395" s="50">
        <f>+IF(I395=0,"",'Ark1'!AB1924)</f>
        <v>0.17058532389588044</v>
      </c>
      <c r="O395" s="94">
        <f>IF(H395=0,"",'Ark1'!U1924)</f>
        <v>59</v>
      </c>
      <c r="P395" s="50">
        <f>IF(H395=0,"",'Ark1'!W1924)</f>
        <v>94.666666666666686</v>
      </c>
      <c r="Q395" s="254"/>
      <c r="R395" s="50">
        <f>IF(H395=0,"",'Ark1'!X1924)</f>
        <v>9.8932075463702311</v>
      </c>
      <c r="S395" s="50">
        <f>IF(H395=0,"",'Ark1'!Y1924)</f>
        <v>2.1602468994692874</v>
      </c>
      <c r="T395" s="50">
        <f>IF(H395=0,"",'Ark1'!Z1924)</f>
        <v>-72.057669212284196</v>
      </c>
      <c r="U395" s="254"/>
      <c r="V395" s="14">
        <f t="shared" si="40"/>
        <v>1.5</v>
      </c>
      <c r="W395" s="11">
        <f>IF(H395=0,"",'Ark1'!T1924)</f>
        <v>4.6666666666666679</v>
      </c>
      <c r="X395" s="50">
        <f>IF(H395=0,"",'Ark1'!V1924)</f>
        <v>102.56410256410255</v>
      </c>
      <c r="Y395" s="254"/>
    </row>
    <row r="396" spans="1:39" ht="15.6">
      <c r="A396" s="254"/>
      <c r="B396" s="2">
        <f>+'Ark1'!C1925</f>
        <v>2023</v>
      </c>
      <c r="C396" s="2">
        <f>+'Ark1'!J1925</f>
        <v>171</v>
      </c>
      <c r="D396" s="2" t="str">
        <f>VLOOKUP(C396,RNR!$A$1:$B$27,2)</f>
        <v>Prima</v>
      </c>
      <c r="E396" s="2">
        <f>+'Ark1'!D1925</f>
        <v>8</v>
      </c>
      <c r="F396" s="2" t="s">
        <v>502</v>
      </c>
      <c r="G396" s="3">
        <f>+'Ark1'!Q1925</f>
        <v>4</v>
      </c>
      <c r="H396" s="267">
        <f>+'Ark1'!R1925</f>
        <v>10</v>
      </c>
      <c r="I396" s="267">
        <f>IF(H396=0,"",'Ark1'!S1925)</f>
        <v>10</v>
      </c>
      <c r="J396" s="254"/>
      <c r="K396" s="50">
        <f>IF(G396=0,"",100*H396/Måned!$G30)</f>
        <v>0.37921880925293894</v>
      </c>
      <c r="L396" s="254"/>
      <c r="M396" s="50">
        <f>+IF(H396=0,"",'Ark1'!AA1925)</f>
        <v>0.37921880925293888</v>
      </c>
      <c r="N396" s="50">
        <f>+IF(I396=0,"",'Ark1'!AB1925)</f>
        <v>0.38218597441703056</v>
      </c>
      <c r="O396" s="94">
        <f>IF(H396=0,"",'Ark1'!U1925)</f>
        <v>60.6</v>
      </c>
      <c r="P396" s="50">
        <f>IF(H396=0,"",'Ark1'!W1925)</f>
        <v>85.09</v>
      </c>
      <c r="Q396" s="254"/>
      <c r="R396" s="50">
        <f>IF(H396=0,"",'Ark1'!X1925)</f>
        <v>16.216932508954944</v>
      </c>
      <c r="S396" s="50">
        <f>IF(H396=0,"",'Ark1'!Y1925)</f>
        <v>2.9051678092668154</v>
      </c>
      <c r="T396" s="50">
        <f>IF(H396=0,"",'Ark1'!Z1925)</f>
        <v>-81.599713885865313</v>
      </c>
      <c r="U396" s="254"/>
      <c r="V396" s="14">
        <f t="shared" si="40"/>
        <v>2.5</v>
      </c>
      <c r="W396" s="11">
        <f>IF(H396=0,"",'Ark1'!T1925)</f>
        <v>3.9</v>
      </c>
      <c r="X396" s="50">
        <f>IF(H396=0,"",'Ark1'!V1925)</f>
        <v>92.188515709642473</v>
      </c>
      <c r="Y396" s="254"/>
    </row>
    <row r="397" spans="1:39" ht="15.6">
      <c r="A397" s="254"/>
      <c r="B397" s="2">
        <f>+'Ark1'!C1926</f>
        <v>2023</v>
      </c>
      <c r="C397" s="2">
        <f>+'Ark1'!J1926</f>
        <v>171</v>
      </c>
      <c r="D397" s="2" t="str">
        <f>VLOOKUP(C397,RNR!$A$1:$B$27,2)</f>
        <v>Prima</v>
      </c>
      <c r="E397" s="2">
        <f>+'Ark1'!D1926</f>
        <v>9</v>
      </c>
      <c r="F397" s="2" t="s">
        <v>503</v>
      </c>
      <c r="G397" s="3">
        <f>+'Ark1'!Q1926</f>
        <v>2</v>
      </c>
      <c r="H397" s="267">
        <f>+'Ark1'!R1926</f>
        <v>3</v>
      </c>
      <c r="I397" s="267">
        <f>IF(H397=0,"",'Ark1'!S1926)</f>
        <v>3</v>
      </c>
      <c r="J397" s="254"/>
      <c r="K397" s="50">
        <f>IF(G397=0,"",100*H397/Måned!$G31)</f>
        <v>0.14285714285714285</v>
      </c>
      <c r="L397" s="254"/>
      <c r="M397" s="50">
        <f>+IF(H397=0,"",'Ark1'!AA1926)</f>
        <v>0.14285714285714279</v>
      </c>
      <c r="N397" s="50">
        <f>+IF(I397=0,"",'Ark1'!AB1926)</f>
        <v>0.14353634671976559</v>
      </c>
      <c r="O397" s="94">
        <f>IF(H397=0,"",'Ark1'!U1926)</f>
        <v>60.66666666666665</v>
      </c>
      <c r="P397" s="50">
        <f>IF(H397=0,"",'Ark1'!W1926)</f>
        <v>83.666666666666686</v>
      </c>
      <c r="Q397" s="254"/>
      <c r="R397" s="50">
        <f>IF(H397=0,"",'Ark1'!X1926)</f>
        <v>12.62440317621216</v>
      </c>
      <c r="S397" s="50">
        <f>IF(H397=0,"",'Ark1'!Y1926)</f>
        <v>5.4365021434333993</v>
      </c>
      <c r="T397" s="50">
        <f>IF(H397=0,"",'Ark1'!Z1926)</f>
        <v>12.562867878428488</v>
      </c>
      <c r="U397" s="254"/>
      <c r="V397" s="14">
        <f t="shared" si="40"/>
        <v>1.5</v>
      </c>
      <c r="W397" s="11">
        <f>IF(H397=0,"",'Ark1'!T1926)</f>
        <v>3.6666666666666656</v>
      </c>
      <c r="X397" s="50">
        <f>IF(H397=0,"",'Ark1'!V1926)</f>
        <v>90.646442759118813</v>
      </c>
      <c r="Y397" s="254"/>
    </row>
    <row r="398" spans="1:39" ht="15.6">
      <c r="A398" s="254"/>
      <c r="B398" s="2">
        <f>+'Ark1'!C1927</f>
        <v>2023</v>
      </c>
      <c r="C398" s="2">
        <f>+'Ark1'!J1927</f>
        <v>171</v>
      </c>
      <c r="D398" s="2" t="str">
        <f>VLOOKUP(C398,RNR!$A$1:$B$27,2)</f>
        <v>Prima</v>
      </c>
      <c r="E398" s="2">
        <f>+'Ark1'!D1927</f>
        <v>10</v>
      </c>
      <c r="F398" s="2" t="s">
        <v>504</v>
      </c>
      <c r="G398" s="3">
        <f>+'Ark1'!Q1927</f>
        <v>4</v>
      </c>
      <c r="H398" s="267">
        <f>+'Ark1'!R1927</f>
        <v>12</v>
      </c>
      <c r="I398" s="267">
        <f>IF(H398=0,"",'Ark1'!S1927)</f>
        <v>12</v>
      </c>
      <c r="J398" s="254"/>
      <c r="K398" s="50">
        <f>IF(G398=0,"",100*H398/Måned!$G32)</f>
        <v>0.46082949308755761</v>
      </c>
      <c r="L398" s="254"/>
      <c r="M398" s="50">
        <f>+IF(H398=0,"",'Ark1'!AA1927)</f>
        <v>0.46082949308755761</v>
      </c>
      <c r="N398" s="50">
        <f>+IF(I398=0,"",'Ark1'!AB1927)</f>
        <v>0.43775388291517303</v>
      </c>
      <c r="O398" s="94">
        <f>IF(H398=0,"",'Ark1'!U1927)</f>
        <v>60.75</v>
      </c>
      <c r="P398" s="50">
        <f>IF(H398=0,"",'Ark1'!W1927)</f>
        <v>80.150000000000006</v>
      </c>
      <c r="Q398" s="254"/>
      <c r="R398" s="50">
        <f>IF(H398=0,"",'Ark1'!X1927)</f>
        <v>21.326450712671338</v>
      </c>
      <c r="S398" s="50">
        <f>IF(H398=0,"",'Ark1'!Y1927)</f>
        <v>2.2407216099581251</v>
      </c>
      <c r="T398" s="50">
        <f>IF(H398=0,"",'Ark1'!Z1927)</f>
        <v>-44.564409194402558</v>
      </c>
      <c r="U398" s="254"/>
      <c r="V398" s="14">
        <f t="shared" si="40"/>
        <v>3</v>
      </c>
      <c r="W398" s="11">
        <f>IF(H398=0,"",'Ark1'!T1927)</f>
        <v>4.6666666666666679</v>
      </c>
      <c r="X398" s="50">
        <f>IF(H398=0,"",'Ark1'!V1927)</f>
        <v>86.836403033586109</v>
      </c>
      <c r="Y398" s="254"/>
    </row>
    <row r="399" spans="1:39" ht="15.6">
      <c r="A399" s="254"/>
      <c r="B399" s="2">
        <f>+'Ark1'!C1928</f>
        <v>2023</v>
      </c>
      <c r="C399" s="2">
        <f>+'Ark1'!J1928</f>
        <v>171</v>
      </c>
      <c r="D399" s="2" t="str">
        <f>VLOOKUP(C399,RNR!$A$1:$B$27,2)</f>
        <v>Prima</v>
      </c>
      <c r="E399" s="2">
        <f>+'Ark1'!D1928</f>
        <v>11</v>
      </c>
      <c r="F399" s="2" t="s">
        <v>505</v>
      </c>
      <c r="G399" s="3">
        <f>+'Ark1'!Q1928</f>
        <v>5</v>
      </c>
      <c r="H399" s="267">
        <f>+'Ark1'!R1928</f>
        <v>6</v>
      </c>
      <c r="I399" s="267">
        <f>IF(H399=0,"",'Ark1'!S1928)</f>
        <v>6</v>
      </c>
      <c r="J399" s="254"/>
      <c r="K399" s="50">
        <f>IF(G399=0,"",100*H399/Måned!$G33)</f>
        <v>0.20618556701030927</v>
      </c>
      <c r="L399" s="254"/>
      <c r="M399" s="50">
        <f>+IF(H399=0,"",'Ark1'!AA1928)</f>
        <v>0.20618556701030927</v>
      </c>
      <c r="N399" s="50">
        <f>+IF(I399=0,"",'Ark1'!AB1928)</f>
        <v>0.2180100551410962</v>
      </c>
      <c r="O399" s="94">
        <f>IF(H399=0,"",'Ark1'!U1928)</f>
        <v>60.66666666666665</v>
      </c>
      <c r="P399" s="50">
        <f>IF(H399=0,"",'Ark1'!W1928)</f>
        <v>89.616666666666688</v>
      </c>
      <c r="Q399" s="254"/>
      <c r="R399" s="50">
        <f>IF(H399=0,"",'Ark1'!X1928)</f>
        <v>14.087750786488964</v>
      </c>
      <c r="S399" s="50">
        <f>IF(H399=0,"",'Ark1'!Y1928)</f>
        <v>1.4907119849999957</v>
      </c>
      <c r="T399" s="50">
        <f>IF(H399=0,"",'Ark1'!Z1928)</f>
        <v>-85.764014579317049</v>
      </c>
      <c r="U399" s="254"/>
      <c r="V399" s="14">
        <f t="shared" si="40"/>
        <v>1.2</v>
      </c>
      <c r="W399" s="11">
        <f>IF(H399=0,"",'Ark1'!T1928)</f>
        <v>4.6666666666666679</v>
      </c>
      <c r="X399" s="50">
        <f>IF(H399=0,"",'Ark1'!V1928)</f>
        <v>97.0928132899964</v>
      </c>
      <c r="Y399" s="254"/>
      <c r="Z399" s="78"/>
      <c r="AB399" s="50"/>
      <c r="AC399" s="4"/>
      <c r="AK399" s="29"/>
      <c r="AL399" s="11"/>
      <c r="AM399" s="11"/>
    </row>
    <row r="400" spans="1:39" ht="15.6">
      <c r="A400" s="254"/>
      <c r="B400" s="2">
        <f>+'Ark1'!C1929</f>
        <v>2023</v>
      </c>
      <c r="C400" s="2">
        <f>+'Ark1'!J1929</f>
        <v>171</v>
      </c>
      <c r="D400" s="2" t="str">
        <f>VLOOKUP(C400,RNR!$A$1:$B$27,2)</f>
        <v>Prima</v>
      </c>
      <c r="E400" s="2">
        <f>+'Ark1'!D1929</f>
        <v>12</v>
      </c>
      <c r="F400" s="2" t="s">
        <v>506</v>
      </c>
      <c r="G400" s="3">
        <f>+'Ark1'!Q1929</f>
        <v>1</v>
      </c>
      <c r="H400" s="267">
        <f>+'Ark1'!R1929</f>
        <v>2</v>
      </c>
      <c r="I400" s="267">
        <f>IF(H400=0,"",'Ark1'!S1929)</f>
        <v>2</v>
      </c>
      <c r="J400" s="254"/>
      <c r="K400" s="50">
        <f>IF(G400=0,"",100*H400/Måned!$G34)</f>
        <v>0.10741138560687433</v>
      </c>
      <c r="L400" s="254"/>
      <c r="M400" s="50">
        <f>+IF(H400=0,"",'Ark1'!AA1929)</f>
        <v>0.10741138560687438</v>
      </c>
      <c r="N400" s="50">
        <f>+IF(I400=0,"",'Ark1'!AB1929)</f>
        <v>0.10386168899419952</v>
      </c>
      <c r="O400" s="94">
        <f>IF(H400=0,"",'Ark1'!U1929)</f>
        <v>62.5</v>
      </c>
      <c r="P400" s="50">
        <f>IF(H400=0,"",'Ark1'!W1929)</f>
        <v>79.25</v>
      </c>
      <c r="Q400" s="254"/>
      <c r="R400" s="50">
        <f>IF(H400=0,"",'Ark1'!X1929)</f>
        <v>6.25</v>
      </c>
      <c r="S400" s="50">
        <f>IF(H400=0,"",'Ark1'!Y1929)</f>
        <v>0.5</v>
      </c>
      <c r="T400" s="50">
        <f>IF(H400=0,"",'Ark1'!Z1929)</f>
        <v>-100</v>
      </c>
      <c r="U400" s="254"/>
      <c r="V400" s="14">
        <f t="shared" si="40"/>
        <v>2</v>
      </c>
      <c r="W400" s="11">
        <f>IF(H400=0,"",'Ark1'!T1929)</f>
        <v>0</v>
      </c>
      <c r="X400" s="50">
        <f>IF(H400=0,"",'Ark1'!V1929)</f>
        <v>85.861321776814748</v>
      </c>
      <c r="Y400" s="254"/>
    </row>
    <row r="401" spans="1:39">
      <c r="A401" s="254"/>
      <c r="B401" s="254"/>
      <c r="C401" s="254"/>
      <c r="D401" s="254"/>
      <c r="E401" s="254"/>
      <c r="F401" s="254"/>
      <c r="G401" s="254"/>
      <c r="H401" s="287"/>
      <c r="I401" s="287"/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</row>
    <row r="402" spans="1:39" ht="15.6">
      <c r="A402" s="254"/>
      <c r="B402" s="2">
        <f>+'Ark1'!C1930</f>
        <v>2023</v>
      </c>
      <c r="C402" s="2">
        <f>+'Ark1'!J1930</f>
        <v>181</v>
      </c>
      <c r="D402" s="2" t="str">
        <f>VLOOKUP(C402,RNR!$A$1:$B$27,2)</f>
        <v>Horns</v>
      </c>
      <c r="E402" s="2">
        <f>+'Ark1'!D1930</f>
        <v>1</v>
      </c>
      <c r="F402" s="2" t="s">
        <v>496</v>
      </c>
      <c r="G402" s="3">
        <f>+'Ark1'!Q1930</f>
        <v>0</v>
      </c>
      <c r="H402" s="267">
        <f>+'Ark1'!R1930</f>
        <v>0</v>
      </c>
      <c r="I402" s="267" t="str">
        <f>IF(H402=0,"",'Ark1'!S1930)</f>
        <v/>
      </c>
      <c r="J402" s="254"/>
      <c r="K402" s="50" t="str">
        <f>IF(G402=0,"",100*H402/Måned!$G23)</f>
        <v/>
      </c>
      <c r="L402" s="254"/>
      <c r="M402" s="50" t="str">
        <f>+IF(H402=0,"",'Ark1'!AA1930)</f>
        <v/>
      </c>
      <c r="N402" s="50">
        <f>+IF(I402=0,"",'Ark1'!AB1930)</f>
        <v>0</v>
      </c>
      <c r="O402" s="94" t="str">
        <f>IF(H402=0,"",'Ark1'!U1930)</f>
        <v/>
      </c>
      <c r="P402" s="50" t="str">
        <f>IF(H402=0,"",'Ark1'!W1930)</f>
        <v/>
      </c>
      <c r="Q402" s="254"/>
      <c r="R402" s="50" t="str">
        <f>IF(H402=0,"",'Ark1'!X1930)</f>
        <v/>
      </c>
      <c r="S402" s="50" t="str">
        <f>IF(H402=0,"",'Ark1'!Y1930)</f>
        <v/>
      </c>
      <c r="T402" s="50" t="str">
        <f>IF(H402=0,"",'Ark1'!Z1930)</f>
        <v/>
      </c>
      <c r="U402" s="254"/>
      <c r="V402" s="14" t="str">
        <f t="shared" si="40"/>
        <v/>
      </c>
      <c r="W402" s="11" t="str">
        <f>IF(H402=0,"",'Ark1'!T1930)</f>
        <v/>
      </c>
      <c r="X402" s="50" t="str">
        <f>IF(H402=0,"",'Ark1'!V1930)</f>
        <v/>
      </c>
      <c r="Y402" s="254"/>
    </row>
    <row r="403" spans="1:39" ht="15.6">
      <c r="A403" s="254"/>
      <c r="B403" s="2">
        <f>+'Ark1'!C1931</f>
        <v>2023</v>
      </c>
      <c r="C403" s="2">
        <f>+'Ark1'!J1931</f>
        <v>181</v>
      </c>
      <c r="D403" s="2" t="str">
        <f>VLOOKUP(C403,RNR!$A$1:$B$27,2)</f>
        <v>Horns</v>
      </c>
      <c r="E403" s="2">
        <f>+'Ark1'!D1931</f>
        <v>2</v>
      </c>
      <c r="F403" s="2" t="s">
        <v>497</v>
      </c>
      <c r="G403" s="3">
        <f>+'Ark1'!Q1931</f>
        <v>0</v>
      </c>
      <c r="H403" s="267">
        <f>+'Ark1'!R1931</f>
        <v>0</v>
      </c>
      <c r="I403" s="267" t="str">
        <f>IF(H403=0,"",'Ark1'!S1931)</f>
        <v/>
      </c>
      <c r="J403" s="254"/>
      <c r="K403" s="50" t="str">
        <f>IF(G403=0,"",100*H403/Måned!$G24)</f>
        <v/>
      </c>
      <c r="L403" s="254"/>
      <c r="M403" s="50" t="str">
        <f>+IF(H403=0,"",'Ark1'!AA1931)</f>
        <v/>
      </c>
      <c r="N403" s="50">
        <f>+IF(I403=0,"",'Ark1'!AB1931)</f>
        <v>0</v>
      </c>
      <c r="O403" s="94" t="str">
        <f>IF(H403=0,"",'Ark1'!U1931)</f>
        <v/>
      </c>
      <c r="P403" s="50" t="str">
        <f>IF(H403=0,"",'Ark1'!W1931)</f>
        <v/>
      </c>
      <c r="Q403" s="254"/>
      <c r="R403" s="50" t="str">
        <f>IF(H403=0,"",'Ark1'!X1931)</f>
        <v/>
      </c>
      <c r="S403" s="50" t="str">
        <f>IF(H403=0,"",'Ark1'!Y1931)</f>
        <v/>
      </c>
      <c r="T403" s="50" t="str">
        <f>IF(H403=0,"",'Ark1'!Z1931)</f>
        <v/>
      </c>
      <c r="U403" s="254"/>
      <c r="V403" s="14" t="str">
        <f t="shared" ref="V403:V415" si="41">+(IF(H403=0,"",I403/G403))</f>
        <v/>
      </c>
      <c r="W403" s="11" t="str">
        <f>IF(H403=0,"",'Ark1'!T1931)</f>
        <v/>
      </c>
      <c r="X403" s="50" t="str">
        <f>IF(H403=0,"",'Ark1'!V1931)</f>
        <v/>
      </c>
      <c r="Y403" s="254"/>
    </row>
    <row r="404" spans="1:39" ht="15.6">
      <c r="A404" s="254"/>
      <c r="B404" s="2">
        <f>+'Ark1'!C1932</f>
        <v>2023</v>
      </c>
      <c r="C404" s="2">
        <f>+'Ark1'!J1932</f>
        <v>181</v>
      </c>
      <c r="D404" s="2" t="str">
        <f>VLOOKUP(C404,RNR!$A$1:$B$27,2)</f>
        <v>Horns</v>
      </c>
      <c r="E404" s="2">
        <f>+'Ark1'!D1932</f>
        <v>3</v>
      </c>
      <c r="F404" s="2" t="s">
        <v>498</v>
      </c>
      <c r="G404" s="3">
        <f>+'Ark1'!Q1932</f>
        <v>0</v>
      </c>
      <c r="H404" s="267">
        <f>+'Ark1'!R1932</f>
        <v>0</v>
      </c>
      <c r="I404" s="267" t="str">
        <f>IF(H404=0,"",'Ark1'!S1932)</f>
        <v/>
      </c>
      <c r="J404" s="254"/>
      <c r="K404" s="50" t="str">
        <f>IF(G404=0,"",100*H404/Måned!$G25)</f>
        <v/>
      </c>
      <c r="L404" s="254"/>
      <c r="M404" s="50" t="str">
        <f>+IF(H404=0,"",'Ark1'!AA1932)</f>
        <v/>
      </c>
      <c r="N404" s="50">
        <f>+IF(I404=0,"",'Ark1'!AB1932)</f>
        <v>0</v>
      </c>
      <c r="O404" s="94" t="str">
        <f>IF(H404=0,"",'Ark1'!U1932)</f>
        <v/>
      </c>
      <c r="P404" s="50" t="str">
        <f>IF(H404=0,"",'Ark1'!W1932)</f>
        <v/>
      </c>
      <c r="Q404" s="254"/>
      <c r="R404" s="50" t="str">
        <f>IF(H404=0,"",'Ark1'!X1932)</f>
        <v/>
      </c>
      <c r="S404" s="50" t="str">
        <f>IF(H404=0,"",'Ark1'!Y1932)</f>
        <v/>
      </c>
      <c r="T404" s="50" t="str">
        <f>IF(H404=0,"",'Ark1'!Z1932)</f>
        <v/>
      </c>
      <c r="U404" s="254"/>
      <c r="V404" s="14" t="str">
        <f t="shared" si="41"/>
        <v/>
      </c>
      <c r="W404" s="11" t="str">
        <f>IF(H404=0,"",'Ark1'!T1932)</f>
        <v/>
      </c>
      <c r="X404" s="50" t="str">
        <f>IF(H404=0,"",'Ark1'!V1932)</f>
        <v/>
      </c>
      <c r="Y404" s="254"/>
    </row>
    <row r="405" spans="1:39" ht="15.6">
      <c r="A405" s="254"/>
      <c r="B405" s="2">
        <f>+'Ark1'!C1933</f>
        <v>2023</v>
      </c>
      <c r="C405" s="2">
        <f>+'Ark1'!J1933</f>
        <v>181</v>
      </c>
      <c r="D405" s="2" t="str">
        <f>VLOOKUP(C405,RNR!$A$1:$B$27,2)</f>
        <v>Horns</v>
      </c>
      <c r="E405" s="2">
        <f>+'Ark1'!D1933</f>
        <v>4</v>
      </c>
      <c r="F405" s="2" t="s">
        <v>499</v>
      </c>
      <c r="G405" s="3">
        <f>+'Ark1'!Q1933</f>
        <v>0</v>
      </c>
      <c r="H405" s="267">
        <f>+'Ark1'!R1933</f>
        <v>0</v>
      </c>
      <c r="I405" s="267" t="str">
        <f>IF(H405=0,"",'Ark1'!S1933)</f>
        <v/>
      </c>
      <c r="J405" s="254"/>
      <c r="K405" s="50" t="str">
        <f>IF(G405=0,"",100*H405/Måned!$G26)</f>
        <v/>
      </c>
      <c r="L405" s="254"/>
      <c r="M405" s="50" t="str">
        <f>+IF(H405=0,"",'Ark1'!AA1933)</f>
        <v/>
      </c>
      <c r="N405" s="50">
        <f>+IF(I405=0,"",'Ark1'!AB1933)</f>
        <v>0</v>
      </c>
      <c r="O405" s="94" t="str">
        <f>IF(H405=0,"",'Ark1'!U1933)</f>
        <v/>
      </c>
      <c r="P405" s="50" t="str">
        <f>IF(H405=0,"",'Ark1'!W1933)</f>
        <v/>
      </c>
      <c r="Q405" s="254"/>
      <c r="R405" s="50" t="str">
        <f>IF(H405=0,"",'Ark1'!X1933)</f>
        <v/>
      </c>
      <c r="S405" s="50" t="str">
        <f>IF(H405=0,"",'Ark1'!Y1933)</f>
        <v/>
      </c>
      <c r="T405" s="50" t="str">
        <f>IF(H405=0,"",'Ark1'!Z1933)</f>
        <v/>
      </c>
      <c r="U405" s="254"/>
      <c r="V405" s="14" t="str">
        <f t="shared" si="41"/>
        <v/>
      </c>
      <c r="W405" s="11" t="str">
        <f>IF(H405=0,"",'Ark1'!T1933)</f>
        <v/>
      </c>
      <c r="X405" s="50" t="str">
        <f>IF(H405=0,"",'Ark1'!V1933)</f>
        <v/>
      </c>
      <c r="Y405" s="254"/>
    </row>
    <row r="406" spans="1:39" ht="15.6">
      <c r="A406" s="254"/>
      <c r="B406" s="2">
        <f>+'Ark1'!C1934</f>
        <v>2023</v>
      </c>
      <c r="C406" s="2">
        <f>+'Ark1'!J1934</f>
        <v>181</v>
      </c>
      <c r="D406" s="2" t="str">
        <f>VLOOKUP(C406,RNR!$A$1:$B$27,2)</f>
        <v>Horns</v>
      </c>
      <c r="E406" s="2">
        <f>+'Ark1'!D1934</f>
        <v>5</v>
      </c>
      <c r="F406" s="2" t="s">
        <v>382</v>
      </c>
      <c r="G406" s="3">
        <f>+'Ark1'!Q1934</f>
        <v>0</v>
      </c>
      <c r="H406" s="267">
        <f>+'Ark1'!R1934</f>
        <v>0</v>
      </c>
      <c r="I406" s="267" t="str">
        <f>IF(H406=0,"",'Ark1'!S1934)</f>
        <v/>
      </c>
      <c r="J406" s="254"/>
      <c r="K406" s="50" t="str">
        <f>IF(G406=0,"",100*H406/Måned!$G27)</f>
        <v/>
      </c>
      <c r="L406" s="254"/>
      <c r="M406" s="50" t="str">
        <f>+IF(H406=0,"",'Ark1'!AA1934)</f>
        <v/>
      </c>
      <c r="N406" s="50">
        <f>+IF(I406=0,"",'Ark1'!AB1934)</f>
        <v>0</v>
      </c>
      <c r="O406" s="94" t="str">
        <f>IF(H406=0,"",'Ark1'!U1934)</f>
        <v/>
      </c>
      <c r="P406" s="50" t="str">
        <f>IF(H406=0,"",'Ark1'!W1934)</f>
        <v/>
      </c>
      <c r="Q406" s="254"/>
      <c r="R406" s="50" t="str">
        <f>IF(H406=0,"",'Ark1'!X1934)</f>
        <v/>
      </c>
      <c r="S406" s="50" t="str">
        <f>IF(H406=0,"",'Ark1'!Y1934)</f>
        <v/>
      </c>
      <c r="T406" s="50" t="str">
        <f>IF(H406=0,"",'Ark1'!Z1934)</f>
        <v/>
      </c>
      <c r="U406" s="254"/>
      <c r="V406" s="14" t="str">
        <f t="shared" si="41"/>
        <v/>
      </c>
      <c r="W406" s="11" t="str">
        <f>IF(H406=0,"",'Ark1'!T1934)</f>
        <v/>
      </c>
      <c r="X406" s="50" t="str">
        <f>IF(H406=0,"",'Ark1'!V1934)</f>
        <v/>
      </c>
      <c r="Y406" s="254"/>
    </row>
    <row r="407" spans="1:39" ht="15.6">
      <c r="A407" s="254"/>
      <c r="B407" s="2">
        <f>+'Ark1'!C1935</f>
        <v>2023</v>
      </c>
      <c r="C407" s="2">
        <f>+'Ark1'!J1935</f>
        <v>181</v>
      </c>
      <c r="D407" s="2" t="str">
        <f>VLOOKUP(C407,RNR!$A$1:$B$27,2)</f>
        <v>Horns</v>
      </c>
      <c r="E407" s="2">
        <f>+'Ark1'!D1935</f>
        <v>6</v>
      </c>
      <c r="F407" s="2" t="s">
        <v>500</v>
      </c>
      <c r="G407" s="3">
        <f>+'Ark1'!Q1935</f>
        <v>0</v>
      </c>
      <c r="H407" s="267">
        <f>+'Ark1'!R1935</f>
        <v>0</v>
      </c>
      <c r="I407" s="267" t="str">
        <f>IF(H407=0,"",'Ark1'!S1935)</f>
        <v/>
      </c>
      <c r="J407" s="254"/>
      <c r="K407" s="50" t="str">
        <f>IF(G407=0,"",100*H407/Måned!$G28)</f>
        <v/>
      </c>
      <c r="L407" s="254"/>
      <c r="M407" s="50" t="str">
        <f>+IF(H407=0,"",'Ark1'!AA1935)</f>
        <v/>
      </c>
      <c r="N407" s="50">
        <f>+IF(I407=0,"",'Ark1'!AB1935)</f>
        <v>0</v>
      </c>
      <c r="O407" s="94" t="str">
        <f>IF(H407=0,"",'Ark1'!U1935)</f>
        <v/>
      </c>
      <c r="P407" s="50" t="str">
        <f>IF(H407=0,"",'Ark1'!W1935)</f>
        <v/>
      </c>
      <c r="Q407" s="254"/>
      <c r="R407" s="50" t="str">
        <f>IF(H407=0,"",'Ark1'!X1935)</f>
        <v/>
      </c>
      <c r="S407" s="50" t="str">
        <f>IF(H407=0,"",'Ark1'!Y1935)</f>
        <v/>
      </c>
      <c r="T407" s="50" t="str">
        <f>IF(H407=0,"",'Ark1'!Z1935)</f>
        <v/>
      </c>
      <c r="U407" s="254"/>
      <c r="V407" s="14" t="str">
        <f t="shared" si="41"/>
        <v/>
      </c>
      <c r="W407" s="11" t="str">
        <f>IF(H407=0,"",'Ark1'!T1935)</f>
        <v/>
      </c>
      <c r="X407" s="50" t="str">
        <f>IF(H407=0,"",'Ark1'!V1935)</f>
        <v/>
      </c>
      <c r="Y407" s="254"/>
    </row>
    <row r="408" spans="1:39" ht="15.6">
      <c r="A408" s="254"/>
      <c r="B408" s="2">
        <f>+'Ark1'!C1936</f>
        <v>2023</v>
      </c>
      <c r="C408" s="2">
        <f>+'Ark1'!J1936</f>
        <v>181</v>
      </c>
      <c r="D408" s="2" t="str">
        <f>VLOOKUP(C408,RNR!$A$1:$B$27,2)</f>
        <v>Horns</v>
      </c>
      <c r="E408" s="2">
        <f>+'Ark1'!D1936</f>
        <v>7</v>
      </c>
      <c r="F408" s="2" t="s">
        <v>501</v>
      </c>
      <c r="G408" s="3">
        <f>+'Ark1'!Q1936</f>
        <v>0</v>
      </c>
      <c r="H408" s="267">
        <f>+'Ark1'!R1936</f>
        <v>0</v>
      </c>
      <c r="I408" s="267" t="str">
        <f>IF(H408=0,"",'Ark1'!S1936)</f>
        <v/>
      </c>
      <c r="J408" s="254"/>
      <c r="K408" s="50" t="str">
        <f>IF(G408=0,"",100*H408/Måned!$G29)</f>
        <v/>
      </c>
      <c r="L408" s="254"/>
      <c r="M408" s="50" t="str">
        <f>+IF(H408=0,"",'Ark1'!AA1936)</f>
        <v/>
      </c>
      <c r="N408" s="50">
        <f>+IF(I408=0,"",'Ark1'!AB1936)</f>
        <v>0</v>
      </c>
      <c r="O408" s="94" t="str">
        <f>IF(H408=0,"",'Ark1'!U1936)</f>
        <v/>
      </c>
      <c r="P408" s="50" t="str">
        <f>IF(H408=0,"",'Ark1'!W1936)</f>
        <v/>
      </c>
      <c r="Q408" s="254"/>
      <c r="R408" s="50" t="str">
        <f>IF(H408=0,"",'Ark1'!X1936)</f>
        <v/>
      </c>
      <c r="S408" s="50" t="str">
        <f>IF(H408=0,"",'Ark1'!Y1936)</f>
        <v/>
      </c>
      <c r="T408" s="50" t="str">
        <f>IF(H408=0,"",'Ark1'!Z1936)</f>
        <v/>
      </c>
      <c r="U408" s="254"/>
      <c r="V408" s="14" t="str">
        <f t="shared" si="41"/>
        <v/>
      </c>
      <c r="W408" s="11" t="str">
        <f>IF(H408=0,"",'Ark1'!T1936)</f>
        <v/>
      </c>
      <c r="X408" s="50" t="str">
        <f>IF(H408=0,"",'Ark1'!V1936)</f>
        <v/>
      </c>
      <c r="Y408" s="254"/>
    </row>
    <row r="409" spans="1:39" ht="15.6">
      <c r="A409" s="254"/>
      <c r="B409" s="2">
        <f>+'Ark1'!C1937</f>
        <v>2023</v>
      </c>
      <c r="C409" s="2">
        <f>+'Ark1'!J1937</f>
        <v>181</v>
      </c>
      <c r="D409" s="2" t="str">
        <f>VLOOKUP(C409,RNR!$A$1:$B$27,2)</f>
        <v>Horns</v>
      </c>
      <c r="E409" s="2">
        <f>+'Ark1'!D1937</f>
        <v>8</v>
      </c>
      <c r="F409" s="2" t="s">
        <v>502</v>
      </c>
      <c r="G409" s="3">
        <f>+'Ark1'!Q1937</f>
        <v>0</v>
      </c>
      <c r="H409" s="267">
        <f>+'Ark1'!R1937</f>
        <v>0</v>
      </c>
      <c r="I409" s="267" t="str">
        <f>IF(H409=0,"",'Ark1'!S1937)</f>
        <v/>
      </c>
      <c r="J409" s="254"/>
      <c r="K409" s="50" t="str">
        <f>IF(G409=0,"",100*H409/Måned!$G30)</f>
        <v/>
      </c>
      <c r="L409" s="254"/>
      <c r="M409" s="50" t="str">
        <f>+IF(H409=0,"",'Ark1'!AA1937)</f>
        <v/>
      </c>
      <c r="N409" s="50">
        <f>+IF(I409=0,"",'Ark1'!AB1937)</f>
        <v>0</v>
      </c>
      <c r="O409" s="94" t="str">
        <f>IF(H409=0,"",'Ark1'!U1937)</f>
        <v/>
      </c>
      <c r="P409" s="50" t="str">
        <f>IF(H409=0,"",'Ark1'!W1937)</f>
        <v/>
      </c>
      <c r="Q409" s="254"/>
      <c r="R409" s="50" t="str">
        <f>IF(H409=0,"",'Ark1'!X1937)</f>
        <v/>
      </c>
      <c r="S409" s="50" t="str">
        <f>IF(H409=0,"",'Ark1'!Y1937)</f>
        <v/>
      </c>
      <c r="T409" s="50" t="str">
        <f>IF(H409=0,"",'Ark1'!Z1937)</f>
        <v/>
      </c>
      <c r="U409" s="254"/>
      <c r="V409" s="14" t="str">
        <f t="shared" si="41"/>
        <v/>
      </c>
      <c r="W409" s="11" t="str">
        <f>IF(H409=0,"",'Ark1'!T1937)</f>
        <v/>
      </c>
      <c r="X409" s="50" t="str">
        <f>IF(H409=0,"",'Ark1'!V1937)</f>
        <v/>
      </c>
      <c r="Y409" s="254"/>
    </row>
    <row r="410" spans="1:39" ht="15.6">
      <c r="A410" s="254"/>
      <c r="B410" s="2">
        <f>+'Ark1'!C1938</f>
        <v>2023</v>
      </c>
      <c r="C410" s="2">
        <f>+'Ark1'!J1938</f>
        <v>181</v>
      </c>
      <c r="D410" s="2" t="str">
        <f>VLOOKUP(C410,RNR!$A$1:$B$27,2)</f>
        <v>Horns</v>
      </c>
      <c r="E410" s="2">
        <f>+'Ark1'!D1938</f>
        <v>9</v>
      </c>
      <c r="F410" s="2" t="s">
        <v>503</v>
      </c>
      <c r="G410" s="3">
        <f>+'Ark1'!Q1938</f>
        <v>0</v>
      </c>
      <c r="H410" s="267">
        <f>+'Ark1'!R1938</f>
        <v>0</v>
      </c>
      <c r="I410" s="267" t="str">
        <f>IF(H410=0,"",'Ark1'!S1938)</f>
        <v/>
      </c>
      <c r="J410" s="254"/>
      <c r="K410" s="50" t="str">
        <f>IF(G410=0,"",100*H410/Måned!$G31)</f>
        <v/>
      </c>
      <c r="L410" s="254"/>
      <c r="M410" s="50" t="str">
        <f>+IF(H410=0,"",'Ark1'!AA1938)</f>
        <v/>
      </c>
      <c r="N410" s="50">
        <f>+IF(I410=0,"",'Ark1'!AB1938)</f>
        <v>0</v>
      </c>
      <c r="O410" s="94" t="str">
        <f>IF(H410=0,"",'Ark1'!U1938)</f>
        <v/>
      </c>
      <c r="P410" s="50" t="str">
        <f>IF(H410=0,"",'Ark1'!W1938)</f>
        <v/>
      </c>
      <c r="Q410" s="254"/>
      <c r="R410" s="50" t="str">
        <f>IF(H410=0,"",'Ark1'!X1938)</f>
        <v/>
      </c>
      <c r="S410" s="50" t="str">
        <f>IF(H410=0,"",'Ark1'!Y1938)</f>
        <v/>
      </c>
      <c r="T410" s="50" t="str">
        <f>IF(H410=0,"",'Ark1'!Z1938)</f>
        <v/>
      </c>
      <c r="U410" s="254"/>
      <c r="V410" s="14" t="str">
        <f t="shared" si="41"/>
        <v/>
      </c>
      <c r="W410" s="11" t="str">
        <f>IF(H410=0,"",'Ark1'!T1938)</f>
        <v/>
      </c>
      <c r="X410" s="50" t="str">
        <f>IF(H410=0,"",'Ark1'!V1938)</f>
        <v/>
      </c>
      <c r="Y410" s="254"/>
    </row>
    <row r="411" spans="1:39" ht="15.6">
      <c r="A411" s="254"/>
      <c r="B411" s="2">
        <f>+'Ark1'!C1939</f>
        <v>2023</v>
      </c>
      <c r="C411" s="2">
        <f>+'Ark1'!J1939</f>
        <v>181</v>
      </c>
      <c r="D411" s="2" t="str">
        <f>VLOOKUP(C411,RNR!$A$1:$B$27,2)</f>
        <v>Horns</v>
      </c>
      <c r="E411" s="2">
        <f>+'Ark1'!D1939</f>
        <v>10</v>
      </c>
      <c r="F411" s="2" t="s">
        <v>504</v>
      </c>
      <c r="G411" s="3">
        <f>+'Ark1'!Q1939</f>
        <v>0</v>
      </c>
      <c r="H411" s="267">
        <f>+'Ark1'!R1939</f>
        <v>0</v>
      </c>
      <c r="I411" s="267" t="str">
        <f>IF(H411=0,"",'Ark1'!S1939)</f>
        <v/>
      </c>
      <c r="J411" s="254"/>
      <c r="K411" s="50" t="str">
        <f>IF(G411=0,"",100*H411/Måned!$G32)</f>
        <v/>
      </c>
      <c r="L411" s="254"/>
      <c r="M411" s="50" t="str">
        <f>+IF(H411=0,"",'Ark1'!AA1939)</f>
        <v/>
      </c>
      <c r="N411" s="50">
        <f>+IF(I411=0,"",'Ark1'!AB1939)</f>
        <v>0</v>
      </c>
      <c r="O411" s="94" t="str">
        <f>IF(H411=0,"",'Ark1'!U1939)</f>
        <v/>
      </c>
      <c r="P411" s="50" t="str">
        <f>IF(H411=0,"",'Ark1'!W1939)</f>
        <v/>
      </c>
      <c r="Q411" s="254"/>
      <c r="R411" s="50" t="str">
        <f>IF(H411=0,"",'Ark1'!X1939)</f>
        <v/>
      </c>
      <c r="S411" s="50" t="str">
        <f>IF(H411=0,"",'Ark1'!Y1939)</f>
        <v/>
      </c>
      <c r="T411" s="50" t="str">
        <f>IF(H411=0,"",'Ark1'!Z1939)</f>
        <v/>
      </c>
      <c r="U411" s="254"/>
      <c r="V411" s="14" t="str">
        <f t="shared" si="41"/>
        <v/>
      </c>
      <c r="W411" s="11" t="str">
        <f>IF(H411=0,"",'Ark1'!T1939)</f>
        <v/>
      </c>
      <c r="X411" s="50" t="str">
        <f>IF(H411=0,"",'Ark1'!V1939)</f>
        <v/>
      </c>
      <c r="Y411" s="254"/>
    </row>
    <row r="412" spans="1:39" ht="15.6">
      <c r="A412" s="254"/>
      <c r="B412" s="2">
        <f>+'Ark1'!C1940</f>
        <v>2023</v>
      </c>
      <c r="C412" s="2">
        <f>+'Ark1'!J1940</f>
        <v>181</v>
      </c>
      <c r="D412" s="2" t="str">
        <f>VLOOKUP(C412,RNR!$A$1:$B$27,2)</f>
        <v>Horns</v>
      </c>
      <c r="E412" s="2">
        <f>+'Ark1'!D1940</f>
        <v>11</v>
      </c>
      <c r="F412" s="2" t="s">
        <v>505</v>
      </c>
      <c r="G412" s="3">
        <f>+'Ark1'!Q1940</f>
        <v>0</v>
      </c>
      <c r="H412" s="267">
        <f>+'Ark1'!R1940</f>
        <v>0</v>
      </c>
      <c r="I412" s="267" t="str">
        <f>IF(H412=0,"",'Ark1'!S1940)</f>
        <v/>
      </c>
      <c r="J412" s="254"/>
      <c r="K412" s="50" t="str">
        <f>IF(G412=0,"",100*H412/Måned!$G33)</f>
        <v/>
      </c>
      <c r="L412" s="254"/>
      <c r="M412" s="50" t="str">
        <f>+IF(H412=0,"",'Ark1'!AA1940)</f>
        <v/>
      </c>
      <c r="N412" s="50">
        <f>+IF(I412=0,"",'Ark1'!AB1940)</f>
        <v>0</v>
      </c>
      <c r="O412" s="94" t="str">
        <f>IF(H412=0,"",'Ark1'!U1940)</f>
        <v/>
      </c>
      <c r="P412" s="50" t="str">
        <f>IF(H412=0,"",'Ark1'!W1940)</f>
        <v/>
      </c>
      <c r="Q412" s="254"/>
      <c r="R412" s="50" t="str">
        <f>IF(H412=0,"",'Ark1'!X1940)</f>
        <v/>
      </c>
      <c r="S412" s="50" t="str">
        <f>IF(H412=0,"",'Ark1'!Y1940)</f>
        <v/>
      </c>
      <c r="T412" s="50" t="str">
        <f>IF(H412=0,"",'Ark1'!Z1940)</f>
        <v/>
      </c>
      <c r="U412" s="254"/>
      <c r="V412" s="14" t="str">
        <f t="shared" si="41"/>
        <v/>
      </c>
      <c r="W412" s="11" t="str">
        <f>IF(H412=0,"",'Ark1'!T1940)</f>
        <v/>
      </c>
      <c r="X412" s="50" t="str">
        <f>IF(H412=0,"",'Ark1'!V1940)</f>
        <v/>
      </c>
      <c r="Y412" s="254"/>
    </row>
    <row r="413" spans="1:39" ht="15.6">
      <c r="A413" s="254"/>
      <c r="B413" s="2">
        <f>+'Ark1'!C1941</f>
        <v>2023</v>
      </c>
      <c r="C413" s="2">
        <f>+'Ark1'!J1941</f>
        <v>181</v>
      </c>
      <c r="D413" s="2" t="str">
        <f>VLOOKUP(C413,RNR!$A$1:$B$27,2)</f>
        <v>Horns</v>
      </c>
      <c r="E413" s="2">
        <f>+'Ark1'!D1941</f>
        <v>12</v>
      </c>
      <c r="F413" s="2" t="s">
        <v>506</v>
      </c>
      <c r="G413" s="3">
        <f>+'Ark1'!Q1941</f>
        <v>0</v>
      </c>
      <c r="H413" s="267">
        <f>+'Ark1'!R1941</f>
        <v>0</v>
      </c>
      <c r="I413" s="267" t="str">
        <f>IF(H413=0,"",'Ark1'!S1941)</f>
        <v/>
      </c>
      <c r="J413" s="254"/>
      <c r="K413" s="50" t="str">
        <f>IF(G413=0,"",100*H413/Måned!$G34)</f>
        <v/>
      </c>
      <c r="L413" s="254"/>
      <c r="M413" s="50" t="str">
        <f>+IF(H413=0,"",'Ark1'!AA1941)</f>
        <v/>
      </c>
      <c r="N413" s="50">
        <f>+IF(I413=0,"",'Ark1'!AB1941)</f>
        <v>0</v>
      </c>
      <c r="O413" s="94" t="str">
        <f>IF(H413=0,"",'Ark1'!U1941)</f>
        <v/>
      </c>
      <c r="P413" s="50" t="str">
        <f>IF(H413=0,"",'Ark1'!W1941)</f>
        <v/>
      </c>
      <c r="Q413" s="254"/>
      <c r="R413" s="50" t="str">
        <f>IF(H413=0,"",'Ark1'!X1941)</f>
        <v/>
      </c>
      <c r="S413" s="50" t="str">
        <f>IF(H413=0,"",'Ark1'!Y1941)</f>
        <v/>
      </c>
      <c r="T413" s="50" t="str">
        <f>IF(H413=0,"",'Ark1'!Z1941)</f>
        <v/>
      </c>
      <c r="U413" s="254"/>
      <c r="V413" s="14" t="str">
        <f t="shared" si="41"/>
        <v/>
      </c>
      <c r="W413" s="11" t="str">
        <f>IF(H413=0,"",'Ark1'!T1941)</f>
        <v/>
      </c>
      <c r="X413" s="50" t="str">
        <f>IF(H413=0,"",'Ark1'!V1941)</f>
        <v/>
      </c>
      <c r="Y413" s="254"/>
      <c r="Z413" s="78"/>
      <c r="AB413" s="50"/>
      <c r="AC413" s="4"/>
      <c r="AK413" s="29"/>
      <c r="AL413" s="11"/>
      <c r="AM413" s="11"/>
    </row>
    <row r="414" spans="1:39">
      <c r="A414" s="254"/>
      <c r="B414" s="254"/>
      <c r="C414" s="254"/>
      <c r="D414" s="254"/>
      <c r="E414" s="254"/>
      <c r="F414" s="254"/>
      <c r="G414" s="254"/>
      <c r="H414" s="287"/>
      <c r="I414" s="287"/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78"/>
      <c r="AB414" s="50"/>
      <c r="AC414" s="4"/>
      <c r="AK414" s="29"/>
      <c r="AL414" s="11"/>
      <c r="AM414" s="11"/>
    </row>
    <row r="415" spans="1:39" ht="15.6">
      <c r="A415" s="254"/>
      <c r="B415" s="2">
        <f>+'Ark1'!C1942</f>
        <v>2023</v>
      </c>
      <c r="C415" s="2">
        <f>+'Ark1'!J1942</f>
        <v>470</v>
      </c>
      <c r="D415" s="2" t="str">
        <f>VLOOKUP(C415,RNR!$A$1:$B$27,2)</f>
        <v>Jens Eide</v>
      </c>
      <c r="E415" s="2">
        <f>+'Ark1'!D1942</f>
        <v>1</v>
      </c>
      <c r="F415" s="2" t="s">
        <v>496</v>
      </c>
      <c r="G415" s="3">
        <f>+'Ark1'!Q1942</f>
        <v>0</v>
      </c>
      <c r="H415" s="267">
        <f>+'Ark1'!R1942</f>
        <v>0</v>
      </c>
      <c r="I415" s="267" t="str">
        <f>IF(H415=0,"",'Ark1'!S1942)</f>
        <v/>
      </c>
      <c r="J415" s="254"/>
      <c r="K415" s="50" t="str">
        <f>IF(G415=0,"",100*H415/Måned!$G23)</f>
        <v/>
      </c>
      <c r="L415" s="254"/>
      <c r="M415" s="50" t="str">
        <f>+IF(H415=0,"",'Ark1'!AA1942)</f>
        <v/>
      </c>
      <c r="N415" s="50">
        <f>+IF(I415=0,"",'Ark1'!AB1942)</f>
        <v>0</v>
      </c>
      <c r="O415" s="94" t="str">
        <f>IF(H415=0,"",'Ark1'!U1942)</f>
        <v/>
      </c>
      <c r="P415" s="50" t="str">
        <f>IF(H415=0,"",'Ark1'!W1942)</f>
        <v/>
      </c>
      <c r="Q415" s="254"/>
      <c r="R415" s="50" t="str">
        <f>IF(H415=0,"",'Ark1'!X1942)</f>
        <v/>
      </c>
      <c r="S415" s="50" t="str">
        <f>IF(H415=0,"",'Ark1'!Y1942)</f>
        <v/>
      </c>
      <c r="T415" s="50" t="str">
        <f>IF(H415=0,"",'Ark1'!Z1942)</f>
        <v/>
      </c>
      <c r="U415" s="254"/>
      <c r="V415" s="14" t="str">
        <f t="shared" si="41"/>
        <v/>
      </c>
      <c r="W415" s="11" t="str">
        <f>IF(H415=0,"",'Ark1'!T1942)</f>
        <v/>
      </c>
      <c r="X415" s="50" t="str">
        <f>IF(H415=0,"",'Ark1'!V1942)</f>
        <v/>
      </c>
      <c r="Y415" s="254"/>
    </row>
    <row r="416" spans="1:39" ht="15.6">
      <c r="A416" s="254"/>
      <c r="B416" s="2">
        <f>+'Ark1'!C1943</f>
        <v>2023</v>
      </c>
      <c r="C416" s="2">
        <f>+'Ark1'!J1943</f>
        <v>470</v>
      </c>
      <c r="D416" s="2" t="str">
        <f>VLOOKUP(C416,RNR!$A$1:$B$27,2)</f>
        <v>Jens Eide</v>
      </c>
      <c r="E416" s="2">
        <f>+'Ark1'!D1943</f>
        <v>2</v>
      </c>
      <c r="F416" s="2" t="s">
        <v>497</v>
      </c>
      <c r="G416" s="3">
        <f>+'Ark1'!Q1943</f>
        <v>0</v>
      </c>
      <c r="H416" s="267">
        <f>+'Ark1'!R1943</f>
        <v>0</v>
      </c>
      <c r="I416" s="267" t="str">
        <f>IF(H416=0,"",'Ark1'!S1943)</f>
        <v/>
      </c>
      <c r="J416" s="254"/>
      <c r="K416" s="50" t="str">
        <f>IF(G416=0,"",100*H416/Måned!$G24)</f>
        <v/>
      </c>
      <c r="L416" s="254"/>
      <c r="M416" s="50" t="str">
        <f>+IF(H416=0,"",'Ark1'!AA1943)</f>
        <v/>
      </c>
      <c r="N416" s="50">
        <f>+IF(I416=0,"",'Ark1'!AB1943)</f>
        <v>0</v>
      </c>
      <c r="O416" s="94" t="str">
        <f>IF(H416=0,"",'Ark1'!U1943)</f>
        <v/>
      </c>
      <c r="P416" s="50" t="str">
        <f>IF(H416=0,"",'Ark1'!W1943)</f>
        <v/>
      </c>
      <c r="Q416" s="254"/>
      <c r="R416" s="50" t="str">
        <f>IF(H416=0,"",'Ark1'!X1943)</f>
        <v/>
      </c>
      <c r="S416" s="50" t="str">
        <f>IF(H416=0,"",'Ark1'!Y1943)</f>
        <v/>
      </c>
      <c r="T416" s="50" t="str">
        <f>IF(H416=0,"",'Ark1'!Z1943)</f>
        <v/>
      </c>
      <c r="U416" s="254"/>
      <c r="V416" s="14" t="str">
        <f t="shared" ref="V416:V428" si="42">+(IF(H416=0,"",I416/G416))</f>
        <v/>
      </c>
      <c r="W416" s="11" t="str">
        <f>IF(H416=0,"",'Ark1'!T1943)</f>
        <v/>
      </c>
      <c r="X416" s="50" t="str">
        <f>IF(H416=0,"",'Ark1'!V1943)</f>
        <v/>
      </c>
      <c r="Y416" s="254"/>
    </row>
    <row r="417" spans="1:39" ht="15.6">
      <c r="A417" s="254"/>
      <c r="B417" s="2">
        <f>+'Ark1'!C1944</f>
        <v>2023</v>
      </c>
      <c r="C417" s="2">
        <f>+'Ark1'!J1944</f>
        <v>470</v>
      </c>
      <c r="D417" s="2" t="str">
        <f>VLOOKUP(C417,RNR!$A$1:$B$27,2)</f>
        <v>Jens Eide</v>
      </c>
      <c r="E417" s="2">
        <f>+'Ark1'!D1944</f>
        <v>3</v>
      </c>
      <c r="F417" s="2" t="s">
        <v>498</v>
      </c>
      <c r="G417" s="3">
        <f>+'Ark1'!Q1944</f>
        <v>0</v>
      </c>
      <c r="H417" s="267">
        <f>+'Ark1'!R1944</f>
        <v>0</v>
      </c>
      <c r="I417" s="267" t="str">
        <f>IF(H417=0,"",'Ark1'!S1944)</f>
        <v/>
      </c>
      <c r="J417" s="254"/>
      <c r="K417" s="50" t="str">
        <f>IF(G417=0,"",100*H417/Måned!$G25)</f>
        <v/>
      </c>
      <c r="L417" s="254"/>
      <c r="M417" s="50" t="str">
        <f>+IF(H417=0,"",'Ark1'!AA1944)</f>
        <v/>
      </c>
      <c r="N417" s="50">
        <f>+IF(I417=0,"",'Ark1'!AB1944)</f>
        <v>0</v>
      </c>
      <c r="O417" s="94" t="str">
        <f>IF(H417=0,"",'Ark1'!U1944)</f>
        <v/>
      </c>
      <c r="P417" s="50" t="str">
        <f>IF(H417=0,"",'Ark1'!W1944)</f>
        <v/>
      </c>
      <c r="Q417" s="254"/>
      <c r="R417" s="50" t="str">
        <f>IF(H417=0,"",'Ark1'!X1944)</f>
        <v/>
      </c>
      <c r="S417" s="50" t="str">
        <f>IF(H417=0,"",'Ark1'!Y1944)</f>
        <v/>
      </c>
      <c r="T417" s="50" t="str">
        <f>IF(H417=0,"",'Ark1'!Z1944)</f>
        <v/>
      </c>
      <c r="U417" s="254"/>
      <c r="V417" s="14" t="str">
        <f t="shared" si="42"/>
        <v/>
      </c>
      <c r="W417" s="11" t="str">
        <f>IF(H417=0,"",'Ark1'!T1944)</f>
        <v/>
      </c>
      <c r="X417" s="50" t="str">
        <f>IF(H417=0,"",'Ark1'!V1944)</f>
        <v/>
      </c>
      <c r="Y417" s="254"/>
    </row>
    <row r="418" spans="1:39" ht="15.6">
      <c r="A418" s="254"/>
      <c r="B418" s="2">
        <f>+'Ark1'!C1945</f>
        <v>2023</v>
      </c>
      <c r="C418" s="2">
        <f>+'Ark1'!J1945</f>
        <v>470</v>
      </c>
      <c r="D418" s="2" t="str">
        <f>VLOOKUP(C418,RNR!$A$1:$B$27,2)</f>
        <v>Jens Eide</v>
      </c>
      <c r="E418" s="2">
        <f>+'Ark1'!D1945</f>
        <v>4</v>
      </c>
      <c r="F418" s="2" t="s">
        <v>499</v>
      </c>
      <c r="G418" s="3">
        <f>+'Ark1'!Q1945</f>
        <v>0</v>
      </c>
      <c r="H418" s="267">
        <f>+'Ark1'!R1945</f>
        <v>0</v>
      </c>
      <c r="I418" s="267" t="str">
        <f>IF(H418=0,"",'Ark1'!S1945)</f>
        <v/>
      </c>
      <c r="J418" s="254"/>
      <c r="K418" s="50" t="str">
        <f>IF(G418=0,"",100*H418/Måned!$G26)</f>
        <v/>
      </c>
      <c r="L418" s="254"/>
      <c r="M418" s="50" t="str">
        <f>+IF(H418=0,"",'Ark1'!AA1945)</f>
        <v/>
      </c>
      <c r="N418" s="50">
        <f>+IF(I418=0,"",'Ark1'!AB1945)</f>
        <v>0</v>
      </c>
      <c r="O418" s="94" t="str">
        <f>IF(H418=0,"",'Ark1'!U1945)</f>
        <v/>
      </c>
      <c r="P418" s="50" t="str">
        <f>IF(H418=0,"",'Ark1'!W1945)</f>
        <v/>
      </c>
      <c r="Q418" s="254"/>
      <c r="R418" s="50" t="str">
        <f>IF(H418=0,"",'Ark1'!X1945)</f>
        <v/>
      </c>
      <c r="S418" s="50" t="str">
        <f>IF(H418=0,"",'Ark1'!Y1945)</f>
        <v/>
      </c>
      <c r="T418" s="50" t="str">
        <f>IF(H418=0,"",'Ark1'!Z1945)</f>
        <v/>
      </c>
      <c r="U418" s="254"/>
      <c r="V418" s="14" t="str">
        <f t="shared" si="42"/>
        <v/>
      </c>
      <c r="W418" s="11" t="str">
        <f>IF(H418=0,"",'Ark1'!T1945)</f>
        <v/>
      </c>
      <c r="X418" s="50" t="str">
        <f>IF(H418=0,"",'Ark1'!V1945)</f>
        <v/>
      </c>
      <c r="Y418" s="254"/>
    </row>
    <row r="419" spans="1:39" ht="15.6">
      <c r="A419" s="254"/>
      <c r="B419" s="2">
        <f>+'Ark1'!C1946</f>
        <v>2023</v>
      </c>
      <c r="C419" s="2">
        <f>+'Ark1'!J1946</f>
        <v>470</v>
      </c>
      <c r="D419" s="2" t="str">
        <f>VLOOKUP(C419,RNR!$A$1:$B$27,2)</f>
        <v>Jens Eide</v>
      </c>
      <c r="E419" s="2">
        <f>+'Ark1'!D1946</f>
        <v>5</v>
      </c>
      <c r="F419" s="2" t="s">
        <v>382</v>
      </c>
      <c r="G419" s="3">
        <f>+'Ark1'!Q1946</f>
        <v>0</v>
      </c>
      <c r="H419" s="267">
        <f>+'Ark1'!R1946</f>
        <v>0</v>
      </c>
      <c r="I419" s="267" t="str">
        <f>IF(H419=0,"",'Ark1'!S1946)</f>
        <v/>
      </c>
      <c r="J419" s="254"/>
      <c r="K419" s="50" t="str">
        <f>IF(G419=0,"",100*H419/Måned!$G27)</f>
        <v/>
      </c>
      <c r="L419" s="254"/>
      <c r="M419" s="50" t="str">
        <f>+IF(H419=0,"",'Ark1'!AA1946)</f>
        <v/>
      </c>
      <c r="N419" s="50">
        <f>+IF(I419=0,"",'Ark1'!AB1946)</f>
        <v>0</v>
      </c>
      <c r="O419" s="94" t="str">
        <f>IF(H419=0,"",'Ark1'!U1946)</f>
        <v/>
      </c>
      <c r="P419" s="50" t="str">
        <f>IF(H419=0,"",'Ark1'!W1946)</f>
        <v/>
      </c>
      <c r="Q419" s="254"/>
      <c r="R419" s="50" t="str">
        <f>IF(H419=0,"",'Ark1'!X1946)</f>
        <v/>
      </c>
      <c r="S419" s="50" t="str">
        <f>IF(H419=0,"",'Ark1'!Y1946)</f>
        <v/>
      </c>
      <c r="T419" s="50" t="str">
        <f>IF(H419=0,"",'Ark1'!Z1946)</f>
        <v/>
      </c>
      <c r="U419" s="254"/>
      <c r="V419" s="14" t="str">
        <f t="shared" si="42"/>
        <v/>
      </c>
      <c r="W419" s="11" t="str">
        <f>IF(H419=0,"",'Ark1'!T1946)</f>
        <v/>
      </c>
      <c r="X419" s="50" t="str">
        <f>IF(H419=0,"",'Ark1'!V1946)</f>
        <v/>
      </c>
      <c r="Y419" s="254"/>
    </row>
    <row r="420" spans="1:39" ht="15.6">
      <c r="A420" s="254"/>
      <c r="B420" s="2">
        <f>+'Ark1'!C1947</f>
        <v>2023</v>
      </c>
      <c r="C420" s="2">
        <f>+'Ark1'!J1947</f>
        <v>470</v>
      </c>
      <c r="D420" s="2" t="str">
        <f>VLOOKUP(C420,RNR!$A$1:$B$27,2)</f>
        <v>Jens Eide</v>
      </c>
      <c r="E420" s="2">
        <f>+'Ark1'!D1947</f>
        <v>6</v>
      </c>
      <c r="F420" s="2" t="s">
        <v>500</v>
      </c>
      <c r="G420" s="3">
        <f>+'Ark1'!Q1947</f>
        <v>0</v>
      </c>
      <c r="H420" s="267">
        <f>+'Ark1'!R1947</f>
        <v>0</v>
      </c>
      <c r="I420" s="267" t="str">
        <f>IF(H420=0,"",'Ark1'!S1947)</f>
        <v/>
      </c>
      <c r="J420" s="254"/>
      <c r="K420" s="50" t="str">
        <f>IF(G420=0,"",100*H420/Måned!$G28)</f>
        <v/>
      </c>
      <c r="L420" s="254"/>
      <c r="M420" s="50" t="str">
        <f>+IF(H420=0,"",'Ark1'!AA1947)</f>
        <v/>
      </c>
      <c r="N420" s="50">
        <f>+IF(I420=0,"",'Ark1'!AB1947)</f>
        <v>0</v>
      </c>
      <c r="O420" s="94" t="str">
        <f>IF(H420=0,"",'Ark1'!U1947)</f>
        <v/>
      </c>
      <c r="P420" s="50" t="str">
        <f>IF(H420=0,"",'Ark1'!W1947)</f>
        <v/>
      </c>
      <c r="Q420" s="254"/>
      <c r="R420" s="50" t="str">
        <f>IF(H420=0,"",'Ark1'!X1947)</f>
        <v/>
      </c>
      <c r="S420" s="50" t="str">
        <f>IF(H420=0,"",'Ark1'!Y1947)</f>
        <v/>
      </c>
      <c r="T420" s="50" t="str">
        <f>IF(H420=0,"",'Ark1'!Z1947)</f>
        <v/>
      </c>
      <c r="U420" s="254"/>
      <c r="V420" s="14" t="str">
        <f t="shared" si="42"/>
        <v/>
      </c>
      <c r="W420" s="11" t="str">
        <f>IF(H420=0,"",'Ark1'!T1947)</f>
        <v/>
      </c>
      <c r="X420" s="50" t="str">
        <f>IF(H420=0,"",'Ark1'!V1947)</f>
        <v/>
      </c>
      <c r="Y420" s="254"/>
    </row>
    <row r="421" spans="1:39" ht="15.6">
      <c r="A421" s="254"/>
      <c r="B421" s="2">
        <f>+'Ark1'!C1948</f>
        <v>2023</v>
      </c>
      <c r="C421" s="2">
        <f>+'Ark1'!J1948</f>
        <v>470</v>
      </c>
      <c r="D421" s="2" t="str">
        <f>VLOOKUP(C421,RNR!$A$1:$B$27,2)</f>
        <v>Jens Eide</v>
      </c>
      <c r="E421" s="2">
        <f>+'Ark1'!D1948</f>
        <v>7</v>
      </c>
      <c r="F421" s="2" t="s">
        <v>501</v>
      </c>
      <c r="G421" s="3">
        <f>+'Ark1'!Q1948</f>
        <v>0</v>
      </c>
      <c r="H421" s="267">
        <f>+'Ark1'!R1948</f>
        <v>0</v>
      </c>
      <c r="I421" s="267" t="str">
        <f>IF(H421=0,"",'Ark1'!S1948)</f>
        <v/>
      </c>
      <c r="J421" s="254"/>
      <c r="K421" s="50" t="str">
        <f>IF(G421=0,"",100*H421/Måned!$G29)</f>
        <v/>
      </c>
      <c r="L421" s="254"/>
      <c r="M421" s="50" t="str">
        <f>+IF(H421=0,"",'Ark1'!AA1948)</f>
        <v/>
      </c>
      <c r="N421" s="50">
        <f>+IF(I421=0,"",'Ark1'!AB1948)</f>
        <v>0</v>
      </c>
      <c r="O421" s="94" t="str">
        <f>IF(H421=0,"",'Ark1'!U1948)</f>
        <v/>
      </c>
      <c r="P421" s="50" t="str">
        <f>IF(H421=0,"",'Ark1'!W1948)</f>
        <v/>
      </c>
      <c r="Q421" s="254"/>
      <c r="R421" s="50" t="str">
        <f>IF(H421=0,"",'Ark1'!X1948)</f>
        <v/>
      </c>
      <c r="S421" s="50" t="str">
        <f>IF(H421=0,"",'Ark1'!Y1948)</f>
        <v/>
      </c>
      <c r="T421" s="50" t="str">
        <f>IF(H421=0,"",'Ark1'!Z1948)</f>
        <v/>
      </c>
      <c r="U421" s="254"/>
      <c r="V421" s="14" t="str">
        <f t="shared" si="42"/>
        <v/>
      </c>
      <c r="W421" s="11" t="str">
        <f>IF(H421=0,"",'Ark1'!T1948)</f>
        <v/>
      </c>
      <c r="X421" s="50" t="str">
        <f>IF(H421=0,"",'Ark1'!V1948)</f>
        <v/>
      </c>
      <c r="Y421" s="254"/>
    </row>
    <row r="422" spans="1:39" ht="15.6">
      <c r="A422" s="254"/>
      <c r="B422" s="2">
        <f>+'Ark1'!C1949</f>
        <v>2023</v>
      </c>
      <c r="C422" s="2">
        <f>+'Ark1'!J1949</f>
        <v>470</v>
      </c>
      <c r="D422" s="2" t="str">
        <f>VLOOKUP(C422,RNR!$A$1:$B$27,2)</f>
        <v>Jens Eide</v>
      </c>
      <c r="E422" s="2">
        <f>+'Ark1'!D1949</f>
        <v>8</v>
      </c>
      <c r="F422" s="2" t="s">
        <v>502</v>
      </c>
      <c r="G422" s="3">
        <f>+'Ark1'!Q1949</f>
        <v>0</v>
      </c>
      <c r="H422" s="267">
        <f>+'Ark1'!R1949</f>
        <v>0</v>
      </c>
      <c r="I422" s="267" t="str">
        <f>IF(H422=0,"",'Ark1'!S1949)</f>
        <v/>
      </c>
      <c r="J422" s="254"/>
      <c r="K422" s="50" t="str">
        <f>IF(G422=0,"",100*H422/Måned!$G30)</f>
        <v/>
      </c>
      <c r="L422" s="254"/>
      <c r="M422" s="50" t="str">
        <f>+IF(H422=0,"",'Ark1'!AA1949)</f>
        <v/>
      </c>
      <c r="N422" s="50">
        <f>+IF(I422=0,"",'Ark1'!AB1949)</f>
        <v>0</v>
      </c>
      <c r="O422" s="94" t="str">
        <f>IF(H422=0,"",'Ark1'!U1949)</f>
        <v/>
      </c>
      <c r="P422" s="50" t="str">
        <f>IF(H422=0,"",'Ark1'!W1949)</f>
        <v/>
      </c>
      <c r="Q422" s="254"/>
      <c r="R422" s="50" t="str">
        <f>IF(H422=0,"",'Ark1'!X1949)</f>
        <v/>
      </c>
      <c r="S422" s="50" t="str">
        <f>IF(H422=0,"",'Ark1'!Y1949)</f>
        <v/>
      </c>
      <c r="T422" s="50" t="str">
        <f>IF(H422=0,"",'Ark1'!Z1949)</f>
        <v/>
      </c>
      <c r="U422" s="254"/>
      <c r="V422" s="14" t="str">
        <f t="shared" si="42"/>
        <v/>
      </c>
      <c r="W422" s="11" t="str">
        <f>IF(H422=0,"",'Ark1'!T1949)</f>
        <v/>
      </c>
      <c r="X422" s="50" t="str">
        <f>IF(H422=0,"",'Ark1'!V1949)</f>
        <v/>
      </c>
      <c r="Y422" s="254"/>
    </row>
    <row r="423" spans="1:39" ht="15.6">
      <c r="A423" s="254"/>
      <c r="B423" s="2">
        <f>+'Ark1'!C1950</f>
        <v>2023</v>
      </c>
      <c r="C423" s="2">
        <f>+'Ark1'!J1950</f>
        <v>470</v>
      </c>
      <c r="D423" s="2" t="str">
        <f>VLOOKUP(C423,RNR!$A$1:$B$27,2)</f>
        <v>Jens Eide</v>
      </c>
      <c r="E423" s="2">
        <f>+'Ark1'!D1950</f>
        <v>9</v>
      </c>
      <c r="F423" s="2" t="s">
        <v>503</v>
      </c>
      <c r="G423" s="3">
        <f>+'Ark1'!Q1950</f>
        <v>0</v>
      </c>
      <c r="H423" s="267">
        <f>+'Ark1'!R1950</f>
        <v>0</v>
      </c>
      <c r="I423" s="267" t="str">
        <f>IF(H423=0,"",'Ark1'!S1950)</f>
        <v/>
      </c>
      <c r="J423" s="254"/>
      <c r="K423" s="50" t="str">
        <f>IF(G423=0,"",100*H423/Måned!$G31)</f>
        <v/>
      </c>
      <c r="L423" s="254"/>
      <c r="M423" s="50" t="str">
        <f>+IF(H423=0,"",'Ark1'!AA1950)</f>
        <v/>
      </c>
      <c r="N423" s="50">
        <f>+IF(I423=0,"",'Ark1'!AB1950)</f>
        <v>0</v>
      </c>
      <c r="O423" s="94" t="str">
        <f>IF(H423=0,"",'Ark1'!U1950)</f>
        <v/>
      </c>
      <c r="P423" s="50" t="str">
        <f>IF(H423=0,"",'Ark1'!W1950)</f>
        <v/>
      </c>
      <c r="Q423" s="254"/>
      <c r="R423" s="50" t="str">
        <f>IF(H423=0,"",'Ark1'!X1950)</f>
        <v/>
      </c>
      <c r="S423" s="50" t="str">
        <f>IF(H423=0,"",'Ark1'!Y1950)</f>
        <v/>
      </c>
      <c r="T423" s="50" t="str">
        <f>IF(H423=0,"",'Ark1'!Z1950)</f>
        <v/>
      </c>
      <c r="U423" s="254"/>
      <c r="V423" s="14" t="str">
        <f t="shared" si="42"/>
        <v/>
      </c>
      <c r="W423" s="11" t="str">
        <f>IF(H423=0,"",'Ark1'!T1950)</f>
        <v/>
      </c>
      <c r="X423" s="50" t="str">
        <f>IF(H423=0,"",'Ark1'!V1950)</f>
        <v/>
      </c>
      <c r="Y423" s="254"/>
    </row>
    <row r="424" spans="1:39" ht="15.6">
      <c r="A424" s="254"/>
      <c r="B424" s="2">
        <f>+'Ark1'!C1951</f>
        <v>2023</v>
      </c>
      <c r="C424" s="2">
        <f>+'Ark1'!J1951</f>
        <v>470</v>
      </c>
      <c r="D424" s="2" t="str">
        <f>VLOOKUP(C424,RNR!$A$1:$B$27,2)</f>
        <v>Jens Eide</v>
      </c>
      <c r="E424" s="2">
        <f>+'Ark1'!D1951</f>
        <v>10</v>
      </c>
      <c r="F424" s="2" t="s">
        <v>504</v>
      </c>
      <c r="G424" s="3">
        <f>+'Ark1'!Q1951</f>
        <v>0</v>
      </c>
      <c r="H424" s="267">
        <f>+'Ark1'!R1951</f>
        <v>0</v>
      </c>
      <c r="I424" s="267" t="str">
        <f>IF(H424=0,"",'Ark1'!S1951)</f>
        <v/>
      </c>
      <c r="J424" s="254"/>
      <c r="K424" s="50" t="str">
        <f>IF(G424=0,"",100*H424/Måned!$G32)</f>
        <v/>
      </c>
      <c r="L424" s="254"/>
      <c r="M424" s="50" t="str">
        <f>+IF(H424=0,"",'Ark1'!AA1951)</f>
        <v/>
      </c>
      <c r="N424" s="50">
        <f>+IF(I424=0,"",'Ark1'!AB1951)</f>
        <v>0</v>
      </c>
      <c r="O424" s="94" t="str">
        <f>IF(H424=0,"",'Ark1'!U1951)</f>
        <v/>
      </c>
      <c r="P424" s="50" t="str">
        <f>IF(H424=0,"",'Ark1'!W1951)</f>
        <v/>
      </c>
      <c r="Q424" s="254"/>
      <c r="R424" s="50" t="str">
        <f>IF(H424=0,"",'Ark1'!X1951)</f>
        <v/>
      </c>
      <c r="S424" s="50" t="str">
        <f>IF(H424=0,"",'Ark1'!Y1951)</f>
        <v/>
      </c>
      <c r="T424" s="50" t="str">
        <f>IF(H424=0,"",'Ark1'!Z1951)</f>
        <v/>
      </c>
      <c r="U424" s="254"/>
      <c r="V424" s="14" t="str">
        <f t="shared" si="42"/>
        <v/>
      </c>
      <c r="W424" s="11" t="str">
        <f>IF(H424=0,"",'Ark1'!T1951)</f>
        <v/>
      </c>
      <c r="X424" s="50" t="str">
        <f>IF(H424=0,"",'Ark1'!V1951)</f>
        <v/>
      </c>
      <c r="Y424" s="254"/>
    </row>
    <row r="425" spans="1:39" ht="15.6">
      <c r="A425" s="254"/>
      <c r="B425" s="2">
        <f>+'Ark1'!C1952</f>
        <v>2023</v>
      </c>
      <c r="C425" s="2">
        <f>+'Ark1'!J1952</f>
        <v>470</v>
      </c>
      <c r="D425" s="2" t="str">
        <f>VLOOKUP(C425,RNR!$A$1:$B$27,2)</f>
        <v>Jens Eide</v>
      </c>
      <c r="E425" s="2">
        <f>+'Ark1'!D1952</f>
        <v>11</v>
      </c>
      <c r="F425" s="2" t="s">
        <v>505</v>
      </c>
      <c r="G425" s="3">
        <f>+'Ark1'!Q1952</f>
        <v>0</v>
      </c>
      <c r="H425" s="267">
        <f>+'Ark1'!R1952</f>
        <v>0</v>
      </c>
      <c r="I425" s="267" t="str">
        <f>IF(H425=0,"",'Ark1'!S1952)</f>
        <v/>
      </c>
      <c r="J425" s="254"/>
      <c r="K425" s="50" t="str">
        <f>IF(G425=0,"",100*H425/Måned!$G33)</f>
        <v/>
      </c>
      <c r="L425" s="254"/>
      <c r="M425" s="50" t="str">
        <f>+IF(H425=0,"",'Ark1'!AA1952)</f>
        <v/>
      </c>
      <c r="N425" s="50">
        <f>+IF(I425=0,"",'Ark1'!AB1952)</f>
        <v>0</v>
      </c>
      <c r="O425" s="94" t="str">
        <f>IF(H425=0,"",'Ark1'!U1952)</f>
        <v/>
      </c>
      <c r="P425" s="50" t="str">
        <f>IF(H425=0,"",'Ark1'!W1952)</f>
        <v/>
      </c>
      <c r="Q425" s="254"/>
      <c r="R425" s="50" t="str">
        <f>IF(H425=0,"",'Ark1'!X1952)</f>
        <v/>
      </c>
      <c r="S425" s="50" t="str">
        <f>IF(H425=0,"",'Ark1'!Y1952)</f>
        <v/>
      </c>
      <c r="T425" s="50" t="str">
        <f>IF(H425=0,"",'Ark1'!Z1952)</f>
        <v/>
      </c>
      <c r="U425" s="254"/>
      <c r="V425" s="14" t="str">
        <f t="shared" si="42"/>
        <v/>
      </c>
      <c r="W425" s="11" t="str">
        <f>IF(H425=0,"",'Ark1'!T1952)</f>
        <v/>
      </c>
      <c r="X425" s="50" t="str">
        <f>IF(H425=0,"",'Ark1'!V1952)</f>
        <v/>
      </c>
      <c r="Y425" s="254"/>
    </row>
    <row r="426" spans="1:39" ht="15.6">
      <c r="A426" s="254"/>
      <c r="B426" s="2">
        <f>+'Ark1'!C1953</f>
        <v>2023</v>
      </c>
      <c r="C426" s="2">
        <f>+'Ark1'!J1953</f>
        <v>470</v>
      </c>
      <c r="D426" s="2" t="str">
        <f>VLOOKUP(C426,RNR!$A$1:$B$27,2)</f>
        <v>Jens Eide</v>
      </c>
      <c r="E426" s="2">
        <f>+'Ark1'!D1953</f>
        <v>12</v>
      </c>
      <c r="F426" s="2" t="s">
        <v>506</v>
      </c>
      <c r="G426" s="3">
        <f>+'Ark1'!Q1953</f>
        <v>0</v>
      </c>
      <c r="H426" s="267">
        <f>+'Ark1'!R1953</f>
        <v>0</v>
      </c>
      <c r="I426" s="267" t="str">
        <f>IF(H426=0,"",'Ark1'!S1953)</f>
        <v/>
      </c>
      <c r="J426" s="254"/>
      <c r="K426" s="50" t="str">
        <f>IF(G426=0,"",100*H426/Måned!$G34)</f>
        <v/>
      </c>
      <c r="L426" s="254"/>
      <c r="M426" s="50" t="str">
        <f>+IF(H426=0,"",'Ark1'!AA1953)</f>
        <v/>
      </c>
      <c r="N426" s="50">
        <f>+IF(I426=0,"",'Ark1'!AB1953)</f>
        <v>0</v>
      </c>
      <c r="O426" s="94" t="str">
        <f>IF(H426=0,"",'Ark1'!U1953)</f>
        <v/>
      </c>
      <c r="P426" s="50" t="str">
        <f>IF(H426=0,"",'Ark1'!W1953)</f>
        <v/>
      </c>
      <c r="Q426" s="254"/>
      <c r="R426" s="50" t="str">
        <f>IF(H426=0,"",'Ark1'!X1953)</f>
        <v/>
      </c>
      <c r="S426" s="50" t="str">
        <f>IF(H426=0,"",'Ark1'!Y1953)</f>
        <v/>
      </c>
      <c r="T426" s="50" t="str">
        <f>IF(H426=0,"",'Ark1'!Z1953)</f>
        <v/>
      </c>
      <c r="U426" s="254"/>
      <c r="V426" s="14" t="str">
        <f t="shared" si="42"/>
        <v/>
      </c>
      <c r="W426" s="11" t="str">
        <f>IF(H426=0,"",'Ark1'!T1953)</f>
        <v/>
      </c>
      <c r="X426" s="50" t="str">
        <f>IF(H426=0,"",'Ark1'!V1953)</f>
        <v/>
      </c>
      <c r="Y426" s="254"/>
    </row>
    <row r="427" spans="1:39">
      <c r="A427" s="254"/>
      <c r="B427" s="254"/>
      <c r="C427" s="254"/>
      <c r="D427" s="254"/>
      <c r="E427" s="254"/>
      <c r="F427" s="254"/>
      <c r="G427" s="254"/>
      <c r="H427" s="287"/>
      <c r="I427" s="287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</row>
    <row r="428" spans="1:39" ht="15.6">
      <c r="A428" s="254"/>
      <c r="B428" s="2">
        <f>+'Ark1'!C1954</f>
        <v>2023</v>
      </c>
      <c r="C428" s="2">
        <f>+'Ark1'!J1954</f>
        <v>643</v>
      </c>
      <c r="D428" s="2" t="str">
        <f>VLOOKUP(C428,RNR!$A$1:$B$27,2)</f>
        <v>Bjerka</v>
      </c>
      <c r="E428" s="2">
        <f>+'Ark1'!D1954</f>
        <v>1</v>
      </c>
      <c r="F428" s="2" t="s">
        <v>496</v>
      </c>
      <c r="G428" s="3">
        <f>+'Ark1'!Q1954</f>
        <v>1</v>
      </c>
      <c r="H428" s="267">
        <f>+'Ark1'!R1954</f>
        <v>131</v>
      </c>
      <c r="I428" s="267">
        <f>IF(H428=0,"",'Ark1'!S1954)</f>
        <v>131</v>
      </c>
      <c r="J428" s="254"/>
      <c r="K428" s="50">
        <f>IF(G428=0,"",100*H428/Måned!$G23)</f>
        <v>4.5852292614630734</v>
      </c>
      <c r="L428" s="254"/>
      <c r="M428" s="50">
        <f>+IF(H428=0,"",'Ark1'!AA1954)</f>
        <v>4.5852292614630716</v>
      </c>
      <c r="N428" s="50">
        <f>+IF(I428=0,"",'Ark1'!AB1954)</f>
        <v>4.545847722892657</v>
      </c>
      <c r="O428" s="94">
        <f>IF(H428=0,"",'Ark1'!U1954)</f>
        <v>61.015267175572504</v>
      </c>
      <c r="P428" s="50">
        <f>IF(H428=0,"",'Ark1'!W1954)</f>
        <v>85.851145038167957</v>
      </c>
      <c r="Q428" s="254"/>
      <c r="R428" s="50">
        <f>IF(H428=0,"",'Ark1'!X1954)</f>
        <v>8.4742570789440617</v>
      </c>
      <c r="S428" s="50">
        <f>IF(H428=0,"",'Ark1'!Y1954)</f>
        <v>2.0822211160070361</v>
      </c>
      <c r="T428" s="50">
        <f>IF(H428=0,"",'Ark1'!Z1954)</f>
        <v>-51.636864904555118</v>
      </c>
      <c r="U428" s="254"/>
      <c r="V428" s="14">
        <f t="shared" si="42"/>
        <v>131</v>
      </c>
      <c r="W428" s="11">
        <f>IF(H428=0,"",'Ark1'!T1954)</f>
        <v>2.8854961832061075</v>
      </c>
      <c r="X428" s="50">
        <f>IF(H428=0,"",'Ark1'!V1954)</f>
        <v>93.013158221200356</v>
      </c>
      <c r="Y428" s="254"/>
      <c r="Z428" s="78"/>
      <c r="AB428" s="50"/>
      <c r="AC428" s="4"/>
      <c r="AK428" s="29"/>
      <c r="AL428" s="11"/>
      <c r="AM428" s="11"/>
    </row>
    <row r="429" spans="1:39" ht="15.6">
      <c r="A429" s="254"/>
      <c r="B429" s="2">
        <f>+'Ark1'!C1955</f>
        <v>2023</v>
      </c>
      <c r="C429" s="2">
        <f>+'Ark1'!J1955</f>
        <v>643</v>
      </c>
      <c r="D429" s="2" t="str">
        <f>VLOOKUP(C429,RNR!$A$1:$B$27,2)</f>
        <v>Bjerka</v>
      </c>
      <c r="E429" s="2">
        <f>+'Ark1'!D1955</f>
        <v>2</v>
      </c>
      <c r="F429" s="2" t="s">
        <v>497</v>
      </c>
      <c r="G429" s="3">
        <f>+'Ark1'!Q1955</f>
        <v>3</v>
      </c>
      <c r="H429" s="267">
        <f>+'Ark1'!R1955</f>
        <v>231</v>
      </c>
      <c r="I429" s="267">
        <f>IF(H429=0,"",'Ark1'!S1955)</f>
        <v>231</v>
      </c>
      <c r="J429" s="254"/>
      <c r="K429" s="50">
        <f>IF(G429=0,"",100*H429/Måned!$G24)</f>
        <v>10.562414266117969</v>
      </c>
      <c r="L429" s="254"/>
      <c r="M429" s="50">
        <f>+IF(H429=0,"",'Ark1'!AA1955)</f>
        <v>10.562414266117967</v>
      </c>
      <c r="N429" s="50">
        <f>+IF(I429=0,"",'Ark1'!AB1955)</f>
        <v>10.463960815897883</v>
      </c>
      <c r="O429" s="94">
        <f>IF(H429=0,"",'Ark1'!U1955)</f>
        <v>61.281385281385283</v>
      </c>
      <c r="P429" s="50">
        <f>IF(H429=0,"",'Ark1'!W1955)</f>
        <v>84.196969696969703</v>
      </c>
      <c r="Q429" s="254"/>
      <c r="R429" s="50">
        <f>IF(H429=0,"",'Ark1'!X1955)</f>
        <v>8.4119292429163224</v>
      </c>
      <c r="S429" s="50">
        <f>IF(H429=0,"",'Ark1'!Y1955)</f>
        <v>2.0094042500956597</v>
      </c>
      <c r="T429" s="50">
        <f>IF(H429=0,"",'Ark1'!Z1955)</f>
        <v>-46.332783709875137</v>
      </c>
      <c r="U429" s="254"/>
      <c r="V429" s="14">
        <f t="shared" ref="V429:V439" si="43">+(IF(H429=0,"",I429/G429))</f>
        <v>77</v>
      </c>
      <c r="W429" s="11">
        <f>IF(H429=0,"",'Ark1'!T1955)</f>
        <v>2.3636363636363642</v>
      </c>
      <c r="X429" s="50">
        <f>IF(H429=0,"",'Ark1'!V1955)</f>
        <v>91.220985587182795</v>
      </c>
      <c r="Y429" s="254"/>
    </row>
    <row r="430" spans="1:39" ht="15.6">
      <c r="A430" s="254"/>
      <c r="B430" s="2">
        <f>+'Ark1'!C1956</f>
        <v>2023</v>
      </c>
      <c r="C430" s="2">
        <f>+'Ark1'!J1956</f>
        <v>643</v>
      </c>
      <c r="D430" s="2" t="str">
        <f>VLOOKUP(C430,RNR!$A$1:$B$27,2)</f>
        <v>Bjerka</v>
      </c>
      <c r="E430" s="2">
        <f>+'Ark1'!D1956</f>
        <v>3</v>
      </c>
      <c r="F430" s="2" t="s">
        <v>498</v>
      </c>
      <c r="G430" s="3">
        <f>+'Ark1'!Q1956</f>
        <v>3</v>
      </c>
      <c r="H430" s="267">
        <f>+'Ark1'!R1956</f>
        <v>277</v>
      </c>
      <c r="I430" s="267">
        <f>IF(H430=0,"",'Ark1'!S1956)</f>
        <v>277</v>
      </c>
      <c r="J430" s="254"/>
      <c r="K430" s="50">
        <f>IF(G430=0,"",100*H430/Måned!$G25)</f>
        <v>9.7500879971840906</v>
      </c>
      <c r="L430" s="254"/>
      <c r="M430" s="50">
        <f>+IF(H430=0,"",'Ark1'!AA1956)</f>
        <v>9.7500879971840888</v>
      </c>
      <c r="N430" s="50">
        <f>+IF(I430=0,"",'Ark1'!AB1956)</f>
        <v>9.6890377509240082</v>
      </c>
      <c r="O430" s="94">
        <f>IF(H430=0,"",'Ark1'!U1956)</f>
        <v>61.119133574007215</v>
      </c>
      <c r="P430" s="50">
        <f>IF(H430=0,"",'Ark1'!W1956)</f>
        <v>85.676173285198587</v>
      </c>
      <c r="Q430" s="254"/>
      <c r="R430" s="50">
        <f>IF(H430=0,"",'Ark1'!X1956)</f>
        <v>7.255025083785358</v>
      </c>
      <c r="S430" s="50">
        <f>IF(H430=0,"",'Ark1'!Y1956)</f>
        <v>2.1183985096520477</v>
      </c>
      <c r="T430" s="50">
        <f>IF(H430=0,"",'Ark1'!Z1956)</f>
        <v>-34.388940574635207</v>
      </c>
      <c r="U430" s="254"/>
      <c r="V430" s="14">
        <f t="shared" si="43"/>
        <v>92.333333333333329</v>
      </c>
      <c r="W430" s="11">
        <f>IF(H430=0,"",'Ark1'!T1956)</f>
        <v>3.1227436823104693</v>
      </c>
      <c r="X430" s="50">
        <f>IF(H430=0,"",'Ark1'!V1956)</f>
        <v>92.823589691439437</v>
      </c>
      <c r="Y430" s="254"/>
    </row>
    <row r="431" spans="1:39" ht="15.6">
      <c r="A431" s="254"/>
      <c r="B431" s="2">
        <f>+'Ark1'!C1957</f>
        <v>2023</v>
      </c>
      <c r="C431" s="2">
        <f>+'Ark1'!J1957</f>
        <v>643</v>
      </c>
      <c r="D431" s="2" t="str">
        <f>VLOOKUP(C431,RNR!$A$1:$B$27,2)</f>
        <v>Bjerka</v>
      </c>
      <c r="E431" s="2">
        <f>+'Ark1'!D1957</f>
        <v>4</v>
      </c>
      <c r="F431" s="2" t="s">
        <v>499</v>
      </c>
      <c r="G431" s="3">
        <f>+'Ark1'!Q1957</f>
        <v>2</v>
      </c>
      <c r="H431" s="267">
        <f>+'Ark1'!R1957</f>
        <v>268</v>
      </c>
      <c r="I431" s="267">
        <f>IF(H431=0,"",'Ark1'!S1957)</f>
        <v>268</v>
      </c>
      <c r="J431" s="254"/>
      <c r="K431" s="50">
        <f>IF(G431=0,"",100*H431/Måned!$G26)</f>
        <v>15.175537938844847</v>
      </c>
      <c r="L431" s="254"/>
      <c r="M431" s="50">
        <f>+IF(H431=0,"",'Ark1'!AA1957)</f>
        <v>15.175537938844853</v>
      </c>
      <c r="N431" s="50">
        <f>+IF(I431=0,"",'Ark1'!AB1957)</f>
        <v>14.501876079672538</v>
      </c>
      <c r="O431" s="94">
        <f>IF(H431=0,"",'Ark1'!U1957)</f>
        <v>60.47014925373135</v>
      </c>
      <c r="P431" s="50">
        <f>IF(H431=0,"",'Ark1'!W1957)</f>
        <v>82.476119402985105</v>
      </c>
      <c r="Q431" s="254"/>
      <c r="R431" s="50">
        <f>IF(H431=0,"",'Ark1'!X1957)</f>
        <v>11.47947993455414</v>
      </c>
      <c r="S431" s="50">
        <f>IF(H431=0,"",'Ark1'!Y1957)</f>
        <v>2.5206321716758682</v>
      </c>
      <c r="T431" s="50">
        <f>IF(H431=0,"",'Ark1'!Z1957)</f>
        <v>-59.891100964342002</v>
      </c>
      <c r="U431" s="254"/>
      <c r="V431" s="14">
        <f t="shared" si="43"/>
        <v>134</v>
      </c>
      <c r="W431" s="11">
        <f>IF(H431=0,"",'Ark1'!T1957)</f>
        <v>3.5111940298507447</v>
      </c>
      <c r="X431" s="50">
        <f>IF(H431=0,"",'Ark1'!V1957)</f>
        <v>89.356575734545004</v>
      </c>
      <c r="Y431" s="254"/>
    </row>
    <row r="432" spans="1:39" ht="15.6">
      <c r="A432" s="254"/>
      <c r="B432" s="2">
        <f>+'Ark1'!C1958</f>
        <v>2023</v>
      </c>
      <c r="C432" s="2">
        <f>+'Ark1'!J1958</f>
        <v>643</v>
      </c>
      <c r="D432" s="2" t="str">
        <f>VLOOKUP(C432,RNR!$A$1:$B$27,2)</f>
        <v>Bjerka</v>
      </c>
      <c r="E432" s="2">
        <f>+'Ark1'!D1958</f>
        <v>5</v>
      </c>
      <c r="F432" s="2" t="s">
        <v>382</v>
      </c>
      <c r="G432" s="3">
        <f>+'Ark1'!Q1958</f>
        <v>3</v>
      </c>
      <c r="H432" s="267">
        <f>+'Ark1'!R1958</f>
        <v>95</v>
      </c>
      <c r="I432" s="267">
        <f>IF(H432=0,"",'Ark1'!S1958)</f>
        <v>95</v>
      </c>
      <c r="J432" s="254"/>
      <c r="K432" s="50">
        <f>IF(G432=0,"",100*H432/Måned!$G27)</f>
        <v>4.190560211733569</v>
      </c>
      <c r="L432" s="254"/>
      <c r="M432" s="50">
        <f>+IF(H432=0,"",'Ark1'!AA1958)</f>
        <v>4.1905602117335699</v>
      </c>
      <c r="N432" s="50">
        <f>+IF(I432=0,"",'Ark1'!AB1958)</f>
        <v>4.2440948875186493</v>
      </c>
      <c r="O432" s="94">
        <f>IF(H432=0,"",'Ark1'!U1958)</f>
        <v>60.831578947368399</v>
      </c>
      <c r="P432" s="50">
        <f>IF(H432=0,"",'Ark1'!W1958)</f>
        <v>84.566315789473734</v>
      </c>
      <c r="Q432" s="254"/>
      <c r="R432" s="50">
        <f>IF(H432=0,"",'Ark1'!X1958)</f>
        <v>10.86243755261601</v>
      </c>
      <c r="S432" s="50">
        <f>IF(H432=0,"",'Ark1'!Y1958)</f>
        <v>1.6648226178878291</v>
      </c>
      <c r="T432" s="50">
        <f>IF(H432=0,"",'Ark1'!Z1958)</f>
        <v>-29.717345474434239</v>
      </c>
      <c r="U432" s="254"/>
      <c r="V432" s="14">
        <f t="shared" si="43"/>
        <v>31.666666666666668</v>
      </c>
      <c r="W432" s="11">
        <f>IF(H432=0,"",'Ark1'!T1958)</f>
        <v>2.6526315789473687</v>
      </c>
      <c r="X432" s="50">
        <f>IF(H432=0,"",'Ark1'!V1958)</f>
        <v>91.62114386725213</v>
      </c>
      <c r="Y432" s="254"/>
    </row>
    <row r="433" spans="1:36" ht="15.6">
      <c r="A433" s="254"/>
      <c r="B433" s="2">
        <f>+'Ark1'!C1959</f>
        <v>2023</v>
      </c>
      <c r="C433" s="2">
        <f>+'Ark1'!J1959</f>
        <v>643</v>
      </c>
      <c r="D433" s="2" t="str">
        <f>VLOOKUP(C433,RNR!$A$1:$B$27,2)</f>
        <v>Bjerka</v>
      </c>
      <c r="E433" s="2">
        <f>+'Ark1'!D1959</f>
        <v>6</v>
      </c>
      <c r="F433" s="2" t="s">
        <v>500</v>
      </c>
      <c r="G433" s="3">
        <f>+'Ark1'!Q1959</f>
        <v>3</v>
      </c>
      <c r="H433" s="267">
        <f>+'Ark1'!R1959</f>
        <v>290</v>
      </c>
      <c r="I433" s="267">
        <f>IF(H433=0,"",'Ark1'!S1959)</f>
        <v>290</v>
      </c>
      <c r="J433" s="254"/>
      <c r="K433" s="50">
        <f>IF(G433=0,"",100*H433/Måned!$G28)</f>
        <v>12.220817530552043</v>
      </c>
      <c r="L433" s="254"/>
      <c r="M433" s="50">
        <f>+IF(H433=0,"",'Ark1'!AA1959)</f>
        <v>12.22081753055204</v>
      </c>
      <c r="N433" s="50">
        <f>+IF(I433=0,"",'Ark1'!AB1959)</f>
        <v>12.029214079358532</v>
      </c>
      <c r="O433" s="94">
        <f>IF(H433=0,"",'Ark1'!U1959)</f>
        <v>60.748275862068994</v>
      </c>
      <c r="P433" s="50">
        <f>IF(H433=0,"",'Ark1'!W1959)</f>
        <v>84.425172413793106</v>
      </c>
      <c r="Q433" s="254"/>
      <c r="R433" s="50">
        <f>IF(H433=0,"",'Ark1'!X1959)</f>
        <v>7.5526396941451859</v>
      </c>
      <c r="S433" s="50">
        <f>IF(H433=0,"",'Ark1'!Y1959)</f>
        <v>2.2473157459135922</v>
      </c>
      <c r="T433" s="50">
        <f>IF(H433=0,"",'Ark1'!Z1959)</f>
        <v>-38.674888994154571</v>
      </c>
      <c r="U433" s="254"/>
      <c r="V433" s="14">
        <f t="shared" si="43"/>
        <v>96.666666666666671</v>
      </c>
      <c r="W433" s="11">
        <f>IF(H433=0,"",'Ark1'!T1959)</f>
        <v>3.3379310344827577</v>
      </c>
      <c r="X433" s="50">
        <f>IF(H433=0,"",'Ark1'!V1959)</f>
        <v>91.468225800425884</v>
      </c>
      <c r="Y433" s="254"/>
    </row>
    <row r="434" spans="1:36" ht="15.6">
      <c r="A434" s="254"/>
      <c r="B434" s="2">
        <f>+'Ark1'!C1960</f>
        <v>2023</v>
      </c>
      <c r="C434" s="2">
        <f>+'Ark1'!J1960</f>
        <v>643</v>
      </c>
      <c r="D434" s="2" t="str">
        <f>VLOOKUP(C434,RNR!$A$1:$B$27,2)</f>
        <v>Bjerka</v>
      </c>
      <c r="E434" s="2">
        <f>+'Ark1'!D1960</f>
        <v>7</v>
      </c>
      <c r="F434" s="2" t="s">
        <v>501</v>
      </c>
      <c r="G434" s="3">
        <f>+'Ark1'!Q1960</f>
        <v>2</v>
      </c>
      <c r="H434" s="267">
        <f>+'Ark1'!R1960</f>
        <v>159</v>
      </c>
      <c r="I434" s="267">
        <f>IF(H434=0,"",'Ark1'!S1960)</f>
        <v>159</v>
      </c>
      <c r="J434" s="254"/>
      <c r="K434" s="50">
        <f>IF(G434=0,"",100*H434/Måned!$G29)</f>
        <v>8.2683307332293285</v>
      </c>
      <c r="L434" s="254"/>
      <c r="M434" s="50">
        <f>+IF(H434=0,"",'Ark1'!AA1960)</f>
        <v>8.2683307332293268</v>
      </c>
      <c r="N434" s="50">
        <f>+IF(I434=0,"",'Ark1'!AB1960)</f>
        <v>8.5517906653788671</v>
      </c>
      <c r="O434" s="94">
        <f>IF(H434=0,"",'Ark1'!U1960)</f>
        <v>60.031446540880509</v>
      </c>
      <c r="P434" s="50">
        <f>IF(H434=0,"",'Ark1'!W1960)</f>
        <v>89.544025157232682</v>
      </c>
      <c r="Q434" s="254"/>
      <c r="R434" s="50">
        <f>IF(H434=0,"",'Ark1'!X1960)</f>
        <v>8.8415940336554399</v>
      </c>
      <c r="S434" s="50">
        <f>IF(H434=0,"",'Ark1'!Y1960)</f>
        <v>2.0169763273286465</v>
      </c>
      <c r="T434" s="50">
        <f>IF(H434=0,"",'Ark1'!Z1960)</f>
        <v>-42.437782718501722</v>
      </c>
      <c r="U434" s="254"/>
      <c r="V434" s="14">
        <f t="shared" si="43"/>
        <v>79.5</v>
      </c>
      <c r="W434" s="11">
        <f>IF(H434=0,"",'Ark1'!T1960)</f>
        <v>4.9811320754716988</v>
      </c>
      <c r="X434" s="50">
        <f>IF(H434=0,"",'Ark1'!V1960)</f>
        <v>97.014111762982367</v>
      </c>
      <c r="Y434" s="254"/>
    </row>
    <row r="435" spans="1:36" ht="15.6">
      <c r="A435" s="254"/>
      <c r="B435" s="2">
        <f>+'Ark1'!C1961</f>
        <v>2023</v>
      </c>
      <c r="C435" s="2">
        <f>+'Ark1'!J1961</f>
        <v>643</v>
      </c>
      <c r="D435" s="2" t="str">
        <f>VLOOKUP(C435,RNR!$A$1:$B$27,2)</f>
        <v>Bjerka</v>
      </c>
      <c r="E435" s="2">
        <f>+'Ark1'!D1961</f>
        <v>8</v>
      </c>
      <c r="F435" s="2" t="s">
        <v>502</v>
      </c>
      <c r="G435" s="3">
        <f>+'Ark1'!Q1961</f>
        <v>2</v>
      </c>
      <c r="H435" s="267">
        <f>+'Ark1'!R1961</f>
        <v>137</v>
      </c>
      <c r="I435" s="267">
        <f>IF(H435=0,"",'Ark1'!S1961)</f>
        <v>137</v>
      </c>
      <c r="J435" s="254"/>
      <c r="K435" s="50">
        <f>IF(G435=0,"",100*H435/Måned!$G30)</f>
        <v>5.1952976867652634</v>
      </c>
      <c r="L435" s="254"/>
      <c r="M435" s="50">
        <f>+IF(H435=0,"",'Ark1'!AA1961)</f>
        <v>5.1952976867652625</v>
      </c>
      <c r="N435" s="50">
        <f>+IF(I435=0,"",'Ark1'!AB1961)</f>
        <v>4.8997418706316873</v>
      </c>
      <c r="O435" s="94">
        <f>IF(H435=0,"",'Ark1'!U1961)</f>
        <v>60.95620437956201</v>
      </c>
      <c r="P435" s="50">
        <f>IF(H435=0,"",'Ark1'!W1961)</f>
        <v>79.626277372262749</v>
      </c>
      <c r="Q435" s="254"/>
      <c r="R435" s="50">
        <f>IF(H435=0,"",'Ark1'!X1961)</f>
        <v>6.7361132642251365</v>
      </c>
      <c r="S435" s="50">
        <f>IF(H435=0,"",'Ark1'!Y1961)</f>
        <v>1.551399712426792</v>
      </c>
      <c r="T435" s="50">
        <f>IF(H435=0,"",'Ark1'!Z1961)</f>
        <v>-22.339954982629624</v>
      </c>
      <c r="U435" s="254"/>
      <c r="V435" s="14">
        <f t="shared" si="43"/>
        <v>68.5</v>
      </c>
      <c r="W435" s="11">
        <f>IF(H435=0,"",'Ark1'!T1961)</f>
        <v>2.2481751824817504</v>
      </c>
      <c r="X435" s="50">
        <f>IF(H435=0,"",'Ark1'!V1961)</f>
        <v>86.268989569082052</v>
      </c>
      <c r="Y435" s="254"/>
    </row>
    <row r="436" spans="1:36" ht="15.6">
      <c r="A436" s="254"/>
      <c r="B436" s="2">
        <f>+'Ark1'!C1962</f>
        <v>2023</v>
      </c>
      <c r="C436" s="2">
        <f>+'Ark1'!J1962</f>
        <v>643</v>
      </c>
      <c r="D436" s="2" t="str">
        <f>VLOOKUP(C436,RNR!$A$1:$B$27,2)</f>
        <v>Bjerka</v>
      </c>
      <c r="E436" s="2">
        <f>+'Ark1'!D1962</f>
        <v>9</v>
      </c>
      <c r="F436" s="2" t="s">
        <v>503</v>
      </c>
      <c r="G436" s="3">
        <f>+'Ark1'!Q1962</f>
        <v>4</v>
      </c>
      <c r="H436" s="267">
        <f>+'Ark1'!R1962</f>
        <v>261</v>
      </c>
      <c r="I436" s="267">
        <f>IF(H436=0,"",'Ark1'!S1962)</f>
        <v>261</v>
      </c>
      <c r="J436" s="254"/>
      <c r="K436" s="50">
        <f>IF(G436=0,"",100*H436/Måned!$G31)</f>
        <v>12.428571428571429</v>
      </c>
      <c r="L436" s="254"/>
      <c r="M436" s="50">
        <f>+IF(H436=0,"",'Ark1'!AA1962)</f>
        <v>12.428571428571431</v>
      </c>
      <c r="N436" s="50">
        <f>+IF(I436=0,"",'Ark1'!AB1962)</f>
        <v>12.946349430372283</v>
      </c>
      <c r="O436" s="94">
        <f>IF(H436=0,"",'Ark1'!U1962)</f>
        <v>60.310344827586221</v>
      </c>
      <c r="P436" s="50">
        <f>IF(H436=0,"",'Ark1'!W1962)</f>
        <v>86.73984674329499</v>
      </c>
      <c r="Q436" s="254"/>
      <c r="R436" s="50">
        <f>IF(H436=0,"",'Ark1'!X1962)</f>
        <v>8.940215566900422</v>
      </c>
      <c r="S436" s="50">
        <f>IF(H436=0,"",'Ark1'!Y1962)</f>
        <v>2.3843857245405928</v>
      </c>
      <c r="T436" s="50">
        <f>IF(H436=0,"",'Ark1'!Z1962)</f>
        <v>-44.165217271705856</v>
      </c>
      <c r="U436" s="254"/>
      <c r="V436" s="14">
        <f t="shared" si="43"/>
        <v>65.25</v>
      </c>
      <c r="W436" s="11">
        <f>IF(H436=0,"",'Ark1'!T1962)</f>
        <v>4.4482758620689653</v>
      </c>
      <c r="X436" s="50">
        <f>IF(H436=0,"",'Ark1'!V1962)</f>
        <v>93.97599863845609</v>
      </c>
      <c r="Y436" s="254"/>
    </row>
    <row r="437" spans="1:36" ht="15.6">
      <c r="A437" s="254"/>
      <c r="B437" s="2">
        <f>+'Ark1'!C1963</f>
        <v>2023</v>
      </c>
      <c r="C437" s="2">
        <f>+'Ark1'!J1963</f>
        <v>643</v>
      </c>
      <c r="D437" s="2" t="str">
        <f>VLOOKUP(C437,RNR!$A$1:$B$27,2)</f>
        <v>Bjerka</v>
      </c>
      <c r="E437" s="2">
        <f>+'Ark1'!D1963</f>
        <v>10</v>
      </c>
      <c r="F437" s="2" t="s">
        <v>504</v>
      </c>
      <c r="G437" s="3">
        <f>+'Ark1'!Q1963</f>
        <v>3</v>
      </c>
      <c r="H437" s="267">
        <f>+'Ark1'!R1963</f>
        <v>182</v>
      </c>
      <c r="I437" s="267">
        <f>IF(H437=0,"",'Ark1'!S1963)</f>
        <v>182</v>
      </c>
      <c r="J437" s="254"/>
      <c r="K437" s="50">
        <f>IF(G437=0,"",100*H437/Måned!$G32)</f>
        <v>6.989247311827957</v>
      </c>
      <c r="L437" s="254"/>
      <c r="M437" s="50">
        <f>+IF(H437=0,"",'Ark1'!AA1963)</f>
        <v>6.9892473118279579</v>
      </c>
      <c r="N437" s="50">
        <f>+IF(I437=0,"",'Ark1'!AB1963)</f>
        <v>6.7738521932070253</v>
      </c>
      <c r="O437" s="94">
        <f>IF(H437=0,"",'Ark1'!U1963)</f>
        <v>60.593406593406606</v>
      </c>
      <c r="P437" s="50">
        <f>IF(H437=0,"",'Ark1'!W1963)</f>
        <v>81.774725274725242</v>
      </c>
      <c r="Q437" s="254"/>
      <c r="R437" s="50">
        <f>IF(H437=0,"",'Ark1'!X1963)</f>
        <v>6.7823395977368754</v>
      </c>
      <c r="S437" s="50">
        <f>IF(H437=0,"",'Ark1'!Y1963)</f>
        <v>1.9070604615253328</v>
      </c>
      <c r="T437" s="50">
        <f>IF(H437=0,"",'Ark1'!Z1963)</f>
        <v>-37.87816522377102</v>
      </c>
      <c r="U437" s="254"/>
      <c r="V437" s="14">
        <f t="shared" si="43"/>
        <v>60.666666666666664</v>
      </c>
      <c r="W437" s="11">
        <f>IF(H437=0,"",'Ark1'!T1963)</f>
        <v>4.1538461538461551</v>
      </c>
      <c r="X437" s="50">
        <f>IF(H437=0,"",'Ark1'!V1963)</f>
        <v>88.596668770016578</v>
      </c>
      <c r="Y437" s="254"/>
    </row>
    <row r="438" spans="1:36" ht="15.6">
      <c r="A438" s="254"/>
      <c r="B438" s="2">
        <f>+'Ark1'!C1964</f>
        <v>2023</v>
      </c>
      <c r="C438" s="2">
        <f>+'Ark1'!J1964</f>
        <v>643</v>
      </c>
      <c r="D438" s="2" t="str">
        <f>VLOOKUP(C438,RNR!$A$1:$B$27,2)</f>
        <v>Bjerka</v>
      </c>
      <c r="E438" s="2">
        <f>+'Ark1'!D1964</f>
        <v>11</v>
      </c>
      <c r="F438" s="2" t="s">
        <v>505</v>
      </c>
      <c r="G438" s="3">
        <f>+'Ark1'!Q1964</f>
        <v>2</v>
      </c>
      <c r="H438" s="267">
        <f>+'Ark1'!R1964</f>
        <v>249</v>
      </c>
      <c r="I438" s="267">
        <f>IF(H438=0,"",'Ark1'!S1964)</f>
        <v>249</v>
      </c>
      <c r="J438" s="254"/>
      <c r="K438" s="50">
        <f>IF(G438=0,"",100*H438/Måned!$G33)</f>
        <v>8.5567010309278349</v>
      </c>
      <c r="L438" s="254"/>
      <c r="M438" s="50">
        <f>+IF(H438=0,"",'Ark1'!AA1964)</f>
        <v>8.5567010309278349</v>
      </c>
      <c r="N438" s="50">
        <f>+IF(I438=0,"",'Ark1'!AB1964)</f>
        <v>8.3597145637366204</v>
      </c>
      <c r="O438" s="94">
        <f>IF(H438=0,"",'Ark1'!U1964)</f>
        <v>60.401606425702809</v>
      </c>
      <c r="P438" s="50">
        <f>IF(H438=0,"",'Ark1'!W1964)</f>
        <v>82.804819277108479</v>
      </c>
      <c r="Q438" s="254"/>
      <c r="R438" s="50">
        <f>IF(H438=0,"",'Ark1'!X1964)</f>
        <v>7.1460422997393191</v>
      </c>
      <c r="S438" s="50">
        <f>IF(H438=0,"",'Ark1'!Y1964)</f>
        <v>2.1054903915417338</v>
      </c>
      <c r="T438" s="50">
        <f>IF(H438=0,"",'Ark1'!Z1964)</f>
        <v>-25.306243036614539</v>
      </c>
      <c r="U438" s="254"/>
      <c r="V438" s="14">
        <f t="shared" si="43"/>
        <v>124.5</v>
      </c>
      <c r="W438" s="11">
        <f>IF(H438=0,"",'Ark1'!T1964)</f>
        <v>3.7630522088353424</v>
      </c>
      <c r="X438" s="50">
        <f>IF(H438=0,"",'Ark1'!V1964)</f>
        <v>89.712696941612577</v>
      </c>
      <c r="Y438" s="254"/>
    </row>
    <row r="439" spans="1:36" ht="15.6">
      <c r="A439" s="254"/>
      <c r="B439" s="2">
        <f>+'Ark1'!C1965</f>
        <v>2023</v>
      </c>
      <c r="C439" s="2">
        <f>+'Ark1'!J1965</f>
        <v>643</v>
      </c>
      <c r="D439" s="2" t="str">
        <f>VLOOKUP(C439,RNR!$A$1:$B$27,2)</f>
        <v>Bjerka</v>
      </c>
      <c r="E439" s="2">
        <f>+'Ark1'!D1965</f>
        <v>12</v>
      </c>
      <c r="F439" s="2" t="s">
        <v>506</v>
      </c>
      <c r="G439" s="3">
        <f>+'Ark1'!Q1965</f>
        <v>3</v>
      </c>
      <c r="H439" s="267">
        <f>+'Ark1'!R1965</f>
        <v>273</v>
      </c>
      <c r="I439" s="267">
        <f>IF(H439=0,"",'Ark1'!S1965)</f>
        <v>273</v>
      </c>
      <c r="J439" s="254"/>
      <c r="K439" s="50">
        <f>IF(G439=0,"",100*H439/Måned!$G34)</f>
        <v>14.661654135338345</v>
      </c>
      <c r="L439" s="254"/>
      <c r="M439" s="50">
        <f>+IF(H439=0,"",'Ark1'!AA1965)</f>
        <v>14.661654135338347</v>
      </c>
      <c r="N439" s="50">
        <f>+IF(I439=0,"",'Ark1'!AB1965)</f>
        <v>13.777760886146622</v>
      </c>
      <c r="O439" s="94">
        <f>IF(H439=0,"",'Ark1'!U1965)</f>
        <v>61.809523809523824</v>
      </c>
      <c r="P439" s="50">
        <f>IF(H439=0,"",'Ark1'!W1965)</f>
        <v>77.017582417582403</v>
      </c>
      <c r="Q439" s="254"/>
      <c r="R439" s="50">
        <f>IF(H439=0,"",'Ark1'!X1965)</f>
        <v>7.0886267067415378</v>
      </c>
      <c r="S439" s="50">
        <f>IF(H439=0,"",'Ark1'!Y1965)</f>
        <v>1.885062972583508</v>
      </c>
      <c r="T439" s="50">
        <f>IF(H439=0,"",'Ark1'!Z1965)</f>
        <v>-41.469308936440399</v>
      </c>
      <c r="U439" s="254"/>
      <c r="V439" s="14">
        <f t="shared" si="43"/>
        <v>91</v>
      </c>
      <c r="W439" s="11">
        <f>IF(H439=0,"",'Ark1'!T1965)</f>
        <v>1.3846153846153852</v>
      </c>
      <c r="X439" s="50">
        <f>IF(H439=0,"",'Ark1'!V1965)</f>
        <v>83.442667841367694</v>
      </c>
      <c r="Y439" s="254"/>
    </row>
    <row r="440" spans="1:36">
      <c r="A440" s="254"/>
      <c r="B440" s="254"/>
      <c r="C440" s="254"/>
      <c r="D440" s="254"/>
      <c r="E440" s="254"/>
      <c r="F440" s="254"/>
      <c r="G440" s="254"/>
      <c r="H440" s="287"/>
      <c r="I440" s="287"/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</row>
    <row r="441" spans="1:36" ht="18" customHeight="1">
      <c r="A441" s="255"/>
      <c r="B441" s="255"/>
      <c r="C441" s="255"/>
      <c r="D441" s="255"/>
      <c r="E441" s="255"/>
      <c r="F441" s="255"/>
      <c r="G441" s="255"/>
      <c r="H441" s="288"/>
      <c r="I441" s="288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"/>
      <c r="AA441" s="5"/>
      <c r="AB441" s="5"/>
      <c r="AC441"/>
      <c r="AD441" s="4"/>
      <c r="AE441"/>
      <c r="AF441"/>
      <c r="AG441"/>
      <c r="AH441"/>
      <c r="AI441"/>
      <c r="AJ441"/>
    </row>
    <row r="442" spans="1:36">
      <c r="A442" s="9"/>
      <c r="B442" s="9"/>
      <c r="C442" s="9"/>
      <c r="D442" s="9"/>
      <c r="E442" s="9"/>
      <c r="F442" s="9"/>
      <c r="G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V442" s="9"/>
      <c r="W442" s="9"/>
      <c r="X442" s="9"/>
    </row>
    <row r="443" spans="1:36">
      <c r="A443" s="9"/>
      <c r="B443" s="9"/>
      <c r="C443" s="9"/>
      <c r="D443" s="9"/>
      <c r="E443" s="9"/>
      <c r="F443" s="9"/>
      <c r="G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V443" s="9"/>
      <c r="W443" s="9"/>
      <c r="X443" s="9"/>
    </row>
    <row r="444" spans="1:36">
      <c r="A444" s="9"/>
      <c r="B444" s="9"/>
      <c r="C444" s="9"/>
      <c r="D444" s="9"/>
      <c r="E444" s="9"/>
      <c r="F444" s="9"/>
      <c r="G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V444" s="9"/>
      <c r="W444" s="9"/>
      <c r="X444" s="9"/>
    </row>
    <row r="445" spans="1:36">
      <c r="A445" s="9"/>
      <c r="B445" s="9"/>
      <c r="C445" s="9"/>
      <c r="D445" s="9"/>
      <c r="E445" s="9"/>
      <c r="F445" s="9"/>
      <c r="G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V445" s="9"/>
      <c r="W445" s="9"/>
      <c r="X445" s="9"/>
    </row>
  </sheetData>
  <mergeCells count="1">
    <mergeCell ref="T5:V5"/>
  </mergeCells>
  <phoneticPr fontId="59" type="noConversion"/>
  <conditionalFormatting sqref="AA47:AA49">
    <cfRule type="cellIs" dxfId="56" priority="35" stopIfTrue="1" operator="lessThan">
      <formula>0</formula>
    </cfRule>
  </conditionalFormatting>
  <conditionalFormatting sqref="AA24">
    <cfRule type="cellIs" dxfId="55" priority="36" stopIfTrue="1" operator="greaterThan">
      <formula>0</formula>
    </cfRule>
    <cfRule type="cellIs" dxfId="54" priority="37" stopIfTrue="1" operator="lessThan">
      <formula>0</formula>
    </cfRule>
  </conditionalFormatting>
  <conditionalFormatting sqref="K11:K22 K24:K35 K37:K48 K50:K61 K63:K74 K76:K87 K89:K100 K102:K113 K115:K126 K128:K139 K141:K152 K154:K165 K167:K178 K180:K191 K193:K204 K206:K217 K246:K257 K259:K270 K272:K283 K285:K296 K298:K309 K311:K322 K324:K335 K337:K348 K350:K361 K363:K374 K376:K387 K389:K400 K402:K413 K415:K426 K428:K439 K233:K244 K220:K231">
    <cfRule type="top10" dxfId="53" priority="4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CF6B-CA41-4A2C-A31A-09E2D5B01D5C}">
  <dimension ref="O531"/>
  <sheetViews>
    <sheetView topLeftCell="A97" workbookViewId="0">
      <selection activeCell="N112" sqref="N112"/>
    </sheetView>
  </sheetViews>
  <sheetFormatPr baseColWidth="10" defaultRowHeight="15"/>
  <sheetData>
    <row r="531" spans="15:15">
      <c r="O531" s="256" t="s">
        <v>560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29"/>
  <sheetViews>
    <sheetView tabSelected="1" zoomScale="120" zoomScaleNormal="120" workbookViewId="0"/>
  </sheetViews>
  <sheetFormatPr baseColWidth="10" defaultRowHeight="15"/>
  <cols>
    <col min="1" max="1" width="6" customWidth="1"/>
    <col min="2" max="2" width="6.36328125" customWidth="1"/>
    <col min="3" max="3" width="6.453125" style="249" customWidth="1"/>
    <col min="4" max="4" width="1" customWidth="1"/>
    <col min="5" max="5" width="7.08984375" customWidth="1"/>
    <col min="6" max="6" width="7" customWidth="1"/>
    <col min="7" max="7" width="5.90625" style="98" customWidth="1"/>
    <col min="8" max="8" width="5.6328125" customWidth="1"/>
    <col min="9" max="9" width="5.453125" customWidth="1"/>
    <col min="10" max="10" width="6.6328125" customWidth="1"/>
    <col min="11" max="11" width="5.54296875" customWidth="1"/>
    <col min="12" max="12" width="6.453125" customWidth="1"/>
    <col min="13" max="13" width="7.54296875" style="9" customWidth="1"/>
    <col min="14" max="14" width="6.453125" customWidth="1"/>
    <col min="15" max="15" width="0.81640625" customWidth="1"/>
    <col min="16" max="16" width="6.54296875" customWidth="1"/>
    <col min="17" max="17" width="4.453125" customWidth="1"/>
    <col min="18" max="18" width="7.90625" customWidth="1"/>
    <col min="19" max="19" width="0.54296875" customWidth="1"/>
    <col min="20" max="20" width="5" customWidth="1"/>
    <col min="21" max="21" width="7.1796875" customWidth="1"/>
    <col min="22" max="22" width="5.81640625" style="98" customWidth="1"/>
    <col min="23" max="23" width="2.54296875" customWidth="1"/>
    <col min="24" max="24" width="4.453125" customWidth="1"/>
    <col min="25" max="25" width="5.36328125" customWidth="1"/>
    <col min="26" max="26" width="4.36328125" customWidth="1"/>
    <col min="27" max="27" width="8.6328125" customWidth="1"/>
    <col min="28" max="28" width="5.6328125" customWidth="1"/>
    <col min="29" max="29" width="8" customWidth="1"/>
    <col min="30" max="30" width="9" customWidth="1"/>
    <col min="31" max="31" width="7.6328125" customWidth="1"/>
    <col min="32" max="32" width="10.08984375" customWidth="1"/>
    <col min="33" max="33" width="10.6328125" customWidth="1"/>
    <col min="34" max="34" width="8.54296875" customWidth="1"/>
    <col min="35" max="35" width="9.36328125" customWidth="1"/>
    <col min="36" max="36" width="9" customWidth="1"/>
    <col min="37" max="37" width="8.90625" customWidth="1"/>
    <col min="38" max="38" width="9.08984375" customWidth="1"/>
    <col min="39" max="39" width="8.453125" customWidth="1"/>
    <col min="40" max="40" width="9.08984375" customWidth="1"/>
    <col min="41" max="41" width="10" customWidth="1"/>
    <col min="42" max="42" width="10.54296875" customWidth="1"/>
    <col min="43" max="43" width="8.08984375" customWidth="1"/>
    <col min="44" max="44" width="8.36328125" customWidth="1"/>
    <col min="45" max="45" width="7.54296875" customWidth="1"/>
    <col min="46" max="46" width="8.08984375" customWidth="1"/>
    <col min="47" max="47" width="11.08984375" customWidth="1"/>
  </cols>
  <sheetData>
    <row r="1" spans="1:38">
      <c r="A1" s="242"/>
      <c r="B1" s="26"/>
      <c r="C1" s="257"/>
      <c r="D1" s="26"/>
      <c r="E1" s="26"/>
      <c r="F1" s="26"/>
      <c r="G1" s="103"/>
      <c r="H1" s="26"/>
      <c r="I1" s="26"/>
      <c r="J1" s="26"/>
      <c r="K1" s="26"/>
      <c r="L1" s="26"/>
      <c r="M1" s="72"/>
      <c r="N1" s="26"/>
      <c r="O1" s="26"/>
      <c r="P1" s="26"/>
      <c r="Q1" s="26"/>
      <c r="R1" s="26"/>
      <c r="S1" s="26"/>
      <c r="T1" s="26"/>
      <c r="U1" s="26"/>
      <c r="V1" s="103"/>
      <c r="W1" s="26"/>
    </row>
    <row r="2" spans="1:38" ht="15.6">
      <c r="A2" s="26"/>
      <c r="B2" s="26"/>
      <c r="C2" s="257"/>
      <c r="D2" s="26"/>
      <c r="E2" s="26"/>
      <c r="F2" s="26"/>
      <c r="G2" s="103"/>
      <c r="H2" s="26"/>
      <c r="I2" s="26"/>
      <c r="J2" s="26"/>
      <c r="K2" s="26"/>
      <c r="L2" s="26"/>
      <c r="M2" s="72"/>
      <c r="N2" s="26"/>
      <c r="O2" s="26"/>
      <c r="P2" s="32" t="s">
        <v>482</v>
      </c>
      <c r="Q2" s="26"/>
      <c r="R2" s="26"/>
      <c r="S2" s="26"/>
      <c r="T2" s="26"/>
      <c r="U2" s="26"/>
      <c r="V2" s="103"/>
      <c r="W2" s="26"/>
    </row>
    <row r="3" spans="1:38" ht="33">
      <c r="A3" s="26"/>
      <c r="B3" s="127" t="s">
        <v>476</v>
      </c>
      <c r="C3" s="258"/>
      <c r="D3" s="132"/>
      <c r="E3" s="132"/>
      <c r="F3" s="132"/>
      <c r="G3" s="220"/>
      <c r="H3" s="26"/>
      <c r="I3" s="132"/>
      <c r="J3" s="132" t="s">
        <v>62</v>
      </c>
      <c r="K3" s="132"/>
      <c r="L3" s="132"/>
      <c r="M3" s="203">
        <v>52</v>
      </c>
      <c r="N3" s="132"/>
      <c r="O3" s="132"/>
      <c r="P3" s="340">
        <v>45667</v>
      </c>
      <c r="Q3" s="341"/>
      <c r="R3" s="341"/>
      <c r="S3" s="341"/>
      <c r="T3" s="342"/>
      <c r="U3" s="10"/>
      <c r="V3" s="220"/>
      <c r="W3" s="26"/>
    </row>
    <row r="4" spans="1:38" ht="15" customHeight="1">
      <c r="A4" s="10"/>
      <c r="B4" s="10"/>
      <c r="C4" s="259"/>
      <c r="D4" s="10"/>
      <c r="E4" s="10"/>
      <c r="F4" s="10"/>
      <c r="G4" s="229"/>
      <c r="H4" s="10"/>
      <c r="I4" s="6"/>
      <c r="J4" s="6"/>
      <c r="K4" s="10"/>
      <c r="L4" s="6"/>
      <c r="M4" s="204"/>
      <c r="N4" s="6"/>
      <c r="O4" s="6"/>
      <c r="P4" s="8"/>
      <c r="Q4" s="8"/>
      <c r="R4" s="6"/>
      <c r="S4" s="8"/>
      <c r="T4" s="10"/>
      <c r="U4" s="8"/>
      <c r="V4" s="221"/>
      <c r="W4" s="6"/>
      <c r="AE4" s="4"/>
      <c r="AF4" s="4"/>
      <c r="AG4" s="4"/>
      <c r="AH4" s="4"/>
      <c r="AI4" s="4"/>
      <c r="AJ4" s="4"/>
      <c r="AK4" s="4"/>
    </row>
    <row r="5" spans="1:38" s="3" customFormat="1" ht="15" customHeight="1">
      <c r="A5" s="7"/>
      <c r="B5" s="7"/>
      <c r="C5" s="306"/>
      <c r="D5" s="7"/>
      <c r="E5" s="7"/>
      <c r="F5" s="7"/>
      <c r="G5" s="307"/>
      <c r="H5" s="7"/>
      <c r="I5" s="308"/>
      <c r="J5" s="308"/>
      <c r="K5" s="7"/>
      <c r="L5" s="308"/>
      <c r="M5" s="309" t="s">
        <v>50</v>
      </c>
      <c r="N5" s="308"/>
      <c r="O5" s="308"/>
      <c r="P5" s="7"/>
      <c r="Q5" s="7"/>
      <c r="R5" s="308"/>
      <c r="S5" s="7"/>
      <c r="T5" s="7"/>
      <c r="U5" s="7" t="s">
        <v>3</v>
      </c>
      <c r="V5" s="310"/>
      <c r="W5" s="308"/>
      <c r="AE5" s="2"/>
      <c r="AF5" s="2"/>
      <c r="AG5" s="2"/>
      <c r="AH5" s="2"/>
      <c r="AI5" s="2"/>
      <c r="AJ5" s="2"/>
      <c r="AK5" s="2"/>
    </row>
    <row r="6" spans="1:38" s="3" customFormat="1" ht="15" customHeight="1">
      <c r="A6" s="7"/>
      <c r="B6" s="7" t="s">
        <v>3</v>
      </c>
      <c r="C6" s="311" t="s">
        <v>439</v>
      </c>
      <c r="D6" s="7"/>
      <c r="E6" s="7" t="s">
        <v>440</v>
      </c>
      <c r="F6" s="7" t="s">
        <v>3</v>
      </c>
      <c r="G6" s="307" t="s">
        <v>17</v>
      </c>
      <c r="H6" s="312"/>
      <c r="I6" s="7" t="s">
        <v>393</v>
      </c>
      <c r="J6" s="7" t="s">
        <v>17</v>
      </c>
      <c r="K6" s="312" t="s">
        <v>439</v>
      </c>
      <c r="L6" s="7"/>
      <c r="M6" s="309" t="s">
        <v>395</v>
      </c>
      <c r="N6" s="7"/>
      <c r="O6" s="7"/>
      <c r="P6" s="7" t="s">
        <v>3</v>
      </c>
      <c r="Q6" s="7"/>
      <c r="R6" s="7" t="s">
        <v>3</v>
      </c>
      <c r="S6" s="7" t="s">
        <v>477</v>
      </c>
      <c r="T6" s="7" t="s">
        <v>440</v>
      </c>
      <c r="U6" s="7" t="s">
        <v>11</v>
      </c>
      <c r="V6" s="307" t="s">
        <v>17</v>
      </c>
      <c r="W6" s="308"/>
      <c r="AE6" s="2"/>
      <c r="AF6" s="2"/>
      <c r="AG6" s="2"/>
      <c r="AH6" s="2"/>
      <c r="AI6" s="2"/>
      <c r="AJ6" s="313"/>
      <c r="AK6" s="2"/>
      <c r="AL6" s="313"/>
    </row>
    <row r="7" spans="1:38" s="3" customFormat="1" ht="15" customHeight="1">
      <c r="A7" s="308"/>
      <c r="B7" s="7" t="s">
        <v>11</v>
      </c>
      <c r="C7" s="311" t="s">
        <v>489</v>
      </c>
      <c r="D7" s="312"/>
      <c r="E7" s="7" t="s">
        <v>441</v>
      </c>
      <c r="F7" s="7" t="s">
        <v>390</v>
      </c>
      <c r="G7" s="307" t="s">
        <v>1</v>
      </c>
      <c r="H7" s="312"/>
      <c r="I7" s="7" t="s">
        <v>30</v>
      </c>
      <c r="J7" s="7" t="s">
        <v>396</v>
      </c>
      <c r="K7" s="7" t="s">
        <v>441</v>
      </c>
      <c r="L7" s="7" t="s">
        <v>393</v>
      </c>
      <c r="M7" s="309" t="s">
        <v>486</v>
      </c>
      <c r="N7" s="7" t="s">
        <v>17</v>
      </c>
      <c r="O7" s="7"/>
      <c r="P7" s="7" t="s">
        <v>438</v>
      </c>
      <c r="Q7" s="312"/>
      <c r="R7" s="7" t="s">
        <v>371</v>
      </c>
      <c r="S7" s="7" t="s">
        <v>447</v>
      </c>
      <c r="T7" s="7" t="s">
        <v>441</v>
      </c>
      <c r="U7" s="7" t="s">
        <v>475</v>
      </c>
      <c r="V7" s="307" t="s">
        <v>30</v>
      </c>
      <c r="W7" s="308"/>
      <c r="AE7" s="2"/>
      <c r="AF7" s="2"/>
      <c r="AG7" s="2"/>
      <c r="AH7" s="2"/>
      <c r="AI7" s="2"/>
      <c r="AJ7" s="2"/>
      <c r="AK7" s="2"/>
      <c r="AL7" s="2"/>
    </row>
    <row r="8" spans="1:38" s="3" customFormat="1" ht="15" customHeight="1">
      <c r="A8" s="308"/>
      <c r="B8" s="7" t="s">
        <v>389</v>
      </c>
      <c r="C8" s="306" t="s">
        <v>450</v>
      </c>
      <c r="D8" s="7"/>
      <c r="E8" s="7" t="s">
        <v>442</v>
      </c>
      <c r="F8" s="7" t="s">
        <v>395</v>
      </c>
      <c r="G8" s="307" t="s">
        <v>388</v>
      </c>
      <c r="H8" s="312" t="s">
        <v>439</v>
      </c>
      <c r="I8" s="7" t="s">
        <v>394</v>
      </c>
      <c r="J8" s="7" t="s">
        <v>395</v>
      </c>
      <c r="K8" s="7" t="s">
        <v>442</v>
      </c>
      <c r="L8" s="7" t="s">
        <v>395</v>
      </c>
      <c r="M8" s="314" t="s">
        <v>30</v>
      </c>
      <c r="N8" s="7" t="s">
        <v>0</v>
      </c>
      <c r="O8" s="7"/>
      <c r="P8" s="7" t="s">
        <v>434</v>
      </c>
      <c r="Q8" s="312" t="s">
        <v>439</v>
      </c>
      <c r="R8" s="7" t="s">
        <v>468</v>
      </c>
      <c r="S8" s="7" t="s">
        <v>398</v>
      </c>
      <c r="T8" s="7" t="s">
        <v>442</v>
      </c>
      <c r="U8" s="7" t="s">
        <v>460</v>
      </c>
      <c r="V8" s="307" t="s">
        <v>392</v>
      </c>
      <c r="W8" s="308"/>
      <c r="AE8" s="2"/>
      <c r="AF8" s="2"/>
      <c r="AG8" s="2"/>
      <c r="AH8" s="2"/>
      <c r="AI8" s="2"/>
      <c r="AJ8" s="2"/>
      <c r="AK8" s="2"/>
      <c r="AL8" s="2"/>
    </row>
    <row r="9" spans="1:38" ht="15.6">
      <c r="A9" s="7">
        <v>2012</v>
      </c>
      <c r="B9" s="246">
        <f>+'Ark1'!R2</f>
        <v>982</v>
      </c>
      <c r="C9" s="260"/>
      <c r="D9" s="124"/>
      <c r="E9" s="219"/>
      <c r="F9" s="248">
        <f>+'Ark1'!S2</f>
        <v>982</v>
      </c>
      <c r="G9" s="215">
        <f>+IF(B9=0,"",'Ark1'!W2)</f>
        <v>76.985743380855425</v>
      </c>
      <c r="H9" s="213"/>
      <c r="I9" s="215">
        <f>+'Ark1'!X2</f>
        <v>12.742818767840538</v>
      </c>
      <c r="J9" s="218">
        <f>+'Ark1'!U2</f>
        <v>59.990835030549903</v>
      </c>
      <c r="K9" s="183"/>
      <c r="L9" s="218">
        <f>+IF(B9=0,"",'Ark1'!Y2)</f>
        <v>3.0052427907644139</v>
      </c>
      <c r="M9" s="219">
        <f>+IF(B9=0,"",'Ark1'!Z2)</f>
        <v>-50.668387776778481</v>
      </c>
      <c r="N9" s="218">
        <f>+IF(B9=0,"",'Ark1'!T2)</f>
        <v>15.655804480651732</v>
      </c>
      <c r="O9" s="8"/>
      <c r="P9" s="219" t="str">
        <f>+IF(C9=0,"",'Ark1'!Q2)</f>
        <v/>
      </c>
      <c r="Q9" s="71"/>
      <c r="R9" s="70"/>
      <c r="S9" s="71"/>
      <c r="T9" s="219"/>
      <c r="U9" s="245"/>
      <c r="V9" s="222">
        <f>+'Ark1'!V2</f>
        <v>83.408172676983099</v>
      </c>
      <c r="W9" s="6"/>
      <c r="AD9" s="249">
        <f>+B21</f>
        <v>31497</v>
      </c>
      <c r="AE9" s="21"/>
      <c r="AF9" s="21"/>
      <c r="AG9" s="21"/>
      <c r="AH9" s="21"/>
      <c r="AI9" s="21"/>
      <c r="AJ9" s="22"/>
      <c r="AK9" s="23"/>
      <c r="AL9" s="23"/>
    </row>
    <row r="10" spans="1:38" ht="15.6">
      <c r="A10" s="7">
        <v>2013</v>
      </c>
      <c r="B10" s="246">
        <f>+'Ark1'!R3</f>
        <v>5393</v>
      </c>
      <c r="C10" s="260">
        <f t="shared" ref="C10:C15" si="0">+B10-B9</f>
        <v>4411</v>
      </c>
      <c r="D10" s="124"/>
      <c r="E10" s="219">
        <f>IF(B9=0,"",100*B10/B9)</f>
        <v>549.18533604887989</v>
      </c>
      <c r="F10" s="248">
        <f>+'Ark1'!S3</f>
        <v>5393</v>
      </c>
      <c r="G10" s="230">
        <f>+IF(B10=0,"",'Ark1'!W3)</f>
        <v>74.608121639161723</v>
      </c>
      <c r="H10" s="213">
        <f>+IF(B9=0,"",G10-G9)</f>
        <v>-2.3776217416937016</v>
      </c>
      <c r="I10" s="215">
        <f>+'Ark1'!X3</f>
        <v>10.904952070214904</v>
      </c>
      <c r="J10" s="218">
        <f>+'Ark1'!U3</f>
        <v>60.847209345447794</v>
      </c>
      <c r="K10" s="183">
        <f t="shared" ref="K10:K11" si="1">+J10-J9</f>
        <v>0.85637431489789151</v>
      </c>
      <c r="L10" s="218">
        <f>+IF(B10=0,"",'Ark1'!Y3)</f>
        <v>2.9931035293441921</v>
      </c>
      <c r="M10" s="219">
        <f>+IF(B10=0,"",'Ark1'!Z3)</f>
        <v>-38.177114176752475</v>
      </c>
      <c r="N10" s="218">
        <f>+IF(B10=0,"",'Ark1'!T3)</f>
        <v>16.003152234377893</v>
      </c>
      <c r="O10" s="8"/>
      <c r="P10" s="219">
        <f>+IF(C10=0,"",'Ark1'!Q3)</f>
        <v>80</v>
      </c>
      <c r="Q10" s="71"/>
      <c r="R10" s="70">
        <f t="shared" ref="R10:R15" si="2">+B10/P10</f>
        <v>67.412499999999994</v>
      </c>
      <c r="S10" s="71">
        <f t="shared" ref="S10:S15" si="3">+B10*G10/1000</f>
        <v>402.36159999999916</v>
      </c>
      <c r="T10" s="219"/>
      <c r="U10" s="245">
        <f t="shared" ref="U10:U16" si="4">+B10/$M$3</f>
        <v>103.71153846153847</v>
      </c>
      <c r="V10" s="222">
        <f>+'Ark1'!V3</f>
        <v>80.832201125852393</v>
      </c>
      <c r="W10" s="6"/>
      <c r="AD10" s="249">
        <f>+AD9</f>
        <v>31497</v>
      </c>
      <c r="AE10" s="21"/>
      <c r="AF10" s="21"/>
      <c r="AG10" s="21"/>
      <c r="AH10" s="21"/>
      <c r="AI10" s="21"/>
      <c r="AJ10" s="22"/>
      <c r="AK10" s="23"/>
      <c r="AL10" s="23"/>
    </row>
    <row r="11" spans="1:38" ht="15.6">
      <c r="A11" s="7">
        <v>2014</v>
      </c>
      <c r="B11" s="246">
        <f>+'Ark1'!R4</f>
        <v>10629</v>
      </c>
      <c r="C11" s="260">
        <f t="shared" si="0"/>
        <v>5236</v>
      </c>
      <c r="D11" s="124"/>
      <c r="E11" s="219">
        <f t="shared" ref="E11:E15" si="5">100*B11/B10</f>
        <v>197.08881883923604</v>
      </c>
      <c r="F11" s="248">
        <f>+'Ark1'!S4</f>
        <v>10629</v>
      </c>
      <c r="G11" s="230">
        <f>+IF(B11=0,"",'Ark1'!W4)</f>
        <v>77.23440587073118</v>
      </c>
      <c r="H11" s="213">
        <f t="shared" ref="H11:H15" si="6">+G11-G10</f>
        <v>2.626284231569457</v>
      </c>
      <c r="I11" s="215">
        <f>+'Ark1'!X4</f>
        <v>10.455481509259016</v>
      </c>
      <c r="J11" s="218">
        <f>+'Ark1'!U4</f>
        <v>60.545018346034446</v>
      </c>
      <c r="K11" s="183">
        <f t="shared" si="1"/>
        <v>-0.30219099941334804</v>
      </c>
      <c r="L11" s="218">
        <f>+IF(B11=0,"",'Ark1'!Y4)</f>
        <v>2.7743856953543089</v>
      </c>
      <c r="M11" s="219">
        <f>+IF(B11=0,"",'Ark1'!Z4)</f>
        <v>-36.806856232702224</v>
      </c>
      <c r="N11" s="218">
        <f>+IF(B11=0,"",'Ark1'!T4)</f>
        <v>15.869602032176122</v>
      </c>
      <c r="O11" s="8"/>
      <c r="P11" s="219">
        <f>+IF(C11=0,"",'Ark1'!Q4)</f>
        <v>112</v>
      </c>
      <c r="Q11" s="71">
        <f t="shared" ref="Q11:Q12" si="7">+P11-P10</f>
        <v>32</v>
      </c>
      <c r="R11" s="70">
        <f t="shared" si="2"/>
        <v>94.901785714285708</v>
      </c>
      <c r="S11" s="71">
        <f t="shared" si="3"/>
        <v>820.92450000000179</v>
      </c>
      <c r="T11" s="219">
        <f t="shared" ref="T11:T16" si="8">100*S11/S10</f>
        <v>204.02655223560186</v>
      </c>
      <c r="U11" s="245">
        <f t="shared" si="4"/>
        <v>204.40384615384616</v>
      </c>
      <c r="V11" s="222">
        <f>+'Ark1'!V4</f>
        <v>83.677579491582804</v>
      </c>
      <c r="W11" s="6"/>
      <c r="AD11" s="249">
        <f t="shared" ref="AD11:AD21" si="9">+AD10</f>
        <v>31497</v>
      </c>
      <c r="AE11" s="21"/>
      <c r="AF11" s="21"/>
      <c r="AG11" s="21"/>
      <c r="AH11" s="21"/>
      <c r="AI11" s="21"/>
      <c r="AJ11" s="22"/>
      <c r="AK11" s="23"/>
      <c r="AL11" s="23"/>
    </row>
    <row r="12" spans="1:38" ht="15.6">
      <c r="A12" s="7">
        <v>2015</v>
      </c>
      <c r="B12" s="246">
        <f>+'Ark1'!R5</f>
        <v>37951</v>
      </c>
      <c r="C12" s="260">
        <f t="shared" si="0"/>
        <v>27322</v>
      </c>
      <c r="D12" s="124"/>
      <c r="E12" s="219">
        <f t="shared" si="5"/>
        <v>357.05146297864331</v>
      </c>
      <c r="F12" s="248">
        <f>+'Ark1'!S5</f>
        <v>37910</v>
      </c>
      <c r="G12" s="230">
        <f>+IF(B12=0,"",'Ark1'!W5)</f>
        <v>80.788567660248489</v>
      </c>
      <c r="H12" s="213">
        <f t="shared" si="6"/>
        <v>3.554161789517309</v>
      </c>
      <c r="I12" s="215">
        <f>+'Ark1'!X5</f>
        <v>10.094603949143904</v>
      </c>
      <c r="J12" s="218">
        <f>+'Ark1'!U5</f>
        <v>60.576892640464237</v>
      </c>
      <c r="K12" s="183">
        <f>+J12-J11</f>
        <v>3.187429442979095E-2</v>
      </c>
      <c r="L12" s="218">
        <f>+IF(B12=0,"",'Ark1'!Y5)</f>
        <v>2.7765046465016794</v>
      </c>
      <c r="M12" s="219">
        <f>+IF(B12=0,"",'Ark1'!Z5)</f>
        <v>-35.935346303165801</v>
      </c>
      <c r="N12" s="218">
        <f>+IF(B12=0,"",'Ark1'!T5)</f>
        <v>15.866880978103348</v>
      </c>
      <c r="O12" s="8"/>
      <c r="P12" s="219">
        <f>+IF(C12=0,"",'Ark1'!Q5)</f>
        <v>181</v>
      </c>
      <c r="Q12" s="71">
        <f t="shared" si="7"/>
        <v>69</v>
      </c>
      <c r="R12" s="70">
        <f t="shared" si="2"/>
        <v>209.67403314917127</v>
      </c>
      <c r="S12" s="71">
        <f t="shared" si="3"/>
        <v>3066.0069312740902</v>
      </c>
      <c r="T12" s="219">
        <f t="shared" si="8"/>
        <v>373.48220588788416</v>
      </c>
      <c r="U12" s="245">
        <f t="shared" si="4"/>
        <v>729.82692307692309</v>
      </c>
      <c r="V12" s="222">
        <f>+'Ark1'!V5</f>
        <v>87.567892593880018</v>
      </c>
      <c r="W12" s="6"/>
      <c r="AD12" s="249">
        <f t="shared" si="9"/>
        <v>31497</v>
      </c>
      <c r="AE12" s="21"/>
      <c r="AF12" s="21"/>
      <c r="AG12" s="21"/>
      <c r="AH12" s="21"/>
      <c r="AI12" s="21"/>
      <c r="AJ12" s="22"/>
      <c r="AK12" s="23"/>
      <c r="AL12" s="23"/>
    </row>
    <row r="13" spans="1:38" ht="15.6">
      <c r="A13" s="7">
        <v>2016</v>
      </c>
      <c r="B13" s="246">
        <f>+'Ark1'!R6</f>
        <v>46896</v>
      </c>
      <c r="C13" s="260">
        <f t="shared" si="0"/>
        <v>8945</v>
      </c>
      <c r="D13" s="124"/>
      <c r="E13" s="219">
        <f t="shared" si="5"/>
        <v>123.56986640668229</v>
      </c>
      <c r="F13" s="248">
        <f>+'Ark1'!S6</f>
        <v>46857</v>
      </c>
      <c r="G13" s="230">
        <f>+IF(B13=0,"",'Ark1'!W6)</f>
        <v>81.532264122755862</v>
      </c>
      <c r="H13" s="213">
        <f t="shared" si="6"/>
        <v>0.74369646250737276</v>
      </c>
      <c r="I13" s="215">
        <f>+'Ark1'!X6</f>
        <v>10.966706462810825</v>
      </c>
      <c r="J13" s="218">
        <f>+'Ark1'!U6</f>
        <v>60.557782188360321</v>
      </c>
      <c r="K13" s="183">
        <f>+J13-J12</f>
        <v>-1.9110452103916487E-2</v>
      </c>
      <c r="L13" s="218">
        <f>+IF(B13=0,"",'Ark1'!Y6)</f>
        <v>2.8188426199963961</v>
      </c>
      <c r="M13" s="219">
        <f>+IF(B13=0,"",'Ark1'!Z6)</f>
        <v>-30.079752619948341</v>
      </c>
      <c r="N13" s="218">
        <f>+IF(B13=0,"",'Ark1'!T6)</f>
        <v>15.855872569089049</v>
      </c>
      <c r="O13" s="8"/>
      <c r="P13" s="219">
        <f>+IF(C13=0,"",'Ark1'!Q6)</f>
        <v>201</v>
      </c>
      <c r="Q13" s="71">
        <f>+P13-P12</f>
        <v>20</v>
      </c>
      <c r="R13" s="70">
        <f t="shared" si="2"/>
        <v>233.31343283582089</v>
      </c>
      <c r="S13" s="71">
        <f t="shared" si="3"/>
        <v>3823.5370583007589</v>
      </c>
      <c r="T13" s="219">
        <f t="shared" si="8"/>
        <v>124.70738468656607</v>
      </c>
      <c r="U13" s="245">
        <f t="shared" si="4"/>
        <v>901.84615384615381</v>
      </c>
      <c r="V13" s="222">
        <f>+'Ark1'!V6</f>
        <v>88.365703900142194</v>
      </c>
      <c r="W13" s="6"/>
      <c r="AD13" s="249">
        <f t="shared" si="9"/>
        <v>31497</v>
      </c>
      <c r="AE13" s="21"/>
      <c r="AF13" s="21"/>
      <c r="AG13" s="21"/>
      <c r="AH13" s="21"/>
      <c r="AI13" s="21"/>
      <c r="AJ13" s="22"/>
      <c r="AK13" s="23"/>
      <c r="AL13" s="23"/>
    </row>
    <row r="14" spans="1:38" ht="15.6">
      <c r="A14" s="7">
        <v>2017</v>
      </c>
      <c r="B14" s="246">
        <f>+'Ark1'!R7</f>
        <v>34657</v>
      </c>
      <c r="C14" s="260">
        <f t="shared" si="0"/>
        <v>-12239</v>
      </c>
      <c r="D14" s="124"/>
      <c r="E14" s="219">
        <f t="shared" si="5"/>
        <v>73.90182531559195</v>
      </c>
      <c r="F14" s="248">
        <f>+'Ark1'!S7</f>
        <v>34628</v>
      </c>
      <c r="G14" s="230">
        <f>+IF(B14=0,"",'Ark1'!W7)</f>
        <v>81.690374841169401</v>
      </c>
      <c r="H14" s="213">
        <f t="shared" si="6"/>
        <v>0.15811071841353908</v>
      </c>
      <c r="I14" s="215">
        <f>+'Ark1'!X7</f>
        <v>11.238257488735616</v>
      </c>
      <c r="J14" s="218">
        <f>+'Ark1'!U7</f>
        <v>60.529571445073358</v>
      </c>
      <c r="K14" s="183">
        <f>+J14-J13</f>
        <v>-2.821074328696227E-2</v>
      </c>
      <c r="L14" s="218">
        <f>+IF(B14=0,"",'Ark1'!Y7)</f>
        <v>2.8578865044016646</v>
      </c>
      <c r="M14" s="219">
        <f>+IF(B14=0,"",'Ark1'!Z7)</f>
        <v>-33.850717990318351</v>
      </c>
      <c r="N14" s="218">
        <f>+IF(B14=0,"",'Ark1'!T7)</f>
        <v>15.833366996566347</v>
      </c>
      <c r="O14" s="8"/>
      <c r="P14" s="219">
        <f>+IF(C14=0,"",'Ark1'!Q7)</f>
        <v>183</v>
      </c>
      <c r="Q14" s="71">
        <f>+P14-P13</f>
        <v>-18</v>
      </c>
      <c r="R14" s="70">
        <f t="shared" si="2"/>
        <v>189.38251366120218</v>
      </c>
      <c r="S14" s="71">
        <f t="shared" si="3"/>
        <v>2831.1433208704079</v>
      </c>
      <c r="T14" s="219">
        <f t="shared" si="8"/>
        <v>74.045138773380003</v>
      </c>
      <c r="U14" s="245">
        <f t="shared" si="4"/>
        <v>666.48076923076928</v>
      </c>
      <c r="V14" s="222">
        <f>+'Ark1'!V7</f>
        <v>88.537945670127883</v>
      </c>
      <c r="W14" s="6"/>
      <c r="AD14" s="249">
        <f t="shared" si="9"/>
        <v>31497</v>
      </c>
      <c r="AE14" s="21"/>
      <c r="AF14" s="21"/>
      <c r="AG14" s="21"/>
      <c r="AH14" s="21"/>
      <c r="AI14" s="21"/>
      <c r="AJ14" s="22"/>
      <c r="AK14" s="23"/>
      <c r="AL14" s="23"/>
    </row>
    <row r="15" spans="1:38" ht="15.6">
      <c r="A15" s="7">
        <v>2018</v>
      </c>
      <c r="B15" s="246">
        <f>+'Ark1'!R8</f>
        <v>25037</v>
      </c>
      <c r="C15" s="260">
        <f t="shared" si="0"/>
        <v>-9620</v>
      </c>
      <c r="D15" s="124"/>
      <c r="E15" s="219">
        <f t="shared" si="5"/>
        <v>72.242259860922758</v>
      </c>
      <c r="F15" s="248">
        <f>+'Ark1'!S8</f>
        <v>25007</v>
      </c>
      <c r="G15" s="230">
        <f>+IF(B15=0,"",'Ark1'!W8)</f>
        <v>80.420074379173812</v>
      </c>
      <c r="H15" s="213">
        <f t="shared" si="6"/>
        <v>-1.2703004619955891</v>
      </c>
      <c r="I15" s="215">
        <f>+'Ark1'!X8</f>
        <v>11.089455803511884</v>
      </c>
      <c r="J15" s="218">
        <f>+'Ark1'!U8</f>
        <v>60.914184028472015</v>
      </c>
      <c r="K15" s="183">
        <f>+J15-J14</f>
        <v>0.38461258339865623</v>
      </c>
      <c r="L15" s="218">
        <f>+IF(B15=0,"",'Ark1'!Y8)</f>
        <v>2.7783434242714575</v>
      </c>
      <c r="M15" s="219">
        <f>+IF(B15=0,"",'Ark1'!Z8)</f>
        <v>-33.780148289660524</v>
      </c>
      <c r="N15" s="218">
        <f>+IF(B15=0,"",'Ark1'!T8)</f>
        <v>16.01385948795782</v>
      </c>
      <c r="O15" s="8"/>
      <c r="P15" s="219">
        <f>+IF(C15=0,"",'Ark1'!Q8)</f>
        <v>172</v>
      </c>
      <c r="Q15" s="71">
        <f>+P15-P14</f>
        <v>-11</v>
      </c>
      <c r="R15" s="70">
        <f t="shared" si="2"/>
        <v>145.56395348837211</v>
      </c>
      <c r="S15" s="71">
        <f t="shared" si="3"/>
        <v>2013.4774022313748</v>
      </c>
      <c r="T15" s="219">
        <f t="shared" si="8"/>
        <v>71.118879337141806</v>
      </c>
      <c r="U15" s="245">
        <f t="shared" si="4"/>
        <v>481.48076923076923</v>
      </c>
      <c r="V15" s="222">
        <f>+'Ark1'!V8</f>
        <v>87.173498246059097</v>
      </c>
      <c r="W15" s="6"/>
      <c r="AD15" s="249">
        <f t="shared" si="9"/>
        <v>31497</v>
      </c>
      <c r="AE15" s="21"/>
      <c r="AF15" s="21"/>
      <c r="AG15" s="21"/>
      <c r="AH15" s="21"/>
      <c r="AI15" s="21"/>
      <c r="AJ15" s="22"/>
      <c r="AK15" s="23"/>
      <c r="AL15" s="23"/>
    </row>
    <row r="16" spans="1:38" ht="15.6">
      <c r="A16" s="7">
        <v>2019</v>
      </c>
      <c r="B16" s="246">
        <f>+'Ark1'!R9</f>
        <v>20140</v>
      </c>
      <c r="C16" s="260">
        <f t="shared" ref="C16" si="10">+B16-B15</f>
        <v>-4897</v>
      </c>
      <c r="D16" s="124"/>
      <c r="E16" s="219">
        <f t="shared" ref="E16" si="11">100*B16/B15</f>
        <v>80.440947397851176</v>
      </c>
      <c r="F16" s="248">
        <f>+'Ark1'!S9</f>
        <v>20128</v>
      </c>
      <c r="G16" s="230">
        <f>+IF(B16=0,"",'Ark1'!W9)</f>
        <v>80.383710254371692</v>
      </c>
      <c r="H16" s="213">
        <f t="shared" ref="H16" si="12">+G16-G15</f>
        <v>-3.6364124802119591E-2</v>
      </c>
      <c r="I16" s="215">
        <f>+'Ark1'!X9</f>
        <v>10.442202481416322</v>
      </c>
      <c r="J16" s="218">
        <f>+'Ark1'!U9</f>
        <v>61.529511128775823</v>
      </c>
      <c r="K16" s="183">
        <f t="shared" ref="K16" si="13">+J16-J15</f>
        <v>0.61532710030380855</v>
      </c>
      <c r="L16" s="218">
        <f>+IF(B16=0,"",'Ark1'!Y9)</f>
        <v>2.5758608543500157</v>
      </c>
      <c r="M16" s="219">
        <f>+IF(B16=0,"",'Ark1'!Z9)</f>
        <v>-30.49303643504188</v>
      </c>
      <c r="N16" s="218">
        <f>+IF(B16=0,"",'Ark1'!T9)</f>
        <v>16.343396226415098</v>
      </c>
      <c r="O16" s="8"/>
      <c r="P16" s="219">
        <f>+IF(C16=0,"",'Ark1'!Q9)</f>
        <v>166</v>
      </c>
      <c r="Q16" s="71">
        <f t="shared" ref="Q16" si="14">+P16-P15</f>
        <v>-6</v>
      </c>
      <c r="R16" s="70">
        <f t="shared" ref="R16" si="15">+B16/P16</f>
        <v>121.32530120481928</v>
      </c>
      <c r="S16" s="71">
        <f t="shared" ref="S16" si="16">+B16*G16/1000</f>
        <v>1618.9279245230457</v>
      </c>
      <c r="T16" s="219">
        <f t="shared" si="8"/>
        <v>80.404573834745719</v>
      </c>
      <c r="U16" s="245">
        <f t="shared" si="4"/>
        <v>387.30769230769232</v>
      </c>
      <c r="V16" s="222">
        <f>+'Ark1'!V9</f>
        <v>87.112352019662694</v>
      </c>
      <c r="W16" s="6"/>
      <c r="AD16" s="249">
        <f t="shared" si="9"/>
        <v>31497</v>
      </c>
      <c r="AE16" s="21"/>
      <c r="AF16" s="21"/>
      <c r="AG16" s="21"/>
      <c r="AH16" s="21"/>
      <c r="AI16" s="21"/>
      <c r="AJ16" s="22"/>
      <c r="AK16" s="23"/>
      <c r="AL16" s="23"/>
    </row>
    <row r="17" spans="1:38" ht="15.6">
      <c r="A17" s="7">
        <v>2020</v>
      </c>
      <c r="B17" s="246">
        <f>+'Ark1'!R10</f>
        <v>20878</v>
      </c>
      <c r="C17" s="260">
        <f t="shared" ref="C17" si="17">+B17-B16</f>
        <v>738</v>
      </c>
      <c r="D17" s="124"/>
      <c r="E17" s="219">
        <f t="shared" ref="E17" si="18">100*B17/B16</f>
        <v>103.6643495531281</v>
      </c>
      <c r="F17" s="248">
        <f>+'Ark1'!S10</f>
        <v>20868</v>
      </c>
      <c r="G17" s="230">
        <f>+IF(B17=0,"",'Ark1'!W10)</f>
        <v>82.63065219474845</v>
      </c>
      <c r="H17" s="213">
        <f t="shared" ref="H17" si="19">+G17-G16</f>
        <v>2.2469419403767574</v>
      </c>
      <c r="I17" s="215">
        <f>+'Ark1'!X10</f>
        <v>10.514377508374038</v>
      </c>
      <c r="J17" s="218">
        <f>+'Ark1'!U10</f>
        <v>61.463532681617806</v>
      </c>
      <c r="K17" s="183">
        <f t="shared" ref="K17" si="20">+J17-J16</f>
        <v>-6.5978447158016706E-2</v>
      </c>
      <c r="L17" s="218">
        <f>+IF(B17=0,"",'Ark1'!Y10)</f>
        <v>2.5271313705272074</v>
      </c>
      <c r="M17" s="219">
        <f>+IF(B17=0,"",'Ark1'!Z10)</f>
        <v>-33.813251562175289</v>
      </c>
      <c r="N17" s="218">
        <f>+IF(B17=0,"",'Ark1'!T10)</f>
        <v>16.382124724590479</v>
      </c>
      <c r="O17" s="8"/>
      <c r="P17" s="219">
        <f>+IF(C17=0,"",'Ark1'!Q10)</f>
        <v>182</v>
      </c>
      <c r="Q17" s="71">
        <f t="shared" ref="Q17" si="21">+P17-P16</f>
        <v>16</v>
      </c>
      <c r="R17" s="70">
        <f t="shared" ref="R17" si="22">+B17/P17</f>
        <v>114.71428571428571</v>
      </c>
      <c r="S17" s="71">
        <f t="shared" ref="S17" si="23">+B17*G17/1000</f>
        <v>1725.1627565219583</v>
      </c>
      <c r="T17" s="219">
        <f t="shared" ref="T17" si="24">100*S17/S16</f>
        <v>106.56204827835127</v>
      </c>
      <c r="U17" s="245">
        <f t="shared" ref="U17" si="25">+B17/$M$3</f>
        <v>401.5</v>
      </c>
      <c r="V17" s="222">
        <f>+'Ark1'!V10</f>
        <v>89.544686915079282</v>
      </c>
      <c r="W17" s="6"/>
      <c r="AD17" s="249">
        <f t="shared" si="9"/>
        <v>31497</v>
      </c>
      <c r="AE17" s="21"/>
      <c r="AF17" s="21"/>
      <c r="AG17" s="21"/>
      <c r="AH17" s="21"/>
      <c r="AI17" s="21"/>
      <c r="AJ17" s="22"/>
      <c r="AK17" s="23"/>
      <c r="AL17" s="23"/>
    </row>
    <row r="18" spans="1:38" ht="15.6">
      <c r="A18" s="7">
        <v>2021</v>
      </c>
      <c r="B18" s="246">
        <f>+'Ark1'!R11</f>
        <v>26292</v>
      </c>
      <c r="C18" s="260">
        <f t="shared" ref="C18" si="26">+B18-B17</f>
        <v>5414</v>
      </c>
      <c r="D18" s="124"/>
      <c r="E18" s="219">
        <f t="shared" ref="E18" si="27">100*B18/B17</f>
        <v>125.93160264393141</v>
      </c>
      <c r="F18" s="248">
        <f>+'Ark1'!S11</f>
        <v>26281</v>
      </c>
      <c r="G18" s="230">
        <f>+IF(B18=0,"",'Ark1'!W11)</f>
        <v>84.888157984855852</v>
      </c>
      <c r="H18" s="213">
        <f t="shared" ref="H18" si="28">+G18-G17</f>
        <v>2.2575057901074018</v>
      </c>
      <c r="I18" s="215">
        <f>+'Ark1'!X11</f>
        <v>10.455037862992333</v>
      </c>
      <c r="J18" s="218">
        <f>+'Ark1'!U11</f>
        <v>61.099729842852248</v>
      </c>
      <c r="K18" s="183">
        <f t="shared" ref="K18" si="29">+J18-J17</f>
        <v>-0.36380283876555808</v>
      </c>
      <c r="L18" s="218">
        <f>+IF(B18=0,"",'Ark1'!Y11)</f>
        <v>2.3670429084637301</v>
      </c>
      <c r="M18" s="219">
        <f>+IF(B18=0,"",'Ark1'!Z11)</f>
        <v>-28.413683980485505</v>
      </c>
      <c r="N18" s="218">
        <f>+IF(B18=0,"",'Ark1'!T11)</f>
        <v>16.299368629240838</v>
      </c>
      <c r="O18" s="8"/>
      <c r="P18" s="219">
        <f>+IF(C18=0,"",'Ark1'!Q11)</f>
        <v>194</v>
      </c>
      <c r="Q18" s="71">
        <f t="shared" ref="Q18" si="30">+P18-P17</f>
        <v>12</v>
      </c>
      <c r="R18" s="70">
        <f t="shared" ref="R18" si="31">+B18/P18</f>
        <v>135.5257731958763</v>
      </c>
      <c r="S18" s="71">
        <f t="shared" ref="S18" si="32">+B18*G18/1000</f>
        <v>2231.8794497378299</v>
      </c>
      <c r="T18" s="219">
        <f t="shared" ref="T18" si="33">100*S18/S17</f>
        <v>129.37210946041091</v>
      </c>
      <c r="U18" s="245">
        <f t="shared" ref="U18" si="34">+B18/$M$3</f>
        <v>505.61538461538464</v>
      </c>
      <c r="V18" s="222">
        <f>+'Ark1'!V11</f>
        <v>91.998707361554821</v>
      </c>
      <c r="W18" s="6"/>
      <c r="AD18" s="249">
        <f t="shared" si="9"/>
        <v>31497</v>
      </c>
      <c r="AE18" s="21"/>
      <c r="AF18" s="21"/>
      <c r="AG18" s="21"/>
      <c r="AH18" s="21"/>
      <c r="AI18" s="21"/>
      <c r="AJ18" s="22"/>
      <c r="AK18" s="23"/>
      <c r="AL18" s="23"/>
    </row>
    <row r="19" spans="1:38" ht="15.6">
      <c r="A19" s="7">
        <v>2022</v>
      </c>
      <c r="B19" s="246">
        <f>+'Ark1'!R12</f>
        <v>28802</v>
      </c>
      <c r="C19" s="260">
        <f t="shared" ref="C19" si="35">+B19-B18</f>
        <v>2510</v>
      </c>
      <c r="D19" s="124"/>
      <c r="E19" s="219">
        <f t="shared" ref="E19" si="36">100*B19/B18</f>
        <v>109.54663015365891</v>
      </c>
      <c r="F19" s="248">
        <f>+'Ark1'!S12</f>
        <v>28791</v>
      </c>
      <c r="G19" s="230">
        <f>+IF(B19=0,"",'Ark1'!W12)</f>
        <v>85.783855718800993</v>
      </c>
      <c r="H19" s="213">
        <f t="shared" ref="H19" si="37">+G19-G18</f>
        <v>0.89569773394514129</v>
      </c>
      <c r="I19" s="215">
        <f>+'Ark1'!X12</f>
        <v>10.56975073577647</v>
      </c>
      <c r="J19" s="218">
        <f>+'Ark1'!U12</f>
        <v>60.866208190059389</v>
      </c>
      <c r="K19" s="183">
        <f t="shared" ref="K19" si="38">+J19-J18</f>
        <v>-0.23352165279285941</v>
      </c>
      <c r="L19" s="218">
        <f>+IF(B19=0,"",'Ark1'!Y12)</f>
        <v>2.3975129370715527</v>
      </c>
      <c r="M19" s="219">
        <f>+IF(B19=0,"",'Ark1'!Z12)</f>
        <v>-33.185967597263605</v>
      </c>
      <c r="N19" s="218">
        <f>+IF(B19=0,"",'Ark1'!T12)</f>
        <v>3.3796264148323019</v>
      </c>
      <c r="O19" s="8"/>
      <c r="P19" s="219">
        <f>+IF(C19=0,"",'Ark1'!Q12)</f>
        <v>210</v>
      </c>
      <c r="Q19" s="71">
        <f t="shared" ref="Q19" si="39">+P19-P18</f>
        <v>16</v>
      </c>
      <c r="R19" s="70">
        <f t="shared" ref="R19" si="40">+B19/P19</f>
        <v>137.15238095238095</v>
      </c>
      <c r="S19" s="71">
        <f t="shared" ref="S19" si="41">+B19*G19/1000</f>
        <v>2470.7466124129064</v>
      </c>
      <c r="T19" s="219">
        <f t="shared" ref="T19" si="42">100*S19/S18</f>
        <v>110.70251185399532</v>
      </c>
      <c r="U19" s="245">
        <f t="shared" ref="U19" si="43">+B19/$M$3</f>
        <v>553.88461538461536</v>
      </c>
      <c r="V19" s="222">
        <f>+'Ark1'!V12</f>
        <v>92.957633210661157</v>
      </c>
      <c r="W19" s="6"/>
      <c r="AD19" s="249">
        <f t="shared" si="9"/>
        <v>31497</v>
      </c>
      <c r="AE19" s="21"/>
      <c r="AF19" s="21"/>
      <c r="AG19" s="21"/>
      <c r="AH19" s="21"/>
      <c r="AI19" s="21"/>
      <c r="AJ19" s="22"/>
      <c r="AK19" s="23"/>
      <c r="AL19" s="23"/>
    </row>
    <row r="20" spans="1:38" s="315" customFormat="1" ht="15.6">
      <c r="A20" s="7">
        <v>2023</v>
      </c>
      <c r="B20" s="246">
        <f>+'Ark1'!R13</f>
        <v>28327</v>
      </c>
      <c r="C20" s="260">
        <f t="shared" ref="C20:C21" si="44">+B20-B19</f>
        <v>-475</v>
      </c>
      <c r="D20" s="124"/>
      <c r="E20" s="219">
        <f t="shared" ref="E20:E21" si="45">100*B20/B19</f>
        <v>98.350808971599193</v>
      </c>
      <c r="F20" s="248">
        <f>+'Ark1'!S13</f>
        <v>28312</v>
      </c>
      <c r="G20" s="230">
        <f>+IF(B20=0,"",'Ark1'!W13)</f>
        <v>84.996146510313594</v>
      </c>
      <c r="H20" s="213">
        <f t="shared" ref="H20:H21" si="46">+G20-G19</f>
        <v>-0.78770920848739934</v>
      </c>
      <c r="I20" s="215">
        <f>+'Ark1'!X13</f>
        <v>10.381853621965062</v>
      </c>
      <c r="J20" s="218">
        <f>+'Ark1'!U13</f>
        <v>60.875353207120654</v>
      </c>
      <c r="K20" s="183">
        <f t="shared" ref="K20:K21" si="47">+J20-J19</f>
        <v>9.145017061264582E-3</v>
      </c>
      <c r="L20" s="218">
        <f>+IF(B20=0,"",'Ark1'!Y13)</f>
        <v>2.4099574555185277</v>
      </c>
      <c r="M20" s="219">
        <f>+IF(B20=0,"",'Ark1'!Z13)</f>
        <v>-27.65398092573858</v>
      </c>
      <c r="N20" s="218">
        <f>+IF(B20=0,"",'Ark1'!T13)</f>
        <v>3.411091891128605</v>
      </c>
      <c r="O20" s="8"/>
      <c r="P20" s="219">
        <f>+IF(C20=0,"",'Ark1'!Q13)</f>
        <v>209</v>
      </c>
      <c r="Q20" s="71">
        <f t="shared" ref="Q20:Q21" si="48">+P20-P19</f>
        <v>-1</v>
      </c>
      <c r="R20" s="70">
        <f t="shared" ref="R20:R21" si="49">+B20/P20</f>
        <v>135.5358851674641</v>
      </c>
      <c r="S20" s="71">
        <f t="shared" ref="S20:S21" si="50">+B20*G20/1000</f>
        <v>2407.6858421976535</v>
      </c>
      <c r="T20" s="219">
        <f t="shared" ref="T20:T21" si="51">100*S20/S19</f>
        <v>97.447703868197621</v>
      </c>
      <c r="U20" s="245">
        <f t="shared" ref="U20:U21" si="52">+B20/$M$3</f>
        <v>544.75</v>
      </c>
      <c r="V20" s="222">
        <f>+'Ark1'!V13</f>
        <v>92.105200923189827</v>
      </c>
      <c r="W20" s="6"/>
      <c r="AD20" s="316">
        <f t="shared" si="9"/>
        <v>31497</v>
      </c>
      <c r="AE20" s="21"/>
      <c r="AF20" s="21"/>
      <c r="AG20" s="21"/>
      <c r="AH20" s="21"/>
      <c r="AI20" s="21"/>
      <c r="AJ20" s="22"/>
      <c r="AK20" s="23"/>
      <c r="AL20" s="23"/>
    </row>
    <row r="21" spans="1:38" ht="15.6">
      <c r="A21" s="7">
        <v>2024</v>
      </c>
      <c r="B21" s="246">
        <f>+'Ark1'!R14</f>
        <v>31497</v>
      </c>
      <c r="C21" s="260">
        <f t="shared" si="44"/>
        <v>3170</v>
      </c>
      <c r="D21" s="124"/>
      <c r="E21" s="219">
        <f t="shared" si="45"/>
        <v>111.19073675292124</v>
      </c>
      <c r="F21" s="248">
        <f>+'Ark1'!S14</f>
        <v>31494</v>
      </c>
      <c r="G21" s="230">
        <f>+IF(B21=0,"",'Ark1'!W14)</f>
        <v>82.591588874071718</v>
      </c>
      <c r="H21" s="213">
        <f t="shared" si="46"/>
        <v>-2.4045576362418757</v>
      </c>
      <c r="I21" s="215">
        <f>+'Ark1'!X14</f>
        <v>9.7990427607106092</v>
      </c>
      <c r="J21" s="218">
        <f>+'Ark1'!U14</f>
        <v>60.878135517876402</v>
      </c>
      <c r="K21" s="183">
        <f t="shared" si="47"/>
        <v>2.7823107557480853E-3</v>
      </c>
      <c r="L21" s="218">
        <f>+IF(B21=0,"",'Ark1'!Y14)</f>
        <v>2.3147177936830743</v>
      </c>
      <c r="M21" s="219">
        <f>+IF(B21=0,"",'Ark1'!Z14)</f>
        <v>-28.258443307829321</v>
      </c>
      <c r="N21" s="218">
        <f>+IF(B21=0,"",'Ark1'!T14)</f>
        <v>3.352573260945487</v>
      </c>
      <c r="O21" s="8"/>
      <c r="P21" s="219">
        <f>+IF(C21=0,"",'Ark1'!Q14)</f>
        <v>199</v>
      </c>
      <c r="Q21" s="71">
        <f t="shared" si="48"/>
        <v>-10</v>
      </c>
      <c r="R21" s="70">
        <f t="shared" si="49"/>
        <v>158.27638190954775</v>
      </c>
      <c r="S21" s="71">
        <f t="shared" si="50"/>
        <v>2601.3872747666369</v>
      </c>
      <c r="T21" s="219">
        <f t="shared" si="51"/>
        <v>108.04512902697385</v>
      </c>
      <c r="U21" s="245">
        <f t="shared" si="52"/>
        <v>605.71153846153845</v>
      </c>
      <c r="V21" s="222">
        <f>+'Ark1'!V14</f>
        <v>89.485486272263984</v>
      </c>
      <c r="W21" s="6"/>
      <c r="AD21" s="316">
        <f t="shared" si="9"/>
        <v>31497</v>
      </c>
      <c r="AE21" s="21"/>
      <c r="AF21" s="21"/>
      <c r="AG21" s="21"/>
      <c r="AH21" s="21"/>
      <c r="AI21" s="21"/>
      <c r="AJ21" s="22"/>
      <c r="AK21" s="23"/>
      <c r="AL21" s="23"/>
    </row>
    <row r="22" spans="1:38">
      <c r="A22" s="6"/>
      <c r="B22" s="6"/>
      <c r="C22" s="261"/>
      <c r="D22" s="6"/>
      <c r="E22" s="6"/>
      <c r="F22" s="6"/>
      <c r="G22" s="221"/>
      <c r="H22" s="6"/>
      <c r="I22" s="6"/>
      <c r="J22" s="6"/>
      <c r="K22" s="6"/>
      <c r="L22" s="6"/>
      <c r="M22" s="204"/>
      <c r="N22" s="6"/>
      <c r="O22" s="8"/>
      <c r="P22" s="6"/>
      <c r="Q22" s="6"/>
      <c r="R22" s="6"/>
      <c r="S22" s="6"/>
      <c r="T22" s="6"/>
      <c r="U22" s="6"/>
      <c r="V22" s="221"/>
      <c r="W22" s="6"/>
    </row>
    <row r="23" spans="1:38">
      <c r="A23" t="s">
        <v>2</v>
      </c>
    </row>
    <row r="112" spans="1:29">
      <c r="A112" s="27"/>
      <c r="B112" s="27"/>
      <c r="C112" s="262"/>
      <c r="D112" s="27"/>
      <c r="E112" s="27"/>
      <c r="F112" s="27"/>
      <c r="G112" s="223"/>
      <c r="H112" s="27"/>
      <c r="I112" s="27"/>
      <c r="J112" s="27"/>
      <c r="K112" s="27"/>
      <c r="L112" s="27"/>
      <c r="M112" s="205"/>
      <c r="N112" s="27"/>
      <c r="O112" s="27"/>
      <c r="P112" s="27"/>
      <c r="Q112" s="27"/>
      <c r="R112" s="27"/>
      <c r="S112" s="27"/>
      <c r="T112" s="27"/>
      <c r="U112" s="27"/>
      <c r="V112" s="223"/>
      <c r="W112" s="27"/>
      <c r="X112" s="214"/>
      <c r="Y112" s="214"/>
      <c r="Z112" s="214"/>
      <c r="AA112" s="214"/>
      <c r="AB112" s="214"/>
      <c r="AC112" s="214"/>
    </row>
    <row r="113" spans="1:29">
      <c r="A113" s="31"/>
      <c r="B113" s="31"/>
      <c r="C113" s="263"/>
      <c r="D113" s="31"/>
      <c r="E113" s="31"/>
      <c r="F113" s="31"/>
      <c r="G113" s="224"/>
      <c r="H113" s="31"/>
      <c r="I113" s="31"/>
      <c r="J113" s="31"/>
      <c r="K113" s="31"/>
      <c r="L113" s="31"/>
      <c r="M113" s="206"/>
      <c r="N113" s="31"/>
      <c r="O113" s="31"/>
      <c r="P113" s="31"/>
      <c r="Q113" s="31"/>
      <c r="R113" s="31"/>
      <c r="S113" s="31"/>
      <c r="T113" s="31"/>
      <c r="U113" s="31"/>
      <c r="V113" s="224"/>
      <c r="W113" s="31"/>
      <c r="X113" s="31"/>
      <c r="Y113" s="31"/>
      <c r="Z113" s="31"/>
      <c r="AA113" s="31"/>
      <c r="AB113" s="31"/>
      <c r="AC113" s="31"/>
    </row>
    <row r="114" spans="1:29">
      <c r="A114" s="31"/>
      <c r="B114" s="31"/>
      <c r="C114" s="263"/>
      <c r="D114" s="31"/>
      <c r="E114" s="31"/>
      <c r="F114" s="31"/>
      <c r="G114" s="224"/>
      <c r="H114" s="31"/>
      <c r="I114" s="31"/>
      <c r="J114" s="31"/>
      <c r="K114" s="31"/>
      <c r="L114" s="31"/>
      <c r="M114" s="206"/>
      <c r="N114" s="31"/>
      <c r="O114" s="31"/>
      <c r="P114" s="31"/>
      <c r="Q114" s="31"/>
      <c r="R114" s="31"/>
      <c r="S114" s="31"/>
      <c r="T114" s="31"/>
      <c r="U114" s="31"/>
      <c r="V114" s="224"/>
      <c r="W114" s="31"/>
      <c r="X114" s="31"/>
      <c r="Y114" s="31"/>
      <c r="Z114" s="31"/>
      <c r="AA114" s="31"/>
      <c r="AB114" s="31"/>
      <c r="AC114" s="31"/>
    </row>
    <row r="115" spans="1:29">
      <c r="A115" s="31"/>
      <c r="B115" s="31"/>
      <c r="C115" s="263"/>
      <c r="D115" s="31"/>
      <c r="E115" s="31"/>
      <c r="F115" s="31"/>
      <c r="G115" s="224"/>
      <c r="H115" s="31"/>
      <c r="I115" s="31"/>
      <c r="J115" s="31"/>
      <c r="K115" s="31"/>
      <c r="L115" s="31"/>
      <c r="M115" s="206"/>
      <c r="N115" s="31"/>
      <c r="O115" s="31"/>
      <c r="P115" s="31"/>
      <c r="Q115" s="31"/>
      <c r="R115" s="31"/>
      <c r="S115" s="31"/>
      <c r="T115" s="31"/>
      <c r="U115" s="31"/>
      <c r="V115" s="224"/>
      <c r="W115" s="31"/>
      <c r="X115" s="31"/>
      <c r="Y115" s="31"/>
      <c r="Z115" s="31"/>
      <c r="AA115" s="31"/>
      <c r="AB115" s="31"/>
      <c r="AC115" s="31"/>
    </row>
    <row r="116" spans="1:29">
      <c r="A116" s="31"/>
      <c r="B116" s="31"/>
      <c r="C116" s="263"/>
      <c r="D116" s="31"/>
      <c r="E116" s="31"/>
      <c r="F116" s="31"/>
      <c r="G116" s="224"/>
      <c r="H116" s="31"/>
      <c r="I116" s="31"/>
      <c r="J116" s="31"/>
      <c r="K116" s="31"/>
      <c r="L116" s="31"/>
      <c r="M116" s="206"/>
      <c r="N116" s="31"/>
      <c r="O116" s="31"/>
      <c r="P116" s="31"/>
      <c r="Q116" s="31"/>
      <c r="R116" s="31"/>
      <c r="S116" s="31"/>
      <c r="T116" s="31"/>
      <c r="U116" s="31"/>
      <c r="V116" s="224"/>
      <c r="W116" s="31"/>
      <c r="X116" s="31"/>
      <c r="Y116" s="31"/>
      <c r="Z116" s="31"/>
      <c r="AA116" s="31"/>
      <c r="AB116" s="31"/>
      <c r="AC116" s="31"/>
    </row>
    <row r="117" spans="1:29">
      <c r="A117" s="31"/>
      <c r="B117" s="31"/>
      <c r="C117" s="263"/>
      <c r="D117" s="31"/>
      <c r="E117" s="31"/>
      <c r="F117" s="31"/>
      <c r="G117" s="224"/>
      <c r="H117" s="31"/>
      <c r="I117" s="31"/>
      <c r="J117" s="31"/>
      <c r="K117" s="31"/>
      <c r="L117" s="31"/>
      <c r="M117" s="206"/>
      <c r="N117" s="31"/>
      <c r="O117" s="31"/>
      <c r="P117" s="31"/>
      <c r="Q117" s="31"/>
      <c r="R117" s="31"/>
      <c r="S117" s="31"/>
      <c r="T117" s="31"/>
      <c r="U117" s="31"/>
      <c r="V117" s="224"/>
      <c r="W117" s="31"/>
      <c r="X117" s="31"/>
      <c r="Y117" s="31"/>
      <c r="Z117" s="31"/>
      <c r="AA117" s="31"/>
      <c r="AB117" s="31"/>
      <c r="AC117" s="31"/>
    </row>
    <row r="118" spans="1:29">
      <c r="A118" s="31"/>
      <c r="B118" s="31"/>
      <c r="C118" s="263"/>
      <c r="D118" s="31"/>
      <c r="E118" s="31"/>
      <c r="F118" s="31"/>
      <c r="G118" s="224"/>
      <c r="H118" s="31"/>
      <c r="I118" s="31"/>
      <c r="J118" s="31"/>
      <c r="K118" s="31"/>
      <c r="L118" s="31"/>
      <c r="M118" s="206"/>
      <c r="N118" s="31"/>
      <c r="O118" s="31"/>
      <c r="P118" s="31"/>
      <c r="Q118" s="31"/>
      <c r="R118" s="31"/>
      <c r="S118" s="31"/>
      <c r="T118" s="31"/>
      <c r="U118" s="31"/>
      <c r="V118" s="224"/>
      <c r="W118" s="31"/>
      <c r="X118" s="31"/>
      <c r="Y118" s="31"/>
      <c r="Z118" s="31"/>
      <c r="AA118" s="31"/>
      <c r="AB118" s="31"/>
      <c r="AC118" s="31"/>
    </row>
    <row r="119" spans="1:29">
      <c r="A119" s="31"/>
      <c r="B119" s="31"/>
      <c r="C119" s="263"/>
      <c r="D119" s="31"/>
      <c r="E119" s="31"/>
      <c r="F119" s="31"/>
      <c r="G119" s="224"/>
      <c r="H119" s="31"/>
      <c r="I119" s="31"/>
      <c r="J119" s="31"/>
      <c r="K119" s="31"/>
      <c r="L119" s="31"/>
      <c r="M119" s="206"/>
      <c r="N119" s="31"/>
      <c r="O119" s="31"/>
      <c r="P119" s="31"/>
      <c r="Q119" s="31"/>
      <c r="R119" s="31"/>
      <c r="S119" s="31"/>
      <c r="T119" s="31"/>
      <c r="U119" s="31"/>
      <c r="V119" s="224"/>
      <c r="W119" s="31"/>
      <c r="X119" s="31"/>
      <c r="Y119" s="31"/>
      <c r="Z119" s="31"/>
      <c r="AA119" s="31"/>
      <c r="AB119" s="31"/>
      <c r="AC119" s="31"/>
    </row>
    <row r="120" spans="1:29">
      <c r="A120" s="31"/>
      <c r="B120" s="31"/>
      <c r="C120" s="263"/>
      <c r="D120" s="31"/>
      <c r="E120" s="31"/>
      <c r="F120" s="31"/>
      <c r="G120" s="224"/>
      <c r="H120" s="31"/>
      <c r="I120" s="31"/>
      <c r="J120" s="31"/>
      <c r="K120" s="31"/>
      <c r="L120" s="31"/>
      <c r="M120" s="206"/>
      <c r="N120" s="31"/>
      <c r="O120" s="31"/>
      <c r="P120" s="31"/>
      <c r="Q120" s="31"/>
      <c r="R120" s="31"/>
      <c r="S120" s="31"/>
      <c r="T120" s="31"/>
      <c r="U120" s="31"/>
      <c r="V120" s="224"/>
      <c r="W120" s="31"/>
      <c r="X120" s="31"/>
      <c r="Y120" s="31"/>
      <c r="Z120" s="31"/>
      <c r="AA120" s="31"/>
      <c r="AB120" s="31"/>
      <c r="AC120" s="31"/>
    </row>
    <row r="121" spans="1:29">
      <c r="A121" s="31"/>
      <c r="B121" s="31"/>
      <c r="C121" s="263"/>
      <c r="D121" s="31"/>
      <c r="E121" s="31"/>
      <c r="F121" s="31"/>
      <c r="G121" s="224"/>
      <c r="H121" s="31"/>
      <c r="I121" s="31"/>
      <c r="J121" s="31"/>
      <c r="K121" s="31"/>
      <c r="L121" s="31"/>
      <c r="M121" s="206"/>
      <c r="N121" s="31"/>
      <c r="O121" s="31"/>
      <c r="P121" s="31"/>
      <c r="Q121" s="31"/>
      <c r="R121" s="31"/>
      <c r="S121" s="31"/>
      <c r="T121" s="31"/>
      <c r="U121" s="31"/>
      <c r="V121" s="224"/>
      <c r="W121" s="31"/>
      <c r="X121" s="31"/>
      <c r="Y121" s="31"/>
      <c r="Z121" s="31"/>
      <c r="AA121" s="31"/>
      <c r="AB121" s="31"/>
      <c r="AC121" s="31"/>
    </row>
    <row r="122" spans="1:29">
      <c r="A122" s="31"/>
      <c r="B122" s="31"/>
      <c r="C122" s="263"/>
      <c r="D122" s="31"/>
      <c r="E122" s="31"/>
      <c r="F122" s="31"/>
      <c r="G122" s="224"/>
      <c r="H122" s="31"/>
      <c r="I122" s="31"/>
      <c r="J122" s="31"/>
      <c r="K122" s="31"/>
      <c r="L122" s="31"/>
      <c r="M122" s="206"/>
      <c r="N122" s="31"/>
      <c r="O122" s="31"/>
      <c r="P122" s="31"/>
      <c r="Q122" s="31"/>
      <c r="R122" s="31"/>
      <c r="S122" s="31"/>
      <c r="T122" s="31"/>
      <c r="U122" s="31"/>
      <c r="V122" s="224"/>
      <c r="W122" s="31"/>
      <c r="X122" s="31"/>
      <c r="Y122" s="31"/>
      <c r="Z122" s="31"/>
      <c r="AA122" s="31"/>
      <c r="AB122" s="31"/>
      <c r="AC122" s="31"/>
    </row>
    <row r="123" spans="1:29">
      <c r="A123" s="31"/>
      <c r="B123" s="31"/>
      <c r="C123" s="263"/>
      <c r="D123" s="31"/>
      <c r="E123" s="31"/>
      <c r="F123" s="31"/>
      <c r="G123" s="224"/>
      <c r="H123" s="31"/>
      <c r="I123" s="31"/>
      <c r="J123" s="31"/>
      <c r="K123" s="31"/>
      <c r="L123" s="31"/>
      <c r="M123" s="206"/>
      <c r="N123" s="31"/>
      <c r="O123" s="31"/>
      <c r="P123" s="31"/>
      <c r="Q123" s="31"/>
      <c r="R123" s="31"/>
      <c r="S123" s="31"/>
      <c r="T123" s="31"/>
      <c r="U123" s="31"/>
      <c r="V123" s="224"/>
      <c r="W123" s="31"/>
      <c r="X123" s="31"/>
      <c r="Y123" s="31"/>
      <c r="Z123" s="31"/>
      <c r="AA123" s="31"/>
      <c r="AB123" s="31"/>
      <c r="AC123" s="31"/>
    </row>
    <row r="124" spans="1:29">
      <c r="A124" s="31"/>
      <c r="B124" s="31"/>
      <c r="C124" s="263"/>
      <c r="D124" s="31"/>
      <c r="E124" s="31"/>
      <c r="F124" s="31"/>
      <c r="G124" s="224"/>
      <c r="H124" s="31"/>
      <c r="I124" s="31"/>
      <c r="J124" s="31"/>
      <c r="K124" s="31"/>
      <c r="L124" s="31"/>
      <c r="M124" s="206"/>
      <c r="N124" s="31"/>
      <c r="O124" s="31"/>
      <c r="P124" s="31"/>
      <c r="Q124" s="31"/>
      <c r="R124" s="31"/>
      <c r="S124" s="31"/>
      <c r="T124" s="31"/>
      <c r="U124" s="31"/>
      <c r="V124" s="224"/>
      <c r="W124" s="31"/>
      <c r="X124" s="31"/>
      <c r="Y124" s="31"/>
      <c r="Z124" s="31"/>
      <c r="AA124" s="31"/>
      <c r="AB124" s="31"/>
      <c r="AC124" s="31"/>
    </row>
    <row r="125" spans="1:29">
      <c r="A125" s="31"/>
      <c r="B125" s="31"/>
      <c r="C125" s="263"/>
      <c r="D125" s="31"/>
      <c r="E125" s="31"/>
      <c r="F125" s="31"/>
      <c r="G125" s="224"/>
      <c r="H125" s="31"/>
      <c r="I125" s="31"/>
      <c r="J125" s="31"/>
      <c r="K125" s="31"/>
      <c r="L125" s="31"/>
      <c r="M125" s="206"/>
      <c r="N125" s="31"/>
      <c r="O125" s="31"/>
      <c r="P125" s="31"/>
      <c r="Q125" s="31"/>
      <c r="R125" s="31"/>
      <c r="S125" s="31"/>
      <c r="T125" s="31"/>
      <c r="U125" s="31"/>
      <c r="V125" s="224"/>
      <c r="W125" s="31"/>
      <c r="X125" s="31"/>
      <c r="Y125" s="31"/>
      <c r="Z125" s="31"/>
      <c r="AA125" s="31"/>
      <c r="AB125" s="31"/>
      <c r="AC125" s="31"/>
    </row>
    <row r="126" spans="1:29">
      <c r="A126" s="31"/>
      <c r="B126" s="31"/>
      <c r="C126" s="263"/>
      <c r="D126" s="31"/>
      <c r="E126" s="31"/>
      <c r="F126" s="31"/>
      <c r="G126" s="224"/>
      <c r="H126" s="31"/>
      <c r="I126" s="31"/>
      <c r="J126" s="31"/>
      <c r="K126" s="31"/>
      <c r="L126" s="31"/>
      <c r="M126" s="206"/>
      <c r="N126" s="31"/>
      <c r="O126" s="31"/>
      <c r="P126" s="31"/>
      <c r="Q126" s="31"/>
      <c r="R126" s="31"/>
      <c r="S126" s="31"/>
      <c r="T126" s="31"/>
      <c r="U126" s="31"/>
      <c r="V126" s="224"/>
      <c r="W126" s="31"/>
      <c r="X126" s="31"/>
      <c r="Y126" s="31"/>
      <c r="Z126" s="31"/>
      <c r="AA126" s="31"/>
      <c r="AB126" s="31"/>
      <c r="AC126" s="31"/>
    </row>
    <row r="127" spans="1:29">
      <c r="A127" s="31"/>
      <c r="B127" s="31"/>
      <c r="C127" s="263"/>
      <c r="D127" s="31"/>
      <c r="E127" s="31"/>
      <c r="F127" s="31"/>
      <c r="G127" s="224"/>
      <c r="H127" s="31"/>
      <c r="I127" s="31"/>
      <c r="J127" s="31"/>
      <c r="K127" s="31"/>
      <c r="L127" s="31"/>
      <c r="M127" s="206"/>
      <c r="N127" s="31"/>
      <c r="O127" s="31"/>
      <c r="P127" s="31"/>
      <c r="Q127" s="31"/>
      <c r="R127" s="31"/>
      <c r="S127" s="31"/>
      <c r="T127" s="31"/>
      <c r="U127" s="31"/>
      <c r="V127" s="224"/>
      <c r="W127" s="31"/>
      <c r="X127" s="31"/>
      <c r="Y127" s="31"/>
      <c r="Z127" s="31"/>
      <c r="AA127" s="31"/>
      <c r="AB127" s="31"/>
      <c r="AC127" s="31"/>
    </row>
    <row r="128" spans="1:29">
      <c r="A128" s="31"/>
      <c r="B128" s="31"/>
      <c r="C128" s="263"/>
      <c r="D128" s="31"/>
      <c r="E128" s="31"/>
      <c r="F128" s="31"/>
      <c r="G128" s="224"/>
      <c r="H128" s="31"/>
      <c r="I128" s="31"/>
      <c r="J128" s="31"/>
      <c r="K128" s="31"/>
      <c r="L128" s="31"/>
      <c r="M128" s="206"/>
      <c r="N128" s="31"/>
      <c r="O128" s="31"/>
      <c r="P128" s="31"/>
      <c r="Q128" s="31"/>
      <c r="R128" s="31"/>
      <c r="S128" s="31"/>
      <c r="T128" s="31"/>
      <c r="U128" s="31"/>
      <c r="V128" s="224"/>
      <c r="W128" s="31"/>
      <c r="X128" s="31"/>
      <c r="Y128" s="31"/>
      <c r="Z128" s="31"/>
      <c r="AA128" s="31"/>
      <c r="AB128" s="31"/>
      <c r="AC128" s="31"/>
    </row>
    <row r="129" spans="1:29">
      <c r="A129" s="31"/>
      <c r="B129" s="31"/>
      <c r="C129" s="263"/>
      <c r="D129" s="31"/>
      <c r="E129" s="31"/>
      <c r="F129" s="31"/>
      <c r="G129" s="224"/>
      <c r="H129" s="31"/>
      <c r="I129" s="31"/>
      <c r="J129" s="31"/>
      <c r="K129" s="31"/>
      <c r="L129" s="31"/>
      <c r="M129" s="206"/>
      <c r="N129" s="31"/>
      <c r="O129" s="31"/>
      <c r="P129" s="31"/>
      <c r="Q129" s="31"/>
      <c r="R129" s="31"/>
      <c r="S129" s="31"/>
      <c r="T129" s="31"/>
      <c r="U129" s="31"/>
      <c r="V129" s="224"/>
      <c r="W129" s="31"/>
      <c r="X129" s="31"/>
      <c r="Y129" s="31"/>
      <c r="Z129" s="31"/>
      <c r="AA129" s="31"/>
      <c r="AB129" s="31"/>
      <c r="AC129" s="31"/>
    </row>
  </sheetData>
  <mergeCells count="1">
    <mergeCell ref="P3:T3"/>
  </mergeCells>
  <phoneticPr fontId="11" type="noConversion"/>
  <conditionalFormatting sqref="T11:T21 E10:E21">
    <cfRule type="cellIs" dxfId="170" priority="18" operator="lessThan">
      <formula>100</formula>
    </cfRule>
    <cfRule type="cellIs" dxfId="169" priority="19" operator="greaterThan">
      <formula>100</formula>
    </cfRule>
  </conditionalFormatting>
  <conditionalFormatting sqref="C9:D21">
    <cfRule type="cellIs" dxfId="168" priority="6" operator="lessThan">
      <formula>0</formula>
    </cfRule>
    <cfRule type="cellIs" dxfId="167" priority="7" operator="greaterThan">
      <formula>0</formula>
    </cfRule>
  </conditionalFormatting>
  <conditionalFormatting sqref="Q11:Q21">
    <cfRule type="cellIs" dxfId="166" priority="5" operator="greaterThan">
      <formula>0</formula>
    </cfRule>
  </conditionalFormatting>
  <conditionalFormatting sqref="K10:K21 H10:H21">
    <cfRule type="cellIs" dxfId="165" priority="12" operator="lessThan">
      <formula>0</formula>
    </cfRule>
    <cfRule type="cellIs" dxfId="164" priority="13" operator="greaterThan">
      <formula>0</formula>
    </cfRule>
    <cfRule type="cellIs" dxfId="163" priority="14" operator="lessThan">
      <formula>100</formula>
    </cfRule>
    <cfRule type="cellIs" dxfId="162" priority="15" operator="greaterThan">
      <formula>100</formula>
    </cfRule>
  </conditionalFormatting>
  <conditionalFormatting sqref="Q9:Q21">
    <cfRule type="cellIs" dxfId="161" priority="4" operator="lessThan">
      <formula>0</formula>
    </cfRule>
  </conditionalFormatting>
  <conditionalFormatting sqref="U10:U21">
    <cfRule type="top10" dxfId="160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C1C9B-A524-40B9-A166-5FCA9717285E}">
  <dimension ref="A1:AT229"/>
  <sheetViews>
    <sheetView zoomScale="96" zoomScaleNormal="96" workbookViewId="0">
      <pane xSplit="9" ySplit="10" topLeftCell="J189" activePane="bottomRight" state="frozen"/>
      <selection pane="topRight" activeCell="J1" sqref="J1"/>
      <selection pane="bottomLeft" activeCell="A11" sqref="A11"/>
      <selection pane="bottomRight" activeCell="C208" sqref="C208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2.54296875" customWidth="1"/>
    <col min="5" max="5" width="3" customWidth="1"/>
    <col min="6" max="6" width="5.08984375" customWidth="1"/>
    <col min="7" max="7" width="7.36328125" customWidth="1"/>
    <col min="8" max="8" width="6.81640625" customWidth="1"/>
    <col min="9" max="9" width="7.08984375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564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35" t="s">
        <v>431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44">
        <f>+År!M3</f>
        <v>52</v>
      </c>
      <c r="I5" s="129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43">
        <f>SUM(H11:H225)</f>
        <v>31497</v>
      </c>
      <c r="U5" s="343"/>
      <c r="V5" s="346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56"/>
      <c r="I6" s="69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56"/>
      <c r="I7" s="69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457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64"/>
      <c r="I8" s="84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393</v>
      </c>
      <c r="S8" s="86" t="s">
        <v>2</v>
      </c>
      <c r="T8" s="84" t="s">
        <v>458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438</v>
      </c>
      <c r="H9" s="84" t="s">
        <v>3</v>
      </c>
      <c r="I9" s="84" t="s">
        <v>399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397</v>
      </c>
      <c r="Q9" s="110"/>
      <c r="R9" s="121" t="s">
        <v>397</v>
      </c>
      <c r="S9" s="86" t="s">
        <v>393</v>
      </c>
      <c r="T9" s="84" t="s">
        <v>456</v>
      </c>
      <c r="U9" s="84"/>
      <c r="V9" s="84" t="s">
        <v>475</v>
      </c>
      <c r="W9" s="86" t="s">
        <v>17</v>
      </c>
      <c r="X9" s="121" t="s">
        <v>397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434</v>
      </c>
      <c r="H10" s="85" t="s">
        <v>11</v>
      </c>
      <c r="I10" s="85" t="s">
        <v>391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391</v>
      </c>
      <c r="P10" s="87" t="s">
        <v>394</v>
      </c>
      <c r="Q10" s="110"/>
      <c r="R10" s="176" t="s">
        <v>394</v>
      </c>
      <c r="S10" s="87" t="s">
        <v>395</v>
      </c>
      <c r="T10" s="85" t="s">
        <v>391</v>
      </c>
      <c r="U10" s="85"/>
      <c r="V10" s="85" t="s">
        <v>468</v>
      </c>
      <c r="W10" s="87" t="s">
        <v>29</v>
      </c>
      <c r="X10" s="176" t="s">
        <v>400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+'Ark1'!C1546</f>
        <v>2024</v>
      </c>
      <c r="C11" s="2">
        <f>+'Ark1'!J1546</f>
        <v>103</v>
      </c>
      <c r="D11" s="2" t="str">
        <f>VLOOKUP(C11,RNR!$A$1:$B$27,2)</f>
        <v>Rudshøgda</v>
      </c>
      <c r="E11" s="2">
        <f>+'Ark1'!D1546</f>
        <v>1</v>
      </c>
      <c r="F11" s="2" t="s">
        <v>496</v>
      </c>
      <c r="G11" s="3">
        <f>+'Ark1'!Q1546</f>
        <v>0</v>
      </c>
      <c r="H11" s="14">
        <f>+'Ark1'!R1546</f>
        <v>0</v>
      </c>
      <c r="I11" s="3" t="str">
        <f>IF(H11=0,"",'Ark1'!S1546)</f>
        <v/>
      </c>
      <c r="J11" s="85"/>
      <c r="K11" s="50" t="str">
        <f>IF(G11=0,"",100*H11/Måned!$G10)</f>
        <v/>
      </c>
      <c r="L11" s="85"/>
      <c r="M11" s="50" t="str">
        <f>+IF(H11=0,"",'Ark1'!AA1546)</f>
        <v/>
      </c>
      <c r="N11" s="50">
        <f>+IF(I11=0,"",'Ark1'!AB1546)</f>
        <v>0</v>
      </c>
      <c r="O11" s="94" t="str">
        <f>IF(H11=0,"",'Ark1'!U1546)</f>
        <v/>
      </c>
      <c r="P11" s="50" t="str">
        <f>IF(H11=0,"",'Ark1'!W1546)</f>
        <v/>
      </c>
      <c r="Q11" s="110"/>
      <c r="R11" s="50" t="str">
        <f>IF(H11=0,"",'Ark1'!X1546)</f>
        <v/>
      </c>
      <c r="S11" s="50" t="str">
        <f>IF(H11=0,"",'Ark1'!Y1546)</f>
        <v/>
      </c>
      <c r="T11" s="50" t="str">
        <f>IF(H11=0,"",'Ark1'!Z1546)</f>
        <v/>
      </c>
      <c r="U11" s="85"/>
      <c r="V11" s="14" t="str">
        <f t="shared" ref="V11:V27" si="0">+(IF(H11=0,"",I11/G11))</f>
        <v/>
      </c>
      <c r="W11" s="11" t="str">
        <f>IF(H11=0,"",'Ark1'!T1546)</f>
        <v/>
      </c>
      <c r="X11" s="50" t="str">
        <f>IF(H11=0,"",'Ark1'!V1546)</f>
        <v/>
      </c>
      <c r="Y11" s="37"/>
      <c r="Z11" s="4"/>
      <c r="AA11" s="50"/>
      <c r="AB11" s="50"/>
      <c r="AC11" s="4"/>
      <c r="AD11" s="5"/>
      <c r="AE11"/>
      <c r="AF11"/>
      <c r="AG11"/>
      <c r="AH11"/>
      <c r="AI11"/>
      <c r="AJ11"/>
    </row>
    <row r="12" spans="1:44" ht="15.6">
      <c r="A12" s="37"/>
      <c r="B12" s="2">
        <f>+'Ark1'!C1558</f>
        <v>2024</v>
      </c>
      <c r="C12" s="2">
        <f>+'Ark1'!J1558</f>
        <v>106</v>
      </c>
      <c r="D12" s="334" t="str">
        <f>VLOOKUP(C12,RNR!$A$1:$B$27,2)</f>
        <v>Furuseth</v>
      </c>
      <c r="E12" s="2">
        <f>+'Ark1'!D1558</f>
        <v>1</v>
      </c>
      <c r="F12" s="2" t="s">
        <v>496</v>
      </c>
      <c r="G12" s="3">
        <f>+'Ark1'!Q1558</f>
        <v>5</v>
      </c>
      <c r="H12" s="14">
        <f>+'Ark1'!R1558</f>
        <v>106</v>
      </c>
      <c r="I12" s="3">
        <f>IF(H12=0,"",'Ark1'!S1558)</f>
        <v>106</v>
      </c>
      <c r="J12" s="85"/>
      <c r="K12" s="50">
        <f>IF(G12=0,"",100*H12/Måned!$G10)</f>
        <v>3.9730134932533732</v>
      </c>
      <c r="L12" s="85"/>
      <c r="M12" s="50">
        <f>+IF(H12=0,"",'Ark1'!AA1558)</f>
        <v>3.9730134932533745</v>
      </c>
      <c r="N12" s="50">
        <f>+IF(I12=0,"",'Ark1'!AB1558)</f>
        <v>3.9427209120613695</v>
      </c>
      <c r="O12" s="94">
        <f>IF(H12=0,"",'Ark1'!U1558)</f>
        <v>60.34905660377359</v>
      </c>
      <c r="P12" s="50">
        <f>IF(H12=0,"",'Ark1'!W1558)</f>
        <v>83.782075471698064</v>
      </c>
      <c r="Q12" s="110"/>
      <c r="R12" s="50">
        <f>IF(H12=0,"",'Ark1'!X1558)</f>
        <v>6.4526255760349311</v>
      </c>
      <c r="S12" s="50">
        <f>IF(H12=0,"",'Ark1'!Y1558)</f>
        <v>1.7048347058160529</v>
      </c>
      <c r="T12" s="50">
        <f>IF(H12=0,"",'Ark1'!Z1558)</f>
        <v>-23.903950994700409</v>
      </c>
      <c r="U12" s="85"/>
      <c r="V12" s="14">
        <f t="shared" si="0"/>
        <v>21.2</v>
      </c>
      <c r="W12" s="11">
        <f>IF(H12=0,"",'Ark1'!T1558)</f>
        <v>3.8301886792452815</v>
      </c>
      <c r="X12" s="50">
        <f>IF(H12=0,"",'Ark1'!V1558)</f>
        <v>90.771479384288327</v>
      </c>
      <c r="Y12" s="37"/>
      <c r="Z12" s="4"/>
      <c r="AA12" s="50"/>
      <c r="AB12" s="50"/>
      <c r="AC12" s="4"/>
      <c r="AD12" s="5"/>
      <c r="AE12"/>
      <c r="AF12"/>
      <c r="AG12"/>
      <c r="AH12"/>
      <c r="AI12"/>
      <c r="AJ12"/>
    </row>
    <row r="13" spans="1:44" ht="15.6">
      <c r="A13" s="37"/>
      <c r="B13" s="2">
        <f>+'Ark1'!C1570</f>
        <v>2024</v>
      </c>
      <c r="C13" s="2">
        <f>+'Ark1'!J1570</f>
        <v>109</v>
      </c>
      <c r="D13" s="334" t="str">
        <f>VLOOKUP(C13,RNR!$A$1:$B$27,2)</f>
        <v>Tønsberg</v>
      </c>
      <c r="E13" s="2">
        <f>+'Ark1'!D1570</f>
        <v>1</v>
      </c>
      <c r="F13" s="2" t="s">
        <v>496</v>
      </c>
      <c r="G13" s="3">
        <f>+'Ark1'!Q1570</f>
        <v>23</v>
      </c>
      <c r="H13" s="14">
        <f>+'Ark1'!R1570</f>
        <v>975</v>
      </c>
      <c r="I13" s="3">
        <f>IF(H13=0,"",'Ark1'!S1570)</f>
        <v>975</v>
      </c>
      <c r="J13" s="85"/>
      <c r="K13" s="50">
        <f>IF(G13=0,"",100*H13/Måned!$G10)</f>
        <v>36.544227886056973</v>
      </c>
      <c r="L13" s="85"/>
      <c r="M13" s="50">
        <f>+IF(H13=0,"",'Ark1'!AA1570)</f>
        <v>36.544227886056966</v>
      </c>
      <c r="N13" s="50">
        <f>+IF(I13=0,"",'Ark1'!AB1570)</f>
        <v>37.103814462281591</v>
      </c>
      <c r="O13" s="94">
        <f>IF(H13=0,"",'Ark1'!U1570)</f>
        <v>61.502564102564094</v>
      </c>
      <c r="P13" s="50">
        <f>IF(H13=0,"",'Ark1'!W1570)</f>
        <v>85.718564102564144</v>
      </c>
      <c r="Q13" s="110"/>
      <c r="R13" s="50">
        <f>IF(H13=0,"",'Ark1'!X1570)</f>
        <v>9.5819089147737611</v>
      </c>
      <c r="S13" s="50">
        <f>IF(H13=0,"",'Ark1'!Y1570)</f>
        <v>2.5926411817244026</v>
      </c>
      <c r="T13" s="50">
        <f>IF(H13=0,"",'Ark1'!Z1570)</f>
        <v>-24.056820535442537</v>
      </c>
      <c r="U13" s="85"/>
      <c r="V13" s="14">
        <f t="shared" si="0"/>
        <v>42.391304347826086</v>
      </c>
      <c r="W13" s="11">
        <f>IF(H13=0,"",'Ark1'!T1570)</f>
        <v>2.572307692307692</v>
      </c>
      <c r="X13" s="50">
        <f>IF(H13=0,"",'Ark1'!V1570)</f>
        <v>92.869516904186483</v>
      </c>
      <c r="Y13" s="37"/>
      <c r="Z13" s="4"/>
      <c r="AA13" s="50"/>
      <c r="AB13" s="50"/>
      <c r="AC13" s="4"/>
      <c r="AD13" s="5"/>
      <c r="AE13"/>
      <c r="AF13"/>
      <c r="AG13"/>
      <c r="AH13"/>
      <c r="AI13"/>
      <c r="AJ13"/>
    </row>
    <row r="14" spans="1:44" ht="15.6">
      <c r="A14" s="37"/>
      <c r="B14" s="2">
        <f>+'Ark1'!C1582</f>
        <v>2024</v>
      </c>
      <c r="C14" s="2">
        <f>+'Ark1'!J1582</f>
        <v>111</v>
      </c>
      <c r="D14" s="334" t="str">
        <f>VLOOKUP(C14,RNR!$A$1:$B$27,2)</f>
        <v>Forus</v>
      </c>
      <c r="E14" s="2">
        <f>+'Ark1'!D1582</f>
        <v>1</v>
      </c>
      <c r="F14" s="2" t="s">
        <v>496</v>
      </c>
      <c r="G14" s="3">
        <f>+'Ark1'!Q1582</f>
        <v>8</v>
      </c>
      <c r="H14" s="14">
        <f>+'Ark1'!R1582</f>
        <v>452</v>
      </c>
      <c r="I14" s="3">
        <f>IF(H14=0,"",'Ark1'!S1582)</f>
        <v>452</v>
      </c>
      <c r="J14" s="85"/>
      <c r="K14" s="50">
        <f>IF(G14=0,"",100*H14/Måned!$G10)</f>
        <v>16.941529235382308</v>
      </c>
      <c r="L14" s="85"/>
      <c r="M14" s="50">
        <f>+IF(H14=0,"",'Ark1'!AA1582)</f>
        <v>16.941529235382305</v>
      </c>
      <c r="N14" s="50">
        <f>+IF(I14=0,"",'Ark1'!AB1582)</f>
        <v>16.701813112658044</v>
      </c>
      <c r="O14" s="94">
        <f>IF(H14=0,"",'Ark1'!U1582)</f>
        <v>60.845132743362797</v>
      </c>
      <c r="P14" s="50">
        <f>IF(H14=0,"",'Ark1'!W1582)</f>
        <v>83.231194690265482</v>
      </c>
      <c r="Q14" s="110"/>
      <c r="R14" s="50">
        <f>IF(H14=0,"",'Ark1'!X1582)</f>
        <v>9.1937659422589402</v>
      </c>
      <c r="S14" s="50">
        <f>IF(H14=0,"",'Ark1'!Y1582)</f>
        <v>2.2533943383984822</v>
      </c>
      <c r="T14" s="50">
        <f>IF(H14=0,"",'Ark1'!Z1582)</f>
        <v>-55.555579604094241</v>
      </c>
      <c r="U14" s="85"/>
      <c r="V14" s="14">
        <f t="shared" si="0"/>
        <v>56.5</v>
      </c>
      <c r="W14" s="11">
        <f>IF(H14=0,"",'Ark1'!T1582)</f>
        <v>3.3008849557522124</v>
      </c>
      <c r="X14" s="50">
        <f>IF(H14=0,"",'Ark1'!V1582)</f>
        <v>90.174642134632165</v>
      </c>
      <c r="Y14" s="37"/>
      <c r="Z14" s="4"/>
      <c r="AA14" s="50"/>
      <c r="AB14" s="50"/>
      <c r="AC14" s="4"/>
      <c r="AD14" s="5"/>
      <c r="AE14"/>
      <c r="AF14"/>
      <c r="AG14"/>
      <c r="AH14"/>
      <c r="AI14"/>
      <c r="AJ14"/>
    </row>
    <row r="15" spans="1:44" ht="15.6">
      <c r="A15" s="37"/>
      <c r="B15" s="2">
        <f>+'Ark1'!C1594</f>
        <v>2024</v>
      </c>
      <c r="C15" s="2">
        <f>+'Ark1'!J1594</f>
        <v>116</v>
      </c>
      <c r="D15" s="334" t="str">
        <f>VLOOKUP(C15,RNR!$A$1:$B$27,2)</f>
        <v>Sandeid</v>
      </c>
      <c r="E15" s="2">
        <f>+'Ark1'!D1594</f>
        <v>1</v>
      </c>
      <c r="F15" s="2" t="s">
        <v>496</v>
      </c>
      <c r="G15" s="3">
        <f>+'Ark1'!Q1594</f>
        <v>5</v>
      </c>
      <c r="H15" s="14">
        <f>+'Ark1'!R1594</f>
        <v>31</v>
      </c>
      <c r="I15" s="3">
        <f>IF(H15=0,"",'Ark1'!S1594)</f>
        <v>31</v>
      </c>
      <c r="J15" s="85"/>
      <c r="K15" s="50">
        <f>IF(G15=0,"",100*H15/Måned!$G10)</f>
        <v>1.1619190404797601</v>
      </c>
      <c r="L15" s="85"/>
      <c r="M15" s="50">
        <f>+IF(H15=0,"",'Ark1'!AA1594)</f>
        <v>1.1619190404797599</v>
      </c>
      <c r="N15" s="50">
        <f>+IF(I15=0,"",'Ark1'!AB1594)</f>
        <v>1.0912416536439835</v>
      </c>
      <c r="O15" s="94">
        <f>IF(H15=0,"",'Ark1'!U1594)</f>
        <v>60.741935483870975</v>
      </c>
      <c r="P15" s="50">
        <f>IF(H15=0,"",'Ark1'!W1594)</f>
        <v>79.290322580645153</v>
      </c>
      <c r="Q15" s="110"/>
      <c r="R15" s="50">
        <f>IF(H15=0,"",'Ark1'!X1594)</f>
        <v>9.3489469767113889</v>
      </c>
      <c r="S15" s="50">
        <f>IF(H15=0,"",'Ark1'!Y1594)</f>
        <v>2.0314898701721162</v>
      </c>
      <c r="T15" s="50">
        <f>IF(H15=0,"",'Ark1'!Z1594)</f>
        <v>-33.167518155495415</v>
      </c>
      <c r="U15" s="85"/>
      <c r="V15" s="14">
        <f t="shared" si="0"/>
        <v>6.2</v>
      </c>
      <c r="W15" s="11">
        <f>IF(H15=0,"",'Ark1'!T1594)</f>
        <v>4.5161290322580641</v>
      </c>
      <c r="X15" s="50">
        <f>IF(H15=0,"",'Ark1'!V1594)</f>
        <v>85.905008213050053</v>
      </c>
      <c r="Y15" s="37"/>
      <c r="Z15" s="4"/>
      <c r="AA15" s="50"/>
      <c r="AB15" s="50"/>
      <c r="AC15" s="4"/>
      <c r="AD15" s="5"/>
      <c r="AE15"/>
      <c r="AF15"/>
      <c r="AG15"/>
      <c r="AH15"/>
      <c r="AI15"/>
      <c r="AJ15"/>
    </row>
    <row r="16" spans="1:44" ht="15.6">
      <c r="A16" s="37"/>
      <c r="B16" s="2">
        <f>+'Ark1'!C1606</f>
        <v>2024</v>
      </c>
      <c r="C16" s="2">
        <f>+'Ark1'!J1606</f>
        <v>117</v>
      </c>
      <c r="D16" s="334" t="str">
        <f>VLOOKUP(C16,RNR!$A$1:$B$27,2)</f>
        <v>Jæren</v>
      </c>
      <c r="E16" s="2">
        <f>+'Ark1'!D1606</f>
        <v>1</v>
      </c>
      <c r="F16" s="2" t="s">
        <v>496</v>
      </c>
      <c r="G16" s="3">
        <f>+'Ark1'!Q1606</f>
        <v>3</v>
      </c>
      <c r="H16" s="14">
        <f>+'Ark1'!R1606</f>
        <v>170</v>
      </c>
      <c r="I16" s="3">
        <f>IF(H16=0,"",'Ark1'!S1606)</f>
        <v>170</v>
      </c>
      <c r="J16" s="85"/>
      <c r="K16" s="50">
        <f>IF(G16=0,"",100*H16/Måned!$G10)</f>
        <v>6.3718140929535236</v>
      </c>
      <c r="L16" s="85"/>
      <c r="M16" s="50">
        <f>+IF(H16=0,"",'Ark1'!AA1606)</f>
        <v>6.3718140929535245</v>
      </c>
      <c r="N16" s="50">
        <f>+IF(I16=0,"",'Ark1'!AB1606)</f>
        <v>6.9185963915328852</v>
      </c>
      <c r="O16" s="94">
        <f>IF(H16=0,"",'Ark1'!U1606)</f>
        <v>60.688235294117646</v>
      </c>
      <c r="P16" s="50">
        <f>IF(H16=0,"",'Ark1'!W1606)</f>
        <v>91.67058823529409</v>
      </c>
      <c r="Q16" s="110"/>
      <c r="R16" s="50">
        <f>IF(H16=0,"",'Ark1'!X1606)</f>
        <v>10.153548478872317</v>
      </c>
      <c r="S16" s="50">
        <f>IF(H16=0,"",'Ark1'!Y1606)</f>
        <v>1.96510210869</v>
      </c>
      <c r="T16" s="50">
        <f>IF(H16=0,"",'Ark1'!Z1606)</f>
        <v>-42.457899019375489</v>
      </c>
      <c r="U16" s="85"/>
      <c r="V16" s="14">
        <f t="shared" si="0"/>
        <v>56.666666666666664</v>
      </c>
      <c r="W16" s="11">
        <f>IF(H16=0,"",'Ark1'!T1606)</f>
        <v>3.3764705882352941</v>
      </c>
      <c r="X16" s="50">
        <f>IF(H16=0,"",'Ark1'!V1606)</f>
        <v>99.318080428271003</v>
      </c>
      <c r="Y16" s="37"/>
      <c r="Z16" s="4"/>
      <c r="AA16" s="50"/>
      <c r="AB16" s="50"/>
      <c r="AC16" s="4"/>
      <c r="AD16" s="5"/>
      <c r="AE16"/>
      <c r="AF16" s="2"/>
      <c r="AG16" s="2"/>
      <c r="AH16" s="2"/>
      <c r="AI16"/>
      <c r="AJ16"/>
    </row>
    <row r="17" spans="1:36" ht="15.6">
      <c r="A17" s="37"/>
      <c r="B17" s="2">
        <f>+'Ark1'!C1618</f>
        <v>2024</v>
      </c>
      <c r="C17" s="2">
        <f>+'Ark1'!J1618</f>
        <v>121</v>
      </c>
      <c r="D17" s="334" t="str">
        <f>VLOOKUP(C17,RNR!$A$1:$B$27,2)</f>
        <v>Steinkjer</v>
      </c>
      <c r="E17" s="2">
        <f>+'Ark1'!D1618</f>
        <v>1</v>
      </c>
      <c r="F17" s="2" t="s">
        <v>496</v>
      </c>
      <c r="G17" s="3">
        <f>+'Ark1'!Q1618</f>
        <v>12</v>
      </c>
      <c r="H17" s="14">
        <f>+'Ark1'!R1618</f>
        <v>461</v>
      </c>
      <c r="I17" s="3">
        <f>IF(H17=0,"",'Ark1'!S1618)</f>
        <v>461</v>
      </c>
      <c r="J17" s="85"/>
      <c r="K17" s="50">
        <f>IF(G17=0,"",100*H17/Måned!$G10)</f>
        <v>17.278860569715143</v>
      </c>
      <c r="L17" s="85"/>
      <c r="M17" s="50">
        <f>+IF(H17=0,"",'Ark1'!AA1618)</f>
        <v>17.278860569715139</v>
      </c>
      <c r="N17" s="50">
        <f>+IF(I17=0,"",'Ark1'!AB1618)</f>
        <v>16.66949318084955</v>
      </c>
      <c r="O17" s="94">
        <f>IF(H17=0,"",'Ark1'!U1618)</f>
        <v>60.778741865509758</v>
      </c>
      <c r="P17" s="50">
        <f>IF(H17=0,"",'Ark1'!W1618)</f>
        <v>81.448373101952257</v>
      </c>
      <c r="Q17" s="110"/>
      <c r="R17" s="50">
        <f>IF(H17=0,"",'Ark1'!X1618)</f>
        <v>12.736875877333118</v>
      </c>
      <c r="S17" s="50">
        <f>IF(H17=0,"",'Ark1'!Y1618)</f>
        <v>2.1862475256845686</v>
      </c>
      <c r="T17" s="50">
        <f>IF(H17=0,"",'Ark1'!Z1618)</f>
        <v>-48.269620612634291</v>
      </c>
      <c r="U17" s="85"/>
      <c r="V17" s="14">
        <f t="shared" si="0"/>
        <v>38.416666666666664</v>
      </c>
      <c r="W17" s="11">
        <f>IF(H17=0,"",'Ark1'!T1618)</f>
        <v>3.5748373101952278</v>
      </c>
      <c r="X17" s="50">
        <f>IF(H17=0,"",'Ark1'!V1618)</f>
        <v>88.243091118041562</v>
      </c>
      <c r="Y17" s="37"/>
      <c r="Z17" s="4"/>
      <c r="AA17" s="50"/>
      <c r="AB17" s="50"/>
      <c r="AC17" s="4"/>
      <c r="AD17" s="5"/>
      <c r="AE17"/>
      <c r="AF17" s="2"/>
      <c r="AG17" s="2"/>
      <c r="AH17" s="2"/>
      <c r="AI17"/>
      <c r="AJ17"/>
    </row>
    <row r="18" spans="1:36" ht="15.6">
      <c r="A18" s="37"/>
      <c r="B18" s="2">
        <f>+'Ark1'!C1630</f>
        <v>2024</v>
      </c>
      <c r="C18" s="2">
        <f>+'Ark1'!J1630</f>
        <v>134</v>
      </c>
      <c r="D18" s="334" t="str">
        <f>VLOOKUP(C18,RNR!$A$1:$B$27,2)</f>
        <v>Førde</v>
      </c>
      <c r="E18" s="2">
        <f>+'Ark1'!D1630</f>
        <v>1</v>
      </c>
      <c r="F18" s="2" t="s">
        <v>496</v>
      </c>
      <c r="G18" s="3">
        <f>+'Ark1'!Q1630</f>
        <v>2</v>
      </c>
      <c r="H18" s="14">
        <f>+'Ark1'!R1630</f>
        <v>91</v>
      </c>
      <c r="I18" s="3">
        <f>IF(H18=0,"",'Ark1'!S1630)</f>
        <v>91</v>
      </c>
      <c r="J18" s="85"/>
      <c r="K18" s="50">
        <f>IF(G18=0,"",100*H18/Måned!$G10)</f>
        <v>3.4107946026986506</v>
      </c>
      <c r="L18" s="85"/>
      <c r="M18" s="50">
        <f>+IF(H18=0,"",'Ark1'!AA1630)</f>
        <v>3.4107946026986502</v>
      </c>
      <c r="N18" s="50">
        <f>+IF(I18=0,"",'Ark1'!AB1630)</f>
        <v>3.7108431595397056</v>
      </c>
      <c r="O18" s="94">
        <f>IF(H18=0,"",'Ark1'!U1630)</f>
        <v>58.560439560439576</v>
      </c>
      <c r="P18" s="50">
        <f>IF(H18=0,"",'Ark1'!W1630)</f>
        <v>91.852747252747221</v>
      </c>
      <c r="Q18" s="110"/>
      <c r="R18" s="50">
        <f>IF(H18=0,"",'Ark1'!X1630)</f>
        <v>8.784593665002431</v>
      </c>
      <c r="S18" s="50">
        <f>IF(H18=0,"",'Ark1'!Y1630)</f>
        <v>1.945458454451038</v>
      </c>
      <c r="T18" s="50">
        <f>IF(H18=0,"",'Ark1'!Z1630)</f>
        <v>-38.862641654536674</v>
      </c>
      <c r="U18" s="85"/>
      <c r="V18" s="14">
        <f t="shared" si="0"/>
        <v>45.5</v>
      </c>
      <c r="W18" s="11">
        <f>IF(H18=0,"",'Ark1'!T1630)</f>
        <v>10.274725274725277</v>
      </c>
      <c r="X18" s="50">
        <f>IF(H18=0,"",'Ark1'!V1630)</f>
        <v>99.51543581012703</v>
      </c>
      <c r="Y18" s="37"/>
      <c r="Z18" s="4"/>
      <c r="AA18" s="50"/>
      <c r="AB18" s="50"/>
      <c r="AC18" s="4"/>
      <c r="AD18" s="5"/>
      <c r="AE18"/>
      <c r="AF18" s="2"/>
      <c r="AG18" s="2"/>
      <c r="AH18" s="2"/>
      <c r="AI18"/>
      <c r="AJ18"/>
    </row>
    <row r="19" spans="1:36" ht="15.6">
      <c r="A19" s="37"/>
      <c r="B19" s="2">
        <f>+'Ark1'!C1642</f>
        <v>2024</v>
      </c>
      <c r="C19" s="2">
        <f>+'Ark1'!J1642</f>
        <v>141</v>
      </c>
      <c r="D19" s="334" t="str">
        <f>VLOOKUP(C19,RNR!$A$1:$B$27,2)</f>
        <v>Ølen</v>
      </c>
      <c r="E19" s="2">
        <f>+'Ark1'!D1642</f>
        <v>1</v>
      </c>
      <c r="F19" s="2" t="s">
        <v>496</v>
      </c>
      <c r="G19" s="3">
        <f>+'Ark1'!Q1642</f>
        <v>0</v>
      </c>
      <c r="H19" s="14">
        <f>+'Ark1'!R1642</f>
        <v>0</v>
      </c>
      <c r="I19" s="3" t="str">
        <f>IF(H19=0,"",'Ark1'!S1642)</f>
        <v/>
      </c>
      <c r="J19" s="85"/>
      <c r="K19" s="50" t="str">
        <f>IF(G19=0,"",100*H19/Måned!$G10)</f>
        <v/>
      </c>
      <c r="L19" s="85"/>
      <c r="M19" s="50" t="str">
        <f>+IF(H19=0,"",'Ark1'!AA1642)</f>
        <v/>
      </c>
      <c r="N19" s="50">
        <f>+IF(I19=0,"",'Ark1'!AB1642)</f>
        <v>0</v>
      </c>
      <c r="O19" s="94" t="str">
        <f>IF(H19=0,"",'Ark1'!U1642)</f>
        <v/>
      </c>
      <c r="P19" s="50" t="str">
        <f>IF(H19=0,"",'Ark1'!W1642)</f>
        <v/>
      </c>
      <c r="Q19" s="110"/>
      <c r="R19" s="50" t="str">
        <f>IF(H19=0,"",'Ark1'!X1642)</f>
        <v/>
      </c>
      <c r="S19" s="50" t="str">
        <f>IF(H19=0,"",'Ark1'!Y1642)</f>
        <v/>
      </c>
      <c r="T19" s="50" t="str">
        <f>IF(H19=0,"",'Ark1'!Z1642)</f>
        <v/>
      </c>
      <c r="U19" s="85"/>
      <c r="V19" s="14" t="str">
        <f t="shared" si="0"/>
        <v/>
      </c>
      <c r="W19" s="11" t="str">
        <f>IF(H19=0,"",'Ark1'!T1642)</f>
        <v/>
      </c>
      <c r="X19" s="50" t="str">
        <f>IF(H19=0,"",'Ark1'!V1642)</f>
        <v/>
      </c>
      <c r="Y19" s="37"/>
      <c r="Z19" s="4"/>
      <c r="AA19" s="50"/>
      <c r="AB19" s="50"/>
      <c r="AC19" s="4"/>
      <c r="AD19" s="5"/>
      <c r="AE19"/>
      <c r="AF19" s="2"/>
      <c r="AG19" s="2"/>
      <c r="AH19" s="2"/>
      <c r="AI19"/>
      <c r="AJ19"/>
    </row>
    <row r="20" spans="1:36" ht="15.6">
      <c r="A20" s="37"/>
      <c r="B20" s="2">
        <f>+'Ark1'!C1654</f>
        <v>2024</v>
      </c>
      <c r="C20" s="2">
        <f>+'Ark1'!J1654</f>
        <v>143</v>
      </c>
      <c r="D20" s="334" t="str">
        <f>VLOOKUP(C20,RNR!$A$1:$B$27,2)</f>
        <v>Nordfjord</v>
      </c>
      <c r="E20" s="2">
        <f>+'Ark1'!D1654</f>
        <v>1</v>
      </c>
      <c r="F20" s="2" t="s">
        <v>496</v>
      </c>
      <c r="G20" s="3">
        <f>+'Ark1'!Q1654</f>
        <v>0</v>
      </c>
      <c r="H20" s="14">
        <f>+'Ark1'!R1654</f>
        <v>0</v>
      </c>
      <c r="I20" s="3" t="str">
        <f>IF(H20=0,"",'Ark1'!S1654)</f>
        <v/>
      </c>
      <c r="J20" s="85"/>
      <c r="K20" s="50" t="str">
        <f>IF(G20=0,"",100*H20/Måned!$G10)</f>
        <v/>
      </c>
      <c r="L20" s="85"/>
      <c r="M20" s="50" t="str">
        <f>+IF(H20=0,"",'Ark1'!AA1654)</f>
        <v/>
      </c>
      <c r="N20" s="50">
        <f>+IF(I20=0,"",'Ark1'!AB1654)</f>
        <v>0</v>
      </c>
      <c r="O20" s="94" t="str">
        <f>IF(H20=0,"",'Ark1'!U1654)</f>
        <v/>
      </c>
      <c r="P20" s="50" t="str">
        <f>IF(H20=0,"",'Ark1'!W1654)</f>
        <v/>
      </c>
      <c r="Q20" s="110"/>
      <c r="R20" s="50" t="str">
        <f>IF(H20=0,"",'Ark1'!X1654)</f>
        <v/>
      </c>
      <c r="S20" s="50" t="str">
        <f>IF(H20=0,"",'Ark1'!Y1654)</f>
        <v/>
      </c>
      <c r="T20" s="50" t="str">
        <f>IF(H20=0,"",'Ark1'!Z1654)</f>
        <v/>
      </c>
      <c r="U20" s="85"/>
      <c r="V20" s="14" t="str">
        <f t="shared" si="0"/>
        <v/>
      </c>
      <c r="W20" s="11" t="str">
        <f>IF(H20=0,"",'Ark1'!T1654)</f>
        <v/>
      </c>
      <c r="X20" s="50" t="str">
        <f>IF(H20=0,"",'Ark1'!V1654)</f>
        <v/>
      </c>
      <c r="Y20" s="37"/>
      <c r="Z20" s="4"/>
      <c r="AA20" s="50"/>
      <c r="AB20" s="50"/>
      <c r="AC20" s="4"/>
      <c r="AD20" s="5"/>
      <c r="AE20"/>
      <c r="AH20" s="9"/>
      <c r="AI20" s="9"/>
    </row>
    <row r="21" spans="1:36" ht="15.6">
      <c r="A21" s="37"/>
      <c r="B21" s="2">
        <f>+'Ark1'!C1666</f>
        <v>2024</v>
      </c>
      <c r="C21" s="2">
        <f>+'Ark1'!J1666</f>
        <v>147</v>
      </c>
      <c r="D21" s="334" t="str">
        <f>VLOOKUP(C21,RNR!$A$1:$B$27,2)</f>
        <v>Midt-Norge</v>
      </c>
      <c r="E21" s="2">
        <f>+'Ark1'!D1666</f>
        <v>1</v>
      </c>
      <c r="F21" s="2" t="s">
        <v>496</v>
      </c>
      <c r="G21" s="3">
        <f>+'Ark1'!Q1666</f>
        <v>3</v>
      </c>
      <c r="H21" s="14">
        <f>+'Ark1'!R1666</f>
        <v>11</v>
      </c>
      <c r="I21" s="3">
        <f>IF(H21=0,"",'Ark1'!S1666)</f>
        <v>11</v>
      </c>
      <c r="J21" s="85"/>
      <c r="K21" s="50">
        <f>IF(G21=0,"",100*H21/Måned!$G10)</f>
        <v>0.41229385307346328</v>
      </c>
      <c r="L21" s="85"/>
      <c r="M21" s="50">
        <f>+IF(H21=0,"",'Ark1'!AA1666)</f>
        <v>0.41229385307346333</v>
      </c>
      <c r="N21" s="50">
        <f>+IF(I21=0,"",'Ark1'!AB1666)</f>
        <v>0.41785054695269191</v>
      </c>
      <c r="O21" s="94">
        <f>IF(H21=0,"",'Ark1'!U1666)</f>
        <v>61.090909090909101</v>
      </c>
      <c r="P21" s="50">
        <f>IF(H21=0,"",'Ark1'!W1666)</f>
        <v>85.563636363636348</v>
      </c>
      <c r="Q21" s="110"/>
      <c r="R21" s="50">
        <f>IF(H21=0,"",'Ark1'!X1666)</f>
        <v>11.79000136689581</v>
      </c>
      <c r="S21" s="50">
        <f>IF(H21=0,"",'Ark1'!Y1666)</f>
        <v>2.1931523785117313</v>
      </c>
      <c r="T21" s="50">
        <f>IF(H21=0,"",'Ark1'!Z1666)</f>
        <v>-24.14078853361578</v>
      </c>
      <c r="U21" s="85"/>
      <c r="V21" s="14">
        <f t="shared" si="0"/>
        <v>3.6666666666666665</v>
      </c>
      <c r="W21" s="11">
        <f>IF(H21=0,"",'Ark1'!T1666)</f>
        <v>3.8181818181818192</v>
      </c>
      <c r="X21" s="50">
        <f>IF(H21=0,"",'Ark1'!V1666)</f>
        <v>92.701664532650426</v>
      </c>
      <c r="Y21" s="37"/>
      <c r="Z21" s="4"/>
      <c r="AA21" s="50"/>
      <c r="AB21" s="50"/>
      <c r="AC21" s="4"/>
      <c r="AD21" s="5"/>
      <c r="AE21"/>
      <c r="AH21" s="9"/>
      <c r="AI21" s="9"/>
    </row>
    <row r="22" spans="1:36" ht="15.6">
      <c r="A22" s="37"/>
      <c r="B22" s="2">
        <f>+'Ark1'!C1678</f>
        <v>2024</v>
      </c>
      <c r="C22" s="2">
        <f>+'Ark1'!J1678</f>
        <v>155</v>
      </c>
      <c r="D22" s="334" t="str">
        <f>VLOOKUP(C22,RNR!$A$1:$B$27,2)</f>
        <v>Målselv</v>
      </c>
      <c r="E22" s="2">
        <f>+'Ark1'!D1678</f>
        <v>1</v>
      </c>
      <c r="F22" s="2" t="s">
        <v>496</v>
      </c>
      <c r="G22" s="3">
        <f>+'Ark1'!Q1678</f>
        <v>0</v>
      </c>
      <c r="H22" s="14">
        <f>+'Ark1'!R1678</f>
        <v>0</v>
      </c>
      <c r="I22" s="3" t="str">
        <f>IF(H22=0,"",'Ark1'!S1678)</f>
        <v/>
      </c>
      <c r="J22" s="85"/>
      <c r="K22" s="50" t="str">
        <f>IF(G22=0,"",100*H22/Måned!$G10)</f>
        <v/>
      </c>
      <c r="L22" s="85"/>
      <c r="M22" s="50" t="str">
        <f>+IF(H22=0,"",'Ark1'!AA1678)</f>
        <v/>
      </c>
      <c r="N22" s="50">
        <f>+IF(I22=0,"",'Ark1'!AB1678)</f>
        <v>0</v>
      </c>
      <c r="O22" s="94" t="str">
        <f>IF(H22=0,"",'Ark1'!U1678)</f>
        <v/>
      </c>
      <c r="P22" s="50" t="str">
        <f>IF(H22=0,"",'Ark1'!W1678)</f>
        <v/>
      </c>
      <c r="Q22" s="110"/>
      <c r="R22" s="50" t="str">
        <f>IF(H22=0,"",'Ark1'!X1678)</f>
        <v/>
      </c>
      <c r="S22" s="50" t="str">
        <f>IF(H22=0,"",'Ark1'!Y1678)</f>
        <v/>
      </c>
      <c r="T22" s="50" t="str">
        <f>IF(H22=0,"",'Ark1'!Z1678)</f>
        <v/>
      </c>
      <c r="U22" s="85"/>
      <c r="V22" s="14" t="str">
        <f t="shared" si="0"/>
        <v/>
      </c>
      <c r="W22" s="11" t="str">
        <f>IF(H22=0,"",'Ark1'!T1678)</f>
        <v/>
      </c>
      <c r="X22" s="50" t="str">
        <f>IF(H22=0,"",'Ark1'!V1678)</f>
        <v/>
      </c>
      <c r="Y22" s="37"/>
      <c r="Z22" s="4"/>
      <c r="AA22" s="50"/>
      <c r="AB22" s="50"/>
      <c r="AC22" s="4"/>
      <c r="AD22" s="5"/>
      <c r="AE22"/>
      <c r="AH22" s="9"/>
      <c r="AI22" s="9"/>
    </row>
    <row r="23" spans="1:36" ht="15.6">
      <c r="A23" s="37"/>
      <c r="B23" s="2">
        <f>+'Ark1'!C1690</f>
        <v>2024</v>
      </c>
      <c r="C23" s="2">
        <f>+'Ark1'!J1690</f>
        <v>160</v>
      </c>
      <c r="D23" s="334" t="str">
        <f>VLOOKUP(C23,RNR!$A$1:$B$27,2)</f>
        <v>Oslo</v>
      </c>
      <c r="E23" s="2">
        <f>+'Ark1'!D1690</f>
        <v>1</v>
      </c>
      <c r="F23" s="2" t="s">
        <v>496</v>
      </c>
      <c r="G23" s="3">
        <f>+'Ark1'!Q1690</f>
        <v>5</v>
      </c>
      <c r="H23" s="14">
        <f>+'Ark1'!R1690</f>
        <v>157</v>
      </c>
      <c r="I23" s="3">
        <f>IF(H23=0,"",'Ark1'!S1690)</f>
        <v>157</v>
      </c>
      <c r="J23" s="85"/>
      <c r="K23" s="50">
        <f>IF(G23=0,"",100*H23/Måned!$G10)</f>
        <v>5.88455772113943</v>
      </c>
      <c r="L23" s="85"/>
      <c r="M23" s="50">
        <f>+IF(H23=0,"",'Ark1'!AA1690)</f>
        <v>5.88455772113943</v>
      </c>
      <c r="N23" s="50">
        <f>+IF(I23=0,"",'Ark1'!AB1690)</f>
        <v>5.6343230572524492</v>
      </c>
      <c r="O23" s="94">
        <f>IF(H23=0,"",'Ark1'!U1690)</f>
        <v>61.426751592356688</v>
      </c>
      <c r="P23" s="50">
        <f>IF(H23=0,"",'Ark1'!W1690)</f>
        <v>80.835668789808892</v>
      </c>
      <c r="Q23" s="110"/>
      <c r="R23" s="50">
        <f>IF(H23=0,"",'Ark1'!X1690)</f>
        <v>9.5771823625194692</v>
      </c>
      <c r="S23" s="50">
        <f>IF(H23=0,"",'Ark1'!Y1690)</f>
        <v>1.8757718467597075</v>
      </c>
      <c r="T23" s="50">
        <f>IF(H23=0,"",'Ark1'!Z1690)</f>
        <v>-46.410777349587313</v>
      </c>
      <c r="U23" s="85"/>
      <c r="V23" s="14">
        <f t="shared" si="0"/>
        <v>31.4</v>
      </c>
      <c r="W23" s="11">
        <f>IF(H23=0,"",'Ark1'!T1690)</f>
        <v>1.6751592356687901</v>
      </c>
      <c r="X23" s="50">
        <f>IF(H23=0,"",'Ark1'!V1690)</f>
        <v>87.579272795025929</v>
      </c>
      <c r="Y23" s="37"/>
      <c r="Z23" s="4"/>
      <c r="AA23" s="50"/>
      <c r="AB23" s="50"/>
      <c r="AC23" s="4"/>
      <c r="AD23" s="5"/>
      <c r="AE23"/>
      <c r="AH23" s="9"/>
      <c r="AI23" s="9"/>
    </row>
    <row r="24" spans="1:36" ht="15.6">
      <c r="A24" s="37"/>
      <c r="B24" s="2">
        <f>+'Ark1'!C1702</f>
        <v>2024</v>
      </c>
      <c r="C24" s="2">
        <f>+'Ark1'!J1702</f>
        <v>171</v>
      </c>
      <c r="D24" s="334" t="str">
        <f>VLOOKUP(C24,RNR!$A$1:$B$27,2)</f>
        <v>Prima</v>
      </c>
      <c r="E24" s="2">
        <f>+'Ark1'!D1702</f>
        <v>1</v>
      </c>
      <c r="F24" s="2" t="s">
        <v>496</v>
      </c>
      <c r="G24" s="3">
        <f>+'Ark1'!Q1702</f>
        <v>4</v>
      </c>
      <c r="H24" s="14">
        <f>+'Ark1'!R1702</f>
        <v>5</v>
      </c>
      <c r="I24" s="3">
        <f>IF(H24=0,"",'Ark1'!S1702)</f>
        <v>5</v>
      </c>
      <c r="J24" s="85"/>
      <c r="K24" s="50">
        <f>IF(G24=0,"",100*H24/Måned!$G10)</f>
        <v>0.1874062968515742</v>
      </c>
      <c r="L24" s="85"/>
      <c r="M24" s="50">
        <f>+IF(H24=0,"",'Ark1'!AA1702)</f>
        <v>0.1874062968515742</v>
      </c>
      <c r="N24" s="50">
        <f>+IF(I24=0,"",'Ark1'!AB1702)</f>
        <v>0.19667211251598235</v>
      </c>
      <c r="O24" s="94">
        <f>IF(H24=0,"",'Ark1'!U1702)</f>
        <v>60.8</v>
      </c>
      <c r="P24" s="50">
        <f>IF(H24=0,"",'Ark1'!W1702)</f>
        <v>88.6</v>
      </c>
      <c r="Q24" s="110"/>
      <c r="R24" s="50">
        <f>IF(H24=0,"",'Ark1'!X1702)</f>
        <v>22.638197808129522</v>
      </c>
      <c r="S24" s="50">
        <f>IF(H24=0,"",'Ark1'!Y1702)</f>
        <v>3.1874754901018241</v>
      </c>
      <c r="T24" s="50">
        <f>IF(H24=0,"",'Ark1'!Z1702)</f>
        <v>-88.277642783355702</v>
      </c>
      <c r="U24" s="85"/>
      <c r="V24" s="14">
        <f t="shared" si="0"/>
        <v>1.25</v>
      </c>
      <c r="W24" s="11">
        <f>IF(H24=0,"",'Ark1'!T1702)</f>
        <v>2.8</v>
      </c>
      <c r="X24" s="50">
        <f>IF(H24=0,"",'Ark1'!V1702)</f>
        <v>95.991332611050893</v>
      </c>
      <c r="Y24" s="37"/>
      <c r="Z24" s="4"/>
      <c r="AA24" s="50"/>
      <c r="AB24" s="50"/>
      <c r="AC24" s="4"/>
      <c r="AD24" s="5"/>
      <c r="AE24"/>
      <c r="AH24" s="9"/>
      <c r="AI24" s="9"/>
    </row>
    <row r="25" spans="1:36" ht="15.6">
      <c r="A25" s="37"/>
      <c r="B25" s="2">
        <f>+'Ark1'!C1726</f>
        <v>2024</v>
      </c>
      <c r="C25" s="2">
        <f>+'Ark1'!J1726</f>
        <v>181</v>
      </c>
      <c r="D25" s="334" t="str">
        <f>VLOOKUP(C25,RNR!$A$1:$B$27,2)</f>
        <v>Horns</v>
      </c>
      <c r="E25" s="2">
        <f>+'Ark1'!D1726</f>
        <v>1</v>
      </c>
      <c r="F25" s="2" t="s">
        <v>496</v>
      </c>
      <c r="G25" s="3">
        <f>+'Ark1'!Q1726</f>
        <v>0</v>
      </c>
      <c r="H25" s="14">
        <f>+'Ark1'!R1726</f>
        <v>0</v>
      </c>
      <c r="I25" s="3" t="str">
        <f>IF(H25=0,"",'Ark1'!S1726)</f>
        <v/>
      </c>
      <c r="J25" s="85"/>
      <c r="K25" s="50" t="str">
        <f>IF(G25=0,"",100*H25/Måned!$G10)</f>
        <v/>
      </c>
      <c r="L25" s="85"/>
      <c r="M25" s="50" t="str">
        <f>+IF(H25=0,"",'Ark1'!AA1726)</f>
        <v/>
      </c>
      <c r="N25" s="50">
        <f>+IF(I25=0,"",'Ark1'!AB1726)</f>
        <v>0</v>
      </c>
      <c r="O25" s="94" t="str">
        <f>IF(H25=0,"",'Ark1'!U1726)</f>
        <v/>
      </c>
      <c r="P25" s="50" t="str">
        <f>IF(H25=0,"",'Ark1'!W1726)</f>
        <v/>
      </c>
      <c r="Q25" s="110"/>
      <c r="R25" s="50" t="str">
        <f>IF(H25=0,"",'Ark1'!X1726)</f>
        <v/>
      </c>
      <c r="S25" s="50" t="str">
        <f>IF(H25=0,"",'Ark1'!Y1726)</f>
        <v/>
      </c>
      <c r="T25" s="50" t="str">
        <f>IF(H25=0,"",'Ark1'!Z1726)</f>
        <v/>
      </c>
      <c r="U25" s="85"/>
      <c r="V25" s="14" t="str">
        <f t="shared" si="0"/>
        <v/>
      </c>
      <c r="W25" s="11" t="str">
        <f>IF(H25=0,"",'Ark1'!T1726)</f>
        <v/>
      </c>
      <c r="X25" s="50" t="str">
        <f>IF(H25=0,"",'Ark1'!V1726)</f>
        <v/>
      </c>
      <c r="Y25" s="37"/>
      <c r="Z25" s="4"/>
      <c r="AA25" s="50"/>
      <c r="AB25" s="50"/>
      <c r="AC25" s="4"/>
      <c r="AD25" s="16"/>
      <c r="AE25"/>
      <c r="AG25" s="5"/>
      <c r="AH25"/>
      <c r="AI25"/>
      <c r="AJ25"/>
    </row>
    <row r="26" spans="1:36" ht="15.6">
      <c r="A26" s="37"/>
      <c r="B26" s="2">
        <f>+'Ark1'!C1738</f>
        <v>2024</v>
      </c>
      <c r="C26" s="2">
        <f>+'Ark1'!J1738</f>
        <v>470</v>
      </c>
      <c r="D26" s="334" t="str">
        <f>VLOOKUP(C26,RNR!$A$1:$B$27,2)</f>
        <v>Jens Eide</v>
      </c>
      <c r="E26" s="2">
        <f>+'Ark1'!D1738</f>
        <v>1</v>
      </c>
      <c r="F26" s="2" t="s">
        <v>496</v>
      </c>
      <c r="G26" s="3">
        <f>+'Ark1'!Q1738</f>
        <v>0</v>
      </c>
      <c r="H26" s="14">
        <f>+'Ark1'!R1738</f>
        <v>0</v>
      </c>
      <c r="I26" s="3" t="str">
        <f>IF(H26=0,"",'Ark1'!S1738)</f>
        <v/>
      </c>
      <c r="J26" s="85"/>
      <c r="K26" s="50" t="str">
        <f>IF(G26=0,"",100*H26/Måned!$G10)</f>
        <v/>
      </c>
      <c r="L26" s="85"/>
      <c r="M26" s="50" t="str">
        <f>+IF(H26=0,"",'Ark1'!AA1738)</f>
        <v/>
      </c>
      <c r="N26" s="50">
        <f>+IF(I26=0,"",'Ark1'!AB1738)</f>
        <v>0</v>
      </c>
      <c r="O26" s="94" t="str">
        <f>IF(H26=0,"",'Ark1'!U1738)</f>
        <v/>
      </c>
      <c r="P26" s="50" t="str">
        <f>IF(H26=0,"",'Ark1'!W1738)</f>
        <v/>
      </c>
      <c r="Q26" s="110"/>
      <c r="R26" s="50" t="str">
        <f>IF(H26=0,"",'Ark1'!X1738)</f>
        <v/>
      </c>
      <c r="S26" s="50" t="str">
        <f>IF(H26=0,"",'Ark1'!Y1738)</f>
        <v/>
      </c>
      <c r="T26" s="50" t="str">
        <f>IF(H26=0,"",'Ark1'!Z1738)</f>
        <v/>
      </c>
      <c r="U26" s="85"/>
      <c r="V26" s="14" t="str">
        <f t="shared" si="0"/>
        <v/>
      </c>
      <c r="W26" s="11" t="str">
        <f>IF(H26=0,"",'Ark1'!T1738)</f>
        <v/>
      </c>
      <c r="X26" s="50" t="str">
        <f>IF(H26=0,"",'Ark1'!V1738)</f>
        <v/>
      </c>
      <c r="Y26" s="37"/>
      <c r="Z26" s="4"/>
      <c r="AA26" s="14"/>
      <c r="AB26" s="50"/>
      <c r="AC26" s="4"/>
      <c r="AD26" s="16"/>
      <c r="AE26"/>
      <c r="AF26"/>
      <c r="AG26"/>
      <c r="AH26"/>
      <c r="AI26"/>
      <c r="AJ26"/>
    </row>
    <row r="27" spans="1:36" ht="15.6">
      <c r="A27" s="37"/>
      <c r="B27" s="2">
        <f>+'Ark1'!C1750</f>
        <v>2024</v>
      </c>
      <c r="C27" s="2">
        <f>+'Ark1'!J1750</f>
        <v>643</v>
      </c>
      <c r="D27" s="334" t="str">
        <f>VLOOKUP(C27,RNR!$A$1:$B$27,2)</f>
        <v>Bjerka</v>
      </c>
      <c r="E27" s="2">
        <f>+'Ark1'!D1750</f>
        <v>1</v>
      </c>
      <c r="F27" s="2" t="s">
        <v>496</v>
      </c>
      <c r="G27" s="3">
        <f>+'Ark1'!Q1750</f>
        <v>4</v>
      </c>
      <c r="H27" s="14">
        <f>+'Ark1'!R1750</f>
        <v>209</v>
      </c>
      <c r="I27" s="3">
        <f>IF(H27=0,"",'Ark1'!S1750)</f>
        <v>209</v>
      </c>
      <c r="J27" s="85"/>
      <c r="K27" s="50">
        <f>IF(G27=0,"",100*H27/Måned!$G10)</f>
        <v>7.8335832083958019</v>
      </c>
      <c r="L27" s="85"/>
      <c r="M27" s="50">
        <f>+IF(H27=0,"",'Ark1'!AA1750)</f>
        <v>7.8335832083958019</v>
      </c>
      <c r="N27" s="50">
        <f>+IF(I27=0,"",'Ark1'!AB1750)</f>
        <v>7.6126314107117485</v>
      </c>
      <c r="O27" s="94">
        <f>IF(H27=0,"",'Ark1'!U1750)</f>
        <v>61.45933014354069</v>
      </c>
      <c r="P27" s="50">
        <f>IF(H27=0,"",'Ark1'!W1750)</f>
        <v>82.044497607655501</v>
      </c>
      <c r="Q27" s="110"/>
      <c r="R27" s="50">
        <f>IF(H27=0,"",'Ark1'!X1750)</f>
        <v>8.5699977869410215</v>
      </c>
      <c r="S27" s="50">
        <f>IF(H27=0,"",'Ark1'!Y1750)</f>
        <v>1.8352011300280124</v>
      </c>
      <c r="T27" s="50">
        <f>IF(H27=0,"",'Ark1'!Z1750)</f>
        <v>-24.549784179987796</v>
      </c>
      <c r="U27" s="85"/>
      <c r="V27" s="14">
        <f t="shared" si="0"/>
        <v>52.25</v>
      </c>
      <c r="W27" s="11">
        <f>IF(H27=0,"",'Ark1'!T1750)</f>
        <v>2.0622009569377995</v>
      </c>
      <c r="X27" s="50">
        <f>IF(H27=0,"",'Ark1'!V1750)</f>
        <v>88.88894648716736</v>
      </c>
      <c r="Y27" s="37"/>
      <c r="Z27" s="4"/>
      <c r="AA27" s="14"/>
      <c r="AB27" s="50"/>
      <c r="AC27" s="4"/>
      <c r="AD27" s="16"/>
      <c r="AE27"/>
      <c r="AF27"/>
      <c r="AG27"/>
      <c r="AH27"/>
      <c r="AI27"/>
      <c r="AJ27"/>
    </row>
    <row r="28" spans="1:36" ht="15.6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4"/>
      <c r="AA28" s="14"/>
      <c r="AB28" s="50"/>
      <c r="AC28" s="4"/>
      <c r="AD28" s="16"/>
      <c r="AE28"/>
      <c r="AF28"/>
      <c r="AG28"/>
      <c r="AH28"/>
      <c r="AI28"/>
      <c r="AJ28"/>
    </row>
    <row r="29" spans="1:36" ht="15.6">
      <c r="A29" s="37"/>
      <c r="B29" s="2">
        <f>+'Ark1'!C1547</f>
        <v>2024</v>
      </c>
      <c r="C29" s="2">
        <f>+'Ark1'!J1547</f>
        <v>103</v>
      </c>
      <c r="D29" s="334" t="str">
        <f>VLOOKUP(C29,RNR!$A$1:$B$27,2)</f>
        <v>Rudshøgda</v>
      </c>
      <c r="E29" s="2">
        <f>+'Ark1'!D1547</f>
        <v>2</v>
      </c>
      <c r="F29" s="2" t="s">
        <v>497</v>
      </c>
      <c r="G29" s="3">
        <f>+'Ark1'!Q1547</f>
        <v>0</v>
      </c>
      <c r="H29" s="14">
        <f>+'Ark1'!R1547</f>
        <v>0</v>
      </c>
      <c r="I29" s="3" t="str">
        <f>IF(H29=0,"",'Ark1'!S1547)</f>
        <v/>
      </c>
      <c r="J29" s="85"/>
      <c r="K29" s="50" t="str">
        <f>IF(G29=0,"",100*H29/Måned!$G11)</f>
        <v/>
      </c>
      <c r="L29" s="85"/>
      <c r="M29" s="50" t="str">
        <f>+IF(H29=0,"",'Ark1'!AA1547)</f>
        <v/>
      </c>
      <c r="N29" s="50">
        <f>+IF(I29=0,"",'Ark1'!AB1547)</f>
        <v>0</v>
      </c>
      <c r="O29" s="94" t="str">
        <f>IF(H29=0,"",'Ark1'!U1547)</f>
        <v/>
      </c>
      <c r="P29" s="50" t="str">
        <f>IF(H29=0,"",'Ark1'!W1547)</f>
        <v/>
      </c>
      <c r="Q29" s="110"/>
      <c r="R29" s="50" t="str">
        <f>IF(H29=0,"",'Ark1'!X1547)</f>
        <v/>
      </c>
      <c r="S29" s="50" t="str">
        <f>IF(H29=0,"",'Ark1'!Y1547)</f>
        <v/>
      </c>
      <c r="T29" s="50" t="str">
        <f>IF(H29=0,"",'Ark1'!Z1547)</f>
        <v/>
      </c>
      <c r="U29" s="85"/>
      <c r="V29" s="14" t="str">
        <f t="shared" ref="V29:V45" si="1">+(IF(H29=0,"",I29/G29))</f>
        <v/>
      </c>
      <c r="W29" s="11" t="str">
        <f>IF(H29=0,"",'Ark1'!T1547)</f>
        <v/>
      </c>
      <c r="X29" s="50" t="str">
        <f>IF(H29=0,"",'Ark1'!V1547)</f>
        <v/>
      </c>
      <c r="Y29" s="37"/>
      <c r="Z29" s="4"/>
      <c r="AA29" s="14"/>
      <c r="AB29" s="50"/>
      <c r="AC29" s="4"/>
      <c r="AD29" s="16"/>
      <c r="AE29"/>
      <c r="AF29"/>
      <c r="AG29"/>
      <c r="AH29"/>
      <c r="AI29"/>
      <c r="AJ29"/>
    </row>
    <row r="30" spans="1:36" ht="15.6">
      <c r="A30" s="37"/>
      <c r="B30" s="2">
        <f>+'Ark1'!C1559</f>
        <v>2024</v>
      </c>
      <c r="C30" s="2">
        <f>+'Ark1'!J1559</f>
        <v>106</v>
      </c>
      <c r="D30" s="334" t="str">
        <f>VLOOKUP(C30,RNR!$A$1:$B$27,2)</f>
        <v>Furuseth</v>
      </c>
      <c r="E30" s="2">
        <f>+'Ark1'!D1559</f>
        <v>2</v>
      </c>
      <c r="F30" s="2" t="s">
        <v>497</v>
      </c>
      <c r="G30" s="3">
        <f>+'Ark1'!Q1559</f>
        <v>3</v>
      </c>
      <c r="H30" s="14">
        <f>+'Ark1'!R1559</f>
        <v>51</v>
      </c>
      <c r="I30" s="3">
        <f>IF(H30=0,"",'Ark1'!S1559)</f>
        <v>51</v>
      </c>
      <c r="J30" s="85"/>
      <c r="K30" s="50">
        <f>IF(G30=0,"",100*H30/Måned!$G11)</f>
        <v>2.3709902370990239</v>
      </c>
      <c r="L30" s="85"/>
      <c r="M30" s="50">
        <f>+IF(H30=0,"",'Ark1'!AA1559)</f>
        <v>2.3709902370990239</v>
      </c>
      <c r="N30" s="50">
        <f>+IF(I30=0,"",'Ark1'!AB1559)</f>
        <v>2.435512016399684</v>
      </c>
      <c r="O30" s="94">
        <f>IF(H30=0,"",'Ark1'!U1559)</f>
        <v>60.509803921568619</v>
      </c>
      <c r="P30" s="50">
        <f>IF(H30=0,"",'Ark1'!W1559)</f>
        <v>85.192156862745122</v>
      </c>
      <c r="Q30" s="110"/>
      <c r="R30" s="50">
        <f>IF(H30=0,"",'Ark1'!X1559)</f>
        <v>5.111879403332531</v>
      </c>
      <c r="S30" s="50">
        <f>IF(H30=0,"",'Ark1'!Y1559)</f>
        <v>1.6962767650103723</v>
      </c>
      <c r="T30" s="50">
        <f>IF(H30=0,"",'Ark1'!Z1559)</f>
        <v>-47.440567649151568</v>
      </c>
      <c r="U30" s="85"/>
      <c r="V30" s="14">
        <f t="shared" si="1"/>
        <v>17</v>
      </c>
      <c r="W30" s="11">
        <f>IF(H30=0,"",'Ark1'!T1559)</f>
        <v>4.3921568627450993</v>
      </c>
      <c r="X30" s="50">
        <f>IF(H30=0,"",'Ark1'!V1559)</f>
        <v>92.299194867546106</v>
      </c>
      <c r="Y30" s="37"/>
      <c r="Z30" s="4"/>
      <c r="AA30" s="14"/>
      <c r="AB30" s="50"/>
      <c r="AC30" s="4"/>
      <c r="AD30" s="16"/>
      <c r="AE30"/>
      <c r="AF30"/>
      <c r="AG30"/>
      <c r="AH30"/>
      <c r="AI30"/>
      <c r="AJ30"/>
    </row>
    <row r="31" spans="1:36" ht="15.6">
      <c r="A31" s="37"/>
      <c r="B31" s="2">
        <f>+'Ark1'!C1571</f>
        <v>2024</v>
      </c>
      <c r="C31" s="2">
        <f>+'Ark1'!J1571</f>
        <v>109</v>
      </c>
      <c r="D31" s="334" t="str">
        <f>VLOOKUP(C31,RNR!$A$1:$B$27,2)</f>
        <v>Tønsberg</v>
      </c>
      <c r="E31" s="2">
        <f>+'Ark1'!D1571</f>
        <v>2</v>
      </c>
      <c r="F31" s="2" t="s">
        <v>497</v>
      </c>
      <c r="G31" s="3">
        <f>+'Ark1'!Q1571</f>
        <v>25</v>
      </c>
      <c r="H31" s="14">
        <f>+'Ark1'!R1571</f>
        <v>1102</v>
      </c>
      <c r="I31" s="3">
        <f>IF(H31=0,"",'Ark1'!S1571)</f>
        <v>1102</v>
      </c>
      <c r="J31" s="85"/>
      <c r="K31" s="50">
        <f>IF(G31=0,"",100*H31/Måned!$G11)</f>
        <v>51.231985123198513</v>
      </c>
      <c r="L31" s="85"/>
      <c r="M31" s="50">
        <f>+IF(H31=0,"",'Ark1'!AA1571)</f>
        <v>51.231985123198513</v>
      </c>
      <c r="N31" s="50">
        <f>+IF(I31=0,"",'Ark1'!AB1571)</f>
        <v>51.148443022371318</v>
      </c>
      <c r="O31" s="94">
        <f>IF(H31=0,"",'Ark1'!U1571)</f>
        <v>61.359346642468246</v>
      </c>
      <c r="P31" s="50">
        <f>IF(H31=0,"",'Ark1'!W1571)</f>
        <v>82.8</v>
      </c>
      <c r="Q31" s="110"/>
      <c r="R31" s="50">
        <f>IF(H31=0,"",'Ark1'!X1571)</f>
        <v>9.1541636119177987</v>
      </c>
      <c r="S31" s="50">
        <f>IF(H31=0,"",'Ark1'!Y1571)</f>
        <v>2.3208396083797993</v>
      </c>
      <c r="T31" s="50">
        <f>IF(H31=0,"",'Ark1'!Z1571)</f>
        <v>-16.776600904298817</v>
      </c>
      <c r="U31" s="85"/>
      <c r="V31" s="14">
        <f t="shared" si="1"/>
        <v>44.08</v>
      </c>
      <c r="W31" s="11">
        <f>IF(H31=0,"",'Ark1'!T1571)</f>
        <v>2.5716878402903802</v>
      </c>
      <c r="X31" s="50">
        <f>IF(H31=0,"",'Ark1'!V1571)</f>
        <v>89.707475622968602</v>
      </c>
      <c r="Y31" s="37"/>
      <c r="Z31" s="4"/>
      <c r="AA31" s="14"/>
      <c r="AB31" s="50"/>
      <c r="AC31" s="4"/>
      <c r="AD31" s="16"/>
      <c r="AE31"/>
      <c r="AF31"/>
      <c r="AG31"/>
      <c r="AH31"/>
      <c r="AI31"/>
      <c r="AJ31"/>
    </row>
    <row r="32" spans="1:36" ht="15.6">
      <c r="A32" s="37"/>
      <c r="B32" s="2">
        <f>+'Ark1'!C1583</f>
        <v>2024</v>
      </c>
      <c r="C32" s="2">
        <f>+'Ark1'!J1583</f>
        <v>111</v>
      </c>
      <c r="D32" s="334" t="str">
        <f>VLOOKUP(C32,RNR!$A$1:$B$27,2)</f>
        <v>Forus</v>
      </c>
      <c r="E32" s="2">
        <f>+'Ark1'!D1583</f>
        <v>2</v>
      </c>
      <c r="F32" s="2" t="s">
        <v>497</v>
      </c>
      <c r="G32" s="3">
        <f>+'Ark1'!Q1583</f>
        <v>13</v>
      </c>
      <c r="H32" s="14">
        <f>+'Ark1'!R1583</f>
        <v>235</v>
      </c>
      <c r="I32" s="3">
        <f>IF(H32=0,"",'Ark1'!S1583)</f>
        <v>234</v>
      </c>
      <c r="J32" s="85"/>
      <c r="K32" s="50">
        <f>IF(G32=0,"",100*H32/Måned!$G11)</f>
        <v>10.92515109251511</v>
      </c>
      <c r="L32" s="85"/>
      <c r="M32" s="50">
        <f>+IF(H32=0,"",'Ark1'!AA1583)</f>
        <v>10.925151092515108</v>
      </c>
      <c r="N32" s="50">
        <f>+IF(I32=0,"",'Ark1'!AB1583)</f>
        <v>11.235710678123732</v>
      </c>
      <c r="O32" s="94">
        <f>IF(H32=0,"",'Ark1'!U1583)</f>
        <v>61.880341880341888</v>
      </c>
      <c r="P32" s="50">
        <f>IF(H32=0,"",'Ark1'!W1583)</f>
        <v>85.657264957264985</v>
      </c>
      <c r="Q32" s="110"/>
      <c r="R32" s="50">
        <f>IF(H32=0,"",'Ark1'!X1583)</f>
        <v>10.329807638715906</v>
      </c>
      <c r="S32" s="50">
        <f>IF(H32=0,"",'Ark1'!Y1583)</f>
        <v>2.0198264847301086</v>
      </c>
      <c r="T32" s="50">
        <f>IF(H32=0,"",'Ark1'!Z1583)</f>
        <v>-40.86203595984756</v>
      </c>
      <c r="U32" s="85"/>
      <c r="V32" s="14">
        <f t="shared" si="1"/>
        <v>18</v>
      </c>
      <c r="W32" s="11">
        <f>IF(H32=0,"",'Ark1'!T1583)</f>
        <v>1.3574468085106377</v>
      </c>
      <c r="X32" s="50">
        <f>IF(H32=0,"",'Ark1'!V1583)</f>
        <v>92.950338454130389</v>
      </c>
      <c r="Y32" s="37"/>
      <c r="Z32" s="4"/>
      <c r="AA32" s="14"/>
      <c r="AB32" s="50"/>
      <c r="AC32" s="4"/>
      <c r="AD32" s="16"/>
      <c r="AE32"/>
      <c r="AF32"/>
      <c r="AG32"/>
      <c r="AH32"/>
      <c r="AI32"/>
      <c r="AJ32"/>
    </row>
    <row r="33" spans="1:36" ht="15.6">
      <c r="A33" s="37"/>
      <c r="B33" s="2">
        <f>+'Ark1'!C1595</f>
        <v>2024</v>
      </c>
      <c r="C33" s="2">
        <f>+'Ark1'!J1595</f>
        <v>116</v>
      </c>
      <c r="D33" s="334" t="str">
        <f>VLOOKUP(C33,RNR!$A$1:$B$27,2)</f>
        <v>Sandeid</v>
      </c>
      <c r="E33" s="2">
        <f>+'Ark1'!D1595</f>
        <v>2</v>
      </c>
      <c r="F33" s="2" t="s">
        <v>497</v>
      </c>
      <c r="G33" s="3">
        <f>+'Ark1'!Q1595</f>
        <v>4</v>
      </c>
      <c r="H33" s="14">
        <f>+'Ark1'!R1595</f>
        <v>223</v>
      </c>
      <c r="I33" s="3">
        <f>IF(H33=0,"",'Ark1'!S1595)</f>
        <v>223</v>
      </c>
      <c r="J33" s="85"/>
      <c r="K33" s="50">
        <f>IF(G33=0,"",100*H33/Måned!$G11)</f>
        <v>10.367271036727104</v>
      </c>
      <c r="L33" s="85"/>
      <c r="M33" s="50">
        <f>+IF(H33=0,"",'Ark1'!AA1595)</f>
        <v>10.367271036727105</v>
      </c>
      <c r="N33" s="50">
        <f>+IF(I33=0,"",'Ark1'!AB1595)</f>
        <v>10.053942487879336</v>
      </c>
      <c r="O33" s="94">
        <f>IF(H33=0,"",'Ark1'!U1595)</f>
        <v>60.591928251121089</v>
      </c>
      <c r="P33" s="50">
        <f>IF(H33=0,"",'Ark1'!W1595)</f>
        <v>80.428699551569522</v>
      </c>
      <c r="Q33" s="110"/>
      <c r="R33" s="50">
        <f>IF(H33=0,"",'Ark1'!X1595)</f>
        <v>8.1568085739166722</v>
      </c>
      <c r="S33" s="50">
        <f>IF(H33=0,"",'Ark1'!Y1595)</f>
        <v>2.2549054357112226</v>
      </c>
      <c r="T33" s="50">
        <f>IF(H33=0,"",'Ark1'!Z1595)</f>
        <v>-45.823279643129155</v>
      </c>
      <c r="U33" s="85"/>
      <c r="V33" s="14">
        <f t="shared" si="1"/>
        <v>55.75</v>
      </c>
      <c r="W33" s="11">
        <f>IF(H33=0,"",'Ark1'!T1595)</f>
        <v>4.1659192825112115</v>
      </c>
      <c r="X33" s="50">
        <f>IF(H33=0,"",'Ark1'!V1595)</f>
        <v>87.138352710259483</v>
      </c>
      <c r="Y33" s="37"/>
      <c r="Z33" s="4"/>
      <c r="AA33" s="14"/>
      <c r="AB33" s="50"/>
      <c r="AC33" s="4"/>
      <c r="AD33" s="16"/>
      <c r="AE33"/>
      <c r="AF33"/>
      <c r="AG33"/>
      <c r="AH33"/>
      <c r="AI33"/>
      <c r="AJ33"/>
    </row>
    <row r="34" spans="1:36" ht="15.6">
      <c r="A34" s="37"/>
      <c r="B34" s="2">
        <f>+'Ark1'!C1607</f>
        <v>2024</v>
      </c>
      <c r="C34" s="2">
        <f>+'Ark1'!J1607</f>
        <v>117</v>
      </c>
      <c r="D34" s="334" t="str">
        <f>VLOOKUP(C34,RNR!$A$1:$B$27,2)</f>
        <v>Jæren</v>
      </c>
      <c r="E34" s="2">
        <f>+'Ark1'!D1607</f>
        <v>2</v>
      </c>
      <c r="F34" s="2" t="s">
        <v>497</v>
      </c>
      <c r="G34" s="3">
        <f>+'Ark1'!Q1607</f>
        <v>1</v>
      </c>
      <c r="H34" s="14">
        <f>+'Ark1'!R1607</f>
        <v>27</v>
      </c>
      <c r="I34" s="3">
        <f>IF(H34=0,"",'Ark1'!S1607)</f>
        <v>27</v>
      </c>
      <c r="J34" s="85"/>
      <c r="K34" s="50">
        <f>IF(G34=0,"",100*H34/Måned!$G11)</f>
        <v>1.2552301255230125</v>
      </c>
      <c r="L34" s="85"/>
      <c r="M34" s="50">
        <f>+IF(H34=0,"",'Ark1'!AA1607)</f>
        <v>1.2552301255230123</v>
      </c>
      <c r="N34" s="50">
        <f>+IF(I34=0,"",'Ark1'!AB1607)</f>
        <v>1.1754899416291045</v>
      </c>
      <c r="O34" s="94">
        <f>IF(H34=0,"",'Ark1'!U1607)</f>
        <v>60.370370370370381</v>
      </c>
      <c r="P34" s="50">
        <f>IF(H34=0,"",'Ark1'!W1607)</f>
        <v>77.666666666666643</v>
      </c>
      <c r="Q34" s="110"/>
      <c r="R34" s="50">
        <f>IF(H34=0,"",'Ark1'!X1607)</f>
        <v>7.8885758936345569</v>
      </c>
      <c r="S34" s="50">
        <f>IF(H34=0,"",'Ark1'!Y1607)</f>
        <v>1.65882930937467</v>
      </c>
      <c r="T34" s="50">
        <f>IF(H34=0,"",'Ark1'!Z1607)</f>
        <v>-51.106190375968239</v>
      </c>
      <c r="U34" s="85"/>
      <c r="V34" s="14">
        <f t="shared" si="1"/>
        <v>27</v>
      </c>
      <c r="W34" s="11">
        <f>IF(H34=0,"",'Ark1'!T1607)</f>
        <v>4.1481481481481488</v>
      </c>
      <c r="X34" s="50">
        <f>IF(H34=0,"",'Ark1'!V1607)</f>
        <v>84.145901047309508</v>
      </c>
      <c r="Y34" s="37"/>
      <c r="Z34" s="4"/>
      <c r="AA34" s="14"/>
      <c r="AB34" s="50"/>
      <c r="AC34" s="4"/>
      <c r="AD34" s="16"/>
      <c r="AE34"/>
      <c r="AF34"/>
      <c r="AG34"/>
      <c r="AH34"/>
      <c r="AI34"/>
      <c r="AJ34"/>
    </row>
    <row r="35" spans="1:36" ht="15.6">
      <c r="A35" s="37"/>
      <c r="B35" s="2">
        <f>+'Ark1'!C1619</f>
        <v>2024</v>
      </c>
      <c r="C35" s="2">
        <f>+'Ark1'!J1619</f>
        <v>121</v>
      </c>
      <c r="D35" s="334" t="str">
        <f>VLOOKUP(C35,RNR!$A$1:$B$27,2)</f>
        <v>Steinkjer</v>
      </c>
      <c r="E35" s="2">
        <f>+'Ark1'!D1619</f>
        <v>2</v>
      </c>
      <c r="F35" s="2" t="s">
        <v>497</v>
      </c>
      <c r="G35" s="3">
        <f>+'Ark1'!Q1619</f>
        <v>11</v>
      </c>
      <c r="H35" s="14">
        <f>+'Ark1'!R1619</f>
        <v>260</v>
      </c>
      <c r="I35" s="3">
        <f>IF(H35=0,"",'Ark1'!S1619)</f>
        <v>260</v>
      </c>
      <c r="J35" s="85"/>
      <c r="K35" s="50">
        <f>IF(G35=0,"",100*H35/Måned!$G11)</f>
        <v>12.08740120874012</v>
      </c>
      <c r="L35" s="85"/>
      <c r="M35" s="50">
        <f>+IF(H35=0,"",'Ark1'!AA1619)</f>
        <v>12.08740120874012</v>
      </c>
      <c r="N35" s="50">
        <f>+IF(I35=0,"",'Ark1'!AB1619)</f>
        <v>12.779094777450101</v>
      </c>
      <c r="O35" s="94">
        <f>IF(H35=0,"",'Ark1'!U1619)</f>
        <v>60.092307692307699</v>
      </c>
      <c r="P35" s="50">
        <f>IF(H35=0,"",'Ark1'!W1619)</f>
        <v>87.681153846153862</v>
      </c>
      <c r="Q35" s="110"/>
      <c r="R35" s="50">
        <f>IF(H35=0,"",'Ark1'!X1619)</f>
        <v>13.674197719940421</v>
      </c>
      <c r="S35" s="50">
        <f>IF(H35=0,"",'Ark1'!Y1619)</f>
        <v>2.2444672276722595</v>
      </c>
      <c r="T35" s="50">
        <f>IF(H35=0,"",'Ark1'!Z1619)</f>
        <v>-42.614794498137087</v>
      </c>
      <c r="U35" s="85"/>
      <c r="V35" s="14">
        <f t="shared" si="1"/>
        <v>23.636363636363637</v>
      </c>
      <c r="W35" s="11">
        <f>IF(H35=0,"",'Ark1'!T1619)</f>
        <v>5.2730769230769212</v>
      </c>
      <c r="X35" s="50">
        <f>IF(H35=0,"",'Ark1'!V1619)</f>
        <v>94.995832986082178</v>
      </c>
      <c r="Y35" s="37"/>
      <c r="Z35" s="4"/>
      <c r="AA35" s="14"/>
      <c r="AB35" s="50"/>
      <c r="AC35" s="4"/>
      <c r="AD35" s="16"/>
      <c r="AE35"/>
      <c r="AF35"/>
      <c r="AG35"/>
      <c r="AH35"/>
      <c r="AI35"/>
      <c r="AJ35"/>
    </row>
    <row r="36" spans="1:36" ht="15.6">
      <c r="A36" s="37"/>
      <c r="B36" s="2">
        <f>+'Ark1'!C1631</f>
        <v>2024</v>
      </c>
      <c r="C36" s="2">
        <f>+'Ark1'!J1631</f>
        <v>134</v>
      </c>
      <c r="D36" s="334" t="str">
        <f>VLOOKUP(C36,RNR!$A$1:$B$27,2)</f>
        <v>Førde</v>
      </c>
      <c r="E36" s="2">
        <f>+'Ark1'!D1631</f>
        <v>2</v>
      </c>
      <c r="F36" s="2" t="s">
        <v>497</v>
      </c>
      <c r="G36" s="3">
        <f>+'Ark1'!Q1631</f>
        <v>2</v>
      </c>
      <c r="H36" s="14">
        <f>+'Ark1'!R1631</f>
        <v>35</v>
      </c>
      <c r="I36" s="3">
        <f>IF(H36=0,"",'Ark1'!S1631)</f>
        <v>35</v>
      </c>
      <c r="J36" s="85"/>
      <c r="K36" s="50">
        <f>IF(G36=0,"",100*H36/Måned!$G11)</f>
        <v>1.6271501627150162</v>
      </c>
      <c r="L36" s="85"/>
      <c r="M36" s="50">
        <f>+IF(H36=0,"",'Ark1'!AA1631)</f>
        <v>1.627150162715016</v>
      </c>
      <c r="N36" s="50">
        <f>+IF(I36=0,"",'Ark1'!AB1631)</f>
        <v>1.7180539447301113</v>
      </c>
      <c r="O36" s="94">
        <f>IF(H36=0,"",'Ark1'!U1631)</f>
        <v>62.314285714285695</v>
      </c>
      <c r="P36" s="50">
        <f>IF(H36=0,"",'Ark1'!W1631)</f>
        <v>87.568571428571389</v>
      </c>
      <c r="Q36" s="110"/>
      <c r="R36" s="50">
        <f>IF(H36=0,"",'Ark1'!X1631)</f>
        <v>7.7988926477170448</v>
      </c>
      <c r="S36" s="50">
        <f>IF(H36=0,"",'Ark1'!Y1631)</f>
        <v>1.3684491445515423</v>
      </c>
      <c r="T36" s="50">
        <f>IF(H36=0,"",'Ark1'!Z1631)</f>
        <v>-21.672559111022967</v>
      </c>
      <c r="U36" s="85"/>
      <c r="V36" s="14">
        <f t="shared" si="1"/>
        <v>17.5</v>
      </c>
      <c r="W36" s="11">
        <f>IF(H36=0,"",'Ark1'!T1631)</f>
        <v>0.4</v>
      </c>
      <c r="X36" s="50">
        <f>IF(H36=0,"",'Ark1'!V1631)</f>
        <v>94.873858535830365</v>
      </c>
      <c r="Y36" s="37"/>
      <c r="Z36" s="5"/>
      <c r="AA36" s="16"/>
      <c r="AB36" s="50"/>
      <c r="AC36" s="4"/>
      <c r="AD36"/>
      <c r="AE36"/>
      <c r="AF36"/>
      <c r="AG36"/>
      <c r="AH36"/>
      <c r="AI36"/>
      <c r="AJ36"/>
    </row>
    <row r="37" spans="1:36" ht="15.6">
      <c r="A37" s="37"/>
      <c r="B37" s="2">
        <f>+'Ark1'!C1643</f>
        <v>2024</v>
      </c>
      <c r="C37" s="2">
        <f>+'Ark1'!J1643</f>
        <v>141</v>
      </c>
      <c r="D37" s="334" t="str">
        <f>VLOOKUP(C37,RNR!$A$1:$B$27,2)</f>
        <v>Ølen</v>
      </c>
      <c r="E37" s="2">
        <f>+'Ark1'!D1643</f>
        <v>2</v>
      </c>
      <c r="F37" s="2" t="s">
        <v>497</v>
      </c>
      <c r="G37" s="3">
        <f>+'Ark1'!Q1643</f>
        <v>0</v>
      </c>
      <c r="H37" s="14">
        <f>+'Ark1'!R1643</f>
        <v>0</v>
      </c>
      <c r="I37" s="3" t="str">
        <f>IF(H37=0,"",'Ark1'!S1643)</f>
        <v/>
      </c>
      <c r="J37" s="85"/>
      <c r="K37" s="50" t="str">
        <f>IF(G37=0,"",100*H37/Måned!$G11)</f>
        <v/>
      </c>
      <c r="L37" s="85"/>
      <c r="M37" s="50" t="str">
        <f>+IF(H37=0,"",'Ark1'!AA1643)</f>
        <v/>
      </c>
      <c r="N37" s="50">
        <f>+IF(I37=0,"",'Ark1'!AB1643)</f>
        <v>0</v>
      </c>
      <c r="O37" s="94" t="str">
        <f>IF(H37=0,"",'Ark1'!U1643)</f>
        <v/>
      </c>
      <c r="P37" s="50" t="str">
        <f>IF(H37=0,"",'Ark1'!W1643)</f>
        <v/>
      </c>
      <c r="Q37" s="110"/>
      <c r="R37" s="50" t="str">
        <f>IF(H37=0,"",'Ark1'!X1643)</f>
        <v/>
      </c>
      <c r="S37" s="50" t="str">
        <f>IF(H37=0,"",'Ark1'!Y1643)</f>
        <v/>
      </c>
      <c r="T37" s="50" t="str">
        <f>IF(H37=0,"",'Ark1'!Z1643)</f>
        <v/>
      </c>
      <c r="U37" s="85"/>
      <c r="V37" s="14" t="str">
        <f t="shared" si="1"/>
        <v/>
      </c>
      <c r="W37" s="11" t="str">
        <f>IF(H37=0,"",'Ark1'!T1643)</f>
        <v/>
      </c>
      <c r="X37" s="50" t="str">
        <f>IF(H37=0,"",'Ark1'!V1643)</f>
        <v/>
      </c>
      <c r="Y37" s="37"/>
      <c r="Z37" s="11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+'Ark1'!C1655</f>
        <v>2024</v>
      </c>
      <c r="C38" s="2">
        <f>+'Ark1'!J1655</f>
        <v>143</v>
      </c>
      <c r="D38" s="334" t="str">
        <f>VLOOKUP(C38,RNR!$A$1:$B$27,2)</f>
        <v>Nordfjord</v>
      </c>
      <c r="E38" s="2">
        <f>+'Ark1'!D1655</f>
        <v>2</v>
      </c>
      <c r="F38" s="2" t="s">
        <v>497</v>
      </c>
      <c r="G38" s="3">
        <f>+'Ark1'!Q1655</f>
        <v>0</v>
      </c>
      <c r="H38" s="14">
        <f>+'Ark1'!R1655</f>
        <v>0</v>
      </c>
      <c r="I38" s="3" t="str">
        <f>IF(H38=0,"",'Ark1'!S1655)</f>
        <v/>
      </c>
      <c r="J38" s="85"/>
      <c r="K38" s="50" t="str">
        <f>IF(G38=0,"",100*H38/Måned!$G11)</f>
        <v/>
      </c>
      <c r="L38" s="85"/>
      <c r="M38" s="50" t="str">
        <f>+IF(H38=0,"",'Ark1'!AA1655)</f>
        <v/>
      </c>
      <c r="N38" s="50">
        <f>+IF(I38=0,"",'Ark1'!AB1655)</f>
        <v>0</v>
      </c>
      <c r="O38" s="94" t="str">
        <f>IF(H38=0,"",'Ark1'!U1655)</f>
        <v/>
      </c>
      <c r="P38" s="50" t="str">
        <f>IF(H38=0,"",'Ark1'!W1655)</f>
        <v/>
      </c>
      <c r="Q38" s="110"/>
      <c r="R38" s="50" t="str">
        <f>IF(H38=0,"",'Ark1'!X1655)</f>
        <v/>
      </c>
      <c r="S38" s="50" t="str">
        <f>IF(H38=0,"",'Ark1'!Y1655)</f>
        <v/>
      </c>
      <c r="T38" s="50" t="str">
        <f>IF(H38=0,"",'Ark1'!Z1655)</f>
        <v/>
      </c>
      <c r="U38" s="85"/>
      <c r="V38" s="14" t="str">
        <f t="shared" si="1"/>
        <v/>
      </c>
      <c r="W38" s="11" t="str">
        <f>IF(H38=0,"",'Ark1'!T1655)</f>
        <v/>
      </c>
      <c r="X38" s="50" t="str">
        <f>IF(H38=0,"",'Ark1'!V1655)</f>
        <v/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+'Ark1'!C1667</f>
        <v>2024</v>
      </c>
      <c r="C39" s="2">
        <f>+'Ark1'!J1667</f>
        <v>147</v>
      </c>
      <c r="D39" s="334" t="str">
        <f>VLOOKUP(C39,RNR!$A$1:$B$27,2)</f>
        <v>Midt-Norge</v>
      </c>
      <c r="E39" s="2">
        <f>+'Ark1'!D1667</f>
        <v>2</v>
      </c>
      <c r="F39" s="2" t="s">
        <v>497</v>
      </c>
      <c r="G39" s="3">
        <f>+'Ark1'!Q1667</f>
        <v>0</v>
      </c>
      <c r="H39" s="14">
        <f>+'Ark1'!R1667</f>
        <v>0</v>
      </c>
      <c r="I39" s="3" t="str">
        <f>IF(H39=0,"",'Ark1'!S1667)</f>
        <v/>
      </c>
      <c r="J39" s="85"/>
      <c r="K39" s="50" t="str">
        <f>IF(G39=0,"",100*H39/Måned!$G11)</f>
        <v/>
      </c>
      <c r="L39" s="85"/>
      <c r="M39" s="50" t="str">
        <f>+IF(H39=0,"",'Ark1'!AA1667)</f>
        <v/>
      </c>
      <c r="N39" s="50">
        <f>+IF(I39=0,"",'Ark1'!AB1667)</f>
        <v>0</v>
      </c>
      <c r="O39" s="94" t="str">
        <f>IF(H39=0,"",'Ark1'!U1667)</f>
        <v/>
      </c>
      <c r="P39" s="50" t="str">
        <f>IF(H39=0,"",'Ark1'!W1667)</f>
        <v/>
      </c>
      <c r="Q39" s="110"/>
      <c r="R39" s="50" t="str">
        <f>IF(H39=0,"",'Ark1'!X1667)</f>
        <v/>
      </c>
      <c r="S39" s="50" t="str">
        <f>IF(H39=0,"",'Ark1'!Y1667)</f>
        <v/>
      </c>
      <c r="T39" s="50" t="str">
        <f>IF(H39=0,"",'Ark1'!Z1667)</f>
        <v/>
      </c>
      <c r="U39" s="85"/>
      <c r="V39" s="14" t="str">
        <f t="shared" si="1"/>
        <v/>
      </c>
      <c r="W39" s="11" t="str">
        <f>IF(H39=0,"",'Ark1'!T1667)</f>
        <v/>
      </c>
      <c r="X39" s="50" t="str">
        <f>IF(H39=0,"",'Ark1'!V1667)</f>
        <v/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+'Ark1'!C1679</f>
        <v>2024</v>
      </c>
      <c r="C40" s="2">
        <f>+'Ark1'!J1679</f>
        <v>155</v>
      </c>
      <c r="D40" s="334" t="str">
        <f>VLOOKUP(C40,RNR!$A$1:$B$27,2)</f>
        <v>Målselv</v>
      </c>
      <c r="E40" s="2">
        <f>+'Ark1'!D1679</f>
        <v>2</v>
      </c>
      <c r="F40" s="2" t="s">
        <v>497</v>
      </c>
      <c r="G40" s="3">
        <f>+'Ark1'!Q1679</f>
        <v>0</v>
      </c>
      <c r="H40" s="14">
        <f>+'Ark1'!R1679</f>
        <v>0</v>
      </c>
      <c r="I40" s="3" t="str">
        <f>IF(H40=0,"",'Ark1'!S1679)</f>
        <v/>
      </c>
      <c r="J40" s="85"/>
      <c r="K40" s="50" t="str">
        <f>IF(G40=0,"",100*H40/Måned!$G11)</f>
        <v/>
      </c>
      <c r="L40" s="85"/>
      <c r="M40" s="50" t="str">
        <f>+IF(H40=0,"",'Ark1'!AA1679)</f>
        <v/>
      </c>
      <c r="N40" s="50">
        <f>+IF(I40=0,"",'Ark1'!AB1679)</f>
        <v>0</v>
      </c>
      <c r="O40" s="94" t="str">
        <f>IF(H40=0,"",'Ark1'!U1679)</f>
        <v/>
      </c>
      <c r="P40" s="50" t="str">
        <f>IF(H40=0,"",'Ark1'!W1679)</f>
        <v/>
      </c>
      <c r="Q40" s="110"/>
      <c r="R40" s="50" t="str">
        <f>IF(H40=0,"",'Ark1'!X1679)</f>
        <v/>
      </c>
      <c r="S40" s="50" t="str">
        <f>IF(H40=0,"",'Ark1'!Y1679)</f>
        <v/>
      </c>
      <c r="T40" s="50" t="str">
        <f>IF(H40=0,"",'Ark1'!Z1679)</f>
        <v/>
      </c>
      <c r="U40" s="85"/>
      <c r="V40" s="14" t="str">
        <f t="shared" si="1"/>
        <v/>
      </c>
      <c r="W40" s="11" t="str">
        <f>IF(H40=0,"",'Ark1'!T1679)</f>
        <v/>
      </c>
      <c r="X40" s="50" t="str">
        <f>IF(H40=0,"",'Ark1'!V1679)</f>
        <v/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+'Ark1'!C1691</f>
        <v>2024</v>
      </c>
      <c r="C41" s="2">
        <f>+'Ark1'!J1691</f>
        <v>160</v>
      </c>
      <c r="D41" s="334" t="str">
        <f>VLOOKUP(C41,RNR!$A$1:$B$27,2)</f>
        <v>Oslo</v>
      </c>
      <c r="E41" s="2">
        <f>+'Ark1'!D1691</f>
        <v>2</v>
      </c>
      <c r="F41" s="2" t="s">
        <v>497</v>
      </c>
      <c r="G41" s="3">
        <f>+'Ark1'!Q1691</f>
        <v>3</v>
      </c>
      <c r="H41" s="14">
        <f>+'Ark1'!R1691</f>
        <v>25</v>
      </c>
      <c r="I41" s="3">
        <f>IF(H41=0,"",'Ark1'!S1691)</f>
        <v>25</v>
      </c>
      <c r="J41" s="85"/>
      <c r="K41" s="50">
        <f>IF(G41=0,"",100*H41/Måned!$G11)</f>
        <v>1.1622501162250116</v>
      </c>
      <c r="L41" s="85"/>
      <c r="M41" s="50">
        <f>+IF(H41=0,"",'Ark1'!AA1691)</f>
        <v>1.1622501162250118</v>
      </c>
      <c r="N41" s="50">
        <f>+IF(I41=0,"",'Ark1'!AB1691)</f>
        <v>1.0747576848285567</v>
      </c>
      <c r="O41" s="94">
        <f>IF(H41=0,"",'Ark1'!U1691)</f>
        <v>61.76</v>
      </c>
      <c r="P41" s="50">
        <f>IF(H41=0,"",'Ark1'!W1691)</f>
        <v>76.691999999999993</v>
      </c>
      <c r="Q41" s="110"/>
      <c r="R41" s="50">
        <f>IF(H41=0,"",'Ark1'!X1691)</f>
        <v>7.7489570911187391</v>
      </c>
      <c r="S41" s="50">
        <f>IF(H41=0,"",'Ark1'!Y1691)</f>
        <v>1.8391302292115981</v>
      </c>
      <c r="T41" s="50">
        <f>IF(H41=0,"",'Ark1'!Z1691)</f>
        <v>-45.819687383047281</v>
      </c>
      <c r="U41" s="85"/>
      <c r="V41" s="14">
        <f t="shared" si="1"/>
        <v>8.3333333333333339</v>
      </c>
      <c r="W41" s="11">
        <f>IF(H41=0,"",'Ark1'!T1691)</f>
        <v>1.68</v>
      </c>
      <c r="X41" s="50">
        <f>IF(H41=0,"",'Ark1'!V1691)</f>
        <v>83.089924160346683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+'Ark1'!C1703</f>
        <v>2024</v>
      </c>
      <c r="C42" s="2">
        <f>+'Ark1'!J1703</f>
        <v>171</v>
      </c>
      <c r="D42" s="334" t="str">
        <f>VLOOKUP(C42,RNR!$A$1:$B$27,2)</f>
        <v>Prima</v>
      </c>
      <c r="E42" s="2">
        <f>+'Ark1'!D1703</f>
        <v>2</v>
      </c>
      <c r="F42" s="2" t="s">
        <v>497</v>
      </c>
      <c r="G42" s="3">
        <f>+'Ark1'!Q1703</f>
        <v>3</v>
      </c>
      <c r="H42" s="14">
        <f>+'Ark1'!R1703</f>
        <v>9</v>
      </c>
      <c r="I42" s="3">
        <f>IF(H42=0,"",'Ark1'!S1703)</f>
        <v>9</v>
      </c>
      <c r="J42" s="85"/>
      <c r="K42" s="50">
        <f>IF(G42=0,"",100*H42/Måned!$G11)</f>
        <v>0.41841004184100417</v>
      </c>
      <c r="L42" s="85"/>
      <c r="M42" s="50">
        <f>+IF(H42=0,"",'Ark1'!AA1703)</f>
        <v>0.41841004184100405</v>
      </c>
      <c r="N42" s="50">
        <f>+IF(I42=0,"",'Ark1'!AB1703)</f>
        <v>0.38302922132339878</v>
      </c>
      <c r="O42" s="94">
        <f>IF(H42=0,"",'Ark1'!U1703)</f>
        <v>61.66666666666665</v>
      </c>
      <c r="P42" s="50">
        <f>IF(H42=0,"",'Ark1'!W1703)</f>
        <v>75.922222222222217</v>
      </c>
      <c r="Q42" s="110"/>
      <c r="R42" s="50">
        <f>IF(H42=0,"",'Ark1'!X1703)</f>
        <v>15.911964595358789</v>
      </c>
      <c r="S42" s="50">
        <f>IF(H42=0,"",'Ark1'!Y1703)</f>
        <v>2.6666666666666661</v>
      </c>
      <c r="T42" s="50">
        <f>IF(H42=0,"",'Ark1'!Z1703)</f>
        <v>-68.11785448573707</v>
      </c>
      <c r="U42" s="85"/>
      <c r="V42" s="14">
        <f t="shared" si="1"/>
        <v>3</v>
      </c>
      <c r="W42" s="11">
        <f>IF(H42=0,"",'Ark1'!T1703)</f>
        <v>3.1111111111111112</v>
      </c>
      <c r="X42" s="50">
        <f>IF(H42=0,"",'Ark1'!V1703)</f>
        <v>82.255928734801998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+'Ark1'!C1727</f>
        <v>2024</v>
      </c>
      <c r="C43" s="2">
        <f>+'Ark1'!J1727</f>
        <v>181</v>
      </c>
      <c r="D43" s="334" t="str">
        <f>VLOOKUP(C43,RNR!$A$1:$B$27,2)</f>
        <v>Horns</v>
      </c>
      <c r="E43" s="2">
        <f>+'Ark1'!D1727</f>
        <v>2</v>
      </c>
      <c r="F43" s="2" t="s">
        <v>497</v>
      </c>
      <c r="G43" s="3">
        <f>+'Ark1'!Q1727</f>
        <v>0</v>
      </c>
      <c r="H43" s="14">
        <f>+'Ark1'!R1727</f>
        <v>0</v>
      </c>
      <c r="I43" s="3" t="str">
        <f>IF(H43=0,"",'Ark1'!S1727)</f>
        <v/>
      </c>
      <c r="J43" s="85"/>
      <c r="K43" s="50" t="str">
        <f>IF(G43=0,"",100*H43/Måned!$G11)</f>
        <v/>
      </c>
      <c r="L43" s="85"/>
      <c r="M43" s="50" t="str">
        <f>+IF(H43=0,"",'Ark1'!AA1727)</f>
        <v/>
      </c>
      <c r="N43" s="50">
        <f>+IF(I43=0,"",'Ark1'!AB1727)</f>
        <v>0</v>
      </c>
      <c r="O43" s="94" t="str">
        <f>IF(H43=0,"",'Ark1'!U1727)</f>
        <v/>
      </c>
      <c r="P43" s="50" t="str">
        <f>IF(H43=0,"",'Ark1'!W1727)</f>
        <v/>
      </c>
      <c r="Q43" s="110"/>
      <c r="R43" s="50" t="str">
        <f>IF(H43=0,"",'Ark1'!X1727)</f>
        <v/>
      </c>
      <c r="S43" s="50" t="str">
        <f>IF(H43=0,"",'Ark1'!Y1727)</f>
        <v/>
      </c>
      <c r="T43" s="50" t="str">
        <f>IF(H43=0,"",'Ark1'!Z1727)</f>
        <v/>
      </c>
      <c r="U43" s="85"/>
      <c r="V43" s="14" t="str">
        <f t="shared" si="1"/>
        <v/>
      </c>
      <c r="W43" s="11" t="str">
        <f>IF(H43=0,"",'Ark1'!T1727)</f>
        <v/>
      </c>
      <c r="X43" s="50" t="str">
        <f>IF(H43=0,"",'Ark1'!V1727)</f>
        <v/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+'Ark1'!C1739</f>
        <v>2024</v>
      </c>
      <c r="C44" s="2">
        <f>+'Ark1'!J1739</f>
        <v>470</v>
      </c>
      <c r="D44" s="334" t="str">
        <f>VLOOKUP(C44,RNR!$A$1:$B$27,2)</f>
        <v>Jens Eide</v>
      </c>
      <c r="E44" s="2">
        <f>+'Ark1'!D1739</f>
        <v>2</v>
      </c>
      <c r="F44" s="2" t="s">
        <v>497</v>
      </c>
      <c r="G44" s="3">
        <f>+'Ark1'!Q1739</f>
        <v>0</v>
      </c>
      <c r="H44" s="14">
        <f>+'Ark1'!R1739</f>
        <v>0</v>
      </c>
      <c r="I44" s="3" t="str">
        <f>IF(H44=0,"",'Ark1'!S1739)</f>
        <v/>
      </c>
      <c r="J44" s="85"/>
      <c r="K44" s="50" t="str">
        <f>IF(G44=0,"",100*H44/Måned!$G11)</f>
        <v/>
      </c>
      <c r="L44" s="85"/>
      <c r="M44" s="50" t="str">
        <f>+IF(H44=0,"",'Ark1'!AA1739)</f>
        <v/>
      </c>
      <c r="N44" s="50">
        <f>+IF(I44=0,"",'Ark1'!AB1739)</f>
        <v>0</v>
      </c>
      <c r="O44" s="94" t="str">
        <f>IF(H44=0,"",'Ark1'!U1739)</f>
        <v/>
      </c>
      <c r="P44" s="50" t="str">
        <f>IF(H44=0,"",'Ark1'!W1739)</f>
        <v/>
      </c>
      <c r="Q44" s="110"/>
      <c r="R44" s="50" t="str">
        <f>IF(H44=0,"",'Ark1'!X1739)</f>
        <v/>
      </c>
      <c r="S44" s="50" t="str">
        <f>IF(H44=0,"",'Ark1'!Y1739)</f>
        <v/>
      </c>
      <c r="T44" s="50" t="str">
        <f>IF(H44=0,"",'Ark1'!Z1739)</f>
        <v/>
      </c>
      <c r="U44" s="85"/>
      <c r="V44" s="14" t="str">
        <f t="shared" si="1"/>
        <v/>
      </c>
      <c r="W44" s="11" t="str">
        <f>IF(H44=0,"",'Ark1'!T1739)</f>
        <v/>
      </c>
      <c r="X44" s="50" t="str">
        <f>IF(H44=0,"",'Ark1'!V1739)</f>
        <v/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+'Ark1'!C1751</f>
        <v>2024</v>
      </c>
      <c r="C45" s="2">
        <f>+'Ark1'!J1751</f>
        <v>643</v>
      </c>
      <c r="D45" s="334" t="str">
        <f>VLOOKUP(C45,RNR!$A$1:$B$27,2)</f>
        <v>Bjerka</v>
      </c>
      <c r="E45" s="2">
        <f>+'Ark1'!D1751</f>
        <v>2</v>
      </c>
      <c r="F45" s="2" t="s">
        <v>497</v>
      </c>
      <c r="G45" s="3">
        <f>+'Ark1'!Q1751</f>
        <v>4</v>
      </c>
      <c r="H45" s="14">
        <f>+'Ark1'!R1751</f>
        <v>184</v>
      </c>
      <c r="I45" s="3">
        <f>IF(H45=0,"",'Ark1'!S1751)</f>
        <v>184</v>
      </c>
      <c r="J45" s="85"/>
      <c r="K45" s="50">
        <f>IF(G45=0,"",100*H45/Måned!$G11)</f>
        <v>8.554160855416086</v>
      </c>
      <c r="L45" s="85"/>
      <c r="M45" s="50">
        <f>+IF(H45=0,"",'Ark1'!AA1751)</f>
        <v>8.554160855416086</v>
      </c>
      <c r="N45" s="50">
        <f>+IF(I45=0,"",'Ark1'!AB1751)</f>
        <v>7.9959662252646817</v>
      </c>
      <c r="O45" s="94">
        <f>IF(H45=0,"",'Ark1'!U1751)</f>
        <v>60.836956521739133</v>
      </c>
      <c r="P45" s="50">
        <f>IF(H45=0,"",'Ark1'!W1751)</f>
        <v>77.523369565217379</v>
      </c>
      <c r="Q45" s="110"/>
      <c r="R45" s="50">
        <f>IF(H45=0,"",'Ark1'!X1751)</f>
        <v>7.9754615209476656</v>
      </c>
      <c r="S45" s="50">
        <f>IF(H45=0,"",'Ark1'!Y1751)</f>
        <v>2.2519420310373746</v>
      </c>
      <c r="T45" s="50">
        <f>IF(H45=0,"",'Ark1'!Z1751)</f>
        <v>-38.732786947459935</v>
      </c>
      <c r="U45" s="85"/>
      <c r="V45" s="14">
        <f t="shared" si="1"/>
        <v>46</v>
      </c>
      <c r="W45" s="11">
        <f>IF(H45=0,"",'Ark1'!T1751)</f>
        <v>3.4673913043478262</v>
      </c>
      <c r="X45" s="50">
        <f>IF(H45=0,"",'Ark1'!V1751)</f>
        <v>83.99064958311736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+'Ark1'!C1548</f>
        <v>2024</v>
      </c>
      <c r="C47" s="2">
        <f>+'Ark1'!J1548</f>
        <v>103</v>
      </c>
      <c r="D47" s="334" t="str">
        <f>VLOOKUP(C47,RNR!$A$1:$B$27,2)</f>
        <v>Rudshøgda</v>
      </c>
      <c r="E47" s="2">
        <f>+'Ark1'!D1548</f>
        <v>3</v>
      </c>
      <c r="F47" s="2" t="s">
        <v>498</v>
      </c>
      <c r="G47" s="3">
        <f>+'Ark1'!Q1548</f>
        <v>0</v>
      </c>
      <c r="H47" s="14">
        <f>+'Ark1'!R1548</f>
        <v>0</v>
      </c>
      <c r="I47" s="3" t="str">
        <f>IF(H47=0,"",'Ark1'!S1548)</f>
        <v/>
      </c>
      <c r="J47" s="85"/>
      <c r="K47" s="50" t="str">
        <f>IF(G47=0,"",100*H47/Måned!$G12)</f>
        <v/>
      </c>
      <c r="L47" s="85"/>
      <c r="M47" s="50" t="str">
        <f>+IF(H47=0,"",'Ark1'!AA1548)</f>
        <v/>
      </c>
      <c r="N47" s="50">
        <f>+IF(I47=0,"",'Ark1'!AB1548)</f>
        <v>0</v>
      </c>
      <c r="O47" s="94" t="str">
        <f>IF(H47=0,"",'Ark1'!U1548)</f>
        <v/>
      </c>
      <c r="P47" s="50" t="str">
        <f>IF(H47=0,"",'Ark1'!W1548)</f>
        <v/>
      </c>
      <c r="Q47" s="110"/>
      <c r="R47" s="50" t="str">
        <f>IF(H47=0,"",'Ark1'!X1548)</f>
        <v/>
      </c>
      <c r="S47" s="50" t="str">
        <f>IF(H47=0,"",'Ark1'!Y1548)</f>
        <v/>
      </c>
      <c r="T47" s="50" t="str">
        <f>IF(H47=0,"",'Ark1'!Z1548)</f>
        <v/>
      </c>
      <c r="U47" s="85"/>
      <c r="V47" s="14" t="str">
        <f t="shared" ref="V47:V63" si="2">+(IF(H47=0,"",I47/G47))</f>
        <v/>
      </c>
      <c r="W47" s="11" t="str">
        <f>IF(H47=0,"",'Ark1'!T1548)</f>
        <v/>
      </c>
      <c r="X47" s="50" t="str">
        <f>IF(H47=0,"",'Ark1'!V1548)</f>
        <v/>
      </c>
      <c r="Y47" s="37"/>
      <c r="Z47" s="4"/>
      <c r="AA47" s="11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+'Ark1'!C1560</f>
        <v>2024</v>
      </c>
      <c r="C48" s="2">
        <f>+'Ark1'!J1560</f>
        <v>106</v>
      </c>
      <c r="D48" s="334" t="str">
        <f>VLOOKUP(C48,RNR!$A$1:$B$27,2)</f>
        <v>Furuseth</v>
      </c>
      <c r="E48" s="2">
        <f>+'Ark1'!D1560</f>
        <v>3</v>
      </c>
      <c r="F48" s="2" t="s">
        <v>498</v>
      </c>
      <c r="G48" s="3">
        <f>+'Ark1'!Q1560</f>
        <v>6</v>
      </c>
      <c r="H48" s="14">
        <f>+'Ark1'!R1560</f>
        <v>82</v>
      </c>
      <c r="I48" s="3">
        <f>IF(H48=0,"",'Ark1'!S1560)</f>
        <v>82</v>
      </c>
      <c r="J48" s="85"/>
      <c r="K48" s="50">
        <f>IF(G48=0,"",100*H48/Måned!$G12)</f>
        <v>3.3225283630470015</v>
      </c>
      <c r="L48" s="85"/>
      <c r="M48" s="50">
        <f>+IF(H48=0,"",'Ark1'!AA1560)</f>
        <v>3.3225283630470024</v>
      </c>
      <c r="N48" s="50">
        <f>+IF(I48=0,"",'Ark1'!AB1560)</f>
        <v>3.4089391133303821</v>
      </c>
      <c r="O48" s="94">
        <f>IF(H48=0,"",'Ark1'!U1560)</f>
        <v>60.304878048780481</v>
      </c>
      <c r="P48" s="50">
        <f>IF(H48=0,"",'Ark1'!W1560)</f>
        <v>84.962195121951211</v>
      </c>
      <c r="Q48" s="110"/>
      <c r="R48" s="50">
        <f>IF(H48=0,"",'Ark1'!X1560)</f>
        <v>6.7459046337598148</v>
      </c>
      <c r="S48" s="50">
        <f>IF(H48=0,"",'Ark1'!Y1560)</f>
        <v>2.3200558466272736</v>
      </c>
      <c r="T48" s="50">
        <f>IF(H48=0,"",'Ark1'!Z1560)</f>
        <v>-25.507407956923046</v>
      </c>
      <c r="U48" s="85"/>
      <c r="V48" s="14">
        <f t="shared" si="2"/>
        <v>13.666666666666666</v>
      </c>
      <c r="W48" s="11">
        <f>IF(H48=0,"",'Ark1'!T1560)</f>
        <v>4.9146341463414638</v>
      </c>
      <c r="X48" s="50">
        <f>IF(H48=0,"",'Ark1'!V1560)</f>
        <v>92.050048886187682</v>
      </c>
      <c r="Y48" s="37"/>
      <c r="Z48" s="4"/>
      <c r="AA48" s="11"/>
      <c r="AB48" s="50"/>
      <c r="AC48" s="4"/>
      <c r="AD48" s="5"/>
      <c r="AE48"/>
      <c r="AF48"/>
      <c r="AG48"/>
      <c r="AH48"/>
      <c r="AI48"/>
      <c r="AJ48"/>
    </row>
    <row r="49" spans="1:36" ht="15.6">
      <c r="A49" s="37"/>
      <c r="B49" s="2">
        <f>+'Ark1'!C1572</f>
        <v>2024</v>
      </c>
      <c r="C49" s="2">
        <f>+'Ark1'!J1572</f>
        <v>109</v>
      </c>
      <c r="D49" s="334" t="str">
        <f>VLOOKUP(C49,RNR!$A$1:$B$27,2)</f>
        <v>Tønsberg</v>
      </c>
      <c r="E49" s="2">
        <f>+'Ark1'!D1572</f>
        <v>3</v>
      </c>
      <c r="F49" s="2" t="s">
        <v>498</v>
      </c>
      <c r="G49" s="3">
        <f>+'Ark1'!Q1572</f>
        <v>16</v>
      </c>
      <c r="H49" s="14">
        <f>+'Ark1'!R1572</f>
        <v>769</v>
      </c>
      <c r="I49" s="3">
        <f>IF(H49=0,"",'Ark1'!S1572)</f>
        <v>769</v>
      </c>
      <c r="J49" s="85"/>
      <c r="K49" s="50">
        <f>IF(G49=0,"",100*H49/Måned!$G12)</f>
        <v>31.158833063209077</v>
      </c>
      <c r="L49" s="85"/>
      <c r="M49" s="50">
        <f>+IF(H49=0,"",'Ark1'!AA1572)</f>
        <v>31.158833063209077</v>
      </c>
      <c r="N49" s="50">
        <f>+IF(I49=0,"",'Ark1'!AB1572)</f>
        <v>31.537910129347775</v>
      </c>
      <c r="O49" s="94">
        <f>IF(H49=0,"",'Ark1'!U1572)</f>
        <v>60.668400520156013</v>
      </c>
      <c r="P49" s="50">
        <f>IF(H49=0,"",'Ark1'!W1572)</f>
        <v>83.815994798439462</v>
      </c>
      <c r="Q49" s="110"/>
      <c r="R49" s="50">
        <f>IF(H49=0,"",'Ark1'!X1572)</f>
        <v>8.8719010607487867</v>
      </c>
      <c r="S49" s="50">
        <f>IF(H49=0,"",'Ark1'!Y1572)</f>
        <v>2.4849199626140446</v>
      </c>
      <c r="T49" s="50">
        <f>IF(H49=0,"",'Ark1'!Z1572)</f>
        <v>-20.46688160264722</v>
      </c>
      <c r="U49" s="85"/>
      <c r="V49" s="14">
        <f t="shared" si="2"/>
        <v>48.0625</v>
      </c>
      <c r="W49" s="11">
        <f>IF(H49=0,"",'Ark1'!T1572)</f>
        <v>3.8517555266579993</v>
      </c>
      <c r="X49" s="50">
        <f>IF(H49=0,"",'Ark1'!V1572)</f>
        <v>90.80822838400816</v>
      </c>
      <c r="Y49" s="37"/>
      <c r="Z49" s="4"/>
      <c r="AA49" s="11"/>
      <c r="AB49" s="50"/>
      <c r="AC49" s="4"/>
      <c r="AD49" s="5"/>
      <c r="AE49"/>
      <c r="AF49"/>
      <c r="AG49"/>
      <c r="AH49"/>
      <c r="AI49"/>
      <c r="AJ49"/>
    </row>
    <row r="50" spans="1:36" ht="15.6">
      <c r="A50" s="37"/>
      <c r="B50" s="2">
        <f>+'Ark1'!C1584</f>
        <v>2024</v>
      </c>
      <c r="C50" s="2">
        <f>+'Ark1'!J1584</f>
        <v>111</v>
      </c>
      <c r="D50" s="334" t="str">
        <f>VLOOKUP(C50,RNR!$A$1:$B$27,2)</f>
        <v>Forus</v>
      </c>
      <c r="E50" s="2">
        <f>+'Ark1'!D1584</f>
        <v>3</v>
      </c>
      <c r="F50" s="2" t="s">
        <v>498</v>
      </c>
      <c r="G50" s="3">
        <f>+'Ark1'!Q1584</f>
        <v>11</v>
      </c>
      <c r="H50" s="14">
        <f>+'Ark1'!R1584</f>
        <v>269</v>
      </c>
      <c r="I50" s="3">
        <f>IF(H50=0,"",'Ark1'!S1584)</f>
        <v>269</v>
      </c>
      <c r="J50" s="85"/>
      <c r="K50" s="50">
        <f>IF(G50=0,"",100*H50/Måned!$G12)</f>
        <v>10.899513776337114</v>
      </c>
      <c r="L50" s="85"/>
      <c r="M50" s="50">
        <f>+IF(H50=0,"",'Ark1'!AA1584)</f>
        <v>10.899513776337116</v>
      </c>
      <c r="N50" s="50">
        <f>+IF(I50=0,"",'Ark1'!AB1584)</f>
        <v>10.457377863351795</v>
      </c>
      <c r="O50" s="94">
        <f>IF(H50=0,"",'Ark1'!U1584)</f>
        <v>61.371747211895915</v>
      </c>
      <c r="P50" s="50">
        <f>IF(H50=0,"",'Ark1'!W1584)</f>
        <v>79.449442379182145</v>
      </c>
      <c r="Q50" s="110"/>
      <c r="R50" s="50">
        <f>IF(H50=0,"",'Ark1'!X1584)</f>
        <v>7.8380144136946077</v>
      </c>
      <c r="S50" s="50">
        <f>IF(H50=0,"",'Ark1'!Y1584)</f>
        <v>1.9480476155132775</v>
      </c>
      <c r="T50" s="50">
        <f>IF(H50=0,"",'Ark1'!Z1584)</f>
        <v>-19.378704364665744</v>
      </c>
      <c r="U50" s="85"/>
      <c r="V50" s="14">
        <f t="shared" si="2"/>
        <v>24.454545454545453</v>
      </c>
      <c r="W50" s="11">
        <f>IF(H50=0,"",'Ark1'!T1584)</f>
        <v>2.342007434944239</v>
      </c>
      <c r="X50" s="50">
        <f>IF(H50=0,"",'Ark1'!V1584)</f>
        <v>86.077402360977402</v>
      </c>
      <c r="Y50" s="37"/>
      <c r="Z50" s="4"/>
      <c r="AA50" s="11"/>
      <c r="AB50" s="50"/>
      <c r="AC50" s="4"/>
      <c r="AD50" s="5"/>
      <c r="AE50"/>
      <c r="AF50"/>
      <c r="AG50"/>
      <c r="AH50"/>
      <c r="AI50"/>
      <c r="AJ50"/>
    </row>
    <row r="51" spans="1:36" ht="15.6">
      <c r="A51" s="37"/>
      <c r="B51" s="2">
        <f>+'Ark1'!C1596</f>
        <v>2024</v>
      </c>
      <c r="C51" s="2">
        <f>+'Ark1'!J1596</f>
        <v>116</v>
      </c>
      <c r="D51" s="334" t="str">
        <f>VLOOKUP(C51,RNR!$A$1:$B$27,2)</f>
        <v>Sandeid</v>
      </c>
      <c r="E51" s="2">
        <f>+'Ark1'!D1596</f>
        <v>3</v>
      </c>
      <c r="F51" s="2" t="s">
        <v>498</v>
      </c>
      <c r="G51" s="3">
        <f>+'Ark1'!Q1596</f>
        <v>7</v>
      </c>
      <c r="H51" s="14">
        <f>+'Ark1'!R1596</f>
        <v>151</v>
      </c>
      <c r="I51" s="3">
        <f>IF(H51=0,"",'Ark1'!S1596)</f>
        <v>151</v>
      </c>
      <c r="J51" s="85"/>
      <c r="K51" s="50">
        <f>IF(G51=0,"",100*H51/Måned!$G12)</f>
        <v>6.118314424635332</v>
      </c>
      <c r="L51" s="85"/>
      <c r="M51" s="50">
        <f>+IF(H51=0,"",'Ark1'!AA1596)</f>
        <v>6.118314424635332</v>
      </c>
      <c r="N51" s="50">
        <f>+IF(I51=0,"",'Ark1'!AB1596)</f>
        <v>5.5384434718148086</v>
      </c>
      <c r="O51" s="94">
        <f>IF(H51=0,"",'Ark1'!U1596)</f>
        <v>61.331125827814574</v>
      </c>
      <c r="P51" s="50">
        <f>IF(H51=0,"",'Ark1'!W1596)</f>
        <v>74.960264900662224</v>
      </c>
      <c r="Q51" s="110"/>
      <c r="R51" s="50">
        <f>IF(H51=0,"",'Ark1'!X1596)</f>
        <v>9.5039349081198683</v>
      </c>
      <c r="S51" s="50">
        <f>IF(H51=0,"",'Ark1'!Y1596)</f>
        <v>2.3995635759505598</v>
      </c>
      <c r="T51" s="50">
        <f>IF(H51=0,"",'Ark1'!Z1596)</f>
        <v>-50.226896130913261</v>
      </c>
      <c r="U51" s="85"/>
      <c r="V51" s="14">
        <f t="shared" si="2"/>
        <v>21.571428571428573</v>
      </c>
      <c r="W51" s="11">
        <f>IF(H51=0,"",'Ark1'!T1596)</f>
        <v>2.741721854304636</v>
      </c>
      <c r="X51" s="50">
        <f>IF(H51=0,"",'Ark1'!V1596)</f>
        <v>81.213721452505126</v>
      </c>
      <c r="Y51" s="37"/>
      <c r="Z51" s="4"/>
      <c r="AA51" s="11"/>
      <c r="AB51" s="50"/>
      <c r="AC51" s="4"/>
      <c r="AD51" s="5"/>
      <c r="AE51"/>
      <c r="AF51"/>
      <c r="AG51"/>
      <c r="AH51"/>
      <c r="AI51"/>
      <c r="AJ51"/>
    </row>
    <row r="52" spans="1:36" ht="15.6">
      <c r="A52" s="37"/>
      <c r="B52" s="2">
        <f>+'Ark1'!C1608</f>
        <v>2024</v>
      </c>
      <c r="C52" s="2">
        <f>+'Ark1'!J1608</f>
        <v>117</v>
      </c>
      <c r="D52" s="334" t="str">
        <f>VLOOKUP(C52,RNR!$A$1:$B$27,2)</f>
        <v>Jæren</v>
      </c>
      <c r="E52" s="2">
        <f>+'Ark1'!D1608</f>
        <v>3</v>
      </c>
      <c r="F52" s="2" t="s">
        <v>498</v>
      </c>
      <c r="G52" s="3">
        <f>+'Ark1'!Q1608</f>
        <v>2</v>
      </c>
      <c r="H52" s="14">
        <f>+'Ark1'!R1608</f>
        <v>56</v>
      </c>
      <c r="I52" s="3">
        <f>IF(H52=0,"",'Ark1'!S1608)</f>
        <v>56</v>
      </c>
      <c r="J52" s="85"/>
      <c r="K52" s="50">
        <f>IF(G52=0,"",100*H52/Måned!$G12)</f>
        <v>2.2690437601296596</v>
      </c>
      <c r="L52" s="85"/>
      <c r="M52" s="50">
        <f>+IF(H52=0,"",'Ark1'!AA1608)</f>
        <v>2.2690437601296596</v>
      </c>
      <c r="N52" s="50">
        <f>+IF(I52=0,"",'Ark1'!AB1608)</f>
        <v>2.5323981083468112</v>
      </c>
      <c r="O52" s="94">
        <f>IF(H52=0,"",'Ark1'!U1608)</f>
        <v>60.017857142857153</v>
      </c>
      <c r="P52" s="50">
        <f>IF(H52=0,"",'Ark1'!W1608)</f>
        <v>92.419642857142946</v>
      </c>
      <c r="Q52" s="110"/>
      <c r="R52" s="50">
        <f>IF(H52=0,"",'Ark1'!X1608)</f>
        <v>9.3787072601955188</v>
      </c>
      <c r="S52" s="50">
        <f>IF(H52=0,"",'Ark1'!Y1608)</f>
        <v>2.1000941426903994</v>
      </c>
      <c r="T52" s="50">
        <f>IF(H52=0,"",'Ark1'!Z1608)</f>
        <v>-46.928965178485157</v>
      </c>
      <c r="U52" s="85"/>
      <c r="V52" s="14">
        <f t="shared" si="2"/>
        <v>28</v>
      </c>
      <c r="W52" s="11">
        <f>IF(H52=0,"",'Ark1'!T1608)</f>
        <v>4.8928571428571441</v>
      </c>
      <c r="X52" s="50">
        <f>IF(H52=0,"",'Ark1'!V1608)</f>
        <v>100.12962389722949</v>
      </c>
      <c r="Y52" s="37"/>
      <c r="Z52" s="4"/>
      <c r="AA52" s="11"/>
      <c r="AB52" s="50"/>
      <c r="AC52" s="4"/>
      <c r="AD52" s="5"/>
      <c r="AE52"/>
      <c r="AF52"/>
      <c r="AG52"/>
      <c r="AH52"/>
      <c r="AI52"/>
      <c r="AJ52"/>
    </row>
    <row r="53" spans="1:36" ht="15.6">
      <c r="A53" s="37"/>
      <c r="B53" s="2">
        <f>+'Ark1'!C1620</f>
        <v>2024</v>
      </c>
      <c r="C53" s="2">
        <f>+'Ark1'!J1620</f>
        <v>121</v>
      </c>
      <c r="D53" s="334" t="str">
        <f>VLOOKUP(C53,RNR!$A$1:$B$27,2)</f>
        <v>Steinkjer</v>
      </c>
      <c r="E53" s="2">
        <f>+'Ark1'!D1620</f>
        <v>3</v>
      </c>
      <c r="F53" s="2" t="s">
        <v>498</v>
      </c>
      <c r="G53" s="3">
        <f>+'Ark1'!Q1620</f>
        <v>19</v>
      </c>
      <c r="H53" s="14">
        <f>+'Ark1'!R1620</f>
        <v>657</v>
      </c>
      <c r="I53" s="3">
        <f>IF(H53=0,"",'Ark1'!S1620)</f>
        <v>657</v>
      </c>
      <c r="J53" s="85"/>
      <c r="K53" s="50">
        <f>IF(G53=0,"",100*H53/Måned!$G12)</f>
        <v>26.620745542949756</v>
      </c>
      <c r="L53" s="85"/>
      <c r="M53" s="50">
        <f>+IF(H53=0,"",'Ark1'!AA1620)</f>
        <v>26.620745542949752</v>
      </c>
      <c r="N53" s="50">
        <f>+IF(I53=0,"",'Ark1'!AB1620)</f>
        <v>26.766941574534624</v>
      </c>
      <c r="O53" s="94">
        <f>IF(H53=0,"",'Ark1'!U1620)</f>
        <v>60.433789954337897</v>
      </c>
      <c r="P53" s="50">
        <f>IF(H53=0,"",'Ark1'!W1620)</f>
        <v>83.2633181126332</v>
      </c>
      <c r="Q53" s="110"/>
      <c r="R53" s="50">
        <f>IF(H53=0,"",'Ark1'!X1620)</f>
        <v>11.215350562024222</v>
      </c>
      <c r="S53" s="50">
        <f>IF(H53=0,"",'Ark1'!Y1620)</f>
        <v>2.577082543072994</v>
      </c>
      <c r="T53" s="50">
        <f>IF(H53=0,"",'Ark1'!Z1620)</f>
        <v>-50.630612410171857</v>
      </c>
      <c r="U53" s="85"/>
      <c r="V53" s="14">
        <f t="shared" si="2"/>
        <v>34.578947368421055</v>
      </c>
      <c r="W53" s="11">
        <f>IF(H53=0,"",'Ark1'!T1620)</f>
        <v>4.6468797564687971</v>
      </c>
      <c r="X53" s="50">
        <f>IF(H53=0,"",'Ark1'!V1620)</f>
        <v>90.20944540913662</v>
      </c>
      <c r="Y53" s="37"/>
      <c r="Z53" s="4"/>
      <c r="AA53" s="11"/>
      <c r="AB53" s="50"/>
      <c r="AC53" s="4"/>
      <c r="AD53" s="5"/>
      <c r="AE53"/>
      <c r="AF53"/>
      <c r="AG53"/>
      <c r="AH53"/>
      <c r="AI53"/>
      <c r="AJ53"/>
    </row>
    <row r="54" spans="1:36" ht="15.6">
      <c r="A54" s="37"/>
      <c r="B54" s="2">
        <f>+'Ark1'!C1632</f>
        <v>2024</v>
      </c>
      <c r="C54" s="2">
        <f>+'Ark1'!J1632</f>
        <v>134</v>
      </c>
      <c r="D54" s="334" t="str">
        <f>VLOOKUP(C54,RNR!$A$1:$B$27,2)</f>
        <v>Førde</v>
      </c>
      <c r="E54" s="2">
        <f>+'Ark1'!D1632</f>
        <v>3</v>
      </c>
      <c r="F54" s="2" t="s">
        <v>498</v>
      </c>
      <c r="G54" s="3">
        <f>+'Ark1'!Q1632</f>
        <v>3</v>
      </c>
      <c r="H54" s="14">
        <f>+'Ark1'!R1632</f>
        <v>115</v>
      </c>
      <c r="I54" s="3">
        <f>IF(H54=0,"",'Ark1'!S1632)</f>
        <v>115</v>
      </c>
      <c r="J54" s="85"/>
      <c r="K54" s="50">
        <f>IF(G54=0,"",100*H54/Måned!$G12)</f>
        <v>4.6596434359805512</v>
      </c>
      <c r="L54" s="85"/>
      <c r="M54" s="50">
        <f>+IF(H54=0,"",'Ark1'!AA1632)</f>
        <v>4.6596434359805512</v>
      </c>
      <c r="N54" s="50">
        <f>+IF(I54=0,"",'Ark1'!AB1632)</f>
        <v>5.2339978910953855</v>
      </c>
      <c r="O54" s="94">
        <f>IF(H54=0,"",'Ark1'!U1632)</f>
        <v>59.347826086956523</v>
      </c>
      <c r="P54" s="50">
        <f>IF(H54=0,"",'Ark1'!W1632)</f>
        <v>93.015652173913054</v>
      </c>
      <c r="Q54" s="110"/>
      <c r="R54" s="50">
        <f>IF(H54=0,"",'Ark1'!X1632)</f>
        <v>9.2987478474892882</v>
      </c>
      <c r="S54" s="50">
        <f>IF(H54=0,"",'Ark1'!Y1632)</f>
        <v>2.0001890269840019</v>
      </c>
      <c r="T54" s="50">
        <f>IF(H54=0,"",'Ark1'!Z1632)</f>
        <v>-44.827703370660629</v>
      </c>
      <c r="U54" s="85"/>
      <c r="V54" s="14">
        <f t="shared" si="2"/>
        <v>38.333333333333336</v>
      </c>
      <c r="W54" s="11">
        <f>IF(H54=0,"",'Ark1'!T1632)</f>
        <v>7.104347826086955</v>
      </c>
      <c r="X54" s="50">
        <f>IF(H54=0,"",'Ark1'!V1632)</f>
        <v>100.77535446794482</v>
      </c>
      <c r="Y54" s="37"/>
      <c r="Z54" s="4"/>
      <c r="AA54" s="11"/>
      <c r="AB54" s="50"/>
      <c r="AC54" s="4"/>
      <c r="AD54" s="5"/>
      <c r="AE54"/>
      <c r="AF54"/>
      <c r="AG54"/>
      <c r="AH54"/>
      <c r="AI54"/>
      <c r="AJ54"/>
    </row>
    <row r="55" spans="1:36" ht="15.6">
      <c r="A55" s="37"/>
      <c r="B55" s="2">
        <f>+'Ark1'!C1644</f>
        <v>2024</v>
      </c>
      <c r="C55" s="2">
        <f>+'Ark1'!J1644</f>
        <v>141</v>
      </c>
      <c r="D55" s="334" t="str">
        <f>VLOOKUP(C55,RNR!$A$1:$B$27,2)</f>
        <v>Ølen</v>
      </c>
      <c r="E55" s="2">
        <f>+'Ark1'!D1644</f>
        <v>3</v>
      </c>
      <c r="F55" s="2" t="s">
        <v>498</v>
      </c>
      <c r="G55" s="3">
        <f>+'Ark1'!Q1644</f>
        <v>0</v>
      </c>
      <c r="H55" s="14">
        <f>+'Ark1'!R1644</f>
        <v>0</v>
      </c>
      <c r="I55" s="3" t="str">
        <f>IF(H55=0,"",'Ark1'!S1644)</f>
        <v/>
      </c>
      <c r="J55" s="85"/>
      <c r="K55" s="50" t="str">
        <f>IF(G55=0,"",100*H55/Måned!$G12)</f>
        <v/>
      </c>
      <c r="L55" s="85"/>
      <c r="M55" s="50" t="str">
        <f>+IF(H55=0,"",'Ark1'!AA1644)</f>
        <v/>
      </c>
      <c r="N55" s="50">
        <f>+IF(I55=0,"",'Ark1'!AB1644)</f>
        <v>0</v>
      </c>
      <c r="O55" s="94" t="str">
        <f>IF(H55=0,"",'Ark1'!U1644)</f>
        <v/>
      </c>
      <c r="P55" s="50" t="str">
        <f>IF(H55=0,"",'Ark1'!W1644)</f>
        <v/>
      </c>
      <c r="Q55" s="110"/>
      <c r="R55" s="50" t="str">
        <f>IF(H55=0,"",'Ark1'!X1644)</f>
        <v/>
      </c>
      <c r="S55" s="50" t="str">
        <f>IF(H55=0,"",'Ark1'!Y1644)</f>
        <v/>
      </c>
      <c r="T55" s="50" t="str">
        <f>IF(H55=0,"",'Ark1'!Z1644)</f>
        <v/>
      </c>
      <c r="U55" s="85"/>
      <c r="V55" s="14" t="str">
        <f t="shared" si="2"/>
        <v/>
      </c>
      <c r="W55" s="11" t="str">
        <f>IF(H55=0,"",'Ark1'!T1644)</f>
        <v/>
      </c>
      <c r="X55" s="50" t="str">
        <f>IF(H55=0,"",'Ark1'!V1644)</f>
        <v/>
      </c>
      <c r="Y55" s="37"/>
      <c r="Z55" s="4"/>
      <c r="AA55" s="11"/>
      <c r="AB55" s="50"/>
      <c r="AC55" s="4"/>
      <c r="AD55" s="5"/>
      <c r="AE55"/>
      <c r="AF55"/>
      <c r="AG55"/>
      <c r="AH55"/>
      <c r="AI55"/>
      <c r="AJ55"/>
    </row>
    <row r="56" spans="1:36" ht="15.6">
      <c r="A56" s="37"/>
      <c r="B56" s="2">
        <f>+'Ark1'!C1656</f>
        <v>2024</v>
      </c>
      <c r="C56" s="2">
        <f>+'Ark1'!J1656</f>
        <v>143</v>
      </c>
      <c r="D56" s="334" t="str">
        <f>VLOOKUP(C56,RNR!$A$1:$B$27,2)</f>
        <v>Nordfjord</v>
      </c>
      <c r="E56" s="2">
        <f>+'Ark1'!D1656</f>
        <v>3</v>
      </c>
      <c r="F56" s="2" t="s">
        <v>498</v>
      </c>
      <c r="G56" s="3">
        <f>+'Ark1'!Q1656</f>
        <v>0</v>
      </c>
      <c r="H56" s="14">
        <f>+'Ark1'!R1656</f>
        <v>0</v>
      </c>
      <c r="I56" s="3" t="str">
        <f>IF(H56=0,"",'Ark1'!S1656)</f>
        <v/>
      </c>
      <c r="J56" s="85"/>
      <c r="K56" s="50" t="str">
        <f>IF(G56=0,"",100*H56/Måned!$G12)</f>
        <v/>
      </c>
      <c r="L56" s="85"/>
      <c r="M56" s="50" t="str">
        <f>+IF(H56=0,"",'Ark1'!AA1656)</f>
        <v/>
      </c>
      <c r="N56" s="50">
        <f>+IF(I56=0,"",'Ark1'!AB1656)</f>
        <v>0</v>
      </c>
      <c r="O56" s="94" t="str">
        <f>IF(H56=0,"",'Ark1'!U1656)</f>
        <v/>
      </c>
      <c r="P56" s="50" t="str">
        <f>IF(H56=0,"",'Ark1'!W1656)</f>
        <v/>
      </c>
      <c r="Q56" s="110"/>
      <c r="R56" s="50" t="str">
        <f>IF(H56=0,"",'Ark1'!X1656)</f>
        <v/>
      </c>
      <c r="S56" s="50" t="str">
        <f>IF(H56=0,"",'Ark1'!Y1656)</f>
        <v/>
      </c>
      <c r="T56" s="50" t="str">
        <f>IF(H56=0,"",'Ark1'!Z1656)</f>
        <v/>
      </c>
      <c r="U56" s="85"/>
      <c r="V56" s="14" t="str">
        <f t="shared" si="2"/>
        <v/>
      </c>
      <c r="W56" s="11" t="str">
        <f>IF(H56=0,"",'Ark1'!T1656)</f>
        <v/>
      </c>
      <c r="X56" s="50" t="str">
        <f>IF(H56=0,"",'Ark1'!V1656)</f>
        <v/>
      </c>
      <c r="Y56" s="37"/>
      <c r="Z56" s="4"/>
      <c r="AA56" s="11"/>
      <c r="AB56" s="50"/>
      <c r="AC56" s="4"/>
      <c r="AD56" s="5"/>
      <c r="AE56"/>
      <c r="AF56"/>
      <c r="AG56"/>
      <c r="AH56"/>
      <c r="AI56"/>
      <c r="AJ56"/>
    </row>
    <row r="57" spans="1:36" ht="15.6">
      <c r="A57" s="37"/>
      <c r="B57" s="2">
        <f>+'Ark1'!C1668</f>
        <v>2024</v>
      </c>
      <c r="C57" s="2">
        <f>+'Ark1'!J1668</f>
        <v>147</v>
      </c>
      <c r="D57" s="334" t="str">
        <f>VLOOKUP(C57,RNR!$A$1:$B$27,2)</f>
        <v>Midt-Norge</v>
      </c>
      <c r="E57" s="2">
        <f>+'Ark1'!D1668</f>
        <v>3</v>
      </c>
      <c r="F57" s="2" t="s">
        <v>498</v>
      </c>
      <c r="G57" s="3">
        <f>+'Ark1'!Q1668</f>
        <v>1</v>
      </c>
      <c r="H57" s="14">
        <f>+'Ark1'!R1668</f>
        <v>2</v>
      </c>
      <c r="I57" s="3">
        <f>IF(H57=0,"",'Ark1'!S1668)</f>
        <v>2</v>
      </c>
      <c r="J57" s="85"/>
      <c r="K57" s="50">
        <f>IF(G57=0,"",100*H57/Måned!$G12)</f>
        <v>8.1037277147487846E-2</v>
      </c>
      <c r="L57" s="85"/>
      <c r="M57" s="50">
        <f>+IF(H57=0,"",'Ark1'!AA1668)</f>
        <v>8.103727714748786E-2</v>
      </c>
      <c r="N57" s="50">
        <f>+IF(I57=0,"",'Ark1'!AB1668)</f>
        <v>9.2185064943008238E-2</v>
      </c>
      <c r="O57" s="94">
        <f>IF(H57=0,"",'Ark1'!U1668)</f>
        <v>54.5</v>
      </c>
      <c r="P57" s="50">
        <f>IF(H57=0,"",'Ark1'!W1668)</f>
        <v>94.2</v>
      </c>
      <c r="Q57" s="110"/>
      <c r="R57" s="50">
        <f>IF(H57=0,"",'Ark1'!X1668)</f>
        <v>0.89999999999971692</v>
      </c>
      <c r="S57" s="50">
        <f>IF(H57=0,"",'Ark1'!Y1668)</f>
        <v>2.5</v>
      </c>
      <c r="T57" s="50">
        <f>IF(H57=0,"",'Ark1'!Z1668)</f>
        <v>-100.00000000007188</v>
      </c>
      <c r="U57" s="85"/>
      <c r="V57" s="14">
        <f t="shared" si="2"/>
        <v>2</v>
      </c>
      <c r="W57" s="11">
        <f>IF(H57=0,"",'Ark1'!T1668)</f>
        <v>12.5</v>
      </c>
      <c r="X57" s="50">
        <f>IF(H57=0,"",'Ark1'!V1668)</f>
        <v>102.05850487540626</v>
      </c>
      <c r="Y57" s="37"/>
      <c r="Z57" s="4"/>
      <c r="AA57" s="11"/>
      <c r="AB57" s="50"/>
      <c r="AC57" s="4"/>
      <c r="AD57" s="5"/>
      <c r="AE57"/>
      <c r="AF57"/>
      <c r="AG57"/>
      <c r="AH57"/>
      <c r="AI57"/>
      <c r="AJ57"/>
    </row>
    <row r="58" spans="1:36" ht="15.6">
      <c r="A58" s="37"/>
      <c r="B58" s="2">
        <f>+'Ark1'!C1680</f>
        <v>2024</v>
      </c>
      <c r="C58" s="2">
        <f>+'Ark1'!J1680</f>
        <v>155</v>
      </c>
      <c r="D58" s="334" t="str">
        <f>VLOOKUP(C58,RNR!$A$1:$B$27,2)</f>
        <v>Målselv</v>
      </c>
      <c r="E58" s="2">
        <f>+'Ark1'!D1680</f>
        <v>3</v>
      </c>
      <c r="F58" s="2" t="s">
        <v>498</v>
      </c>
      <c r="G58" s="3">
        <f>+'Ark1'!Q1680</f>
        <v>0</v>
      </c>
      <c r="H58" s="14">
        <f>+'Ark1'!R1680</f>
        <v>0</v>
      </c>
      <c r="I58" s="3" t="str">
        <f>IF(H58=0,"",'Ark1'!S1680)</f>
        <v/>
      </c>
      <c r="J58" s="85"/>
      <c r="K58" s="50" t="str">
        <f>IF(G58=0,"",100*H58/Måned!$G12)</f>
        <v/>
      </c>
      <c r="L58" s="85"/>
      <c r="M58" s="50" t="str">
        <f>+IF(H58=0,"",'Ark1'!AA1680)</f>
        <v/>
      </c>
      <c r="N58" s="50">
        <f>+IF(I58=0,"",'Ark1'!AB1680)</f>
        <v>0</v>
      </c>
      <c r="O58" s="94" t="str">
        <f>IF(H58=0,"",'Ark1'!U1680)</f>
        <v/>
      </c>
      <c r="P58" s="50" t="str">
        <f>IF(H58=0,"",'Ark1'!W1680)</f>
        <v/>
      </c>
      <c r="Q58" s="110"/>
      <c r="R58" s="50" t="str">
        <f>IF(H58=0,"",'Ark1'!X1680)</f>
        <v/>
      </c>
      <c r="S58" s="50" t="str">
        <f>IF(H58=0,"",'Ark1'!Y1680)</f>
        <v/>
      </c>
      <c r="T58" s="50" t="str">
        <f>IF(H58=0,"",'Ark1'!Z1680)</f>
        <v/>
      </c>
      <c r="U58" s="85"/>
      <c r="V58" s="14" t="str">
        <f t="shared" si="2"/>
        <v/>
      </c>
      <c r="W58" s="11" t="str">
        <f>IF(H58=0,"",'Ark1'!T1680)</f>
        <v/>
      </c>
      <c r="X58" s="50" t="str">
        <f>IF(H58=0,"",'Ark1'!V1680)</f>
        <v/>
      </c>
      <c r="Y58" s="37"/>
      <c r="Z58" s="4"/>
      <c r="AA58" s="11"/>
      <c r="AB58" s="50"/>
      <c r="AC58" s="4"/>
      <c r="AD58" s="5"/>
      <c r="AE58"/>
      <c r="AF58"/>
      <c r="AG58"/>
      <c r="AH58"/>
      <c r="AI58"/>
      <c r="AJ58"/>
    </row>
    <row r="59" spans="1:36" ht="15.6">
      <c r="A59" s="37"/>
      <c r="B59" s="2">
        <f>+'Ark1'!C1692</f>
        <v>2024</v>
      </c>
      <c r="C59" s="2">
        <f>+'Ark1'!J1692</f>
        <v>160</v>
      </c>
      <c r="D59" s="334" t="str">
        <f>VLOOKUP(C59,RNR!$A$1:$B$27,2)</f>
        <v>Oslo</v>
      </c>
      <c r="E59" s="2">
        <f>+'Ark1'!D1692</f>
        <v>3</v>
      </c>
      <c r="F59" s="2" t="s">
        <v>498</v>
      </c>
      <c r="G59" s="3">
        <f>+'Ark1'!Q1692</f>
        <v>4</v>
      </c>
      <c r="H59" s="14">
        <f>+'Ark1'!R1692</f>
        <v>121</v>
      </c>
      <c r="I59" s="3">
        <f>IF(H59=0,"",'Ark1'!S1692)</f>
        <v>121</v>
      </c>
      <c r="J59" s="85"/>
      <c r="K59" s="50">
        <f>IF(G59=0,"",100*H59/Måned!$G12)</f>
        <v>4.9027552674230144</v>
      </c>
      <c r="L59" s="85"/>
      <c r="M59" s="50">
        <f>+IF(H59=0,"",'Ark1'!AA1692)</f>
        <v>4.9027552674230162</v>
      </c>
      <c r="N59" s="50">
        <f>+IF(I59=0,"",'Ark1'!AB1692)</f>
        <v>5.0786435486357</v>
      </c>
      <c r="O59" s="94">
        <f>IF(H59=0,"",'Ark1'!U1692)</f>
        <v>61.421487603305806</v>
      </c>
      <c r="P59" s="50">
        <f>IF(H59=0,"",'Ark1'!W1692)</f>
        <v>85.77933884297525</v>
      </c>
      <c r="Q59" s="110"/>
      <c r="R59" s="50">
        <f>IF(H59=0,"",'Ark1'!X1692)</f>
        <v>6.1272581245486224</v>
      </c>
      <c r="S59" s="50">
        <f>IF(H59=0,"",'Ark1'!Y1692)</f>
        <v>2.2406908103746872</v>
      </c>
      <c r="T59" s="50">
        <f>IF(H59=0,"",'Ark1'!Z1692)</f>
        <v>15.569879359929356</v>
      </c>
      <c r="U59" s="85"/>
      <c r="V59" s="14">
        <f t="shared" si="2"/>
        <v>30.25</v>
      </c>
      <c r="W59" s="11">
        <f>IF(H59=0,"",'Ark1'!T1692)</f>
        <v>2.7520661157024797</v>
      </c>
      <c r="X59" s="50">
        <f>IF(H59=0,"",'Ark1'!V1692)</f>
        <v>92.935361693364314</v>
      </c>
      <c r="Y59" s="37"/>
      <c r="Z59" s="4"/>
      <c r="AA59" s="5"/>
      <c r="AB59" s="50"/>
      <c r="AC59" s="4"/>
      <c r="AD59" s="5"/>
      <c r="AE59"/>
      <c r="AF59"/>
      <c r="AG59"/>
      <c r="AH59"/>
      <c r="AI59"/>
      <c r="AJ59"/>
    </row>
    <row r="60" spans="1:36" ht="15.6">
      <c r="A60" s="37"/>
      <c r="B60" s="2">
        <f>+'Ark1'!C1704</f>
        <v>2024</v>
      </c>
      <c r="C60" s="2">
        <f>+'Ark1'!J1704</f>
        <v>171</v>
      </c>
      <c r="D60" s="334" t="str">
        <f>VLOOKUP(C60,RNR!$A$1:$B$27,2)</f>
        <v>Prima</v>
      </c>
      <c r="E60" s="2">
        <f>+'Ark1'!D1704</f>
        <v>3</v>
      </c>
      <c r="F60" s="2" t="s">
        <v>498</v>
      </c>
      <c r="G60" s="3">
        <f>+'Ark1'!Q1704</f>
        <v>1</v>
      </c>
      <c r="H60" s="14">
        <f>+'Ark1'!R1704</f>
        <v>1</v>
      </c>
      <c r="I60" s="3">
        <f>IF(H60=0,"",'Ark1'!S1704)</f>
        <v>1</v>
      </c>
      <c r="J60" s="85"/>
      <c r="K60" s="50">
        <f>IF(G60=0,"",100*H60/Måned!$G12)</f>
        <v>4.0518638573743923E-2</v>
      </c>
      <c r="L60" s="85"/>
      <c r="M60" s="50">
        <f>+IF(H60=0,"",'Ark1'!AA1704)</f>
        <v>4.051863857374393E-2</v>
      </c>
      <c r="N60" s="50">
        <f>+IF(I60=0,"",'Ark1'!AB1704)</f>
        <v>3.2930227551297542E-2</v>
      </c>
      <c r="O60" s="94">
        <f>IF(H60=0,"",'Ark1'!U1704)</f>
        <v>62</v>
      </c>
      <c r="P60" s="50">
        <f>IF(H60=0,"",'Ark1'!W1704)</f>
        <v>67.3</v>
      </c>
      <c r="Q60" s="110"/>
      <c r="R60" s="50">
        <f>IF(H60=0,"",'Ark1'!X1704)</f>
        <v>0</v>
      </c>
      <c r="S60" s="50">
        <f>IF(H60=0,"",'Ark1'!Y1704)</f>
        <v>0</v>
      </c>
      <c r="T60" s="50">
        <f>IF(H60=0,"",'Ark1'!Z1704)</f>
        <v>0</v>
      </c>
      <c r="U60" s="85"/>
      <c r="V60" s="14">
        <f t="shared" si="2"/>
        <v>1</v>
      </c>
      <c r="W60" s="11">
        <f>IF(H60=0,"",'Ark1'!T1704)</f>
        <v>0</v>
      </c>
      <c r="X60" s="50">
        <f>IF(H60=0,"",'Ark1'!V1704)</f>
        <v>72.914409534127827</v>
      </c>
      <c r="Y60" s="37"/>
      <c r="Z60" s="4"/>
      <c r="AA60" s="5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+'Ark1'!C1728</f>
        <v>2024</v>
      </c>
      <c r="C61" s="2">
        <f>+'Ark1'!J1728</f>
        <v>181</v>
      </c>
      <c r="D61" s="334" t="str">
        <f>VLOOKUP(C61,RNR!$A$1:$B$27,2)</f>
        <v>Horns</v>
      </c>
      <c r="E61" s="2">
        <f>+'Ark1'!D1728</f>
        <v>3</v>
      </c>
      <c r="F61" s="2" t="s">
        <v>498</v>
      </c>
      <c r="G61" s="3">
        <f>+'Ark1'!Q1728</f>
        <v>0</v>
      </c>
      <c r="H61" s="14">
        <f>+'Ark1'!R1728</f>
        <v>0</v>
      </c>
      <c r="I61" s="3" t="str">
        <f>IF(H61=0,"",'Ark1'!S1728)</f>
        <v/>
      </c>
      <c r="J61" s="85"/>
      <c r="K61" s="50" t="str">
        <f>IF(G61=0,"",100*H61/Måned!$G12)</f>
        <v/>
      </c>
      <c r="L61" s="85"/>
      <c r="M61" s="50" t="str">
        <f>+IF(H61=0,"",'Ark1'!AA1728)</f>
        <v/>
      </c>
      <c r="N61" s="50">
        <f>+IF(I61=0,"",'Ark1'!AB1728)</f>
        <v>0</v>
      </c>
      <c r="O61" s="94" t="str">
        <f>IF(H61=0,"",'Ark1'!U1728)</f>
        <v/>
      </c>
      <c r="P61" s="50" t="str">
        <f>IF(H61=0,"",'Ark1'!W1728)</f>
        <v/>
      </c>
      <c r="Q61" s="110"/>
      <c r="R61" s="50" t="str">
        <f>IF(H61=0,"",'Ark1'!X1728)</f>
        <v/>
      </c>
      <c r="S61" s="50" t="str">
        <f>IF(H61=0,"",'Ark1'!Y1728)</f>
        <v/>
      </c>
      <c r="T61" s="50" t="str">
        <f>IF(H61=0,"",'Ark1'!Z1728)</f>
        <v/>
      </c>
      <c r="U61" s="85"/>
      <c r="V61" s="14" t="str">
        <f t="shared" si="2"/>
        <v/>
      </c>
      <c r="W61" s="11" t="str">
        <f>IF(H61=0,"",'Ark1'!T1728)</f>
        <v/>
      </c>
      <c r="X61" s="50" t="str">
        <f>IF(H61=0,"",'Ark1'!V1728)</f>
        <v/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 ht="15.6">
      <c r="A62" s="37"/>
      <c r="B62" s="2">
        <f>+'Ark1'!C1740</f>
        <v>2024</v>
      </c>
      <c r="C62" s="2">
        <f>+'Ark1'!J1740</f>
        <v>470</v>
      </c>
      <c r="D62" s="334" t="str">
        <f>VLOOKUP(C62,RNR!$A$1:$B$27,2)</f>
        <v>Jens Eide</v>
      </c>
      <c r="E62" s="2">
        <f>+'Ark1'!D1740</f>
        <v>3</v>
      </c>
      <c r="F62" s="2" t="s">
        <v>498</v>
      </c>
      <c r="G62" s="3">
        <f>+'Ark1'!Q1740</f>
        <v>0</v>
      </c>
      <c r="H62" s="14">
        <f>+'Ark1'!R1740</f>
        <v>0</v>
      </c>
      <c r="I62" s="3" t="str">
        <f>IF(H62=0,"",'Ark1'!S1740)</f>
        <v/>
      </c>
      <c r="J62" s="85"/>
      <c r="K62" s="50" t="str">
        <f>IF(G62=0,"",100*H62/Måned!$G12)</f>
        <v/>
      </c>
      <c r="L62" s="85"/>
      <c r="M62" s="50" t="str">
        <f>+IF(H62=0,"",'Ark1'!AA1740)</f>
        <v/>
      </c>
      <c r="N62" s="50">
        <f>+IF(I62=0,"",'Ark1'!AB1740)</f>
        <v>0</v>
      </c>
      <c r="O62" s="94" t="str">
        <f>IF(H62=0,"",'Ark1'!U1740)</f>
        <v/>
      </c>
      <c r="P62" s="50" t="str">
        <f>IF(H62=0,"",'Ark1'!W1740)</f>
        <v/>
      </c>
      <c r="Q62" s="110"/>
      <c r="R62" s="50" t="str">
        <f>IF(H62=0,"",'Ark1'!X1740)</f>
        <v/>
      </c>
      <c r="S62" s="50" t="str">
        <f>IF(H62=0,"",'Ark1'!Y1740)</f>
        <v/>
      </c>
      <c r="T62" s="50" t="str">
        <f>IF(H62=0,"",'Ark1'!Z1740)</f>
        <v/>
      </c>
      <c r="U62" s="85"/>
      <c r="V62" s="14" t="str">
        <f t="shared" si="2"/>
        <v/>
      </c>
      <c r="W62" s="11" t="str">
        <f>IF(H62=0,"",'Ark1'!T1740)</f>
        <v/>
      </c>
      <c r="X62" s="50" t="str">
        <f>IF(H62=0,"",'Ark1'!V1740)</f>
        <v/>
      </c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+'Ark1'!C1752</f>
        <v>2024</v>
      </c>
      <c r="C63" s="2">
        <f>+'Ark1'!J1752</f>
        <v>643</v>
      </c>
      <c r="D63" s="334" t="str">
        <f>VLOOKUP(C63,RNR!$A$1:$B$27,2)</f>
        <v>Bjerka</v>
      </c>
      <c r="E63" s="2">
        <f>+'Ark1'!D1752</f>
        <v>3</v>
      </c>
      <c r="F63" s="2" t="s">
        <v>498</v>
      </c>
      <c r="G63" s="3">
        <f>+'Ark1'!Q1752</f>
        <v>3</v>
      </c>
      <c r="H63" s="14">
        <f>+'Ark1'!R1752</f>
        <v>245</v>
      </c>
      <c r="I63" s="3">
        <f>IF(H63=0,"",'Ark1'!S1752)</f>
        <v>245</v>
      </c>
      <c r="J63" s="85"/>
      <c r="K63" s="50">
        <f>IF(G63=0,"",100*H63/Måned!$G12)</f>
        <v>9.9270664505672617</v>
      </c>
      <c r="L63" s="85"/>
      <c r="M63" s="50">
        <f>+IF(H63=0,"",'Ark1'!AA1752)</f>
        <v>9.9270664505672617</v>
      </c>
      <c r="N63" s="50">
        <f>+IF(I63=0,"",'Ark1'!AB1752)</f>
        <v>9.3202330070484454</v>
      </c>
      <c r="O63" s="94">
        <f>IF(H63=0,"",'Ark1'!U1752)</f>
        <v>61.330612244897935</v>
      </c>
      <c r="P63" s="50">
        <f>IF(H63=0,"",'Ark1'!W1752)</f>
        <v>77.746530612244896</v>
      </c>
      <c r="Q63" s="110"/>
      <c r="R63" s="50">
        <f>IF(H63=0,"",'Ark1'!X1752)</f>
        <v>5.8432342005547282</v>
      </c>
      <c r="S63" s="50">
        <f>IF(H63=0,"",'Ark1'!Y1752)</f>
        <v>1.7753647606393252</v>
      </c>
      <c r="T63" s="50">
        <f>IF(H63=0,"",'Ark1'!Z1752)</f>
        <v>-30.542547544789688</v>
      </c>
      <c r="U63" s="85"/>
      <c r="V63" s="14">
        <f t="shared" si="2"/>
        <v>81.666666666666671</v>
      </c>
      <c r="W63" s="11">
        <f>IF(H63=0,"",'Ark1'!T1752)</f>
        <v>2.2285714285714282</v>
      </c>
      <c r="X63" s="50">
        <f>IF(H63=0,"",'Ark1'!V1752)</f>
        <v>84.232427532226268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+'Ark1'!C1549</f>
        <v>2024</v>
      </c>
      <c r="C65" s="2">
        <f>+'Ark1'!J1549</f>
        <v>103</v>
      </c>
      <c r="D65" s="334" t="str">
        <f>VLOOKUP(C65,RNR!$A$1:$B$27,2)</f>
        <v>Rudshøgda</v>
      </c>
      <c r="E65" s="2">
        <f>+'Ark1'!D1549</f>
        <v>4</v>
      </c>
      <c r="F65" s="2" t="s">
        <v>499</v>
      </c>
      <c r="G65" s="3">
        <f>+'Ark1'!Q1549</f>
        <v>0</v>
      </c>
      <c r="H65" s="14">
        <f>+'Ark1'!R1549</f>
        <v>0</v>
      </c>
      <c r="I65" s="3" t="str">
        <f>IF(H65=0,"",'Ark1'!S1549)</f>
        <v/>
      </c>
      <c r="J65" s="85"/>
      <c r="K65" s="50" t="str">
        <f>IF(G65=0,"",100*H65/Måned!$G13)</f>
        <v/>
      </c>
      <c r="L65" s="85"/>
      <c r="M65" s="50" t="str">
        <f>+IF(H65=0,"",'Ark1'!AA1549)</f>
        <v/>
      </c>
      <c r="N65" s="50">
        <f>+IF(I65=0,"",'Ark1'!AB1549)</f>
        <v>0</v>
      </c>
      <c r="O65" s="94" t="str">
        <f>IF(H65=0,"",'Ark1'!U1549)</f>
        <v/>
      </c>
      <c r="P65" s="50" t="str">
        <f>IF(H65=0,"",'Ark1'!W1549)</f>
        <v/>
      </c>
      <c r="Q65" s="110"/>
      <c r="R65" s="50" t="str">
        <f>IF(H65=0,"",'Ark1'!X1549)</f>
        <v/>
      </c>
      <c r="S65" s="50" t="str">
        <f>IF(H65=0,"",'Ark1'!Y1549)</f>
        <v/>
      </c>
      <c r="T65" s="50" t="str">
        <f>IF(H65=0,"",'Ark1'!Z1549)</f>
        <v/>
      </c>
      <c r="U65" s="85"/>
      <c r="V65" s="14" t="str">
        <f t="shared" ref="V65:V81" si="3">+(IF(H65=0,"",I65/G65))</f>
        <v/>
      </c>
      <c r="W65" s="11" t="str">
        <f>IF(H65=0,"",'Ark1'!T1549)</f>
        <v/>
      </c>
      <c r="X65" s="50" t="str">
        <f>IF(H65=0,"",'Ark1'!V1549)</f>
        <v/>
      </c>
      <c r="Y65" s="37"/>
      <c r="Z65" s="11"/>
      <c r="AA65" s="11"/>
      <c r="AB65" s="50"/>
      <c r="AC65" s="4"/>
      <c r="AD65"/>
      <c r="AE65"/>
      <c r="AF65"/>
      <c r="AG65"/>
      <c r="AH65"/>
      <c r="AI65"/>
      <c r="AJ65"/>
    </row>
    <row r="66" spans="1:39" ht="15.6">
      <c r="A66" s="37"/>
      <c r="B66" s="2">
        <f>+'Ark1'!C1561</f>
        <v>2024</v>
      </c>
      <c r="C66" s="2">
        <f>+'Ark1'!J1561</f>
        <v>106</v>
      </c>
      <c r="D66" s="334" t="str">
        <f>VLOOKUP(C66,RNR!$A$1:$B$27,2)</f>
        <v>Furuseth</v>
      </c>
      <c r="E66" s="2">
        <f>+'Ark1'!D1561</f>
        <v>4</v>
      </c>
      <c r="F66" s="2" t="s">
        <v>499</v>
      </c>
      <c r="G66" s="3">
        <f>+'Ark1'!Q1561</f>
        <v>4</v>
      </c>
      <c r="H66" s="14">
        <f>+'Ark1'!R1561</f>
        <v>112</v>
      </c>
      <c r="I66" s="3">
        <f>IF(H66=0,"",'Ark1'!S1561)</f>
        <v>112</v>
      </c>
      <c r="J66" s="85"/>
      <c r="K66" s="50">
        <f>IF(G66=0,"",100*H66/Måned!$G13)</f>
        <v>3.4589252625077207</v>
      </c>
      <c r="L66" s="85"/>
      <c r="M66" s="50">
        <f>+IF(H66=0,"",'Ark1'!AA1561)</f>
        <v>3.4589252625077203</v>
      </c>
      <c r="N66" s="50">
        <f>+IF(I66=0,"",'Ark1'!AB1561)</f>
        <v>3.5162672443253569</v>
      </c>
      <c r="O66" s="94">
        <f>IF(H66=0,"",'Ark1'!U1561)</f>
        <v>60.678571428571438</v>
      </c>
      <c r="P66" s="50">
        <f>IF(H66=0,"",'Ark1'!W1561)</f>
        <v>84.610714285714252</v>
      </c>
      <c r="Q66" s="110"/>
      <c r="R66" s="50">
        <f>IF(H66=0,"",'Ark1'!X1561)</f>
        <v>7.0489406137034392</v>
      </c>
      <c r="S66" s="50">
        <f>IF(H66=0,"",'Ark1'!Y1561)</f>
        <v>1.707202628959458</v>
      </c>
      <c r="T66" s="50">
        <f>IF(H66=0,"",'Ark1'!Z1561)</f>
        <v>-48.479896061687917</v>
      </c>
      <c r="U66" s="85"/>
      <c r="V66" s="14">
        <f t="shared" si="3"/>
        <v>28</v>
      </c>
      <c r="W66" s="11">
        <f>IF(H66=0,"",'Ark1'!T1561)</f>
        <v>3.375</v>
      </c>
      <c r="X66" s="50">
        <f>IF(H66=0,"",'Ark1'!V1561)</f>
        <v>91.669246246711054</v>
      </c>
      <c r="Y66" s="37"/>
      <c r="Z66" s="11"/>
      <c r="AA66" s="11"/>
      <c r="AB66" s="50"/>
      <c r="AC66" s="4"/>
      <c r="AD66"/>
      <c r="AE66"/>
      <c r="AF66"/>
      <c r="AG66"/>
      <c r="AH66"/>
      <c r="AI66"/>
      <c r="AJ66"/>
    </row>
    <row r="67" spans="1:39" ht="15.6">
      <c r="A67" s="37"/>
      <c r="B67" s="2">
        <f>+'Ark1'!C1573</f>
        <v>2024</v>
      </c>
      <c r="C67" s="2">
        <f>+'Ark1'!J1573</f>
        <v>109</v>
      </c>
      <c r="D67" s="334" t="str">
        <f>VLOOKUP(C67,RNR!$A$1:$B$27,2)</f>
        <v>Tønsberg</v>
      </c>
      <c r="E67" s="2">
        <f>+'Ark1'!D1573</f>
        <v>4</v>
      </c>
      <c r="F67" s="2" t="s">
        <v>499</v>
      </c>
      <c r="G67" s="3">
        <f>+'Ark1'!Q1573</f>
        <v>30</v>
      </c>
      <c r="H67" s="14">
        <f>+'Ark1'!R1573</f>
        <v>1571</v>
      </c>
      <c r="I67" s="3">
        <f>IF(H67=0,"",'Ark1'!S1573)</f>
        <v>1571</v>
      </c>
      <c r="J67" s="85"/>
      <c r="K67" s="50">
        <f>IF(G67=0,"",100*H67/Måned!$G13)</f>
        <v>48.517603458925265</v>
      </c>
      <c r="L67" s="85"/>
      <c r="M67" s="50">
        <f>+IF(H67=0,"",'Ark1'!AA1573)</f>
        <v>48.517603458925251</v>
      </c>
      <c r="N67" s="50">
        <f>+IF(I67=0,"",'Ark1'!AB1573)</f>
        <v>49.028967164214592</v>
      </c>
      <c r="O67" s="94">
        <f>IF(H67=0,"",'Ark1'!U1573)</f>
        <v>61.282622533418191</v>
      </c>
      <c r="P67" s="50">
        <f>IF(H67=0,"",'Ark1'!W1573)</f>
        <v>84.108147676639177</v>
      </c>
      <c r="Q67" s="110"/>
      <c r="R67" s="50">
        <f>IF(H67=0,"",'Ark1'!X1573)</f>
        <v>9.7471984487889625</v>
      </c>
      <c r="S67" s="50">
        <f>IF(H67=0,"",'Ark1'!Y1573)</f>
        <v>2.3775573313559306</v>
      </c>
      <c r="T67" s="50">
        <f>IF(H67=0,"",'Ark1'!Z1573)</f>
        <v>-17.120024897669776</v>
      </c>
      <c r="U67" s="85"/>
      <c r="V67" s="14">
        <f t="shared" si="3"/>
        <v>52.366666666666667</v>
      </c>
      <c r="W67" s="11">
        <f>IF(H67=0,"",'Ark1'!T1573)</f>
        <v>2.3520050922978997</v>
      </c>
      <c r="X67" s="50">
        <f>IF(H67=0,"",'Ark1'!V1573)</f>
        <v>91.124753712501786</v>
      </c>
      <c r="Y67" s="37"/>
      <c r="Z67" s="11"/>
      <c r="AA67" s="11"/>
      <c r="AB67" s="50"/>
      <c r="AC67" s="4"/>
      <c r="AD67"/>
      <c r="AE67"/>
      <c r="AF67"/>
      <c r="AG67"/>
      <c r="AH67"/>
      <c r="AI67"/>
      <c r="AJ67"/>
    </row>
    <row r="68" spans="1:39" ht="15.6">
      <c r="A68" s="37"/>
      <c r="B68" s="2">
        <f>+'Ark1'!C1585</f>
        <v>2024</v>
      </c>
      <c r="C68" s="2">
        <f>+'Ark1'!J1585</f>
        <v>111</v>
      </c>
      <c r="D68" s="334" t="str">
        <f>VLOOKUP(C68,RNR!$A$1:$B$27,2)</f>
        <v>Forus</v>
      </c>
      <c r="E68" s="2">
        <f>+'Ark1'!D1585</f>
        <v>4</v>
      </c>
      <c r="F68" s="2" t="s">
        <v>499</v>
      </c>
      <c r="G68" s="3">
        <f>+'Ark1'!Q1585</f>
        <v>8</v>
      </c>
      <c r="H68" s="14">
        <f>+'Ark1'!R1585</f>
        <v>165</v>
      </c>
      <c r="I68" s="3">
        <f>IF(H68=0,"",'Ark1'!S1585)</f>
        <v>165</v>
      </c>
      <c r="J68" s="85"/>
      <c r="K68" s="50">
        <f>IF(G68=0,"",100*H68/Måned!$G13)</f>
        <v>5.0957381099444099</v>
      </c>
      <c r="L68" s="85"/>
      <c r="M68" s="50">
        <f>+IF(H68=0,"",'Ark1'!AA1585)</f>
        <v>5.0957381099444099</v>
      </c>
      <c r="N68" s="50">
        <f>+IF(I68=0,"",'Ark1'!AB1585)</f>
        <v>5.0328810541825879</v>
      </c>
      <c r="O68" s="94">
        <f>IF(H68=0,"",'Ark1'!U1585)</f>
        <v>61.787878787878803</v>
      </c>
      <c r="P68" s="50">
        <f>IF(H68=0,"",'Ark1'!W1585)</f>
        <v>82.204242424242494</v>
      </c>
      <c r="Q68" s="110"/>
      <c r="R68" s="50">
        <f>IF(H68=0,"",'Ark1'!X1585)</f>
        <v>9.1278285878460981</v>
      </c>
      <c r="S68" s="50">
        <f>IF(H68=0,"",'Ark1'!Y1585)</f>
        <v>1.8083572950385971</v>
      </c>
      <c r="T68" s="50">
        <f>IF(H68=0,"",'Ark1'!Z1585)</f>
        <v>-40.232444172667222</v>
      </c>
      <c r="U68" s="85"/>
      <c r="V68" s="14">
        <f t="shared" si="3"/>
        <v>20.625</v>
      </c>
      <c r="W68" s="11">
        <f>IF(H68=0,"",'Ark1'!T1585)</f>
        <v>1.1878787878787878</v>
      </c>
      <c r="X68" s="50">
        <f>IF(H68=0,"",'Ark1'!V1585)</f>
        <v>89.062017794412142</v>
      </c>
      <c r="Y68" s="37"/>
      <c r="Z68" s="11"/>
      <c r="AA68" s="11"/>
      <c r="AB68" s="50"/>
      <c r="AC68" s="4"/>
      <c r="AD68"/>
      <c r="AE68"/>
      <c r="AF68"/>
      <c r="AG68"/>
      <c r="AH68"/>
      <c r="AI68"/>
      <c r="AJ68"/>
    </row>
    <row r="69" spans="1:39" ht="15.6">
      <c r="A69" s="37"/>
      <c r="B69" s="2">
        <f>+'Ark1'!C1597</f>
        <v>2024</v>
      </c>
      <c r="C69" s="2">
        <f>+'Ark1'!J1597</f>
        <v>116</v>
      </c>
      <c r="D69" s="334" t="str">
        <f>VLOOKUP(C69,RNR!$A$1:$B$27,2)</f>
        <v>Sandeid</v>
      </c>
      <c r="E69" s="2">
        <f>+'Ark1'!D1597</f>
        <v>4</v>
      </c>
      <c r="F69" s="2" t="s">
        <v>499</v>
      </c>
      <c r="G69" s="3">
        <f>+'Ark1'!Q1597</f>
        <v>4</v>
      </c>
      <c r="H69" s="14">
        <f>+'Ark1'!R1597</f>
        <v>277</v>
      </c>
      <c r="I69" s="3">
        <f>IF(H69=0,"",'Ark1'!S1597)</f>
        <v>277</v>
      </c>
      <c r="J69" s="85"/>
      <c r="K69" s="50">
        <f>IF(G69=0,"",100*H69/Måned!$G13)</f>
        <v>8.554663372452131</v>
      </c>
      <c r="L69" s="85"/>
      <c r="M69" s="50">
        <f>+IF(H69=0,"",'Ark1'!AA1597)</f>
        <v>8.5546633724521293</v>
      </c>
      <c r="N69" s="50">
        <f>+IF(I69=0,"",'Ark1'!AB1597)</f>
        <v>8.6360865256137469</v>
      </c>
      <c r="O69" s="94">
        <f>IF(H69=0,"",'Ark1'!U1597)</f>
        <v>60.101083032490983</v>
      </c>
      <c r="P69" s="50">
        <f>IF(H69=0,"",'Ark1'!W1597)</f>
        <v>84.023104693140766</v>
      </c>
      <c r="Q69" s="110"/>
      <c r="R69" s="50">
        <f>IF(H69=0,"",'Ark1'!X1597)</f>
        <v>7.8987848377601857</v>
      </c>
      <c r="S69" s="50">
        <f>IF(H69=0,"",'Ark1'!Y1597)</f>
        <v>2.2442623795992742</v>
      </c>
      <c r="T69" s="50">
        <f>IF(H69=0,"",'Ark1'!Z1597)</f>
        <v>-42.256479436812405</v>
      </c>
      <c r="U69" s="85"/>
      <c r="V69" s="14">
        <f t="shared" si="3"/>
        <v>69.25</v>
      </c>
      <c r="W69" s="11">
        <f>IF(H69=0,"",'Ark1'!T1597)</f>
        <v>4.8303249097472927</v>
      </c>
      <c r="X69" s="50">
        <f>IF(H69=0,"",'Ark1'!V1597)</f>
        <v>91.032616135580483</v>
      </c>
      <c r="Y69" s="37"/>
      <c r="Z69" s="11"/>
      <c r="AA69" s="11"/>
      <c r="AB69" s="50"/>
      <c r="AC69" s="4"/>
      <c r="AD69"/>
      <c r="AE69"/>
      <c r="AF69"/>
      <c r="AG69"/>
      <c r="AH69"/>
      <c r="AI69"/>
      <c r="AJ69"/>
    </row>
    <row r="70" spans="1:39" ht="15.6">
      <c r="A70" s="37"/>
      <c r="B70" s="2">
        <f>+'Ark1'!C1609</f>
        <v>2024</v>
      </c>
      <c r="C70" s="2">
        <f>+'Ark1'!J1609</f>
        <v>117</v>
      </c>
      <c r="D70" s="334" t="str">
        <f>VLOOKUP(C70,RNR!$A$1:$B$27,2)</f>
        <v>Jæren</v>
      </c>
      <c r="E70" s="2">
        <f>+'Ark1'!D1609</f>
        <v>4</v>
      </c>
      <c r="F70" s="2" t="s">
        <v>499</v>
      </c>
      <c r="G70" s="3">
        <f>+'Ark1'!Q1609</f>
        <v>1</v>
      </c>
      <c r="H70" s="14">
        <f>+'Ark1'!R1609</f>
        <v>70</v>
      </c>
      <c r="I70" s="3">
        <f>IF(H70=0,"",'Ark1'!S1609)</f>
        <v>70</v>
      </c>
      <c r="J70" s="85"/>
      <c r="K70" s="50">
        <f>IF(G70=0,"",100*H70/Måned!$G13)</f>
        <v>2.1618282890673255</v>
      </c>
      <c r="L70" s="85"/>
      <c r="M70" s="50">
        <f>+IF(H70=0,"",'Ark1'!AA1609)</f>
        <v>2.161828289067325</v>
      </c>
      <c r="N70" s="50">
        <f>+IF(I70=0,"",'Ark1'!AB1609)</f>
        <v>2.1737525217837188</v>
      </c>
      <c r="O70" s="94">
        <f>IF(H70=0,"",'Ark1'!U1609)</f>
        <v>61.785714285714306</v>
      </c>
      <c r="P70" s="50">
        <f>IF(H70=0,"",'Ark1'!W1609)</f>
        <v>83.689999999999984</v>
      </c>
      <c r="Q70" s="110"/>
      <c r="R70" s="50">
        <f>IF(H70=0,"",'Ark1'!X1609)</f>
        <v>9.2582496031533594</v>
      </c>
      <c r="S70" s="50">
        <f>IF(H70=0,"",'Ark1'!Y1609)</f>
        <v>1.9920761398448437</v>
      </c>
      <c r="T70" s="50">
        <f>IF(H70=0,"",'Ark1'!Z1609)</f>
        <v>-59.879025738609293</v>
      </c>
      <c r="U70" s="85"/>
      <c r="V70" s="14">
        <f t="shared" si="3"/>
        <v>70</v>
      </c>
      <c r="W70" s="11">
        <f>IF(H70=0,"",'Ark1'!T1609)</f>
        <v>1.3571428571428577</v>
      </c>
      <c r="X70" s="50">
        <f>IF(H70=0,"",'Ark1'!V1609)</f>
        <v>90.671722643553622</v>
      </c>
      <c r="Y70" s="37"/>
      <c r="Z70" s="11"/>
      <c r="AA70" s="11"/>
      <c r="AB70" s="50"/>
      <c r="AC70" s="4"/>
      <c r="AD70"/>
      <c r="AE70"/>
      <c r="AF70"/>
      <c r="AG70"/>
      <c r="AH70"/>
      <c r="AI70"/>
      <c r="AJ70"/>
    </row>
    <row r="71" spans="1:39" ht="15.6">
      <c r="A71" s="37"/>
      <c r="B71" s="2">
        <f>+'Ark1'!C1621</f>
        <v>2024</v>
      </c>
      <c r="C71" s="2">
        <f>+'Ark1'!J1621</f>
        <v>121</v>
      </c>
      <c r="D71" s="334" t="str">
        <f>VLOOKUP(C71,RNR!$A$1:$B$27,2)</f>
        <v>Steinkjer</v>
      </c>
      <c r="E71" s="2">
        <f>+'Ark1'!D1621</f>
        <v>4</v>
      </c>
      <c r="F71" s="2" t="s">
        <v>499</v>
      </c>
      <c r="G71" s="3">
        <f>+'Ark1'!Q1621</f>
        <v>15</v>
      </c>
      <c r="H71" s="14">
        <f>+'Ark1'!R1621</f>
        <v>677</v>
      </c>
      <c r="I71" s="3">
        <f>IF(H71=0,"",'Ark1'!S1621)</f>
        <v>677</v>
      </c>
      <c r="J71" s="85"/>
      <c r="K71" s="50">
        <f>IF(G71=0,"",100*H71/Måned!$G13)</f>
        <v>20.907967881408275</v>
      </c>
      <c r="L71" s="85"/>
      <c r="M71" s="50">
        <f>+IF(H71=0,"",'Ark1'!AA1621)</f>
        <v>20.907967881408275</v>
      </c>
      <c r="N71" s="50">
        <f>+IF(I71=0,"",'Ark1'!AB1621)</f>
        <v>20.948699024904105</v>
      </c>
      <c r="O71" s="94">
        <f>IF(H71=0,"",'Ark1'!U1621)</f>
        <v>60.878877400295423</v>
      </c>
      <c r="P71" s="50">
        <f>IF(H71=0,"",'Ark1'!W1621)</f>
        <v>83.393057607090142</v>
      </c>
      <c r="Q71" s="110"/>
      <c r="R71" s="50">
        <f>IF(H71=0,"",'Ark1'!X1621)</f>
        <v>10.807616533788963</v>
      </c>
      <c r="S71" s="50">
        <f>IF(H71=0,"",'Ark1'!Y1621)</f>
        <v>2.0768357176163881</v>
      </c>
      <c r="T71" s="50">
        <f>IF(H71=0,"",'Ark1'!Z1621)</f>
        <v>-24.764038674753351</v>
      </c>
      <c r="U71" s="85"/>
      <c r="V71" s="14">
        <f t="shared" si="3"/>
        <v>45.133333333333333</v>
      </c>
      <c r="W71" s="11">
        <f>IF(H71=0,"",'Ark1'!T1621)</f>
        <v>3.0841949778434259</v>
      </c>
      <c r="X71" s="50">
        <f>IF(H71=0,"",'Ark1'!V1621)</f>
        <v>90.350008241701062</v>
      </c>
      <c r="Y71" s="37"/>
      <c r="Z71" s="11"/>
      <c r="AA71" s="11"/>
      <c r="AB71" s="50"/>
      <c r="AC71" s="4"/>
      <c r="AD71"/>
      <c r="AE71"/>
      <c r="AF71"/>
      <c r="AG71"/>
      <c r="AH71"/>
      <c r="AI71"/>
      <c r="AJ71"/>
    </row>
    <row r="72" spans="1:39" ht="15.6">
      <c r="A72" s="37"/>
      <c r="B72" s="2">
        <f>+'Ark1'!C1633</f>
        <v>2024</v>
      </c>
      <c r="C72" s="2">
        <f>+'Ark1'!J1633</f>
        <v>134</v>
      </c>
      <c r="D72" s="334" t="str">
        <f>VLOOKUP(C72,RNR!$A$1:$B$27,2)</f>
        <v>Førde</v>
      </c>
      <c r="E72" s="2">
        <f>+'Ark1'!D1633</f>
        <v>4</v>
      </c>
      <c r="F72" s="2" t="s">
        <v>499</v>
      </c>
      <c r="G72" s="3">
        <f>+'Ark1'!Q1633</f>
        <v>1</v>
      </c>
      <c r="H72" s="14">
        <f>+'Ark1'!R1633</f>
        <v>3</v>
      </c>
      <c r="I72" s="3">
        <f>IF(H72=0,"",'Ark1'!S1633)</f>
        <v>3</v>
      </c>
      <c r="J72" s="85"/>
      <c r="K72" s="50">
        <f>IF(G72=0,"",100*H72/Måned!$G13)</f>
        <v>9.2649783817171094E-2</v>
      </c>
      <c r="L72" s="85"/>
      <c r="M72" s="50">
        <f>+IF(H72=0,"",'Ark1'!AA1633)</f>
        <v>9.2649783817171108E-2</v>
      </c>
      <c r="N72" s="50">
        <f>+IF(I72=0,"",'Ark1'!AB1633)</f>
        <v>9.491591333190097E-2</v>
      </c>
      <c r="O72" s="94">
        <f>IF(H72=0,"",'Ark1'!U1633)</f>
        <v>57.66666666666665</v>
      </c>
      <c r="P72" s="50">
        <f>IF(H72=0,"",'Ark1'!W1633)</f>
        <v>85.266666666666637</v>
      </c>
      <c r="Q72" s="110"/>
      <c r="R72" s="50">
        <f>IF(H72=0,"",'Ark1'!X1633)</f>
        <v>0.82596744622470797</v>
      </c>
      <c r="S72" s="50">
        <f>IF(H72=0,"",'Ark1'!Y1633)</f>
        <v>0.94280904158227774</v>
      </c>
      <c r="T72" s="50">
        <f>IF(H72=0,"",'Ark1'!Z1633)</f>
        <v>45.658411642906891</v>
      </c>
      <c r="U72" s="85"/>
      <c r="V72" s="14">
        <f t="shared" si="3"/>
        <v>3</v>
      </c>
      <c r="W72" s="11">
        <f>IF(H72=0,"",'Ark1'!T1633)</f>
        <v>14</v>
      </c>
      <c r="X72" s="50">
        <f>IF(H72=0,"",'Ark1'!V1633)</f>
        <v>92.379920548934621</v>
      </c>
      <c r="Y72" s="37"/>
      <c r="Z72" s="11"/>
      <c r="AA72" s="11"/>
      <c r="AB72" s="50"/>
      <c r="AC72" s="4"/>
      <c r="AD72"/>
      <c r="AE72"/>
      <c r="AF72"/>
      <c r="AG72"/>
      <c r="AH72"/>
      <c r="AI72"/>
      <c r="AJ72"/>
    </row>
    <row r="73" spans="1:39" ht="15.6">
      <c r="A73" s="37"/>
      <c r="B73" s="2">
        <f>+'Ark1'!C1645</f>
        <v>2024</v>
      </c>
      <c r="C73" s="2">
        <f>+'Ark1'!J1645</f>
        <v>141</v>
      </c>
      <c r="D73" s="334" t="str">
        <f>VLOOKUP(C73,RNR!$A$1:$B$27,2)</f>
        <v>Ølen</v>
      </c>
      <c r="E73" s="2">
        <f>+'Ark1'!D1645</f>
        <v>4</v>
      </c>
      <c r="F73" s="2" t="s">
        <v>499</v>
      </c>
      <c r="G73" s="3">
        <f>+'Ark1'!Q1645</f>
        <v>0</v>
      </c>
      <c r="H73" s="14">
        <f>+'Ark1'!R1645</f>
        <v>0</v>
      </c>
      <c r="I73" s="3" t="str">
        <f>IF(H73=0,"",'Ark1'!S1645)</f>
        <v/>
      </c>
      <c r="J73" s="85"/>
      <c r="K73" s="50" t="str">
        <f>IF(G73=0,"",100*H73/Måned!$G13)</f>
        <v/>
      </c>
      <c r="L73" s="85"/>
      <c r="M73" s="50" t="str">
        <f>+IF(H73=0,"",'Ark1'!AA1645)</f>
        <v/>
      </c>
      <c r="N73" s="50">
        <f>+IF(I73=0,"",'Ark1'!AB1645)</f>
        <v>0</v>
      </c>
      <c r="O73" s="94" t="str">
        <f>IF(H73=0,"",'Ark1'!U1645)</f>
        <v/>
      </c>
      <c r="P73" s="50" t="str">
        <f>IF(H73=0,"",'Ark1'!W1645)</f>
        <v/>
      </c>
      <c r="Q73" s="110"/>
      <c r="R73" s="50" t="str">
        <f>IF(H73=0,"",'Ark1'!X1645)</f>
        <v/>
      </c>
      <c r="S73" s="50" t="str">
        <f>IF(H73=0,"",'Ark1'!Y1645)</f>
        <v/>
      </c>
      <c r="T73" s="50" t="str">
        <f>IF(H73=0,"",'Ark1'!Z1645)</f>
        <v/>
      </c>
      <c r="U73" s="85"/>
      <c r="V73" s="14" t="str">
        <f t="shared" si="3"/>
        <v/>
      </c>
      <c r="W73" s="11" t="str">
        <f>IF(H73=0,"",'Ark1'!T1645)</f>
        <v/>
      </c>
      <c r="X73" s="50" t="str">
        <f>IF(H73=0,"",'Ark1'!V1645)</f>
        <v/>
      </c>
      <c r="Y73" s="37"/>
      <c r="Z73" s="11"/>
      <c r="AA73" s="11"/>
      <c r="AB73" s="50"/>
      <c r="AC73" s="4"/>
      <c r="AD73"/>
      <c r="AE73"/>
      <c r="AF73"/>
      <c r="AG73"/>
      <c r="AH73"/>
      <c r="AI73"/>
      <c r="AJ73"/>
    </row>
    <row r="74" spans="1:39" ht="15.6">
      <c r="A74" s="37"/>
      <c r="B74" s="2">
        <f>+'Ark1'!C1657</f>
        <v>2024</v>
      </c>
      <c r="C74" s="2">
        <f>+'Ark1'!J1657</f>
        <v>143</v>
      </c>
      <c r="D74" s="334" t="str">
        <f>VLOOKUP(C74,RNR!$A$1:$B$27,2)</f>
        <v>Nordfjord</v>
      </c>
      <c r="E74" s="2">
        <f>+'Ark1'!D1657</f>
        <v>4</v>
      </c>
      <c r="F74" s="2" t="s">
        <v>499</v>
      </c>
      <c r="G74" s="3">
        <f>+'Ark1'!Q1657</f>
        <v>0</v>
      </c>
      <c r="H74" s="14">
        <f>+'Ark1'!R1657</f>
        <v>0</v>
      </c>
      <c r="I74" s="3" t="str">
        <f>IF(H74=0,"",'Ark1'!S1657)</f>
        <v/>
      </c>
      <c r="J74" s="85"/>
      <c r="K74" s="50" t="str">
        <f>IF(G74=0,"",100*H74/Måned!$G13)</f>
        <v/>
      </c>
      <c r="L74" s="85"/>
      <c r="M74" s="50" t="str">
        <f>+IF(H74=0,"",'Ark1'!AA1657)</f>
        <v/>
      </c>
      <c r="N74" s="50">
        <f>+IF(I74=0,"",'Ark1'!AB1657)</f>
        <v>0</v>
      </c>
      <c r="O74" s="94" t="str">
        <f>IF(H74=0,"",'Ark1'!U1657)</f>
        <v/>
      </c>
      <c r="P74" s="50" t="str">
        <f>IF(H74=0,"",'Ark1'!W1657)</f>
        <v/>
      </c>
      <c r="Q74" s="110"/>
      <c r="R74" s="50" t="str">
        <f>IF(H74=0,"",'Ark1'!X1657)</f>
        <v/>
      </c>
      <c r="S74" s="50" t="str">
        <f>IF(H74=0,"",'Ark1'!Y1657)</f>
        <v/>
      </c>
      <c r="T74" s="50" t="str">
        <f>IF(H74=0,"",'Ark1'!Z1657)</f>
        <v/>
      </c>
      <c r="U74" s="85"/>
      <c r="V74" s="14" t="str">
        <f t="shared" si="3"/>
        <v/>
      </c>
      <c r="W74" s="11" t="str">
        <f>IF(H74=0,"",'Ark1'!T1657)</f>
        <v/>
      </c>
      <c r="X74" s="50" t="str">
        <f>IF(H74=0,"",'Ark1'!V1657)</f>
        <v/>
      </c>
      <c r="Y74" s="37"/>
      <c r="Z74" s="11"/>
      <c r="AA74" s="11"/>
      <c r="AB74" s="50"/>
      <c r="AC74" s="4"/>
      <c r="AD74"/>
      <c r="AE74"/>
      <c r="AF74"/>
      <c r="AG74"/>
      <c r="AH74"/>
      <c r="AI74"/>
      <c r="AJ74"/>
    </row>
    <row r="75" spans="1:39" ht="15.6">
      <c r="A75" s="37"/>
      <c r="B75" s="2">
        <f>+'Ark1'!C1669</f>
        <v>2024</v>
      </c>
      <c r="C75" s="2">
        <f>+'Ark1'!J1669</f>
        <v>147</v>
      </c>
      <c r="D75" s="334" t="str">
        <f>VLOOKUP(C75,RNR!$A$1:$B$27,2)</f>
        <v>Midt-Norge</v>
      </c>
      <c r="E75" s="2">
        <f>+'Ark1'!D1669</f>
        <v>4</v>
      </c>
      <c r="F75" s="2" t="s">
        <v>499</v>
      </c>
      <c r="G75" s="3">
        <f>+'Ark1'!Q1669</f>
        <v>0</v>
      </c>
      <c r="H75" s="14">
        <f>+'Ark1'!R1669</f>
        <v>0</v>
      </c>
      <c r="I75" s="3" t="str">
        <f>IF(H75=0,"",'Ark1'!S1669)</f>
        <v/>
      </c>
      <c r="J75" s="85"/>
      <c r="K75" s="50" t="str">
        <f>IF(G75=0,"",100*H75/Måned!$G13)</f>
        <v/>
      </c>
      <c r="L75" s="85"/>
      <c r="M75" s="50" t="str">
        <f>+IF(H75=0,"",'Ark1'!AA1669)</f>
        <v/>
      </c>
      <c r="N75" s="50">
        <f>+IF(I75=0,"",'Ark1'!AB1669)</f>
        <v>0</v>
      </c>
      <c r="O75" s="94" t="str">
        <f>IF(H75=0,"",'Ark1'!U1669)</f>
        <v/>
      </c>
      <c r="P75" s="50" t="str">
        <f>IF(H75=0,"",'Ark1'!W1669)</f>
        <v/>
      </c>
      <c r="Q75" s="110"/>
      <c r="R75" s="50" t="str">
        <f>IF(H75=0,"",'Ark1'!X1669)</f>
        <v/>
      </c>
      <c r="S75" s="50" t="str">
        <f>IF(H75=0,"",'Ark1'!Y1669)</f>
        <v/>
      </c>
      <c r="T75" s="50" t="str">
        <f>IF(H75=0,"",'Ark1'!Z1669)</f>
        <v/>
      </c>
      <c r="U75" s="85"/>
      <c r="V75" s="14" t="str">
        <f t="shared" si="3"/>
        <v/>
      </c>
      <c r="W75" s="11" t="str">
        <f>IF(H75=0,"",'Ark1'!T1669)</f>
        <v/>
      </c>
      <c r="X75" s="50" t="str">
        <f>IF(H75=0,"",'Ark1'!V1669)</f>
        <v/>
      </c>
      <c r="Y75" s="37"/>
      <c r="Z75" s="11"/>
      <c r="AA75" s="11"/>
      <c r="AB75" s="50"/>
      <c r="AC75" s="4"/>
      <c r="AD75"/>
      <c r="AE75"/>
      <c r="AF75"/>
      <c r="AG75"/>
      <c r="AH75"/>
      <c r="AI75"/>
      <c r="AJ75"/>
    </row>
    <row r="76" spans="1:39" ht="15.6">
      <c r="A76" s="37"/>
      <c r="B76" s="2">
        <f>+'Ark1'!C1681</f>
        <v>2024</v>
      </c>
      <c r="C76" s="2">
        <f>+'Ark1'!J1681</f>
        <v>155</v>
      </c>
      <c r="D76" s="334" t="str">
        <f>VLOOKUP(C76,RNR!$A$1:$B$27,2)</f>
        <v>Målselv</v>
      </c>
      <c r="E76" s="2">
        <f>+'Ark1'!D1681</f>
        <v>4</v>
      </c>
      <c r="F76" s="2" t="s">
        <v>499</v>
      </c>
      <c r="G76" s="3">
        <f>+'Ark1'!Q1681</f>
        <v>0</v>
      </c>
      <c r="H76" s="14">
        <f>+'Ark1'!R1681</f>
        <v>0</v>
      </c>
      <c r="I76" s="3" t="str">
        <f>IF(H76=0,"",'Ark1'!S1681)</f>
        <v/>
      </c>
      <c r="J76" s="85"/>
      <c r="K76" s="50" t="str">
        <f>IF(G76=0,"",100*H76/Måned!$G13)</f>
        <v/>
      </c>
      <c r="L76" s="85"/>
      <c r="M76" s="50" t="str">
        <f>+IF(H76=0,"",'Ark1'!AA1681)</f>
        <v/>
      </c>
      <c r="N76" s="50">
        <f>+IF(I76=0,"",'Ark1'!AB1681)</f>
        <v>0</v>
      </c>
      <c r="O76" s="94" t="str">
        <f>IF(H76=0,"",'Ark1'!U1681)</f>
        <v/>
      </c>
      <c r="P76" s="50" t="str">
        <f>IF(H76=0,"",'Ark1'!W1681)</f>
        <v/>
      </c>
      <c r="Q76" s="110"/>
      <c r="R76" s="50" t="str">
        <f>IF(H76=0,"",'Ark1'!X1681)</f>
        <v/>
      </c>
      <c r="S76" s="50" t="str">
        <f>IF(H76=0,"",'Ark1'!Y1681)</f>
        <v/>
      </c>
      <c r="T76" s="50" t="str">
        <f>IF(H76=0,"",'Ark1'!Z1681)</f>
        <v/>
      </c>
      <c r="U76" s="85"/>
      <c r="V76" s="14" t="str">
        <f t="shared" si="3"/>
        <v/>
      </c>
      <c r="W76" s="11" t="str">
        <f>IF(H76=0,"",'Ark1'!T1681)</f>
        <v/>
      </c>
      <c r="X76" s="50" t="str">
        <f>IF(H76=0,"",'Ark1'!V1681)</f>
        <v/>
      </c>
      <c r="Y76" s="37"/>
      <c r="Z76" s="78"/>
      <c r="AB76" s="50"/>
      <c r="AC76" s="4"/>
      <c r="AK76" s="29"/>
      <c r="AL76" s="11"/>
      <c r="AM76" s="11"/>
    </row>
    <row r="77" spans="1:39" ht="15.6">
      <c r="A77" s="37"/>
      <c r="B77" s="2">
        <f>+'Ark1'!C1693</f>
        <v>2024</v>
      </c>
      <c r="C77" s="2">
        <f>+'Ark1'!J1693</f>
        <v>160</v>
      </c>
      <c r="D77" s="334" t="str">
        <f>VLOOKUP(C77,RNR!$A$1:$B$27,2)</f>
        <v>Oslo</v>
      </c>
      <c r="E77" s="2">
        <f>+'Ark1'!D1693</f>
        <v>4</v>
      </c>
      <c r="F77" s="2" t="s">
        <v>499</v>
      </c>
      <c r="G77" s="3">
        <f>+'Ark1'!Q1693</f>
        <v>3</v>
      </c>
      <c r="H77" s="14">
        <f>+'Ark1'!R1693</f>
        <v>108</v>
      </c>
      <c r="I77" s="3">
        <f>IF(H77=0,"",'Ark1'!S1693)</f>
        <v>108</v>
      </c>
      <c r="J77" s="85"/>
      <c r="K77" s="50">
        <f>IF(G77=0,"",100*H77/Måned!$G13)</f>
        <v>3.3353922174181592</v>
      </c>
      <c r="L77" s="85"/>
      <c r="M77" s="50">
        <f>+IF(H77=0,"",'Ark1'!AA1693)</f>
        <v>3.3353922174181592</v>
      </c>
      <c r="N77" s="50">
        <f>+IF(I77=0,"",'Ark1'!AB1693)</f>
        <v>3.1693677628007499</v>
      </c>
      <c r="O77" s="94">
        <f>IF(H77=0,"",'Ark1'!U1693)</f>
        <v>61.703703703703702</v>
      </c>
      <c r="P77" s="50">
        <f>IF(H77=0,"",'Ark1'!W1693)</f>
        <v>79.087962962962891</v>
      </c>
      <c r="Q77" s="110"/>
      <c r="R77" s="50">
        <f>IF(H77=0,"",'Ark1'!X1693)</f>
        <v>6.9664369658119103</v>
      </c>
      <c r="S77" s="50">
        <f>IF(H77=0,"",'Ark1'!Y1693)</f>
        <v>2.0424171376240849</v>
      </c>
      <c r="T77" s="50">
        <f>IF(H77=0,"",'Ark1'!Z1693)</f>
        <v>6.2482634880750565</v>
      </c>
      <c r="U77" s="85"/>
      <c r="V77" s="14">
        <f t="shared" si="3"/>
        <v>36</v>
      </c>
      <c r="W77" s="11">
        <f>IF(H77=0,"",'Ark1'!T1693)</f>
        <v>1.3981481481481479</v>
      </c>
      <c r="X77" s="50">
        <f>IF(H77=0,"",'Ark1'!V1693)</f>
        <v>85.685767023795179</v>
      </c>
      <c r="Y77" s="37"/>
      <c r="Z77" s="78"/>
      <c r="AB77" s="50"/>
      <c r="AC77" s="4"/>
      <c r="AK77" s="29"/>
      <c r="AL77" s="11"/>
      <c r="AM77" s="11"/>
    </row>
    <row r="78" spans="1:39" ht="15.6">
      <c r="A78" s="37"/>
      <c r="B78" s="2">
        <f>+'Ark1'!C1705</f>
        <v>2024</v>
      </c>
      <c r="C78" s="2">
        <f>+'Ark1'!J1705</f>
        <v>171</v>
      </c>
      <c r="D78" s="334" t="str">
        <f>VLOOKUP(C78,RNR!$A$1:$B$27,2)</f>
        <v>Prima</v>
      </c>
      <c r="E78" s="2">
        <f>+'Ark1'!D1705</f>
        <v>4</v>
      </c>
      <c r="F78" s="2" t="s">
        <v>499</v>
      </c>
      <c r="G78" s="3">
        <f>+'Ark1'!Q1705</f>
        <v>5</v>
      </c>
      <c r="H78" s="14">
        <f>+'Ark1'!R1705</f>
        <v>11</v>
      </c>
      <c r="I78" s="3">
        <f>IF(H78=0,"",'Ark1'!S1705)</f>
        <v>11</v>
      </c>
      <c r="J78" s="85"/>
      <c r="K78" s="50">
        <f>IF(G78=0,"",100*H78/Måned!$G13)</f>
        <v>0.33971587399629399</v>
      </c>
      <c r="L78" s="85"/>
      <c r="M78" s="50">
        <f>+IF(H78=0,"",'Ark1'!AA1705)</f>
        <v>0.33971587399629399</v>
      </c>
      <c r="N78" s="50">
        <f>+IF(I78=0,"",'Ark1'!AB1705)</f>
        <v>0.37751153332242393</v>
      </c>
      <c r="O78" s="94">
        <f>IF(H78=0,"",'Ark1'!U1705)</f>
        <v>61.181818181818173</v>
      </c>
      <c r="P78" s="50">
        <f>IF(H78=0,"",'Ark1'!W1705)</f>
        <v>92.490909090909085</v>
      </c>
      <c r="Q78" s="110"/>
      <c r="R78" s="50">
        <f>IF(H78=0,"",'Ark1'!X1705)</f>
        <v>16.65944747230969</v>
      </c>
      <c r="S78" s="50">
        <f>IF(H78=0,"",'Ark1'!Y1705)</f>
        <v>1.6414063713880909</v>
      </c>
      <c r="T78" s="50">
        <f>IF(H78=0,"",'Ark1'!Z1705)</f>
        <v>-44.875146583011599</v>
      </c>
      <c r="U78" s="85"/>
      <c r="V78" s="14">
        <f t="shared" si="3"/>
        <v>2.2000000000000002</v>
      </c>
      <c r="W78" s="11">
        <f>IF(H78=0,"",'Ark1'!T1705)</f>
        <v>2.5454545454545454</v>
      </c>
      <c r="X78" s="50">
        <f>IF(H78=0,"",'Ark1'!V1705)</f>
        <v>100.20683541810304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+'Ark1'!C1729</f>
        <v>2024</v>
      </c>
      <c r="C79" s="2">
        <f>+'Ark1'!J1729</f>
        <v>181</v>
      </c>
      <c r="D79" s="334" t="str">
        <f>VLOOKUP(C79,RNR!$A$1:$B$27,2)</f>
        <v>Horns</v>
      </c>
      <c r="E79" s="2">
        <f>+'Ark1'!D1729</f>
        <v>4</v>
      </c>
      <c r="F79" s="2" t="s">
        <v>499</v>
      </c>
      <c r="G79" s="3">
        <f>+'Ark1'!Q1729</f>
        <v>0</v>
      </c>
      <c r="H79" s="14">
        <f>+'Ark1'!R1729</f>
        <v>0</v>
      </c>
      <c r="I79" s="3" t="str">
        <f>IF(H79=0,"",'Ark1'!S1729)</f>
        <v/>
      </c>
      <c r="J79" s="85"/>
      <c r="K79" s="50" t="str">
        <f>IF(G79=0,"",100*H79/Måned!$G13)</f>
        <v/>
      </c>
      <c r="L79" s="85"/>
      <c r="M79" s="50" t="str">
        <f>+IF(H79=0,"",'Ark1'!AA1729)</f>
        <v/>
      </c>
      <c r="N79" s="50">
        <f>+IF(I79=0,"",'Ark1'!AB1729)</f>
        <v>0</v>
      </c>
      <c r="O79" s="94" t="str">
        <f>IF(H79=0,"",'Ark1'!U1729)</f>
        <v/>
      </c>
      <c r="P79" s="50" t="str">
        <f>IF(H79=0,"",'Ark1'!W1729)</f>
        <v/>
      </c>
      <c r="Q79" s="110"/>
      <c r="R79" s="50" t="str">
        <f>IF(H79=0,"",'Ark1'!X1729)</f>
        <v/>
      </c>
      <c r="S79" s="50" t="str">
        <f>IF(H79=0,"",'Ark1'!Y1729)</f>
        <v/>
      </c>
      <c r="T79" s="50" t="str">
        <f>IF(H79=0,"",'Ark1'!Z1729)</f>
        <v/>
      </c>
      <c r="U79" s="85"/>
      <c r="V79" s="14" t="str">
        <f t="shared" si="3"/>
        <v/>
      </c>
      <c r="W79" s="11" t="str">
        <f>IF(H79=0,"",'Ark1'!T1729)</f>
        <v/>
      </c>
      <c r="X79" s="50" t="str">
        <f>IF(H79=0,"",'Ark1'!V1729)</f>
        <v/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+'Ark1'!C1741</f>
        <v>2024</v>
      </c>
      <c r="C80" s="2">
        <f>+'Ark1'!J1741</f>
        <v>470</v>
      </c>
      <c r="D80" s="334" t="str">
        <f>VLOOKUP(C80,RNR!$A$1:$B$27,2)</f>
        <v>Jens Eide</v>
      </c>
      <c r="E80" s="2">
        <f>+'Ark1'!D1741</f>
        <v>4</v>
      </c>
      <c r="F80" s="2" t="s">
        <v>499</v>
      </c>
      <c r="G80" s="3">
        <f>+'Ark1'!Q1741</f>
        <v>0</v>
      </c>
      <c r="H80" s="14">
        <f>+'Ark1'!R1741</f>
        <v>0</v>
      </c>
      <c r="I80" s="3" t="str">
        <f>IF(H80=0,"",'Ark1'!S1741)</f>
        <v/>
      </c>
      <c r="J80" s="85"/>
      <c r="K80" s="50" t="str">
        <f>IF(G80=0,"",100*H80/Måned!$G13)</f>
        <v/>
      </c>
      <c r="L80" s="85"/>
      <c r="M80" s="50" t="str">
        <f>+IF(H80=0,"",'Ark1'!AA1741)</f>
        <v/>
      </c>
      <c r="N80" s="50">
        <f>+IF(I80=0,"",'Ark1'!AB1741)</f>
        <v>0</v>
      </c>
      <c r="O80" s="94" t="str">
        <f>IF(H80=0,"",'Ark1'!U1741)</f>
        <v/>
      </c>
      <c r="P80" s="50" t="str">
        <f>IF(H80=0,"",'Ark1'!W1741)</f>
        <v/>
      </c>
      <c r="Q80" s="110"/>
      <c r="R80" s="50" t="str">
        <f>IF(H80=0,"",'Ark1'!X1741)</f>
        <v/>
      </c>
      <c r="S80" s="50" t="str">
        <f>IF(H80=0,"",'Ark1'!Y1741)</f>
        <v/>
      </c>
      <c r="T80" s="50" t="str">
        <f>IF(H80=0,"",'Ark1'!Z1741)</f>
        <v/>
      </c>
      <c r="U80" s="85"/>
      <c r="V80" s="14" t="str">
        <f t="shared" si="3"/>
        <v/>
      </c>
      <c r="W80" s="11" t="str">
        <f>IF(H80=0,"",'Ark1'!T1741)</f>
        <v/>
      </c>
      <c r="X80" s="50" t="str">
        <f>IF(H80=0,"",'Ark1'!V1741)</f>
        <v/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+'Ark1'!C1753</f>
        <v>2024</v>
      </c>
      <c r="C81" s="2">
        <f>+'Ark1'!J1753</f>
        <v>643</v>
      </c>
      <c r="D81" s="334" t="str">
        <f>VLOOKUP(C81,RNR!$A$1:$B$27,2)</f>
        <v>Bjerka</v>
      </c>
      <c r="E81" s="2">
        <f>+'Ark1'!D1753</f>
        <v>4</v>
      </c>
      <c r="F81" s="2" t="s">
        <v>499</v>
      </c>
      <c r="G81" s="3">
        <f>+'Ark1'!Q1753</f>
        <v>2</v>
      </c>
      <c r="H81" s="14">
        <f>+'Ark1'!R1753</f>
        <v>244</v>
      </c>
      <c r="I81" s="3">
        <f>IF(H81=0,"",'Ark1'!S1753)</f>
        <v>244</v>
      </c>
      <c r="J81" s="85"/>
      <c r="K81" s="50">
        <f>IF(G81=0,"",100*H81/Måned!$G13)</f>
        <v>7.5355157504632491</v>
      </c>
      <c r="L81" s="85"/>
      <c r="M81" s="50">
        <f>+IF(H81=0,"",'Ark1'!AA1753)</f>
        <v>7.5355157504632482</v>
      </c>
      <c r="N81" s="50">
        <f>+IF(I81=0,"",'Ark1'!AB1753)</f>
        <v>7.0215512555208308</v>
      </c>
      <c r="O81" s="94">
        <f>IF(H81=0,"",'Ark1'!U1753)</f>
        <v>61.454918032786878</v>
      </c>
      <c r="P81" s="50">
        <f>IF(H81=0,"",'Ark1'!W1753)</f>
        <v>77.554098360655743</v>
      </c>
      <c r="Q81" s="110"/>
      <c r="R81" s="50">
        <f>IF(H81=0,"",'Ark1'!X1753)</f>
        <v>6.7530581723282319</v>
      </c>
      <c r="S81" s="50">
        <f>IF(H81=0,"",'Ark1'!Y1753)</f>
        <v>1.8426905871140629</v>
      </c>
      <c r="T81" s="50">
        <f>IF(H81=0,"",'Ark1'!Z1753)</f>
        <v>-19.059628818433673</v>
      </c>
      <c r="U81" s="85"/>
      <c r="V81" s="14">
        <f t="shared" si="3"/>
        <v>122</v>
      </c>
      <c r="W81" s="11">
        <f>IF(H81=0,"",'Ark1'!T1753)</f>
        <v>1.9508196721311477</v>
      </c>
      <c r="X81" s="50">
        <f>IF(H81=0,"",'Ark1'!V1753)</f>
        <v>84.023941885867487</v>
      </c>
      <c r="Y81" s="37"/>
      <c r="Z81" s="78"/>
      <c r="AB81" s="50"/>
      <c r="AC81" s="4"/>
      <c r="AK81" s="29"/>
      <c r="AL81" s="11"/>
      <c r="AM81" s="11"/>
    </row>
    <row r="82" spans="1:3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+'Ark1'!C1550</f>
        <v>2024</v>
      </c>
      <c r="C83" s="2">
        <f>+'Ark1'!J1550</f>
        <v>103</v>
      </c>
      <c r="D83" s="334" t="str">
        <f>VLOOKUP(C83,RNR!$A$1:$B$27,2)</f>
        <v>Rudshøgda</v>
      </c>
      <c r="E83" s="2">
        <f>+'Ark1'!D1550</f>
        <v>5</v>
      </c>
      <c r="F83" s="2" t="s">
        <v>382</v>
      </c>
      <c r="G83" s="3">
        <f>+'Ark1'!Q1550</f>
        <v>0</v>
      </c>
      <c r="H83" s="14">
        <f>+'Ark1'!R1550</f>
        <v>0</v>
      </c>
      <c r="I83" s="3" t="str">
        <f>IF(H83=0,"",'Ark1'!S1550)</f>
        <v/>
      </c>
      <c r="J83" s="85"/>
      <c r="K83" s="50" t="str">
        <f>IF(G83=0,"",100*H83/Måned!$G14)</f>
        <v/>
      </c>
      <c r="L83" s="85"/>
      <c r="M83" s="50" t="str">
        <f>+IF(H83=0,"",'Ark1'!AA1550)</f>
        <v/>
      </c>
      <c r="N83" s="50">
        <f>+IF(I83=0,"",'Ark1'!AB1550)</f>
        <v>0</v>
      </c>
      <c r="O83" s="94" t="str">
        <f>IF(H83=0,"",'Ark1'!U1550)</f>
        <v/>
      </c>
      <c r="P83" s="50" t="str">
        <f>IF(H83=0,"",'Ark1'!W1550)</f>
        <v/>
      </c>
      <c r="Q83" s="110"/>
      <c r="R83" s="50" t="str">
        <f>IF(H83=0,"",'Ark1'!X1550)</f>
        <v/>
      </c>
      <c r="S83" s="50" t="str">
        <f>IF(H83=0,"",'Ark1'!Y1550)</f>
        <v/>
      </c>
      <c r="T83" s="50" t="str">
        <f>IF(H83=0,"",'Ark1'!Z1550)</f>
        <v/>
      </c>
      <c r="U83" s="85"/>
      <c r="V83" s="14" t="str">
        <f t="shared" ref="V83:V99" si="4">+(IF(H83=0,"",I83/G83))</f>
        <v/>
      </c>
      <c r="W83" s="11" t="str">
        <f>IF(H83=0,"",'Ark1'!T1550)</f>
        <v/>
      </c>
      <c r="X83" s="50" t="str">
        <f>IF(H83=0,"",'Ark1'!V1550)</f>
        <v/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+'Ark1'!C1562</f>
        <v>2024</v>
      </c>
      <c r="C84" s="2">
        <f>+'Ark1'!J1562</f>
        <v>106</v>
      </c>
      <c r="D84" s="334" t="str">
        <f>VLOOKUP(C84,RNR!$A$1:$B$27,2)</f>
        <v>Furuseth</v>
      </c>
      <c r="E84" s="2">
        <f>+'Ark1'!D1562</f>
        <v>5</v>
      </c>
      <c r="F84" s="2" t="s">
        <v>382</v>
      </c>
      <c r="G84" s="3">
        <f>+'Ark1'!Q1562</f>
        <v>3</v>
      </c>
      <c r="H84" s="14">
        <f>+'Ark1'!R1562</f>
        <v>13</v>
      </c>
      <c r="I84" s="3">
        <f>IF(H84=0,"",'Ark1'!S1562)</f>
        <v>13</v>
      </c>
      <c r="J84" s="85"/>
      <c r="K84" s="50">
        <f>IF(G84=0,"",100*H84/Måned!$G14)</f>
        <v>0.64229249011857703</v>
      </c>
      <c r="L84" s="85"/>
      <c r="M84" s="50">
        <f>+IF(H84=0,"",'Ark1'!AA1562)</f>
        <v>0.64229249011857692</v>
      </c>
      <c r="N84" s="50">
        <f>+IF(I84=0,"",'Ark1'!AB1562)</f>
        <v>0.62787797304727599</v>
      </c>
      <c r="O84" s="94">
        <f>IF(H84=0,"",'Ark1'!U1562)</f>
        <v>59.692307692307693</v>
      </c>
      <c r="P84" s="50">
        <f>IF(H84=0,"",'Ark1'!W1562)</f>
        <v>80.900000000000006</v>
      </c>
      <c r="Q84" s="110"/>
      <c r="R84" s="50">
        <f>IF(H84=0,"",'Ark1'!X1562)</f>
        <v>7.3993762730901853</v>
      </c>
      <c r="S84" s="50">
        <f>IF(H84=0,"",'Ark1'!Y1562)</f>
        <v>1.8967427701443675</v>
      </c>
      <c r="T84" s="50">
        <f>IF(H84=0,"",'Ark1'!Z1562)</f>
        <v>-59.796786891784961</v>
      </c>
      <c r="U84" s="85"/>
      <c r="V84" s="14">
        <f t="shared" si="4"/>
        <v>4.333333333333333</v>
      </c>
      <c r="W84" s="11">
        <f>IF(H84=0,"",'Ark1'!T1562)</f>
        <v>5.3846153846153859</v>
      </c>
      <c r="X84" s="50">
        <f>IF(H84=0,"",'Ark1'!V1562)</f>
        <v>87.648970747562274</v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+'Ark1'!C1574</f>
        <v>2024</v>
      </c>
      <c r="C85" s="2">
        <f>+'Ark1'!J1574</f>
        <v>109</v>
      </c>
      <c r="D85" s="334" t="str">
        <f>VLOOKUP(C85,RNR!$A$1:$B$27,2)</f>
        <v>Tønsberg</v>
      </c>
      <c r="E85" s="2">
        <f>+'Ark1'!D1574</f>
        <v>5</v>
      </c>
      <c r="F85" s="2" t="s">
        <v>382</v>
      </c>
      <c r="G85" s="3">
        <f>+'Ark1'!Q1574</f>
        <v>23</v>
      </c>
      <c r="H85" s="14">
        <f>+'Ark1'!R1574</f>
        <v>995</v>
      </c>
      <c r="I85" s="3">
        <f>IF(H85=0,"",'Ark1'!S1574)</f>
        <v>995</v>
      </c>
      <c r="J85" s="85"/>
      <c r="K85" s="50">
        <f>IF(G85=0,"",100*H85/Måned!$G14)</f>
        <v>49.160079051383399</v>
      </c>
      <c r="L85" s="85"/>
      <c r="M85" s="50">
        <f>+IF(H85=0,"",'Ark1'!AA1574)</f>
        <v>49.160079051383399</v>
      </c>
      <c r="N85" s="50">
        <f>+IF(I85=0,"",'Ark1'!AB1574)</f>
        <v>49.325047596816034</v>
      </c>
      <c r="O85" s="94">
        <f>IF(H85=0,"",'Ark1'!U1574)</f>
        <v>61.19396984924623</v>
      </c>
      <c r="P85" s="50">
        <f>IF(H85=0,"",'Ark1'!W1574)</f>
        <v>83.034974874371983</v>
      </c>
      <c r="Q85" s="110"/>
      <c r="R85" s="50">
        <f>IF(H85=0,"",'Ark1'!X1574)</f>
        <v>8.41241621696072</v>
      </c>
      <c r="S85" s="50">
        <f>IF(H85=0,"",'Ark1'!Y1574)</f>
        <v>2.3204495793589706</v>
      </c>
      <c r="T85" s="50">
        <f>IF(H85=0,"",'Ark1'!Z1574)</f>
        <v>-13.979057225161837</v>
      </c>
      <c r="U85" s="85"/>
      <c r="V85" s="14">
        <f t="shared" si="4"/>
        <v>43.260869565217391</v>
      </c>
      <c r="W85" s="11">
        <f>IF(H85=0,"",'Ark1'!T1574)</f>
        <v>2.6402010050251254</v>
      </c>
      <c r="X85" s="50">
        <f>IF(H85=0,"",'Ark1'!V1574)</f>
        <v>89.962052951648815</v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+'Ark1'!C1586</f>
        <v>2024</v>
      </c>
      <c r="C86" s="2">
        <f>+'Ark1'!J1586</f>
        <v>111</v>
      </c>
      <c r="D86" s="334" t="str">
        <f>VLOOKUP(C86,RNR!$A$1:$B$27,2)</f>
        <v>Forus</v>
      </c>
      <c r="E86" s="2">
        <f>+'Ark1'!D1586</f>
        <v>5</v>
      </c>
      <c r="F86" s="2" t="s">
        <v>382</v>
      </c>
      <c r="G86" s="3">
        <f>+'Ark1'!Q1586</f>
        <v>7</v>
      </c>
      <c r="H86" s="14">
        <f>+'Ark1'!R1586</f>
        <v>73</v>
      </c>
      <c r="I86" s="3">
        <f>IF(H86=0,"",'Ark1'!S1586)</f>
        <v>73</v>
      </c>
      <c r="J86" s="85"/>
      <c r="K86" s="50">
        <f>IF(G86=0,"",100*H86/Måned!$G14)</f>
        <v>3.6067193675889326</v>
      </c>
      <c r="L86" s="85"/>
      <c r="M86" s="50">
        <f>+IF(H86=0,"",'Ark1'!AA1586)</f>
        <v>3.6067193675889326</v>
      </c>
      <c r="N86" s="50">
        <f>+IF(I86=0,"",'Ark1'!AB1586)</f>
        <v>3.4112693260386355</v>
      </c>
      <c r="O86" s="94">
        <f>IF(H86=0,"",'Ark1'!U1586)</f>
        <v>61.506849315068493</v>
      </c>
      <c r="P86" s="50">
        <f>IF(H86=0,"",'Ark1'!W1586)</f>
        <v>78.272602739726068</v>
      </c>
      <c r="Q86" s="110"/>
      <c r="R86" s="50">
        <f>IF(H86=0,"",'Ark1'!X1586)</f>
        <v>9.6941340867297825</v>
      </c>
      <c r="S86" s="50">
        <f>IF(H86=0,"",'Ark1'!Y1586)</f>
        <v>1.6143473822090106</v>
      </c>
      <c r="T86" s="50">
        <f>IF(H86=0,"",'Ark1'!Z1586)</f>
        <v>-35.922287078284079</v>
      </c>
      <c r="U86" s="85"/>
      <c r="V86" s="14">
        <f t="shared" si="4"/>
        <v>10.428571428571429</v>
      </c>
      <c r="W86" s="11">
        <f>IF(H86=0,"",'Ark1'!T1586)</f>
        <v>1.3424657534246578</v>
      </c>
      <c r="X86" s="50">
        <f>IF(H86=0,"",'Ark1'!V1586)</f>
        <v>84.802386500244893</v>
      </c>
      <c r="Y86" s="37"/>
      <c r="Z86" s="78"/>
      <c r="AB86" s="50"/>
      <c r="AC86" s="4"/>
      <c r="AK86" s="29"/>
      <c r="AL86" s="11"/>
      <c r="AM86" s="11"/>
    </row>
    <row r="87" spans="1:39" ht="15.6">
      <c r="A87" s="37"/>
      <c r="B87" s="2">
        <f>+'Ark1'!C1598</f>
        <v>2024</v>
      </c>
      <c r="C87" s="2">
        <f>+'Ark1'!J1598</f>
        <v>116</v>
      </c>
      <c r="D87" s="334" t="str">
        <f>VLOOKUP(C87,RNR!$A$1:$B$27,2)</f>
        <v>Sandeid</v>
      </c>
      <c r="E87" s="2">
        <f>+'Ark1'!D1598</f>
        <v>5</v>
      </c>
      <c r="F87" s="2" t="s">
        <v>382</v>
      </c>
      <c r="G87" s="3">
        <f>+'Ark1'!Q1598</f>
        <v>6</v>
      </c>
      <c r="H87" s="14">
        <f>+'Ark1'!R1598</f>
        <v>259</v>
      </c>
      <c r="I87" s="3">
        <f>IF(H87=0,"",'Ark1'!S1598)</f>
        <v>259</v>
      </c>
      <c r="J87" s="85"/>
      <c r="K87" s="50">
        <f>IF(G87=0,"",100*H87/Måned!$G14)</f>
        <v>12.796442687747035</v>
      </c>
      <c r="L87" s="85"/>
      <c r="M87" s="50">
        <f>+IF(H87=0,"",'Ark1'!AA1598)</f>
        <v>12.796442687747035</v>
      </c>
      <c r="N87" s="50">
        <f>+IF(I87=0,"",'Ark1'!AB1598)</f>
        <v>12.374216943570977</v>
      </c>
      <c r="O87" s="94">
        <f>IF(H87=0,"",'Ark1'!U1598)</f>
        <v>60.710424710424704</v>
      </c>
      <c r="P87" s="50">
        <f>IF(H87=0,"",'Ark1'!W1598)</f>
        <v>80.02664092664098</v>
      </c>
      <c r="Q87" s="110"/>
      <c r="R87" s="50">
        <f>IF(H87=0,"",'Ark1'!X1598)</f>
        <v>8.017361994435948</v>
      </c>
      <c r="S87" s="50">
        <f>IF(H87=0,"",'Ark1'!Y1598)</f>
        <v>2.0545475065537904</v>
      </c>
      <c r="T87" s="50">
        <f>IF(H87=0,"",'Ark1'!Z1598)</f>
        <v>-43.769048079271158</v>
      </c>
      <c r="U87" s="85"/>
      <c r="V87" s="14">
        <f t="shared" si="4"/>
        <v>43.166666666666664</v>
      </c>
      <c r="W87" s="11">
        <f>IF(H87=0,"",'Ark1'!T1598)</f>
        <v>3.2741312741312742</v>
      </c>
      <c r="X87" s="50">
        <f>IF(H87=0,"",'Ark1'!V1598)</f>
        <v>86.702752899935987</v>
      </c>
      <c r="Y87" s="37"/>
      <c r="Z87" s="11"/>
      <c r="AA87" s="11"/>
      <c r="AB87" s="50"/>
      <c r="AC87" s="4"/>
      <c r="AD87"/>
      <c r="AE87"/>
      <c r="AF87"/>
      <c r="AG87"/>
      <c r="AH87"/>
      <c r="AI87"/>
      <c r="AJ87"/>
    </row>
    <row r="88" spans="1:39" ht="15.6">
      <c r="A88" s="37"/>
      <c r="B88" s="2">
        <f>+'Ark1'!C1610</f>
        <v>2024</v>
      </c>
      <c r="C88" s="2">
        <f>+'Ark1'!J1610</f>
        <v>117</v>
      </c>
      <c r="D88" s="334" t="str">
        <f>VLOOKUP(C88,RNR!$A$1:$B$27,2)</f>
        <v>Jæren</v>
      </c>
      <c r="E88" s="2">
        <f>+'Ark1'!D1610</f>
        <v>5</v>
      </c>
      <c r="F88" s="2" t="s">
        <v>382</v>
      </c>
      <c r="G88" s="3">
        <f>+'Ark1'!Q1610</f>
        <v>3</v>
      </c>
      <c r="H88" s="14">
        <f>+'Ark1'!R1610</f>
        <v>30</v>
      </c>
      <c r="I88" s="3">
        <f>IF(H88=0,"",'Ark1'!S1610)</f>
        <v>30</v>
      </c>
      <c r="J88" s="85"/>
      <c r="K88" s="50">
        <f>IF(G88=0,"",100*H88/Måned!$G14)</f>
        <v>1.482213438735178</v>
      </c>
      <c r="L88" s="85"/>
      <c r="M88" s="50">
        <f>+IF(H88=0,"",'Ark1'!AA1610)</f>
        <v>1.482213438735178</v>
      </c>
      <c r="N88" s="50">
        <f>+IF(I88=0,"",'Ark1'!AB1610)</f>
        <v>1.5550979786950132</v>
      </c>
      <c r="O88" s="94">
        <f>IF(H88=0,"",'Ark1'!U1610)</f>
        <v>61.233333333333348</v>
      </c>
      <c r="P88" s="50">
        <f>IF(H88=0,"",'Ark1'!W1610)</f>
        <v>86.82666666666664</v>
      </c>
      <c r="Q88" s="110"/>
      <c r="R88" s="50">
        <f>IF(H88=0,"",'Ark1'!X1610)</f>
        <v>7.0531758016433841</v>
      </c>
      <c r="S88" s="50">
        <f>IF(H88=0,"",'Ark1'!Y1610)</f>
        <v>2.4991109530302218</v>
      </c>
      <c r="T88" s="50">
        <f>IF(H88=0,"",'Ark1'!Z1610)</f>
        <v>-35.757685838504457</v>
      </c>
      <c r="U88" s="85"/>
      <c r="V88" s="14">
        <f t="shared" si="4"/>
        <v>10</v>
      </c>
      <c r="W88" s="11">
        <f>IF(H88=0,"",'Ark1'!T1610)</f>
        <v>2.2333333333333338</v>
      </c>
      <c r="X88" s="50">
        <f>IF(H88=0,"",'Ark1'!V1610)</f>
        <v>94.070061394005052</v>
      </c>
      <c r="Y88" s="37"/>
      <c r="Z88" s="11"/>
      <c r="AA88" s="11"/>
      <c r="AB88" s="50"/>
      <c r="AC88" s="4"/>
      <c r="AD88"/>
      <c r="AE88"/>
      <c r="AF88"/>
      <c r="AG88"/>
      <c r="AH88"/>
      <c r="AI88"/>
      <c r="AJ88"/>
    </row>
    <row r="89" spans="1:39" ht="15.6">
      <c r="A89" s="37"/>
      <c r="B89" s="2">
        <f>+'Ark1'!C1622</f>
        <v>2024</v>
      </c>
      <c r="C89" s="2">
        <f>+'Ark1'!J1622</f>
        <v>121</v>
      </c>
      <c r="D89" s="334" t="str">
        <f>VLOOKUP(C89,RNR!$A$1:$B$27,2)</f>
        <v>Steinkjer</v>
      </c>
      <c r="E89" s="2">
        <f>+'Ark1'!D1622</f>
        <v>5</v>
      </c>
      <c r="F89" s="2" t="s">
        <v>382</v>
      </c>
      <c r="G89" s="3">
        <f>+'Ark1'!Q1622</f>
        <v>11</v>
      </c>
      <c r="H89" s="14">
        <f>+'Ark1'!R1622</f>
        <v>320</v>
      </c>
      <c r="I89" s="3">
        <f>IF(H89=0,"",'Ark1'!S1622)</f>
        <v>320</v>
      </c>
      <c r="J89" s="85"/>
      <c r="K89" s="50">
        <f>IF(G89=0,"",100*H89/Måned!$G14)</f>
        <v>15.810276679841897</v>
      </c>
      <c r="L89" s="85"/>
      <c r="M89" s="50">
        <f>+IF(H89=0,"",'Ark1'!AA1622)</f>
        <v>15.810276679841898</v>
      </c>
      <c r="N89" s="50">
        <f>+IF(I89=0,"",'Ark1'!AB1622)</f>
        <v>16.306260212643885</v>
      </c>
      <c r="O89" s="94">
        <f>IF(H89=0,"",'Ark1'!U1622)</f>
        <v>59.465625000000003</v>
      </c>
      <c r="P89" s="50">
        <f>IF(H89=0,"",'Ark1'!W1622)</f>
        <v>85.353437500000013</v>
      </c>
      <c r="Q89" s="110"/>
      <c r="R89" s="50">
        <f>IF(H89=0,"",'Ark1'!X1622)</f>
        <v>12.768630532816983</v>
      </c>
      <c r="S89" s="50">
        <f>IF(H89=0,"",'Ark1'!Y1622)</f>
        <v>2.7326851921461528</v>
      </c>
      <c r="T89" s="50">
        <f>IF(H89=0,"",'Ark1'!Z1622)</f>
        <v>-55.776992246726877</v>
      </c>
      <c r="U89" s="85"/>
      <c r="V89" s="14">
        <f t="shared" si="4"/>
        <v>29.09090909090909</v>
      </c>
      <c r="W89" s="11">
        <f>IF(H89=0,"",'Ark1'!T1622)</f>
        <v>6.8093750000000002</v>
      </c>
      <c r="X89" s="50">
        <f>IF(H89=0,"",'Ark1'!V1622)</f>
        <v>92.473930119176515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+'Ark1'!C1634</f>
        <v>2024</v>
      </c>
      <c r="C90" s="2">
        <f>+'Ark1'!J1634</f>
        <v>134</v>
      </c>
      <c r="D90" s="334" t="str">
        <f>VLOOKUP(C90,RNR!$A$1:$B$27,2)</f>
        <v>Førde</v>
      </c>
      <c r="E90" s="2">
        <f>+'Ark1'!D1634</f>
        <v>5</v>
      </c>
      <c r="F90" s="2" t="s">
        <v>382</v>
      </c>
      <c r="G90" s="3">
        <f>+'Ark1'!Q1634</f>
        <v>5</v>
      </c>
      <c r="H90" s="14">
        <f>+'Ark1'!R1634</f>
        <v>109</v>
      </c>
      <c r="I90" s="3">
        <f>IF(H90=0,"",'Ark1'!S1634)</f>
        <v>109</v>
      </c>
      <c r="J90" s="85"/>
      <c r="K90" s="50">
        <f>IF(G90=0,"",100*H90/Måned!$G14)</f>
        <v>5.3853754940711465</v>
      </c>
      <c r="L90" s="85"/>
      <c r="M90" s="50">
        <f>+IF(H90=0,"",'Ark1'!AA1634)</f>
        <v>5.3853754940711491</v>
      </c>
      <c r="N90" s="50">
        <f>+IF(I90=0,"",'Ark1'!AB1634)</f>
        <v>5.9167513926807427</v>
      </c>
      <c r="O90" s="94">
        <f>IF(H90=0,"",'Ark1'!U1634)</f>
        <v>60.412844036697237</v>
      </c>
      <c r="P90" s="50">
        <f>IF(H90=0,"",'Ark1'!W1634)</f>
        <v>90.922935779816498</v>
      </c>
      <c r="Q90" s="110"/>
      <c r="R90" s="50">
        <f>IF(H90=0,"",'Ark1'!X1634)</f>
        <v>11.047517326875612</v>
      </c>
      <c r="S90" s="50">
        <f>IF(H90=0,"",'Ark1'!Y1634)</f>
        <v>1.9309692825548876</v>
      </c>
      <c r="T90" s="50">
        <f>IF(H90=0,"",'Ark1'!Z1634)</f>
        <v>-45.024817961549346</v>
      </c>
      <c r="U90" s="85"/>
      <c r="V90" s="14">
        <f t="shared" si="4"/>
        <v>21.8</v>
      </c>
      <c r="W90" s="11">
        <f>IF(H90=0,"",'Ark1'!T1634)</f>
        <v>4.238532110091743</v>
      </c>
      <c r="X90" s="50">
        <f>IF(H90=0,"",'Ark1'!V1634)</f>
        <v>98.508056099476178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+'Ark1'!C1646</f>
        <v>2024</v>
      </c>
      <c r="C91" s="2">
        <f>+'Ark1'!J1646</f>
        <v>141</v>
      </c>
      <c r="D91" s="334" t="str">
        <f>VLOOKUP(C91,RNR!$A$1:$B$27,2)</f>
        <v>Ølen</v>
      </c>
      <c r="E91" s="2">
        <f>+'Ark1'!D1646</f>
        <v>5</v>
      </c>
      <c r="F91" s="2" t="s">
        <v>382</v>
      </c>
      <c r="G91" s="3">
        <f>+'Ark1'!Q1646</f>
        <v>0</v>
      </c>
      <c r="H91" s="14">
        <f>+'Ark1'!R1646</f>
        <v>0</v>
      </c>
      <c r="I91" s="3" t="str">
        <f>IF(H91=0,"",'Ark1'!S1646)</f>
        <v/>
      </c>
      <c r="J91" s="85"/>
      <c r="K91" s="50" t="str">
        <f>IF(G91=0,"",100*H91/Måned!$G14)</f>
        <v/>
      </c>
      <c r="L91" s="85"/>
      <c r="M91" s="50" t="str">
        <f>+IF(H91=0,"",'Ark1'!AA1646)</f>
        <v/>
      </c>
      <c r="N91" s="50">
        <f>+IF(I91=0,"",'Ark1'!AB1646)</f>
        <v>0</v>
      </c>
      <c r="O91" s="94" t="str">
        <f>IF(H91=0,"",'Ark1'!U1646)</f>
        <v/>
      </c>
      <c r="P91" s="50" t="str">
        <f>IF(H91=0,"",'Ark1'!W1646)</f>
        <v/>
      </c>
      <c r="Q91" s="110"/>
      <c r="R91" s="50" t="str">
        <f>IF(H91=0,"",'Ark1'!X1646)</f>
        <v/>
      </c>
      <c r="S91" s="50" t="str">
        <f>IF(H91=0,"",'Ark1'!Y1646)</f>
        <v/>
      </c>
      <c r="T91" s="50" t="str">
        <f>IF(H91=0,"",'Ark1'!Z1646)</f>
        <v/>
      </c>
      <c r="U91" s="85"/>
      <c r="V91" s="14" t="str">
        <f t="shared" si="4"/>
        <v/>
      </c>
      <c r="W91" s="11" t="str">
        <f>IF(H91=0,"",'Ark1'!T1646)</f>
        <v/>
      </c>
      <c r="X91" s="50" t="str">
        <f>IF(H91=0,"",'Ark1'!V1646)</f>
        <v/>
      </c>
      <c r="Y91" s="37"/>
      <c r="Z91" s="78"/>
      <c r="AB91" s="50"/>
      <c r="AC91" s="4"/>
      <c r="AK91" s="29"/>
      <c r="AL91" s="11"/>
      <c r="AM91" s="11"/>
    </row>
    <row r="92" spans="1:39" ht="15.6">
      <c r="A92" s="37"/>
      <c r="B92" s="2">
        <f>+'Ark1'!C1658</f>
        <v>2024</v>
      </c>
      <c r="C92" s="2">
        <f>+'Ark1'!J1658</f>
        <v>143</v>
      </c>
      <c r="D92" s="334" t="str">
        <f>VLOOKUP(C92,RNR!$A$1:$B$27,2)</f>
        <v>Nordfjord</v>
      </c>
      <c r="E92" s="2">
        <f>+'Ark1'!D1658</f>
        <v>5</v>
      </c>
      <c r="F92" s="2" t="s">
        <v>382</v>
      </c>
      <c r="G92" s="3">
        <f>+'Ark1'!Q1658</f>
        <v>0</v>
      </c>
      <c r="H92" s="14">
        <f>+'Ark1'!R1658</f>
        <v>0</v>
      </c>
      <c r="I92" s="3" t="str">
        <f>IF(H92=0,"",'Ark1'!S1658)</f>
        <v/>
      </c>
      <c r="J92" s="85"/>
      <c r="K92" s="50" t="str">
        <f>IF(G92=0,"",100*H92/Måned!$G14)</f>
        <v/>
      </c>
      <c r="L92" s="85"/>
      <c r="M92" s="50" t="str">
        <f>+IF(H92=0,"",'Ark1'!AA1658)</f>
        <v/>
      </c>
      <c r="N92" s="50">
        <f>+IF(I92=0,"",'Ark1'!AB1658)</f>
        <v>0</v>
      </c>
      <c r="O92" s="94" t="str">
        <f>IF(H92=0,"",'Ark1'!U1658)</f>
        <v/>
      </c>
      <c r="P92" s="50" t="str">
        <f>IF(H92=0,"",'Ark1'!W1658)</f>
        <v/>
      </c>
      <c r="Q92" s="110"/>
      <c r="R92" s="50" t="str">
        <f>IF(H92=0,"",'Ark1'!X1658)</f>
        <v/>
      </c>
      <c r="S92" s="50" t="str">
        <f>IF(H92=0,"",'Ark1'!Y1658)</f>
        <v/>
      </c>
      <c r="T92" s="50" t="str">
        <f>IF(H92=0,"",'Ark1'!Z1658)</f>
        <v/>
      </c>
      <c r="U92" s="85"/>
      <c r="V92" s="14" t="str">
        <f t="shared" si="4"/>
        <v/>
      </c>
      <c r="W92" s="11" t="str">
        <f>IF(H92=0,"",'Ark1'!T1658)</f>
        <v/>
      </c>
      <c r="X92" s="50" t="str">
        <f>IF(H92=0,"",'Ark1'!V1658)</f>
        <v/>
      </c>
      <c r="Y92" s="37"/>
      <c r="Z92" s="78"/>
      <c r="AB92" s="50"/>
      <c r="AC92" s="4"/>
      <c r="AK92" s="29"/>
      <c r="AL92" s="11"/>
      <c r="AM92" s="11"/>
    </row>
    <row r="93" spans="1:39" ht="15.6">
      <c r="A93" s="37"/>
      <c r="B93" s="2">
        <f>+'Ark1'!C1670</f>
        <v>2024</v>
      </c>
      <c r="C93" s="2">
        <f>+'Ark1'!J1670</f>
        <v>147</v>
      </c>
      <c r="D93" s="334" t="str">
        <f>VLOOKUP(C93,RNR!$A$1:$B$27,2)</f>
        <v>Midt-Norge</v>
      </c>
      <c r="E93" s="2">
        <f>+'Ark1'!D1670</f>
        <v>5</v>
      </c>
      <c r="F93" s="2" t="s">
        <v>382</v>
      </c>
      <c r="G93" s="3">
        <f>+'Ark1'!Q1670</f>
        <v>2</v>
      </c>
      <c r="H93" s="14">
        <f>+'Ark1'!R1670</f>
        <v>2</v>
      </c>
      <c r="I93" s="3">
        <f>IF(H93=0,"",'Ark1'!S1670)</f>
        <v>2</v>
      </c>
      <c r="J93" s="85"/>
      <c r="K93" s="50">
        <f>IF(G93=0,"",100*H93/Måned!$G14)</f>
        <v>9.8814229249011856E-2</v>
      </c>
      <c r="L93" s="85"/>
      <c r="M93" s="50">
        <f>+IF(H93=0,"",'Ark1'!AA1670)</f>
        <v>9.8814229249011856E-2</v>
      </c>
      <c r="N93" s="50">
        <f>+IF(I93=0,"",'Ark1'!AB1670)</f>
        <v>0.11253684312961064</v>
      </c>
      <c r="O93" s="94">
        <f>IF(H93=0,"",'Ark1'!U1670)</f>
        <v>60</v>
      </c>
      <c r="P93" s="50">
        <f>IF(H93=0,"",'Ark1'!W1670)</f>
        <v>94.25</v>
      </c>
      <c r="Q93" s="110"/>
      <c r="R93" s="50">
        <f>IF(H93=0,"",'Ark1'!X1670)</f>
        <v>7.0499999999999572</v>
      </c>
      <c r="S93" s="50">
        <f>IF(H93=0,"",'Ark1'!Y1670)</f>
        <v>3</v>
      </c>
      <c r="T93" s="50">
        <f>IF(H93=0,"",'Ark1'!Z1670)</f>
        <v>-99.999999999998877</v>
      </c>
      <c r="U93" s="85"/>
      <c r="V93" s="14">
        <f t="shared" si="4"/>
        <v>1</v>
      </c>
      <c r="W93" s="11">
        <f>IF(H93=0,"",'Ark1'!T1670)</f>
        <v>7</v>
      </c>
      <c r="X93" s="50">
        <f>IF(H93=0,"",'Ark1'!V1670)</f>
        <v>102.11267605633802</v>
      </c>
      <c r="Y93" s="37"/>
      <c r="Z93" s="78"/>
      <c r="AB93" s="50"/>
      <c r="AC93" s="4"/>
      <c r="AK93" s="29"/>
      <c r="AL93" s="11"/>
      <c r="AM93" s="11"/>
    </row>
    <row r="94" spans="1:39" ht="15.6">
      <c r="A94" s="37"/>
      <c r="B94" s="2">
        <f>+'Ark1'!C1682</f>
        <v>2024</v>
      </c>
      <c r="C94" s="2">
        <f>+'Ark1'!J1682</f>
        <v>155</v>
      </c>
      <c r="D94" s="334" t="str">
        <f>VLOOKUP(C94,RNR!$A$1:$B$27,2)</f>
        <v>Målselv</v>
      </c>
      <c r="E94" s="2">
        <f>+'Ark1'!D1682</f>
        <v>5</v>
      </c>
      <c r="F94" s="2" t="s">
        <v>382</v>
      </c>
      <c r="G94" s="3">
        <f>+'Ark1'!Q1682</f>
        <v>0</v>
      </c>
      <c r="H94" s="14">
        <f>+'Ark1'!R1682</f>
        <v>0</v>
      </c>
      <c r="I94" s="3" t="str">
        <f>IF(H94=0,"",'Ark1'!S1682)</f>
        <v/>
      </c>
      <c r="J94" s="85"/>
      <c r="K94" s="50" t="str">
        <f>IF(G94=0,"",100*H94/Måned!$G14)</f>
        <v/>
      </c>
      <c r="L94" s="85"/>
      <c r="M94" s="50" t="str">
        <f>+IF(H94=0,"",'Ark1'!AA1682)</f>
        <v/>
      </c>
      <c r="N94" s="50">
        <f>+IF(I94=0,"",'Ark1'!AB1682)</f>
        <v>0</v>
      </c>
      <c r="O94" s="94" t="str">
        <f>IF(H94=0,"",'Ark1'!U1682)</f>
        <v/>
      </c>
      <c r="P94" s="50" t="str">
        <f>IF(H94=0,"",'Ark1'!W1682)</f>
        <v/>
      </c>
      <c r="Q94" s="110"/>
      <c r="R94" s="50" t="str">
        <f>IF(H94=0,"",'Ark1'!X1682)</f>
        <v/>
      </c>
      <c r="S94" s="50" t="str">
        <f>IF(H94=0,"",'Ark1'!Y1682)</f>
        <v/>
      </c>
      <c r="T94" s="50" t="str">
        <f>IF(H94=0,"",'Ark1'!Z1682)</f>
        <v/>
      </c>
      <c r="U94" s="85"/>
      <c r="V94" s="14" t="str">
        <f t="shared" si="4"/>
        <v/>
      </c>
      <c r="W94" s="11" t="str">
        <f>IF(H94=0,"",'Ark1'!T1682)</f>
        <v/>
      </c>
      <c r="X94" s="50" t="str">
        <f>IF(H94=0,"",'Ark1'!V1682)</f>
        <v/>
      </c>
      <c r="Y94" s="37"/>
      <c r="Z94" s="78"/>
      <c r="AB94" s="50"/>
      <c r="AC94" s="4"/>
      <c r="AK94" s="29"/>
      <c r="AL94" s="11"/>
      <c r="AM94" s="11"/>
    </row>
    <row r="95" spans="1:39" ht="15.6">
      <c r="A95" s="37"/>
      <c r="B95" s="2">
        <f>+'Ark1'!C1694</f>
        <v>2024</v>
      </c>
      <c r="C95" s="2">
        <f>+'Ark1'!J1694</f>
        <v>160</v>
      </c>
      <c r="D95" s="334" t="str">
        <f>VLOOKUP(C95,RNR!$A$1:$B$27,2)</f>
        <v>Oslo</v>
      </c>
      <c r="E95" s="2">
        <f>+'Ark1'!D1694</f>
        <v>5</v>
      </c>
      <c r="F95" s="2" t="s">
        <v>382</v>
      </c>
      <c r="G95" s="3">
        <f>+'Ark1'!Q1694</f>
        <v>2</v>
      </c>
      <c r="H95" s="14">
        <f>+'Ark1'!R1694</f>
        <v>38</v>
      </c>
      <c r="I95" s="3">
        <f>IF(H95=0,"",'Ark1'!S1694)</f>
        <v>38</v>
      </c>
      <c r="J95" s="85"/>
      <c r="K95" s="50">
        <f>IF(G95=0,"",100*H95/Måned!$G14)</f>
        <v>1.8774703557312253</v>
      </c>
      <c r="L95" s="85"/>
      <c r="M95" s="50">
        <f>+IF(H95=0,"",'Ark1'!AA1694)</f>
        <v>1.8774703557312251</v>
      </c>
      <c r="N95" s="50">
        <f>+IF(I95=0,"",'Ark1'!AB1694)</f>
        <v>1.8813055706632849</v>
      </c>
      <c r="O95" s="94">
        <f>IF(H95=0,"",'Ark1'!U1694)</f>
        <v>60.5</v>
      </c>
      <c r="P95" s="50">
        <f>IF(H95=0,"",'Ark1'!W1694)</f>
        <v>82.926315789473648</v>
      </c>
      <c r="Q95" s="110"/>
      <c r="R95" s="50">
        <f>IF(H95=0,"",'Ark1'!X1694)</f>
        <v>8.4138883998745797</v>
      </c>
      <c r="S95" s="50">
        <f>IF(H95=0,"",'Ark1'!Y1694)</f>
        <v>2.2797737653224783</v>
      </c>
      <c r="T95" s="50">
        <f>IF(H95=0,"",'Ark1'!Z1694)</f>
        <v>18.712950755143879</v>
      </c>
      <c r="U95" s="85"/>
      <c r="V95" s="14">
        <f t="shared" si="4"/>
        <v>19</v>
      </c>
      <c r="W95" s="11">
        <f>IF(H95=0,"",'Ark1'!T1694)</f>
        <v>3.3157894736842111</v>
      </c>
      <c r="X95" s="50">
        <f>IF(H95=0,"",'Ark1'!V1694)</f>
        <v>89.844329132690859</v>
      </c>
      <c r="Y95" s="37"/>
      <c r="Z95" s="78"/>
      <c r="AB95" s="50"/>
      <c r="AC95" s="4"/>
      <c r="AK95" s="29"/>
      <c r="AL95" s="11"/>
      <c r="AM95" s="11"/>
    </row>
    <row r="96" spans="1:39" ht="15.6">
      <c r="A96" s="37"/>
      <c r="B96" s="2">
        <f>+'Ark1'!C1706</f>
        <v>2024</v>
      </c>
      <c r="C96" s="2">
        <f>+'Ark1'!J1706</f>
        <v>171</v>
      </c>
      <c r="D96" s="334" t="str">
        <f>VLOOKUP(C96,RNR!$A$1:$B$27,2)</f>
        <v>Prima</v>
      </c>
      <c r="E96" s="2">
        <f>+'Ark1'!D1706</f>
        <v>5</v>
      </c>
      <c r="F96" s="2" t="s">
        <v>382</v>
      </c>
      <c r="G96" s="3">
        <f>+'Ark1'!Q1706</f>
        <v>2</v>
      </c>
      <c r="H96" s="14">
        <f>+'Ark1'!R1706</f>
        <v>3</v>
      </c>
      <c r="I96" s="3">
        <f>IF(H96=0,"",'Ark1'!S1706)</f>
        <v>3</v>
      </c>
      <c r="J96" s="85"/>
      <c r="K96" s="50">
        <f>IF(G96=0,"",100*H96/Måned!$G14)</f>
        <v>0.14822134387351779</v>
      </c>
      <c r="L96" s="85"/>
      <c r="M96" s="50">
        <f>+IF(H96=0,"",'Ark1'!AA1706)</f>
        <v>0.14822134387351779</v>
      </c>
      <c r="N96" s="50">
        <f>+IF(I96=0,"",'Ark1'!AB1706)</f>
        <v>0.16668587056651091</v>
      </c>
      <c r="O96" s="94">
        <f>IF(H96=0,"",'Ark1'!U1706)</f>
        <v>59.66666666666665</v>
      </c>
      <c r="P96" s="50">
        <f>IF(H96=0,"",'Ark1'!W1706)</f>
        <v>93.066666666666634</v>
      </c>
      <c r="Q96" s="110"/>
      <c r="R96" s="50">
        <f>IF(H96=0,"",'Ark1'!X1706)</f>
        <v>13.862499373810238</v>
      </c>
      <c r="S96" s="50">
        <f>IF(H96=0,"",'Ark1'!Y1706)</f>
        <v>4.1096093353127001</v>
      </c>
      <c r="T96" s="50">
        <f>IF(H96=0,"",'Ark1'!Z1706)</f>
        <v>-91.354994998474368</v>
      </c>
      <c r="U96" s="85"/>
      <c r="V96" s="14">
        <f t="shared" si="4"/>
        <v>1.5</v>
      </c>
      <c r="W96" s="11">
        <f>IF(H96=0,"",'Ark1'!T1706)</f>
        <v>9.3333333333333357</v>
      </c>
      <c r="X96" s="50">
        <f>IF(H96=0,"",'Ark1'!V1706)</f>
        <v>100.83062477428675</v>
      </c>
      <c r="Y96" s="37"/>
      <c r="Z96" s="78"/>
      <c r="AB96" s="50"/>
      <c r="AC96" s="4"/>
      <c r="AK96" s="29"/>
      <c r="AL96" s="11"/>
      <c r="AM96" s="11"/>
    </row>
    <row r="97" spans="1:39" ht="15.6">
      <c r="A97" s="37"/>
      <c r="B97" s="2">
        <f>+'Ark1'!C1730</f>
        <v>2024</v>
      </c>
      <c r="C97" s="2">
        <f>+'Ark1'!J1730</f>
        <v>181</v>
      </c>
      <c r="D97" s="334" t="str">
        <f>VLOOKUP(C97,RNR!$A$1:$B$27,2)</f>
        <v>Horns</v>
      </c>
      <c r="E97" s="2">
        <f>+'Ark1'!D1730</f>
        <v>5</v>
      </c>
      <c r="F97" s="2" t="s">
        <v>382</v>
      </c>
      <c r="G97" s="3">
        <f>+'Ark1'!Q1730</f>
        <v>0</v>
      </c>
      <c r="H97" s="14">
        <f>+'Ark1'!R1730</f>
        <v>0</v>
      </c>
      <c r="I97" s="3" t="str">
        <f>IF(H97=0,"",'Ark1'!S1730)</f>
        <v/>
      </c>
      <c r="J97" s="85"/>
      <c r="K97" s="50" t="str">
        <f>IF(G97=0,"",100*H97/Måned!$G14)</f>
        <v/>
      </c>
      <c r="L97" s="85"/>
      <c r="M97" s="50" t="str">
        <f>+IF(H97=0,"",'Ark1'!AA1730)</f>
        <v/>
      </c>
      <c r="N97" s="50">
        <f>+IF(I97=0,"",'Ark1'!AB1730)</f>
        <v>0</v>
      </c>
      <c r="O97" s="94" t="str">
        <f>IF(H97=0,"",'Ark1'!U1730)</f>
        <v/>
      </c>
      <c r="P97" s="50" t="str">
        <f>IF(H97=0,"",'Ark1'!W1730)</f>
        <v/>
      </c>
      <c r="Q97" s="110"/>
      <c r="R97" s="50" t="str">
        <f>IF(H97=0,"",'Ark1'!X1730)</f>
        <v/>
      </c>
      <c r="S97" s="50" t="str">
        <f>IF(H97=0,"",'Ark1'!Y1730)</f>
        <v/>
      </c>
      <c r="T97" s="50" t="str">
        <f>IF(H97=0,"",'Ark1'!Z1730)</f>
        <v/>
      </c>
      <c r="U97" s="85"/>
      <c r="V97" s="14" t="str">
        <f t="shared" si="4"/>
        <v/>
      </c>
      <c r="W97" s="11" t="str">
        <f>IF(H97=0,"",'Ark1'!T1730)</f>
        <v/>
      </c>
      <c r="X97" s="50" t="str">
        <f>IF(H97=0,"",'Ark1'!V1730)</f>
        <v/>
      </c>
      <c r="Y97" s="37"/>
      <c r="Z97" s="78"/>
      <c r="AB97" s="50"/>
      <c r="AC97" s="4"/>
      <c r="AK97" s="29"/>
      <c r="AL97" s="11"/>
      <c r="AM97" s="11"/>
    </row>
    <row r="98" spans="1:39" ht="16.5" customHeight="1">
      <c r="A98" s="37"/>
      <c r="B98" s="2">
        <f>+'Ark1'!C1742</f>
        <v>2024</v>
      </c>
      <c r="C98" s="2">
        <f>+'Ark1'!J1742</f>
        <v>470</v>
      </c>
      <c r="D98" s="334" t="str">
        <f>VLOOKUP(C98,RNR!$A$1:$B$27,2)</f>
        <v>Jens Eide</v>
      </c>
      <c r="E98" s="2">
        <f>+'Ark1'!D1742</f>
        <v>5</v>
      </c>
      <c r="F98" s="2" t="s">
        <v>382</v>
      </c>
      <c r="G98" s="3">
        <f>+'Ark1'!Q1742</f>
        <v>0</v>
      </c>
      <c r="H98" s="14">
        <f>+'Ark1'!R1742</f>
        <v>0</v>
      </c>
      <c r="I98" s="3" t="str">
        <f>IF(H98=0,"",'Ark1'!S1742)</f>
        <v/>
      </c>
      <c r="J98" s="85"/>
      <c r="K98" s="50" t="str">
        <f>IF(G98=0,"",100*H98/Måned!$G14)</f>
        <v/>
      </c>
      <c r="L98" s="85"/>
      <c r="M98" s="50" t="str">
        <f>+IF(H98=0,"",'Ark1'!AA1742)</f>
        <v/>
      </c>
      <c r="N98" s="50">
        <f>+IF(I98=0,"",'Ark1'!AB1742)</f>
        <v>0</v>
      </c>
      <c r="O98" s="94" t="str">
        <f>IF(H98=0,"",'Ark1'!U1742)</f>
        <v/>
      </c>
      <c r="P98" s="50" t="str">
        <f>IF(H98=0,"",'Ark1'!W1742)</f>
        <v/>
      </c>
      <c r="Q98" s="110"/>
      <c r="R98" s="50" t="str">
        <f>IF(H98=0,"",'Ark1'!X1742)</f>
        <v/>
      </c>
      <c r="S98" s="50" t="str">
        <f>IF(H98=0,"",'Ark1'!Y1742)</f>
        <v/>
      </c>
      <c r="T98" s="50" t="str">
        <f>IF(H98=0,"",'Ark1'!Z1742)</f>
        <v/>
      </c>
      <c r="U98" s="85"/>
      <c r="V98" s="14" t="str">
        <f t="shared" si="4"/>
        <v/>
      </c>
      <c r="W98" s="11" t="str">
        <f>IF(H98=0,"",'Ark1'!T1742)</f>
        <v/>
      </c>
      <c r="X98" s="50" t="str">
        <f>IF(H98=0,"",'Ark1'!V1742)</f>
        <v/>
      </c>
      <c r="Y98" s="37"/>
      <c r="Z98" s="78"/>
      <c r="AB98" s="50"/>
      <c r="AC98" s="4"/>
      <c r="AK98" s="29"/>
      <c r="AL98" s="11"/>
      <c r="AM98" s="11"/>
    </row>
    <row r="99" spans="1:39" ht="15.6">
      <c r="A99" s="37"/>
      <c r="B99" s="2">
        <f>+'Ark1'!C1754</f>
        <v>2024</v>
      </c>
      <c r="C99" s="2">
        <f>+'Ark1'!J1754</f>
        <v>643</v>
      </c>
      <c r="D99" s="334" t="str">
        <f>VLOOKUP(C99,RNR!$A$1:$B$27,2)</f>
        <v>Bjerka</v>
      </c>
      <c r="E99" s="2">
        <f>+'Ark1'!D1754</f>
        <v>5</v>
      </c>
      <c r="F99" s="2" t="s">
        <v>382</v>
      </c>
      <c r="G99" s="3">
        <f>+'Ark1'!Q1754</f>
        <v>4</v>
      </c>
      <c r="H99" s="14">
        <f>+'Ark1'!R1754</f>
        <v>182</v>
      </c>
      <c r="I99" s="3">
        <f>IF(H99=0,"",'Ark1'!S1754)</f>
        <v>182</v>
      </c>
      <c r="J99" s="85"/>
      <c r="K99" s="50">
        <f>IF(G99=0,"",100*H99/Måned!$G14)</f>
        <v>8.9920948616600782</v>
      </c>
      <c r="L99" s="85"/>
      <c r="M99" s="50">
        <f>+IF(H99=0,"",'Ark1'!AA1754)</f>
        <v>8.9920948616600782</v>
      </c>
      <c r="N99" s="50">
        <f>+IF(I99=0,"",'Ark1'!AB1754)</f>
        <v>8.3229502921480218</v>
      </c>
      <c r="O99" s="94">
        <f>IF(H99=0,"",'Ark1'!U1754)</f>
        <v>61.41208791208792</v>
      </c>
      <c r="P99" s="50">
        <f>IF(H99=0,"",'Ark1'!W1754)</f>
        <v>76.598901098901109</v>
      </c>
      <c r="Q99" s="110"/>
      <c r="R99" s="50">
        <f>IF(H99=0,"",'Ark1'!X1754)</f>
        <v>7.2809248673698814</v>
      </c>
      <c r="S99" s="50">
        <f>IF(H99=0,"",'Ark1'!Y1754)</f>
        <v>1.8870486966370863</v>
      </c>
      <c r="T99" s="50">
        <f>IF(H99=0,"",'Ark1'!Z1754)</f>
        <v>-31.189446383416755</v>
      </c>
      <c r="U99" s="85"/>
      <c r="V99" s="14">
        <f t="shared" si="4"/>
        <v>45.5</v>
      </c>
      <c r="W99" s="11">
        <f>IF(H99=0,"",'Ark1'!T1754)</f>
        <v>2.2307692307692304</v>
      </c>
      <c r="X99" s="50">
        <f>IF(H99=0,"",'Ark1'!V1754)</f>
        <v>82.989058612027193</v>
      </c>
      <c r="Y99" s="37"/>
      <c r="Z99" s="78"/>
      <c r="AB99" s="50"/>
      <c r="AC99" s="4"/>
      <c r="AK99" s="29"/>
      <c r="AL99" s="11"/>
      <c r="AM99" s="11"/>
    </row>
    <row r="100" spans="1:3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78"/>
      <c r="AB100" s="50"/>
      <c r="AC100" s="4"/>
      <c r="AK100" s="29"/>
      <c r="AL100" s="11"/>
      <c r="AM100" s="11"/>
    </row>
    <row r="101" spans="1:39" ht="15.6">
      <c r="A101" s="37"/>
      <c r="B101" s="2">
        <f>+'Ark1'!C1551</f>
        <v>2024</v>
      </c>
      <c r="C101" s="2">
        <f>+'Ark1'!J1551</f>
        <v>103</v>
      </c>
      <c r="D101" s="334" t="str">
        <f>VLOOKUP(C101,RNR!$A$1:$B$27,2)</f>
        <v>Rudshøgda</v>
      </c>
      <c r="E101" s="2">
        <f>+'Ark1'!D1551</f>
        <v>6</v>
      </c>
      <c r="F101" s="2" t="s">
        <v>500</v>
      </c>
      <c r="G101" s="3">
        <f>+'Ark1'!Q1551</f>
        <v>0</v>
      </c>
      <c r="H101" s="14">
        <f>+'Ark1'!R1551</f>
        <v>0</v>
      </c>
      <c r="I101" s="3" t="str">
        <f>IF(H101=0,"",'Ark1'!S1551)</f>
        <v/>
      </c>
      <c r="J101" s="85"/>
      <c r="K101" s="50" t="str">
        <f>IF(G101=0,"",100*H101/Måned!$G15)</f>
        <v/>
      </c>
      <c r="L101" s="85"/>
      <c r="M101" s="50" t="str">
        <f>+IF(H101=0,"",'Ark1'!AA1551)</f>
        <v/>
      </c>
      <c r="N101" s="50">
        <f>+IF(I101=0,"",'Ark1'!AB1551)</f>
        <v>0</v>
      </c>
      <c r="O101" s="94" t="str">
        <f>IF(H101=0,"",'Ark1'!U1551)</f>
        <v/>
      </c>
      <c r="P101" s="50" t="str">
        <f>IF(H101=0,"",'Ark1'!W1551)</f>
        <v/>
      </c>
      <c r="Q101" s="110"/>
      <c r="R101" s="50" t="str">
        <f>IF(H101=0,"",'Ark1'!X1551)</f>
        <v/>
      </c>
      <c r="S101" s="50" t="str">
        <f>IF(H101=0,"",'Ark1'!Y1551)</f>
        <v/>
      </c>
      <c r="T101" s="50" t="str">
        <f>IF(H101=0,"",'Ark1'!Z1551)</f>
        <v/>
      </c>
      <c r="U101" s="85"/>
      <c r="V101" s="14" t="str">
        <f t="shared" ref="V101:V117" si="5">+(IF(H101=0,"",I101/G101))</f>
        <v/>
      </c>
      <c r="W101" s="11" t="str">
        <f>IF(H101=0,"",'Ark1'!T1551)</f>
        <v/>
      </c>
      <c r="X101" s="50" t="str">
        <f>IF(H101=0,"",'Ark1'!V1551)</f>
        <v/>
      </c>
      <c r="Y101" s="37"/>
      <c r="Z101" s="78"/>
      <c r="AB101" s="50"/>
      <c r="AC101" s="4"/>
      <c r="AK101" s="29"/>
      <c r="AL101" s="11"/>
      <c r="AM101" s="11"/>
    </row>
    <row r="102" spans="1:39" ht="15.6">
      <c r="A102" s="37"/>
      <c r="B102" s="2">
        <f>+'Ark1'!C1563</f>
        <v>2024</v>
      </c>
      <c r="C102" s="2">
        <f>+'Ark1'!J1563</f>
        <v>106</v>
      </c>
      <c r="D102" s="334" t="str">
        <f>VLOOKUP(C102,RNR!$A$1:$B$27,2)</f>
        <v>Furuseth</v>
      </c>
      <c r="E102" s="2">
        <f>+'Ark1'!D1563</f>
        <v>6</v>
      </c>
      <c r="F102" s="2" t="s">
        <v>500</v>
      </c>
      <c r="G102" s="3">
        <f>+'Ark1'!Q1563</f>
        <v>3</v>
      </c>
      <c r="H102" s="14">
        <f>+'Ark1'!R1563</f>
        <v>61</v>
      </c>
      <c r="I102" s="3">
        <f>IF(H102=0,"",'Ark1'!S1563)</f>
        <v>61</v>
      </c>
      <c r="J102" s="85"/>
      <c r="K102" s="50">
        <f>IF(G102=0,"",100*H102/Måned!$G15)</f>
        <v>2.2319795096963042</v>
      </c>
      <c r="L102" s="85"/>
      <c r="M102" s="50">
        <f>+IF(H102=0,"",'Ark1'!AA1563)</f>
        <v>2.2319795096963042</v>
      </c>
      <c r="N102" s="50">
        <f>+IF(I102=0,"",'Ark1'!AB1563)</f>
        <v>2.2288377229855425</v>
      </c>
      <c r="O102" s="94">
        <f>IF(H102=0,"",'Ark1'!U1563)</f>
        <v>61.278688524590159</v>
      </c>
      <c r="P102" s="50">
        <f>IF(H102=0,"",'Ark1'!W1563)</f>
        <v>82.57704918032789</v>
      </c>
      <c r="Q102" s="110"/>
      <c r="R102" s="50">
        <f>IF(H102=0,"",'Ark1'!X1563)</f>
        <v>5.8565752159327404</v>
      </c>
      <c r="S102" s="50">
        <f>IF(H102=0,"",'Ark1'!Y1563)</f>
        <v>1.6509425776767823</v>
      </c>
      <c r="T102" s="50">
        <f>IF(H102=0,"",'Ark1'!Z1563)</f>
        <v>-26.010438714454072</v>
      </c>
      <c r="U102" s="85"/>
      <c r="V102" s="14">
        <f t="shared" si="5"/>
        <v>20.333333333333332</v>
      </c>
      <c r="W102" s="11">
        <f>IF(H102=0,"",'Ark1'!T1563)</f>
        <v>2.0655737704918034</v>
      </c>
      <c r="X102" s="50">
        <f>IF(H102=0,"",'Ark1'!V1563)</f>
        <v>89.465925439141856</v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+'Ark1'!C1575</f>
        <v>2024</v>
      </c>
      <c r="C103" s="2">
        <f>+'Ark1'!J1575</f>
        <v>109</v>
      </c>
      <c r="D103" s="334" t="str">
        <f>VLOOKUP(C103,RNR!$A$1:$B$27,2)</f>
        <v>Tønsberg</v>
      </c>
      <c r="E103" s="2">
        <f>+'Ark1'!D1575</f>
        <v>6</v>
      </c>
      <c r="F103" s="2" t="s">
        <v>500</v>
      </c>
      <c r="G103" s="3">
        <f>+'Ark1'!Q1575</f>
        <v>23</v>
      </c>
      <c r="H103" s="14">
        <f>+'Ark1'!R1575</f>
        <v>1035</v>
      </c>
      <c r="I103" s="3">
        <f>IF(H103=0,"",'Ark1'!S1575)</f>
        <v>1035</v>
      </c>
      <c r="J103" s="85"/>
      <c r="K103" s="50">
        <f>IF(G103=0,"",100*H103/Måned!$G15)</f>
        <v>37.870472008781562</v>
      </c>
      <c r="L103" s="85"/>
      <c r="M103" s="50">
        <f>+IF(H103=0,"",'Ark1'!AA1575)</f>
        <v>37.870472008781569</v>
      </c>
      <c r="N103" s="50">
        <f>+IF(I103=0,"",'Ark1'!AB1575)</f>
        <v>38.521034401587237</v>
      </c>
      <c r="O103" s="94">
        <f>IF(H103=0,"",'Ark1'!U1575)</f>
        <v>61.544927536231889</v>
      </c>
      <c r="P103" s="50">
        <f>IF(H103=0,"",'Ark1'!W1575)</f>
        <v>84.114009661835709</v>
      </c>
      <c r="Q103" s="110"/>
      <c r="R103" s="50">
        <f>IF(H103=0,"",'Ark1'!X1575)</f>
        <v>8.8101109491938381</v>
      </c>
      <c r="S103" s="50">
        <f>IF(H103=0,"",'Ark1'!Y1575)</f>
        <v>2.1932396943945607</v>
      </c>
      <c r="T103" s="50">
        <f>IF(H103=0,"",'Ark1'!Z1575)</f>
        <v>-2.9586582825814518</v>
      </c>
      <c r="U103" s="85"/>
      <c r="V103" s="14">
        <f t="shared" si="5"/>
        <v>45</v>
      </c>
      <c r="W103" s="11">
        <f>IF(H103=0,"",'Ark1'!T1575)</f>
        <v>2.0434782608695654</v>
      </c>
      <c r="X103" s="50">
        <f>IF(H103=0,"",'Ark1'!V1575)</f>
        <v>91.131104725715943</v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+'Ark1'!C1587</f>
        <v>2024</v>
      </c>
      <c r="C104" s="2">
        <f>+'Ark1'!J1587</f>
        <v>111</v>
      </c>
      <c r="D104" s="334" t="str">
        <f>VLOOKUP(C104,RNR!$A$1:$B$27,2)</f>
        <v>Forus</v>
      </c>
      <c r="E104" s="2">
        <f>+'Ark1'!D1587</f>
        <v>6</v>
      </c>
      <c r="F104" s="2" t="s">
        <v>500</v>
      </c>
      <c r="G104" s="3">
        <f>+'Ark1'!Q1587</f>
        <v>5</v>
      </c>
      <c r="H104" s="14">
        <f>+'Ark1'!R1587</f>
        <v>122</v>
      </c>
      <c r="I104" s="3">
        <f>IF(H104=0,"",'Ark1'!S1587)</f>
        <v>122</v>
      </c>
      <c r="J104" s="85"/>
      <c r="K104" s="50">
        <f>IF(G104=0,"",100*H104/Måned!$G15)</f>
        <v>4.4639590193926084</v>
      </c>
      <c r="L104" s="85"/>
      <c r="M104" s="50">
        <f>+IF(H104=0,"",'Ark1'!AA1587)</f>
        <v>4.4639590193926084</v>
      </c>
      <c r="N104" s="50">
        <f>+IF(I104=0,"",'Ark1'!AB1587)</f>
        <v>4.5070999623010861</v>
      </c>
      <c r="O104" s="94">
        <f>IF(H104=0,"",'Ark1'!U1587)</f>
        <v>61.229508196721305</v>
      </c>
      <c r="P104" s="50">
        <f>IF(H104=0,"",'Ark1'!W1587)</f>
        <v>83.49262295081968</v>
      </c>
      <c r="Q104" s="110"/>
      <c r="R104" s="50">
        <f>IF(H104=0,"",'Ark1'!X1587)</f>
        <v>10.431086641858805</v>
      </c>
      <c r="S104" s="50">
        <f>IF(H104=0,"",'Ark1'!Y1587)</f>
        <v>1.7357706525142138</v>
      </c>
      <c r="T104" s="50">
        <f>IF(H104=0,"",'Ark1'!Z1587)</f>
        <v>-37.551840921685226</v>
      </c>
      <c r="U104" s="85"/>
      <c r="V104" s="14">
        <f t="shared" si="5"/>
        <v>24.4</v>
      </c>
      <c r="W104" s="11">
        <f>IF(H104=0,"",'Ark1'!T1587)</f>
        <v>2.2950819672131151</v>
      </c>
      <c r="X104" s="50">
        <f>IF(H104=0,"",'Ark1'!V1587)</f>
        <v>90.457879686695222</v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+'Ark1'!C1599</f>
        <v>2024</v>
      </c>
      <c r="C105" s="2">
        <f>+'Ark1'!J1599</f>
        <v>116</v>
      </c>
      <c r="D105" s="334" t="str">
        <f>VLOOKUP(C105,RNR!$A$1:$B$27,2)</f>
        <v>Sandeid</v>
      </c>
      <c r="E105" s="2">
        <f>+'Ark1'!D1599</f>
        <v>6</v>
      </c>
      <c r="F105" s="2" t="s">
        <v>500</v>
      </c>
      <c r="G105" s="3">
        <f>+'Ark1'!Q1599</f>
        <v>5</v>
      </c>
      <c r="H105" s="14">
        <f>+'Ark1'!R1599</f>
        <v>134</v>
      </c>
      <c r="I105" s="3">
        <f>IF(H105=0,"",'Ark1'!S1599)</f>
        <v>133</v>
      </c>
      <c r="J105" s="85"/>
      <c r="K105" s="50">
        <f>IF(G105=0,"",100*H105/Måned!$G15)</f>
        <v>4.903036955726308</v>
      </c>
      <c r="L105" s="85"/>
      <c r="M105" s="50">
        <f>+IF(H105=0,"",'Ark1'!AA1599)</f>
        <v>4.9030369557263054</v>
      </c>
      <c r="N105" s="50">
        <f>+IF(I105=0,"",'Ark1'!AB1599)</f>
        <v>4.7381606823326612</v>
      </c>
      <c r="O105" s="94">
        <f>IF(H105=0,"",'Ark1'!U1599)</f>
        <v>60.924812030075181</v>
      </c>
      <c r="P105" s="50">
        <f>IF(H105=0,"",'Ark1'!W1599)</f>
        <v>80.513533834586497</v>
      </c>
      <c r="Q105" s="110"/>
      <c r="R105" s="50">
        <f>IF(H105=0,"",'Ark1'!X1599)</f>
        <v>10.956700713240487</v>
      </c>
      <c r="S105" s="50">
        <f>IF(H105=0,"",'Ark1'!Y1599)</f>
        <v>2.6602732070402024</v>
      </c>
      <c r="T105" s="50">
        <f>IF(H105=0,"",'Ark1'!Z1599)</f>
        <v>-46.98541526406165</v>
      </c>
      <c r="U105" s="85"/>
      <c r="V105" s="14">
        <f t="shared" si="5"/>
        <v>26.6</v>
      </c>
      <c r="W105" s="11">
        <f>IF(H105=0,"",'Ark1'!T1599)</f>
        <v>3.1940298507462694</v>
      </c>
      <c r="X105" s="50">
        <f>IF(H105=0,"",'Ark1'!V1599)</f>
        <v>87.556920470189596</v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+'Ark1'!C1611</f>
        <v>2024</v>
      </c>
      <c r="C106" s="2">
        <f>+'Ark1'!J1611</f>
        <v>117</v>
      </c>
      <c r="D106" s="334" t="str">
        <f>VLOOKUP(C106,RNR!$A$1:$B$27,2)</f>
        <v>Jæren</v>
      </c>
      <c r="E106" s="2">
        <f>+'Ark1'!D1611</f>
        <v>6</v>
      </c>
      <c r="F106" s="2" t="s">
        <v>500</v>
      </c>
      <c r="G106" s="3">
        <f>+'Ark1'!Q1611</f>
        <v>2</v>
      </c>
      <c r="H106" s="14">
        <f>+'Ark1'!R1611</f>
        <v>59</v>
      </c>
      <c r="I106" s="3">
        <f>IF(H106=0,"",'Ark1'!S1611)</f>
        <v>59</v>
      </c>
      <c r="J106" s="85"/>
      <c r="K106" s="50">
        <f>IF(G106=0,"",100*H106/Måned!$G15)</f>
        <v>2.158799853640688</v>
      </c>
      <c r="L106" s="85"/>
      <c r="M106" s="50">
        <f>+IF(H106=0,"",'Ark1'!AA1611)</f>
        <v>2.1587998536406876</v>
      </c>
      <c r="N106" s="50">
        <f>+IF(I106=0,"",'Ark1'!AB1611)</f>
        <v>2.1450328582326126</v>
      </c>
      <c r="O106" s="94">
        <f>IF(H106=0,"",'Ark1'!U1611)</f>
        <v>61.50847457627119</v>
      </c>
      <c r="P106" s="50">
        <f>IF(H106=0,"",'Ark1'!W1611)</f>
        <v>82.166101694915284</v>
      </c>
      <c r="Q106" s="110"/>
      <c r="R106" s="50">
        <f>IF(H106=0,"",'Ark1'!X1611)</f>
        <v>7.6415370307973358</v>
      </c>
      <c r="S106" s="50">
        <f>IF(H106=0,"",'Ark1'!Y1611)</f>
        <v>2.0031575190094673</v>
      </c>
      <c r="T106" s="50">
        <f>IF(H106=0,"",'Ark1'!Z1611)</f>
        <v>-48.961448370444565</v>
      </c>
      <c r="U106" s="85"/>
      <c r="V106" s="14">
        <f t="shared" si="5"/>
        <v>29.5</v>
      </c>
      <c r="W106" s="11">
        <f>IF(H106=0,"",'Ark1'!T1611)</f>
        <v>2.6101694915254239</v>
      </c>
      <c r="X106" s="50">
        <f>IF(H106=0,"",'Ark1'!V1611)</f>
        <v>89.020695227427126</v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+'Ark1'!C1623</f>
        <v>2024</v>
      </c>
      <c r="C107" s="2">
        <f>+'Ark1'!J1623</f>
        <v>121</v>
      </c>
      <c r="D107" s="334" t="str">
        <f>VLOOKUP(C107,RNR!$A$1:$B$27,2)</f>
        <v>Steinkjer</v>
      </c>
      <c r="E107" s="2">
        <f>+'Ark1'!D1623</f>
        <v>6</v>
      </c>
      <c r="F107" s="2" t="s">
        <v>500</v>
      </c>
      <c r="G107" s="3">
        <f>+'Ark1'!Q1623</f>
        <v>12</v>
      </c>
      <c r="H107" s="14">
        <f>+'Ark1'!R1623</f>
        <v>686</v>
      </c>
      <c r="I107" s="3">
        <f>IF(H107=0,"",'Ark1'!S1623)</f>
        <v>686</v>
      </c>
      <c r="J107" s="85"/>
      <c r="K107" s="50">
        <f>IF(G107=0,"",100*H107/Måned!$G15)</f>
        <v>25.100622027076472</v>
      </c>
      <c r="L107" s="85"/>
      <c r="M107" s="50">
        <f>+IF(H107=0,"",'Ark1'!AA1623)</f>
        <v>25.100622027076462</v>
      </c>
      <c r="N107" s="50">
        <f>+IF(I107=0,"",'Ark1'!AB1623)</f>
        <v>25.600218051939542</v>
      </c>
      <c r="O107" s="94">
        <f>IF(H107=0,"",'Ark1'!U1623)</f>
        <v>60.415451895043738</v>
      </c>
      <c r="P107" s="50">
        <f>IF(H107=0,"",'Ark1'!W1623)</f>
        <v>84.339358600583054</v>
      </c>
      <c r="Q107" s="110"/>
      <c r="R107" s="50">
        <f>IF(H107=0,"",'Ark1'!X1623)</f>
        <v>10.328053259773457</v>
      </c>
      <c r="S107" s="50">
        <f>IF(H107=0,"",'Ark1'!Y1623)</f>
        <v>2.2743967931008195</v>
      </c>
      <c r="T107" s="50">
        <f>IF(H107=0,"",'Ark1'!Z1623)</f>
        <v>-46.099192112797617</v>
      </c>
      <c r="U107" s="85"/>
      <c r="V107" s="14">
        <f t="shared" si="5"/>
        <v>57.166666666666664</v>
      </c>
      <c r="W107" s="11">
        <f>IF(H107=0,"",'Ark1'!T1623)</f>
        <v>4.3440233236151604</v>
      </c>
      <c r="X107" s="50">
        <f>IF(H107=0,"",'Ark1'!V1623)</f>
        <v>91.375253088389044</v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+'Ark1'!C1635</f>
        <v>2024</v>
      </c>
      <c r="C108" s="2">
        <f>+'Ark1'!J1635</f>
        <v>134</v>
      </c>
      <c r="D108" s="334" t="str">
        <f>VLOOKUP(C108,RNR!$A$1:$B$27,2)</f>
        <v>Førde</v>
      </c>
      <c r="E108" s="2">
        <f>+'Ark1'!D1635</f>
        <v>6</v>
      </c>
      <c r="F108" s="2" t="s">
        <v>500</v>
      </c>
      <c r="G108" s="3">
        <f>+'Ark1'!Q1635</f>
        <v>3</v>
      </c>
      <c r="H108" s="14">
        <f>+'Ark1'!R1635</f>
        <v>82</v>
      </c>
      <c r="I108" s="3">
        <f>IF(H108=0,"",'Ark1'!S1635)</f>
        <v>82</v>
      </c>
      <c r="J108" s="85"/>
      <c r="K108" s="50">
        <f>IF(G108=0,"",100*H108/Måned!$G15)</f>
        <v>3.0003658982802781</v>
      </c>
      <c r="L108" s="85"/>
      <c r="M108" s="50">
        <f>+IF(H108=0,"",'Ark1'!AA1635)</f>
        <v>3.0003658982802777</v>
      </c>
      <c r="N108" s="50">
        <f>+IF(I108=0,"",'Ark1'!AB1635)</f>
        <v>3.0400723535981222</v>
      </c>
      <c r="O108" s="94">
        <f>IF(H108=0,"",'Ark1'!U1635)</f>
        <v>60.780487804878042</v>
      </c>
      <c r="P108" s="50">
        <f>IF(H108=0,"",'Ark1'!W1635)</f>
        <v>83.787804878048775</v>
      </c>
      <c r="Q108" s="110"/>
      <c r="R108" s="50">
        <f>IF(H108=0,"",'Ark1'!X1635)</f>
        <v>11.627232439657904</v>
      </c>
      <c r="S108" s="50">
        <f>IF(H108=0,"",'Ark1'!Y1635)</f>
        <v>1.9817729820264849</v>
      </c>
      <c r="T108" s="50">
        <f>IF(H108=0,"",'Ark1'!Z1635)</f>
        <v>-53.841018178876944</v>
      </c>
      <c r="U108" s="85"/>
      <c r="V108" s="14">
        <f t="shared" si="5"/>
        <v>27.333333333333332</v>
      </c>
      <c r="W108" s="11">
        <f>IF(H108=0,"",'Ark1'!T1635)</f>
        <v>2.5609756097560976</v>
      </c>
      <c r="X108" s="50">
        <f>IF(H108=0,"",'Ark1'!V1635)</f>
        <v>90.777686758449377</v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+'Ark1'!C1647</f>
        <v>2024</v>
      </c>
      <c r="C109" s="2">
        <f>+'Ark1'!J1647</f>
        <v>141</v>
      </c>
      <c r="D109" s="334" t="str">
        <f>VLOOKUP(C109,RNR!$A$1:$B$27,2)</f>
        <v>Ølen</v>
      </c>
      <c r="E109" s="2">
        <f>+'Ark1'!D1647</f>
        <v>6</v>
      </c>
      <c r="F109" s="2" t="s">
        <v>500</v>
      </c>
      <c r="G109" s="3">
        <f>+'Ark1'!Q1647</f>
        <v>0</v>
      </c>
      <c r="H109" s="14">
        <f>+'Ark1'!R1647</f>
        <v>0</v>
      </c>
      <c r="I109" s="3" t="str">
        <f>IF(H109=0,"",'Ark1'!S1647)</f>
        <v/>
      </c>
      <c r="J109" s="85"/>
      <c r="K109" s="50" t="str">
        <f>IF(G109=0,"",100*H109/Måned!$G15)</f>
        <v/>
      </c>
      <c r="L109" s="85"/>
      <c r="M109" s="50" t="str">
        <f>+IF(H109=0,"",'Ark1'!AA1647)</f>
        <v/>
      </c>
      <c r="N109" s="50">
        <f>+IF(I109=0,"",'Ark1'!AB1647)</f>
        <v>0</v>
      </c>
      <c r="O109" s="94" t="str">
        <f>IF(H109=0,"",'Ark1'!U1647)</f>
        <v/>
      </c>
      <c r="P109" s="50" t="str">
        <f>IF(H109=0,"",'Ark1'!W1647)</f>
        <v/>
      </c>
      <c r="Q109" s="110"/>
      <c r="R109" s="50" t="str">
        <f>IF(H109=0,"",'Ark1'!X1647)</f>
        <v/>
      </c>
      <c r="S109" s="50" t="str">
        <f>IF(H109=0,"",'Ark1'!Y1647)</f>
        <v/>
      </c>
      <c r="T109" s="50" t="str">
        <f>IF(H109=0,"",'Ark1'!Z1647)</f>
        <v/>
      </c>
      <c r="U109" s="85"/>
      <c r="V109" s="14" t="str">
        <f t="shared" si="5"/>
        <v/>
      </c>
      <c r="W109" s="11" t="str">
        <f>IF(H109=0,"",'Ark1'!T1647)</f>
        <v/>
      </c>
      <c r="X109" s="50" t="str">
        <f>IF(H109=0,"",'Ark1'!V1647)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+'Ark1'!C1659</f>
        <v>2024</v>
      </c>
      <c r="C110" s="2">
        <f>+'Ark1'!J1659</f>
        <v>143</v>
      </c>
      <c r="D110" s="334" t="str">
        <f>VLOOKUP(C110,RNR!$A$1:$B$27,2)</f>
        <v>Nordfjord</v>
      </c>
      <c r="E110" s="2">
        <f>+'Ark1'!D1659</f>
        <v>6</v>
      </c>
      <c r="F110" s="2" t="s">
        <v>500</v>
      </c>
      <c r="G110" s="3">
        <f>+'Ark1'!Q1659</f>
        <v>0</v>
      </c>
      <c r="H110" s="14">
        <f>+'Ark1'!R1659</f>
        <v>0</v>
      </c>
      <c r="I110" s="3" t="str">
        <f>IF(H110=0,"",'Ark1'!S1659)</f>
        <v/>
      </c>
      <c r="J110" s="85"/>
      <c r="K110" s="50" t="str">
        <f>IF(G110=0,"",100*H110/Måned!$G15)</f>
        <v/>
      </c>
      <c r="L110" s="85"/>
      <c r="M110" s="50" t="str">
        <f>+IF(H110=0,"",'Ark1'!AA1659)</f>
        <v/>
      </c>
      <c r="N110" s="50">
        <f>+IF(I110=0,"",'Ark1'!AB1659)</f>
        <v>0</v>
      </c>
      <c r="O110" s="94" t="str">
        <f>IF(H110=0,"",'Ark1'!U1659)</f>
        <v/>
      </c>
      <c r="P110" s="50" t="str">
        <f>IF(H110=0,"",'Ark1'!W1659)</f>
        <v/>
      </c>
      <c r="Q110" s="110"/>
      <c r="R110" s="50" t="str">
        <f>IF(H110=0,"",'Ark1'!X1659)</f>
        <v/>
      </c>
      <c r="S110" s="50" t="str">
        <f>IF(H110=0,"",'Ark1'!Y1659)</f>
        <v/>
      </c>
      <c r="T110" s="50" t="str">
        <f>IF(H110=0,"",'Ark1'!Z1659)</f>
        <v/>
      </c>
      <c r="U110" s="85"/>
      <c r="V110" s="14" t="str">
        <f t="shared" si="5"/>
        <v/>
      </c>
      <c r="W110" s="11" t="str">
        <f>IF(H110=0,"",'Ark1'!T1659)</f>
        <v/>
      </c>
      <c r="X110" s="50" t="str">
        <f>IF(H110=0,"",'Ark1'!V1659)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+'Ark1'!C1671</f>
        <v>2024</v>
      </c>
      <c r="C111" s="2">
        <f>+'Ark1'!J1671</f>
        <v>147</v>
      </c>
      <c r="D111" s="334" t="str">
        <f>VLOOKUP(C111,RNR!$A$1:$B$27,2)</f>
        <v>Midt-Norge</v>
      </c>
      <c r="E111" s="2">
        <f>+'Ark1'!D1671</f>
        <v>6</v>
      </c>
      <c r="F111" s="2" t="s">
        <v>500</v>
      </c>
      <c r="G111" s="3">
        <f>+'Ark1'!Q1671</f>
        <v>1</v>
      </c>
      <c r="H111" s="14">
        <f>+'Ark1'!R1671</f>
        <v>3</v>
      </c>
      <c r="I111" s="3">
        <f>IF(H111=0,"",'Ark1'!S1671)</f>
        <v>3</v>
      </c>
      <c r="J111" s="85"/>
      <c r="K111" s="50">
        <f>IF(G111=0,"",100*H111/Måned!$G15)</f>
        <v>0.10976948408342481</v>
      </c>
      <c r="L111" s="85"/>
      <c r="M111" s="50">
        <f>+IF(H111=0,"",'Ark1'!AA1671)</f>
        <v>0.10976948408342482</v>
      </c>
      <c r="N111" s="50">
        <f>+IF(I111=0,"",'Ark1'!AB1671)</f>
        <v>0.11933564954522367</v>
      </c>
      <c r="O111" s="94">
        <f>IF(H111=0,"",'Ark1'!U1671)</f>
        <v>59</v>
      </c>
      <c r="P111" s="50">
        <f>IF(H111=0,"",'Ark1'!W1671)</f>
        <v>89.899999999999977</v>
      </c>
      <c r="Q111" s="110"/>
      <c r="R111" s="50">
        <f>IF(H111=0,"",'Ark1'!X1671)</f>
        <v>3.6669696844489903</v>
      </c>
      <c r="S111" s="50">
        <f>IF(H111=0,"",'Ark1'!Y1671)</f>
        <v>0</v>
      </c>
      <c r="T111" s="50">
        <f>IF(H111=0,"",'Ark1'!Z1671)</f>
        <v>0</v>
      </c>
      <c r="U111" s="85"/>
      <c r="V111" s="14">
        <f t="shared" si="5"/>
        <v>3</v>
      </c>
      <c r="W111" s="11">
        <f>IF(H111=0,"",'Ark1'!T1671)</f>
        <v>14</v>
      </c>
      <c r="X111" s="50">
        <f>IF(H111=0,"",'Ark1'!V1671)</f>
        <v>97.399783315276238</v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+'Ark1'!C1683</f>
        <v>2024</v>
      </c>
      <c r="C112" s="2">
        <f>+'Ark1'!J1683</f>
        <v>155</v>
      </c>
      <c r="D112" s="334" t="str">
        <f>VLOOKUP(C112,RNR!$A$1:$B$27,2)</f>
        <v>Målselv</v>
      </c>
      <c r="E112" s="2">
        <f>+'Ark1'!D1683</f>
        <v>6</v>
      </c>
      <c r="F112" s="2" t="s">
        <v>500</v>
      </c>
      <c r="G112" s="3">
        <f>+'Ark1'!Q1683</f>
        <v>0</v>
      </c>
      <c r="H112" s="14">
        <f>+'Ark1'!R1683</f>
        <v>0</v>
      </c>
      <c r="I112" s="3" t="str">
        <f>IF(H112=0,"",'Ark1'!S1683)</f>
        <v/>
      </c>
      <c r="J112" s="85"/>
      <c r="K112" s="50" t="str">
        <f>IF(G112=0,"",100*H112/Måned!$G15)</f>
        <v/>
      </c>
      <c r="L112" s="85"/>
      <c r="M112" s="50" t="str">
        <f>+IF(H112=0,"",'Ark1'!AA1683)</f>
        <v/>
      </c>
      <c r="N112" s="50">
        <f>+IF(I112=0,"",'Ark1'!AB1683)</f>
        <v>0</v>
      </c>
      <c r="O112" s="94" t="str">
        <f>IF(H112=0,"",'Ark1'!U1683)</f>
        <v/>
      </c>
      <c r="P112" s="50" t="str">
        <f>IF(H112=0,"",'Ark1'!W1683)</f>
        <v/>
      </c>
      <c r="Q112" s="110"/>
      <c r="R112" s="50" t="str">
        <f>IF(H112=0,"",'Ark1'!X1683)</f>
        <v/>
      </c>
      <c r="S112" s="50" t="str">
        <f>IF(H112=0,"",'Ark1'!Y1683)</f>
        <v/>
      </c>
      <c r="T112" s="50" t="str">
        <f>IF(H112=0,"",'Ark1'!Z1683)</f>
        <v/>
      </c>
      <c r="U112" s="85"/>
      <c r="V112" s="14" t="str">
        <f t="shared" si="5"/>
        <v/>
      </c>
      <c r="W112" s="11" t="str">
        <f>IF(H112=0,"",'Ark1'!T1683)</f>
        <v/>
      </c>
      <c r="X112" s="50" t="str">
        <f>IF(H112=0,"",'Ark1'!V1683)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+'Ark1'!C1695</f>
        <v>2024</v>
      </c>
      <c r="C113" s="2">
        <f>+'Ark1'!J1695</f>
        <v>160</v>
      </c>
      <c r="D113" s="334" t="str">
        <f>VLOOKUP(C113,RNR!$A$1:$B$27,2)</f>
        <v>Oslo</v>
      </c>
      <c r="E113" s="2">
        <f>+'Ark1'!D1695</f>
        <v>6</v>
      </c>
      <c r="F113" s="2" t="s">
        <v>500</v>
      </c>
      <c r="G113" s="3">
        <f>+'Ark1'!Q1695</f>
        <v>5</v>
      </c>
      <c r="H113" s="14">
        <f>+'Ark1'!R1695</f>
        <v>211</v>
      </c>
      <c r="I113" s="3">
        <f>IF(H113=0,"",'Ark1'!S1695)</f>
        <v>211</v>
      </c>
      <c r="J113" s="85"/>
      <c r="K113" s="50">
        <f>IF(G113=0,"",100*H113/Måned!$G15)</f>
        <v>7.7204537138675446</v>
      </c>
      <c r="L113" s="85"/>
      <c r="M113" s="50">
        <f>+IF(H113=0,"",'Ark1'!AA1695)</f>
        <v>7.7204537138675438</v>
      </c>
      <c r="N113" s="50">
        <f>+IF(I113=0,"",'Ark1'!AB1695)</f>
        <v>7.663189398994346</v>
      </c>
      <c r="O113" s="94">
        <f>IF(H113=0,"",'Ark1'!U1695)</f>
        <v>60.905213270142191</v>
      </c>
      <c r="P113" s="50">
        <f>IF(H113=0,"",'Ark1'!W1695)</f>
        <v>82.080094786729902</v>
      </c>
      <c r="Q113" s="110"/>
      <c r="R113" s="50">
        <f>IF(H113=0,"",'Ark1'!X1695)</f>
        <v>7.866039669731915</v>
      </c>
      <c r="S113" s="50">
        <f>IF(H113=0,"",'Ark1'!Y1695)</f>
        <v>1.8703273725694121</v>
      </c>
      <c r="T113" s="50">
        <f>IF(H113=0,"",'Ark1'!Z1695)</f>
        <v>-26.676298779411233</v>
      </c>
      <c r="U113" s="85"/>
      <c r="V113" s="14">
        <f t="shared" si="5"/>
        <v>42.2</v>
      </c>
      <c r="W113" s="11">
        <f>IF(H113=0,"",'Ark1'!T1695)</f>
        <v>2.5734597156398098</v>
      </c>
      <c r="X113" s="50">
        <f>IF(H113=0,"",'Ark1'!V1695)</f>
        <v>88.927513311733264</v>
      </c>
      <c r="Y113" s="37"/>
      <c r="Z113" s="78"/>
      <c r="AB113" s="50"/>
      <c r="AC113" s="4"/>
      <c r="AL113" s="11"/>
      <c r="AM113" s="11"/>
    </row>
    <row r="114" spans="1:39" ht="15.6">
      <c r="A114" s="37"/>
      <c r="B114" s="2">
        <f>+'Ark1'!C1707</f>
        <v>2024</v>
      </c>
      <c r="C114" s="2">
        <f>+'Ark1'!J1707</f>
        <v>171</v>
      </c>
      <c r="D114" s="334" t="str">
        <f>VLOOKUP(C114,RNR!$A$1:$B$27,2)</f>
        <v>Prima</v>
      </c>
      <c r="E114" s="2">
        <f>+'Ark1'!D1707</f>
        <v>6</v>
      </c>
      <c r="F114" s="2" t="s">
        <v>500</v>
      </c>
      <c r="G114" s="3">
        <f>+'Ark1'!Q1707</f>
        <v>3</v>
      </c>
      <c r="H114" s="14">
        <f>+'Ark1'!R1707</f>
        <v>6</v>
      </c>
      <c r="I114" s="3">
        <f>IF(H114=0,"",'Ark1'!S1707)</f>
        <v>6</v>
      </c>
      <c r="J114" s="85"/>
      <c r="K114" s="50">
        <f>IF(G114=0,"",100*H114/Måned!$G15)</f>
        <v>0.21953896816684962</v>
      </c>
      <c r="L114" s="85"/>
      <c r="M114" s="50">
        <f>+IF(H114=0,"",'Ark1'!AA1707)</f>
        <v>0.21953896816684965</v>
      </c>
      <c r="N114" s="50">
        <f>+IF(I114=0,"",'Ark1'!AB1707)</f>
        <v>0.25398095231352752</v>
      </c>
      <c r="O114" s="94">
        <f>IF(H114=0,"",'Ark1'!U1707)</f>
        <v>57.16666666666665</v>
      </c>
      <c r="P114" s="50">
        <f>IF(H114=0,"",'Ark1'!W1707)</f>
        <v>95.666666666666686</v>
      </c>
      <c r="Q114" s="110"/>
      <c r="R114" s="50">
        <f>IF(H114=0,"",'Ark1'!X1707)</f>
        <v>5.6908308317463883</v>
      </c>
      <c r="S114" s="50">
        <f>IF(H114=0,"",'Ark1'!Y1707)</f>
        <v>2.3392781412697872</v>
      </c>
      <c r="T114" s="50">
        <f>IF(H114=0,"",'Ark1'!Z1707)</f>
        <v>-24.997511613868152</v>
      </c>
      <c r="U114" s="85"/>
      <c r="V114" s="14">
        <f t="shared" si="5"/>
        <v>2</v>
      </c>
      <c r="W114" s="11">
        <f>IF(H114=0,"",'Ark1'!T1707)</f>
        <v>11.166666666666664</v>
      </c>
      <c r="X114" s="50">
        <f>IF(H114=0,"",'Ark1'!V1707)</f>
        <v>103.64752618273748</v>
      </c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+'Ark1'!C1731</f>
        <v>2024</v>
      </c>
      <c r="C115" s="2">
        <f>+'Ark1'!J1731</f>
        <v>181</v>
      </c>
      <c r="D115" s="334" t="str">
        <f>VLOOKUP(C115,RNR!$A$1:$B$27,2)</f>
        <v>Horns</v>
      </c>
      <c r="E115" s="2">
        <f>+'Ark1'!D1731</f>
        <v>6</v>
      </c>
      <c r="F115" s="2" t="s">
        <v>500</v>
      </c>
      <c r="G115" s="3">
        <f>+'Ark1'!Q1731</f>
        <v>0</v>
      </c>
      <c r="H115" s="14">
        <f>+'Ark1'!R1731</f>
        <v>0</v>
      </c>
      <c r="I115" s="3" t="str">
        <f>IF(H115=0,"",'Ark1'!S1731)</f>
        <v/>
      </c>
      <c r="J115" s="85"/>
      <c r="K115" s="50" t="str">
        <f>IF(G115=0,"",100*H115/Måned!$G15)</f>
        <v/>
      </c>
      <c r="L115" s="85"/>
      <c r="M115" s="50" t="str">
        <f>+IF(H115=0,"",'Ark1'!AA1731)</f>
        <v/>
      </c>
      <c r="N115" s="50">
        <f>+IF(I115=0,"",'Ark1'!AB1731)</f>
        <v>0</v>
      </c>
      <c r="O115" s="94" t="str">
        <f>IF(H115=0,"",'Ark1'!U1731)</f>
        <v/>
      </c>
      <c r="P115" s="50" t="str">
        <f>IF(H115=0,"",'Ark1'!W1731)</f>
        <v/>
      </c>
      <c r="Q115" s="110"/>
      <c r="R115" s="50" t="str">
        <f>IF(H115=0,"",'Ark1'!X1731)</f>
        <v/>
      </c>
      <c r="S115" s="50" t="str">
        <f>IF(H115=0,"",'Ark1'!Y1731)</f>
        <v/>
      </c>
      <c r="T115" s="50" t="str">
        <f>IF(H115=0,"",'Ark1'!Z1731)</f>
        <v/>
      </c>
      <c r="U115" s="85"/>
      <c r="V115" s="14" t="str">
        <f t="shared" si="5"/>
        <v/>
      </c>
      <c r="W115" s="11" t="str">
        <f>IF(H115=0,"",'Ark1'!T1731)</f>
        <v/>
      </c>
      <c r="X115" s="50" t="str">
        <f>IF(H115=0,"",'Ark1'!V1731)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+'Ark1'!C1743</f>
        <v>2024</v>
      </c>
      <c r="C116" s="2">
        <f>+'Ark1'!J1743</f>
        <v>470</v>
      </c>
      <c r="D116" s="334" t="str">
        <f>VLOOKUP(C116,RNR!$A$1:$B$27,2)</f>
        <v>Jens Eide</v>
      </c>
      <c r="E116" s="2">
        <f>+'Ark1'!D1743</f>
        <v>6</v>
      </c>
      <c r="F116" s="2" t="s">
        <v>500</v>
      </c>
      <c r="G116" s="3">
        <f>+'Ark1'!Q1743</f>
        <v>0</v>
      </c>
      <c r="H116" s="14">
        <f>+'Ark1'!R1743</f>
        <v>0</v>
      </c>
      <c r="I116" s="3" t="str">
        <f>IF(H116=0,"",'Ark1'!S1743)</f>
        <v/>
      </c>
      <c r="J116" s="85"/>
      <c r="K116" s="50" t="str">
        <f>IF(G116=0,"",100*H116/Måned!$G15)</f>
        <v/>
      </c>
      <c r="L116" s="85"/>
      <c r="M116" s="50" t="str">
        <f>+IF(H116=0,"",'Ark1'!AA1743)</f>
        <v/>
      </c>
      <c r="N116" s="50">
        <f>+IF(I116=0,"",'Ark1'!AB1743)</f>
        <v>0</v>
      </c>
      <c r="O116" s="94" t="str">
        <f>IF(H116=0,"",'Ark1'!U1743)</f>
        <v/>
      </c>
      <c r="P116" s="50" t="str">
        <f>IF(H116=0,"",'Ark1'!W1743)</f>
        <v/>
      </c>
      <c r="Q116" s="110"/>
      <c r="R116" s="50" t="str">
        <f>IF(H116=0,"",'Ark1'!X1743)</f>
        <v/>
      </c>
      <c r="S116" s="50" t="str">
        <f>IF(H116=0,"",'Ark1'!Y1743)</f>
        <v/>
      </c>
      <c r="T116" s="50" t="str">
        <f>IF(H116=0,"",'Ark1'!Z1743)</f>
        <v/>
      </c>
      <c r="U116" s="85"/>
      <c r="V116" s="14" t="str">
        <f t="shared" si="5"/>
        <v/>
      </c>
      <c r="W116" s="11" t="str">
        <f>IF(H116=0,"",'Ark1'!T1743)</f>
        <v/>
      </c>
      <c r="X116" s="50" t="str">
        <f>IF(H116=0,"",'Ark1'!V1743)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+'Ark1'!C1755</f>
        <v>2024</v>
      </c>
      <c r="C117" s="2">
        <f>+'Ark1'!J1755</f>
        <v>643</v>
      </c>
      <c r="D117" s="334" t="str">
        <f>VLOOKUP(C117,RNR!$A$1:$B$27,2)</f>
        <v>Bjerka</v>
      </c>
      <c r="E117" s="2">
        <f>+'Ark1'!D1755</f>
        <v>6</v>
      </c>
      <c r="F117" s="2" t="s">
        <v>500</v>
      </c>
      <c r="G117" s="3">
        <f>+'Ark1'!Q1755</f>
        <v>3</v>
      </c>
      <c r="H117" s="14">
        <f>+'Ark1'!R1755</f>
        <v>334</v>
      </c>
      <c r="I117" s="3">
        <f>IF(H117=0,"",'Ark1'!S1755)</f>
        <v>334</v>
      </c>
      <c r="J117" s="85"/>
      <c r="K117" s="50">
        <f>IF(G117=0,"",100*H117/Måned!$G15)</f>
        <v>12.221002561287962</v>
      </c>
      <c r="L117" s="85"/>
      <c r="M117" s="50">
        <f>+IF(H117=0,"",'Ark1'!AA1755)</f>
        <v>12.22100256128796</v>
      </c>
      <c r="N117" s="50">
        <f>+IF(I117=0,"",'Ark1'!AB1755)</f>
        <v>11.18303796617009</v>
      </c>
      <c r="O117" s="94">
        <f>IF(H117=0,"",'Ark1'!U1755)</f>
        <v>60.910179640718553</v>
      </c>
      <c r="P117" s="50">
        <f>IF(H117=0,"",'Ark1'!W1755)</f>
        <v>75.670059880239506</v>
      </c>
      <c r="Q117" s="110"/>
      <c r="R117" s="50">
        <f>IF(H117=0,"",'Ark1'!X1755)</f>
        <v>6.3054297955489522</v>
      </c>
      <c r="S117" s="50">
        <f>IF(H117=0,"",'Ark1'!Y1755)</f>
        <v>1.9768914911368087</v>
      </c>
      <c r="T117" s="50">
        <f>IF(H117=0,"",'Ark1'!Z1755)</f>
        <v>-15.24485421244248</v>
      </c>
      <c r="U117" s="85"/>
      <c r="V117" s="14">
        <f t="shared" si="5"/>
        <v>111.33333333333333</v>
      </c>
      <c r="W117" s="11">
        <f>IF(H117=0,"",'Ark1'!T1755)</f>
        <v>3.2185628742514956</v>
      </c>
      <c r="X117" s="50">
        <f>IF(H117=0,"",'Ark1'!V1755)</f>
        <v>81.982730097767643</v>
      </c>
      <c r="Y117" s="37"/>
      <c r="Z117" s="78"/>
      <c r="AB117" s="50"/>
      <c r="AC117" s="4"/>
      <c r="AL117" s="11"/>
      <c r="AM117" s="11"/>
    </row>
    <row r="118" spans="1:3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78"/>
      <c r="AB118" s="50"/>
      <c r="AC118" s="4"/>
      <c r="AL118" s="11"/>
      <c r="AM118" s="11"/>
    </row>
    <row r="119" spans="1:39" ht="15.6">
      <c r="A119" s="37"/>
      <c r="B119" s="2">
        <f>+'Ark1'!C1552</f>
        <v>2024</v>
      </c>
      <c r="C119" s="2">
        <f>+'Ark1'!J1552</f>
        <v>103</v>
      </c>
      <c r="D119" s="334" t="str">
        <f>VLOOKUP(C119,RNR!$A$1:$B$27,2)</f>
        <v>Rudshøgda</v>
      </c>
      <c r="E119" s="2">
        <f>+'Ark1'!D1552</f>
        <v>7</v>
      </c>
      <c r="F119" s="2" t="s">
        <v>501</v>
      </c>
      <c r="G119" s="3">
        <f>+'Ark1'!Q1552</f>
        <v>0</v>
      </c>
      <c r="H119" s="14">
        <f>+'Ark1'!R1552</f>
        <v>0</v>
      </c>
      <c r="I119" s="3" t="str">
        <f>IF(H119=0,"",'Ark1'!S1552)</f>
        <v/>
      </c>
      <c r="J119" s="85"/>
      <c r="K119" s="50" t="str">
        <f>IF(G119=0,"",100*H119/Måned!$G16)</f>
        <v/>
      </c>
      <c r="L119" s="85"/>
      <c r="M119" s="50" t="str">
        <f>+IF(H119=0,"",'Ark1'!AA1552)</f>
        <v/>
      </c>
      <c r="N119" s="50">
        <f>+IF(I119=0,"",'Ark1'!AB1552)</f>
        <v>0</v>
      </c>
      <c r="O119" s="94" t="str">
        <f>IF(H119=0,"",'Ark1'!U1552)</f>
        <v/>
      </c>
      <c r="P119" s="50" t="str">
        <f>IF(H119=0,"",'Ark1'!W1552)</f>
        <v/>
      </c>
      <c r="Q119" s="110"/>
      <c r="R119" s="50" t="str">
        <f>IF(H119=0,"",'Ark1'!X1552)</f>
        <v/>
      </c>
      <c r="S119" s="50" t="str">
        <f>IF(H119=0,"",'Ark1'!Y1552)</f>
        <v/>
      </c>
      <c r="T119" s="50" t="str">
        <f>IF(H119=0,"",'Ark1'!Z1552)</f>
        <v/>
      </c>
      <c r="U119" s="85"/>
      <c r="V119" s="14" t="str">
        <f t="shared" ref="V119:V151" si="6">+(IF(H119=0,"",I119/G119))</f>
        <v/>
      </c>
      <c r="W119" s="11" t="str">
        <f>IF(H119=0,"",'Ark1'!T1552)</f>
        <v/>
      </c>
      <c r="X119" s="50" t="str">
        <f>IF(H119=0,"",'Ark1'!V1552)</f>
        <v/>
      </c>
      <c r="Y119" s="37"/>
      <c r="Z119" s="78"/>
      <c r="AB119" s="50"/>
      <c r="AC119" s="4"/>
      <c r="AL119" s="11"/>
      <c r="AM119" s="11"/>
    </row>
    <row r="120" spans="1:39" ht="15.6">
      <c r="A120" s="37"/>
      <c r="B120" s="2">
        <f>+'Ark1'!C1564</f>
        <v>2024</v>
      </c>
      <c r="C120" s="2">
        <f>+'Ark1'!J1564</f>
        <v>106</v>
      </c>
      <c r="D120" s="334" t="str">
        <f>VLOOKUP(C120,RNR!$A$1:$B$27,2)</f>
        <v>Furuseth</v>
      </c>
      <c r="E120" s="2">
        <f>+'Ark1'!D1564</f>
        <v>7</v>
      </c>
      <c r="F120" s="2" t="s">
        <v>501</v>
      </c>
      <c r="G120" s="3">
        <f>+'Ark1'!Q1564</f>
        <v>3</v>
      </c>
      <c r="H120" s="14">
        <f>+'Ark1'!R1564</f>
        <v>50</v>
      </c>
      <c r="I120" s="3">
        <f>IF(H120=0,"",'Ark1'!S1564)</f>
        <v>50</v>
      </c>
      <c r="J120" s="85"/>
      <c r="K120" s="50">
        <f>IF(G120=0,"",100*H120/Måned!$G16)</f>
        <v>1.8429782528566163</v>
      </c>
      <c r="L120" s="85"/>
      <c r="M120" s="50">
        <f>+IF(H120=0,"",'Ark1'!AA1564)</f>
        <v>1.8429782528566163</v>
      </c>
      <c r="N120" s="50">
        <f>+IF(I120=0,"",'Ark1'!AB1564)</f>
        <v>1.9003236116131856</v>
      </c>
      <c r="O120" s="94">
        <f>IF(H120=0,"",'Ark1'!U1564)</f>
        <v>59.9</v>
      </c>
      <c r="P120" s="50">
        <f>IF(H120=0,"",'Ark1'!W1564)</f>
        <v>83.374000000000009</v>
      </c>
      <c r="Q120" s="110"/>
      <c r="R120" s="50">
        <f>IF(H120=0,"",'Ark1'!X1564)</f>
        <v>4.5645946150780228</v>
      </c>
      <c r="S120" s="50">
        <f>IF(H120=0,"",'Ark1'!Y1564)</f>
        <v>1.5264337522473748</v>
      </c>
      <c r="T120" s="50">
        <f>IF(H120=0,"",'Ark1'!Z1564)</f>
        <v>-16.599806051804062</v>
      </c>
      <c r="U120" s="85"/>
      <c r="V120" s="14">
        <f t="shared" si="6"/>
        <v>16.666666666666668</v>
      </c>
      <c r="W120" s="11">
        <f>IF(H120=0,"",'Ark1'!T1564)</f>
        <v>4.4800000000000004</v>
      </c>
      <c r="X120" s="50">
        <f>IF(H120=0,"",'Ark1'!V1564)</f>
        <v>90.329360780064974</v>
      </c>
      <c r="Y120" s="37"/>
      <c r="Z120" s="78"/>
      <c r="AB120" s="50"/>
      <c r="AC120" s="4"/>
      <c r="AL120" s="11"/>
      <c r="AM120" s="11"/>
    </row>
    <row r="121" spans="1:39" ht="15.6">
      <c r="A121" s="37"/>
      <c r="B121" s="2">
        <f>+'Ark1'!C1576</f>
        <v>2024</v>
      </c>
      <c r="C121" s="2">
        <f>+'Ark1'!J1576</f>
        <v>109</v>
      </c>
      <c r="D121" s="334" t="str">
        <f>VLOOKUP(C121,RNR!$A$1:$B$27,2)</f>
        <v>Tønsberg</v>
      </c>
      <c r="E121" s="2">
        <f>+'Ark1'!D1576</f>
        <v>7</v>
      </c>
      <c r="F121" s="2" t="s">
        <v>501</v>
      </c>
      <c r="G121" s="3">
        <f>+'Ark1'!Q1576</f>
        <v>21</v>
      </c>
      <c r="H121" s="14">
        <f>+'Ark1'!R1576</f>
        <v>1282</v>
      </c>
      <c r="I121" s="3">
        <f>IF(H121=0,"",'Ark1'!S1576)</f>
        <v>1282</v>
      </c>
      <c r="J121" s="85"/>
      <c r="K121" s="50">
        <f>IF(G121=0,"",100*H121/Måned!$G16)</f>
        <v>47.253962403243641</v>
      </c>
      <c r="L121" s="85"/>
      <c r="M121" s="50">
        <f>+IF(H121=0,"",'Ark1'!AA1576)</f>
        <v>47.253962403243641</v>
      </c>
      <c r="N121" s="50">
        <f>+IF(I121=0,"",'Ark1'!AB1576)</f>
        <v>47.196376498111185</v>
      </c>
      <c r="O121" s="94">
        <f>IF(H121=0,"",'Ark1'!U1576)</f>
        <v>61.5546021840874</v>
      </c>
      <c r="P121" s="50">
        <f>IF(H121=0,"",'Ark1'!W1576)</f>
        <v>80.759516380655185</v>
      </c>
      <c r="Q121" s="110"/>
      <c r="R121" s="50">
        <f>IF(H121=0,"",'Ark1'!X1576)</f>
        <v>8.293590409937126</v>
      </c>
      <c r="S121" s="50">
        <f>IF(H121=0,"",'Ark1'!Y1576)</f>
        <v>1.9335041397108077</v>
      </c>
      <c r="T121" s="50">
        <f>IF(H121=0,"",'Ark1'!Z1576)</f>
        <v>-15.76347189570504</v>
      </c>
      <c r="U121" s="85"/>
      <c r="V121" s="14">
        <f t="shared" si="6"/>
        <v>61.047619047619051</v>
      </c>
      <c r="W121" s="11">
        <f>IF(H121=0,"",'Ark1'!T1576)</f>
        <v>1.7901716068642739</v>
      </c>
      <c r="X121" s="50">
        <f>IF(H121=0,"",'Ark1'!V1576)</f>
        <v>87.496767476332892</v>
      </c>
      <c r="Y121" s="37"/>
      <c r="Z121" s="78"/>
      <c r="AB121" s="50"/>
      <c r="AC121" s="4"/>
      <c r="AL121" s="11"/>
      <c r="AM121" s="11"/>
    </row>
    <row r="122" spans="1:39" ht="15.6">
      <c r="A122" s="37"/>
      <c r="B122" s="2">
        <f>+'Ark1'!C1588</f>
        <v>2024</v>
      </c>
      <c r="C122" s="2">
        <f>+'Ark1'!J1588</f>
        <v>111</v>
      </c>
      <c r="D122" s="334" t="str">
        <f>VLOOKUP(C122,RNR!$A$1:$B$27,2)</f>
        <v>Forus</v>
      </c>
      <c r="E122" s="2">
        <f>+'Ark1'!D1588</f>
        <v>7</v>
      </c>
      <c r="F122" s="2" t="s">
        <v>501</v>
      </c>
      <c r="G122" s="3">
        <f>+'Ark1'!Q1588</f>
        <v>10</v>
      </c>
      <c r="H122" s="14">
        <f>+'Ark1'!R1588</f>
        <v>376</v>
      </c>
      <c r="I122" s="3">
        <f>IF(H122=0,"",'Ark1'!S1588)</f>
        <v>376</v>
      </c>
      <c r="J122" s="85"/>
      <c r="K122" s="50">
        <f>IF(G122=0,"",100*H122/Måned!$G16)</f>
        <v>13.859196461481755</v>
      </c>
      <c r="L122" s="85"/>
      <c r="M122" s="50">
        <f>+IF(H122=0,"",'Ark1'!AA1588)</f>
        <v>13.859196461481751</v>
      </c>
      <c r="N122" s="50">
        <f>+IF(I122=0,"",'Ark1'!AB1588)</f>
        <v>13.97838972794106</v>
      </c>
      <c r="O122" s="94">
        <f>IF(H122=0,"",'Ark1'!U1588)</f>
        <v>60.566489361702146</v>
      </c>
      <c r="P122" s="50">
        <f>IF(H122=0,"",'Ark1'!W1588)</f>
        <v>81.553457446808494</v>
      </c>
      <c r="Q122" s="110"/>
      <c r="R122" s="50">
        <f>IF(H122=0,"",'Ark1'!X1588)</f>
        <v>7.8576862196778094</v>
      </c>
      <c r="S122" s="50">
        <f>IF(H122=0,"",'Ark1'!Y1588)</f>
        <v>2.135277254132387</v>
      </c>
      <c r="T122" s="50">
        <f>IF(H122=0,"",'Ark1'!Z1588)</f>
        <v>-24.450320305001803</v>
      </c>
      <c r="U122" s="85"/>
      <c r="V122" s="14">
        <f t="shared" si="6"/>
        <v>37.6</v>
      </c>
      <c r="W122" s="11">
        <f>IF(H122=0,"",'Ark1'!T1588)</f>
        <v>4.0505319148936163</v>
      </c>
      <c r="X122" s="50">
        <f>IF(H122=0,"",'Ark1'!V1588)</f>
        <v>88.356941979207491</v>
      </c>
      <c r="Y122" s="37"/>
      <c r="Z122" s="78"/>
      <c r="AB122" s="50"/>
      <c r="AC122" s="4"/>
      <c r="AL122" s="11"/>
      <c r="AM122" s="11"/>
    </row>
    <row r="123" spans="1:39" ht="15.6">
      <c r="A123" s="37"/>
      <c r="B123" s="2">
        <f>+'Ark1'!C1600</f>
        <v>2024</v>
      </c>
      <c r="C123" s="2">
        <f>+'Ark1'!J1600</f>
        <v>116</v>
      </c>
      <c r="D123" s="334" t="str">
        <f>VLOOKUP(C123,RNR!$A$1:$B$27,2)</f>
        <v>Sandeid</v>
      </c>
      <c r="E123" s="2">
        <f>+'Ark1'!D1600</f>
        <v>7</v>
      </c>
      <c r="F123" s="2" t="s">
        <v>501</v>
      </c>
      <c r="G123" s="3">
        <f>+'Ark1'!Q1600</f>
        <v>0</v>
      </c>
      <c r="H123" s="14">
        <f>+'Ark1'!R1600</f>
        <v>0</v>
      </c>
      <c r="I123" s="3" t="str">
        <f>IF(H123=0,"",'Ark1'!S1600)</f>
        <v/>
      </c>
      <c r="J123" s="85"/>
      <c r="K123" s="50" t="str">
        <f>IF(G123=0,"",100*H123/Måned!$G16)</f>
        <v/>
      </c>
      <c r="L123" s="85"/>
      <c r="M123" s="50" t="str">
        <f>+IF(H123=0,"",'Ark1'!AA1600)</f>
        <v/>
      </c>
      <c r="N123" s="50">
        <f>+IF(I123=0,"",'Ark1'!AB1600)</f>
        <v>0</v>
      </c>
      <c r="O123" s="94" t="str">
        <f>IF(H123=0,"",'Ark1'!U1600)</f>
        <v/>
      </c>
      <c r="P123" s="50" t="str">
        <f>IF(H123=0,"",'Ark1'!W1600)</f>
        <v/>
      </c>
      <c r="Q123" s="110"/>
      <c r="R123" s="50" t="str">
        <f>IF(H123=0,"",'Ark1'!X1600)</f>
        <v/>
      </c>
      <c r="S123" s="50" t="str">
        <f>IF(H123=0,"",'Ark1'!Y1600)</f>
        <v/>
      </c>
      <c r="T123" s="50" t="str">
        <f>IF(H123=0,"",'Ark1'!Z1600)</f>
        <v/>
      </c>
      <c r="U123" s="85"/>
      <c r="V123" s="14" t="str">
        <f t="shared" si="6"/>
        <v/>
      </c>
      <c r="W123" s="11" t="str">
        <f>IF(H123=0,"",'Ark1'!T1600)</f>
        <v/>
      </c>
      <c r="X123" s="50" t="str">
        <f>IF(H123=0,"",'Ark1'!V1600)</f>
        <v/>
      </c>
      <c r="Y123" s="37"/>
      <c r="Z123" s="78"/>
      <c r="AB123" s="50"/>
      <c r="AC123" s="4"/>
      <c r="AL123" s="11"/>
      <c r="AM123" s="11"/>
    </row>
    <row r="124" spans="1:39" ht="15.6">
      <c r="A124" s="37"/>
      <c r="B124" s="2">
        <f>+'Ark1'!C1612</f>
        <v>2024</v>
      </c>
      <c r="C124" s="2">
        <f>+'Ark1'!J1612</f>
        <v>117</v>
      </c>
      <c r="D124" s="334" t="str">
        <f>VLOOKUP(C124,RNR!$A$1:$B$27,2)</f>
        <v>Jæren</v>
      </c>
      <c r="E124" s="2">
        <f>+'Ark1'!D1612</f>
        <v>7</v>
      </c>
      <c r="F124" s="2" t="s">
        <v>501</v>
      </c>
      <c r="G124" s="3">
        <f>+'Ark1'!Q1612</f>
        <v>3</v>
      </c>
      <c r="H124" s="14">
        <f>+'Ark1'!R1612</f>
        <v>111</v>
      </c>
      <c r="I124" s="3">
        <f>IF(H124=0,"",'Ark1'!S1612)</f>
        <v>111</v>
      </c>
      <c r="J124" s="85"/>
      <c r="K124" s="50">
        <f>IF(G124=0,"",100*H124/Måned!$G16)</f>
        <v>4.0914117213416885</v>
      </c>
      <c r="L124" s="85"/>
      <c r="M124" s="50">
        <f>+IF(H124=0,"",'Ark1'!AA1612)</f>
        <v>4.0914117213416876</v>
      </c>
      <c r="N124" s="50">
        <f>+IF(I124=0,"",'Ark1'!AB1612)</f>
        <v>3.9841289450279662</v>
      </c>
      <c r="O124" s="94">
        <f>IF(H124=0,"",'Ark1'!U1612)</f>
        <v>62.531531531531542</v>
      </c>
      <c r="P124" s="50">
        <f>IF(H124=0,"",'Ark1'!W1612)</f>
        <v>78.737837837837859</v>
      </c>
      <c r="Q124" s="110"/>
      <c r="R124" s="50">
        <f>IF(H124=0,"",'Ark1'!X1612)</f>
        <v>7.283042801066733</v>
      </c>
      <c r="S124" s="50">
        <f>IF(H124=0,"",'Ark1'!Y1612)</f>
        <v>1.6375097541545307</v>
      </c>
      <c r="T124" s="50">
        <f>IF(H124=0,"",'Ark1'!Z1612)</f>
        <v>-34.713342345330823</v>
      </c>
      <c r="U124" s="85"/>
      <c r="V124" s="14">
        <f t="shared" si="6"/>
        <v>37</v>
      </c>
      <c r="W124" s="11">
        <f>IF(H124=0,"",'Ark1'!T1612)</f>
        <v>0.50450450450450435</v>
      </c>
      <c r="X124" s="50">
        <f>IF(H124=0,"",'Ark1'!V1612)</f>
        <v>85.306433193757101</v>
      </c>
      <c r="Y124" s="37"/>
      <c r="Z124" s="78"/>
      <c r="AB124" s="50"/>
      <c r="AC124" s="4"/>
      <c r="AL124" s="11"/>
      <c r="AM124" s="11"/>
    </row>
    <row r="125" spans="1:39" ht="15.6">
      <c r="A125" s="37"/>
      <c r="B125" s="2">
        <f>+'Ark1'!C1624</f>
        <v>2024</v>
      </c>
      <c r="C125" s="2">
        <f>+'Ark1'!J1624</f>
        <v>121</v>
      </c>
      <c r="D125" s="334" t="str">
        <f>VLOOKUP(C125,RNR!$A$1:$B$27,2)</f>
        <v>Steinkjer</v>
      </c>
      <c r="E125" s="2">
        <f>+'Ark1'!D1624</f>
        <v>7</v>
      </c>
      <c r="F125" s="2" t="s">
        <v>501</v>
      </c>
      <c r="G125" s="3">
        <f>+'Ark1'!Q1624</f>
        <v>18</v>
      </c>
      <c r="H125" s="14">
        <f>+'Ark1'!R1624</f>
        <v>541</v>
      </c>
      <c r="I125" s="3">
        <f>IF(H125=0,"",'Ark1'!S1624)</f>
        <v>540</v>
      </c>
      <c r="J125" s="85"/>
      <c r="K125" s="50">
        <f>IF(G125=0,"",100*H125/Måned!$G16)</f>
        <v>19.941024695908588</v>
      </c>
      <c r="L125" s="85"/>
      <c r="M125" s="50">
        <f>+IF(H125=0,"",'Ark1'!AA1624)</f>
        <v>19.941024695908595</v>
      </c>
      <c r="N125" s="50">
        <f>+IF(I125=0,"",'Ark1'!AB1624)</f>
        <v>19.768161157580501</v>
      </c>
      <c r="O125" s="94">
        <f>IF(H125=0,"",'Ark1'!U1624)</f>
        <v>60.190740740740736</v>
      </c>
      <c r="P125" s="50">
        <f>IF(H125=0,"",'Ark1'!W1624)</f>
        <v>80.305555555555557</v>
      </c>
      <c r="Q125" s="110"/>
      <c r="R125" s="50">
        <f>IF(H125=0,"",'Ark1'!X1624)</f>
        <v>9.9056365672513031</v>
      </c>
      <c r="S125" s="50">
        <f>IF(H125=0,"",'Ark1'!Y1624)</f>
        <v>2.1846915638325211</v>
      </c>
      <c r="T125" s="50">
        <f>IF(H125=0,"",'Ark1'!Z1624)</f>
        <v>-37.098821112086874</v>
      </c>
      <c r="U125" s="85"/>
      <c r="V125" s="14">
        <f t="shared" si="6"/>
        <v>30</v>
      </c>
      <c r="W125" s="11">
        <f>IF(H125=0,"",'Ark1'!T1624)</f>
        <v>4.7763401109057311</v>
      </c>
      <c r="X125" s="50">
        <f>IF(H125=0,"",'Ark1'!V1624)</f>
        <v>87.082781589823938</v>
      </c>
      <c r="Y125" s="37"/>
      <c r="Z125" s="78"/>
      <c r="AB125" s="50"/>
      <c r="AC125" s="4"/>
      <c r="AL125" s="11"/>
      <c r="AM125" s="11"/>
    </row>
    <row r="126" spans="1:39" ht="15.6">
      <c r="A126" s="37"/>
      <c r="B126" s="2">
        <f>+'Ark1'!C1636</f>
        <v>2024</v>
      </c>
      <c r="C126" s="2">
        <f>+'Ark1'!J1636</f>
        <v>134</v>
      </c>
      <c r="D126" s="334" t="str">
        <f>VLOOKUP(C126,RNR!$A$1:$B$27,2)</f>
        <v>Førde</v>
      </c>
      <c r="E126" s="2">
        <f>+'Ark1'!D1636</f>
        <v>7</v>
      </c>
      <c r="F126" s="2" t="s">
        <v>501</v>
      </c>
      <c r="G126" s="3">
        <f>+'Ark1'!Q1636</f>
        <v>4</v>
      </c>
      <c r="H126" s="14">
        <f>+'Ark1'!R1636</f>
        <v>115</v>
      </c>
      <c r="I126" s="3">
        <f>IF(H126=0,"",'Ark1'!S1636)</f>
        <v>115</v>
      </c>
      <c r="J126" s="85"/>
      <c r="K126" s="50">
        <f>IF(G126=0,"",100*H126/Måned!$G16)</f>
        <v>4.2388499815702172</v>
      </c>
      <c r="L126" s="85"/>
      <c r="M126" s="50">
        <f>+IF(H126=0,"",'Ark1'!AA1636)</f>
        <v>4.2388499815702172</v>
      </c>
      <c r="N126" s="50">
        <f>+IF(I126=0,"",'Ark1'!AB1636)</f>
        <v>4.7538404661757747</v>
      </c>
      <c r="O126" s="94">
        <f>IF(H126=0,"",'Ark1'!U1636)</f>
        <v>59.869565217391298</v>
      </c>
      <c r="P126" s="50">
        <f>IF(H126=0,"",'Ark1'!W1636)</f>
        <v>90.681739130434821</v>
      </c>
      <c r="Q126" s="110"/>
      <c r="R126" s="50">
        <f>IF(H126=0,"",'Ark1'!X1636)</f>
        <v>12.038529323790732</v>
      </c>
      <c r="S126" s="50">
        <f>IF(H126=0,"",'Ark1'!Y1636)</f>
        <v>1.8345559307739712</v>
      </c>
      <c r="T126" s="50">
        <f>IF(H126=0,"",'Ark1'!Z1636)</f>
        <v>-43.198954976358841</v>
      </c>
      <c r="U126" s="85"/>
      <c r="V126" s="14">
        <f t="shared" si="6"/>
        <v>28.75</v>
      </c>
      <c r="W126" s="11">
        <f>IF(H126=0,"",'Ark1'!T1636)</f>
        <v>5.0869565217391308</v>
      </c>
      <c r="X126" s="50">
        <f>IF(H126=0,"",'Ark1'!V1636)</f>
        <v>98.246737952800444</v>
      </c>
      <c r="Y126" s="37"/>
      <c r="Z126" s="78"/>
      <c r="AB126" s="50"/>
      <c r="AC126" s="4"/>
      <c r="AL126" s="11"/>
      <c r="AM126" s="11"/>
    </row>
    <row r="127" spans="1:39" ht="15.6">
      <c r="A127" s="37"/>
      <c r="B127" s="2">
        <f>+'Ark1'!C1648</f>
        <v>2024</v>
      </c>
      <c r="C127" s="2">
        <f>+'Ark1'!J1648</f>
        <v>141</v>
      </c>
      <c r="D127" s="334" t="str">
        <f>VLOOKUP(C127,RNR!$A$1:$B$27,2)</f>
        <v>Ølen</v>
      </c>
      <c r="E127" s="2">
        <f>+'Ark1'!D1648</f>
        <v>7</v>
      </c>
      <c r="F127" s="2" t="s">
        <v>501</v>
      </c>
      <c r="G127" s="3">
        <f>+'Ark1'!Q1648</f>
        <v>1</v>
      </c>
      <c r="H127" s="14">
        <f>+'Ark1'!R1648</f>
        <v>3</v>
      </c>
      <c r="I127" s="3">
        <f>IF(H127=0,"",'Ark1'!S1648)</f>
        <v>3</v>
      </c>
      <c r="J127" s="85"/>
      <c r="K127" s="50">
        <f>IF(G127=0,"",100*H127/Måned!$G16)</f>
        <v>0.11057869517139697</v>
      </c>
      <c r="L127" s="85"/>
      <c r="M127" s="50">
        <f>+IF(H127=0,"",'Ark1'!AA1648)</f>
        <v>0.11057869517139698</v>
      </c>
      <c r="N127" s="50">
        <f>+IF(I127=0,"",'Ark1'!AB1648)</f>
        <v>0.11264182225384849</v>
      </c>
      <c r="O127" s="94">
        <f>IF(H127=0,"",'Ark1'!U1648)</f>
        <v>60.33333333333335</v>
      </c>
      <c r="P127" s="50">
        <f>IF(H127=0,"",'Ark1'!W1648)</f>
        <v>82.366666666666688</v>
      </c>
      <c r="Q127" s="110"/>
      <c r="R127" s="50">
        <f>IF(H127=0,"",'Ark1'!X1648)</f>
        <v>9.1725435706544385</v>
      </c>
      <c r="S127" s="50">
        <f>IF(H127=0,"",'Ark1'!Y1648)</f>
        <v>0.94280904158195611</v>
      </c>
      <c r="T127" s="50">
        <f>IF(H127=0,"",'Ark1'!Z1648)</f>
        <v>-97.389732740776381</v>
      </c>
      <c r="U127" s="85"/>
      <c r="V127" s="14">
        <f t="shared" si="6"/>
        <v>3</v>
      </c>
      <c r="W127" s="11">
        <f>IF(H127=0,"",'Ark1'!T1648)</f>
        <v>4.6666666666666679</v>
      </c>
      <c r="X127" s="50">
        <f>IF(H127=0,"",'Ark1'!V1648)</f>
        <v>89.237992054893468</v>
      </c>
      <c r="Y127" s="37"/>
      <c r="Z127" s="78"/>
      <c r="AB127" s="50"/>
      <c r="AC127" s="4"/>
      <c r="AL127" s="11"/>
      <c r="AM127" s="11"/>
    </row>
    <row r="128" spans="1:39" ht="15.6">
      <c r="A128" s="37"/>
      <c r="B128" s="2">
        <f>+'Ark1'!C1660</f>
        <v>2024</v>
      </c>
      <c r="C128" s="2">
        <f>+'Ark1'!J1660</f>
        <v>143</v>
      </c>
      <c r="D128" s="334" t="str">
        <f>VLOOKUP(C128,RNR!$A$1:$B$27,2)</f>
        <v>Nordfjord</v>
      </c>
      <c r="E128" s="2">
        <f>+'Ark1'!D1660</f>
        <v>7</v>
      </c>
      <c r="F128" s="2" t="s">
        <v>501</v>
      </c>
      <c r="G128" s="3">
        <f>+'Ark1'!Q1660</f>
        <v>0</v>
      </c>
      <c r="H128" s="14">
        <f>+'Ark1'!R1660</f>
        <v>0</v>
      </c>
      <c r="I128" s="3" t="str">
        <f>IF(H128=0,"",'Ark1'!S1660)</f>
        <v/>
      </c>
      <c r="J128" s="85"/>
      <c r="K128" s="50" t="str">
        <f>IF(G128=0,"",100*H128/Måned!$G16)</f>
        <v/>
      </c>
      <c r="L128" s="85"/>
      <c r="M128" s="50" t="str">
        <f>+IF(H128=0,"",'Ark1'!AA1660)</f>
        <v/>
      </c>
      <c r="N128" s="50">
        <f>+IF(I128=0,"",'Ark1'!AB1660)</f>
        <v>0</v>
      </c>
      <c r="O128" s="94" t="str">
        <f>IF(H128=0,"",'Ark1'!U1660)</f>
        <v/>
      </c>
      <c r="P128" s="50" t="str">
        <f>IF(H128=0,"",'Ark1'!W1660)</f>
        <v/>
      </c>
      <c r="Q128" s="110"/>
      <c r="R128" s="50" t="str">
        <f>IF(H128=0,"",'Ark1'!X1660)</f>
        <v/>
      </c>
      <c r="S128" s="50" t="str">
        <f>IF(H128=0,"",'Ark1'!Y1660)</f>
        <v/>
      </c>
      <c r="T128" s="50" t="str">
        <f>IF(H128=0,"",'Ark1'!Z1660)</f>
        <v/>
      </c>
      <c r="U128" s="85"/>
      <c r="V128" s="14" t="str">
        <f t="shared" si="6"/>
        <v/>
      </c>
      <c r="W128" s="11" t="str">
        <f>IF(H128=0,"",'Ark1'!T1660)</f>
        <v/>
      </c>
      <c r="X128" s="50" t="str">
        <f>IF(H128=0,"",'Ark1'!V1660)</f>
        <v/>
      </c>
      <c r="Y128" s="37"/>
      <c r="Z128" s="78"/>
      <c r="AB128" s="50"/>
      <c r="AC128" s="4"/>
    </row>
    <row r="129" spans="1:39" ht="15.6">
      <c r="A129" s="37"/>
      <c r="B129" s="2">
        <f>+'Ark1'!C1672</f>
        <v>2024</v>
      </c>
      <c r="C129" s="2">
        <f>+'Ark1'!J1672</f>
        <v>147</v>
      </c>
      <c r="D129" s="334" t="str">
        <f>VLOOKUP(C129,RNR!$A$1:$B$27,2)</f>
        <v>Midt-Norge</v>
      </c>
      <c r="E129" s="2">
        <f>+'Ark1'!D1672</f>
        <v>7</v>
      </c>
      <c r="F129" s="2" t="s">
        <v>501</v>
      </c>
      <c r="G129" s="3">
        <f>+'Ark1'!Q1672</f>
        <v>2</v>
      </c>
      <c r="H129" s="14">
        <f>+'Ark1'!R1672</f>
        <v>2</v>
      </c>
      <c r="I129" s="3">
        <f>IF(H129=0,"",'Ark1'!S1672)</f>
        <v>2</v>
      </c>
      <c r="J129" s="85"/>
      <c r="K129" s="50">
        <f>IF(G129=0,"",100*H129/Måned!$G16)</f>
        <v>7.3719130114264647E-2</v>
      </c>
      <c r="L129" s="85"/>
      <c r="M129" s="50">
        <f>+IF(H129=0,"",'Ark1'!AA1672)</f>
        <v>7.3719130114264661E-2</v>
      </c>
      <c r="N129" s="50">
        <f>+IF(I129=0,"",'Ark1'!AB1672)</f>
        <v>8.9302035530266791E-2</v>
      </c>
      <c r="O129" s="94">
        <f>IF(H129=0,"",'Ark1'!U1672)</f>
        <v>59</v>
      </c>
      <c r="P129" s="50">
        <f>IF(H129=0,"",'Ark1'!W1672)</f>
        <v>97.95</v>
      </c>
      <c r="Q129" s="110"/>
      <c r="R129" s="50">
        <f>IF(H129=0,"",'Ark1'!X1672)</f>
        <v>6.25</v>
      </c>
      <c r="S129" s="50">
        <f>IF(H129=0,"",'Ark1'!Y1672)</f>
        <v>3</v>
      </c>
      <c r="T129" s="50">
        <f>IF(H129=0,"",'Ark1'!Z1672)</f>
        <v>-100</v>
      </c>
      <c r="U129" s="85"/>
      <c r="V129" s="14">
        <f t="shared" si="6"/>
        <v>1</v>
      </c>
      <c r="W129" s="11">
        <f>IF(H129=0,"",'Ark1'!T1672)</f>
        <v>7</v>
      </c>
      <c r="X129" s="50">
        <f>IF(H129=0,"",'Ark1'!V1672)</f>
        <v>106.12134344528712</v>
      </c>
      <c r="Y129" s="37"/>
      <c r="Z129" s="78"/>
      <c r="AB129" s="50"/>
      <c r="AC129" s="4"/>
    </row>
    <row r="130" spans="1:39" ht="15.6">
      <c r="A130" s="37"/>
      <c r="B130" s="2">
        <f>+'Ark1'!C1684</f>
        <v>2024</v>
      </c>
      <c r="C130" s="2">
        <f>+'Ark1'!J1684</f>
        <v>155</v>
      </c>
      <c r="D130" s="334" t="str">
        <f>VLOOKUP(C130,RNR!$A$1:$B$27,2)</f>
        <v>Målselv</v>
      </c>
      <c r="E130" s="2">
        <f>+'Ark1'!D1684</f>
        <v>7</v>
      </c>
      <c r="F130" s="2" t="s">
        <v>501</v>
      </c>
      <c r="G130" s="3">
        <f>+'Ark1'!Q1684</f>
        <v>0</v>
      </c>
      <c r="H130" s="14">
        <f>+'Ark1'!R1684</f>
        <v>0</v>
      </c>
      <c r="I130" s="3" t="str">
        <f>IF(H130=0,"",'Ark1'!S1684)</f>
        <v/>
      </c>
      <c r="J130" s="85"/>
      <c r="K130" s="50" t="str">
        <f>IF(G130=0,"",100*H130/Måned!$G16)</f>
        <v/>
      </c>
      <c r="L130" s="85"/>
      <c r="M130" s="50" t="str">
        <f>+IF(H130=0,"",'Ark1'!AA1684)</f>
        <v/>
      </c>
      <c r="N130" s="50">
        <f>+IF(I130=0,"",'Ark1'!AB1684)</f>
        <v>0</v>
      </c>
      <c r="O130" s="94" t="str">
        <f>IF(H130=0,"",'Ark1'!U1684)</f>
        <v/>
      </c>
      <c r="P130" s="50" t="str">
        <f>IF(H130=0,"",'Ark1'!W1684)</f>
        <v/>
      </c>
      <c r="Q130" s="110"/>
      <c r="R130" s="50" t="str">
        <f>IF(H130=0,"",'Ark1'!X1684)</f>
        <v/>
      </c>
      <c r="S130" s="50" t="str">
        <f>IF(H130=0,"",'Ark1'!Y1684)</f>
        <v/>
      </c>
      <c r="T130" s="50" t="str">
        <f>IF(H130=0,"",'Ark1'!Z1684)</f>
        <v/>
      </c>
      <c r="U130" s="85"/>
      <c r="V130" s="14" t="str">
        <f t="shared" si="6"/>
        <v/>
      </c>
      <c r="W130" s="11" t="str">
        <f>IF(H130=0,"",'Ark1'!T1684)</f>
        <v/>
      </c>
      <c r="X130" s="50" t="str">
        <f>IF(H130=0,"",'Ark1'!V1684)</f>
        <v/>
      </c>
      <c r="Y130" s="37"/>
      <c r="Z130" s="78"/>
      <c r="AB130" s="50"/>
      <c r="AC130" s="4"/>
    </row>
    <row r="131" spans="1:39" ht="15.6">
      <c r="A131" s="37"/>
      <c r="B131" s="2">
        <f>+'Ark1'!C1696</f>
        <v>2024</v>
      </c>
      <c r="C131" s="2">
        <f>+'Ark1'!J1696</f>
        <v>160</v>
      </c>
      <c r="D131" s="334" t="str">
        <f>VLOOKUP(C131,RNR!$A$1:$B$27,2)</f>
        <v>Oslo</v>
      </c>
      <c r="E131" s="2">
        <f>+'Ark1'!D1696</f>
        <v>7</v>
      </c>
      <c r="F131" s="2" t="s">
        <v>501</v>
      </c>
      <c r="G131" s="3">
        <f>+'Ark1'!Q1696</f>
        <v>4</v>
      </c>
      <c r="H131" s="14">
        <f>+'Ark1'!R1696</f>
        <v>56</v>
      </c>
      <c r="I131" s="3">
        <f>IF(H131=0,"",'Ark1'!S1696)</f>
        <v>56</v>
      </c>
      <c r="J131" s="85"/>
      <c r="K131" s="50">
        <f>IF(G131=0,"",100*H131/Måned!$G16)</f>
        <v>2.0641356431994105</v>
      </c>
      <c r="L131" s="85"/>
      <c r="M131" s="50">
        <f>+IF(H131=0,"",'Ark1'!AA1696)</f>
        <v>2.0641356431994105</v>
      </c>
      <c r="N131" s="50">
        <f>+IF(I131=0,"",'Ark1'!AB1696)</f>
        <v>1.9575790259194723</v>
      </c>
      <c r="O131" s="94">
        <f>IF(H131=0,"",'Ark1'!U1696)</f>
        <v>61.071428571428562</v>
      </c>
      <c r="P131" s="50">
        <f>IF(H131=0,"",'Ark1'!W1696)</f>
        <v>76.68392857142851</v>
      </c>
      <c r="Q131" s="110"/>
      <c r="R131" s="50">
        <f>IF(H131=0,"",'Ark1'!X1696)</f>
        <v>8.6764619349818091</v>
      </c>
      <c r="S131" s="50">
        <f>IF(H131=0,"",'Ark1'!Y1696)</f>
        <v>1.9807749462661564</v>
      </c>
      <c r="T131" s="50">
        <f>IF(H131=0,"",'Ark1'!Z1696)</f>
        <v>-45.669719290945594</v>
      </c>
      <c r="U131" s="85"/>
      <c r="V131" s="14">
        <f t="shared" si="6"/>
        <v>14</v>
      </c>
      <c r="W131" s="11">
        <f>IF(H131=0,"",'Ark1'!T1696)</f>
        <v>1.1964285714285712</v>
      </c>
      <c r="X131" s="50">
        <f>IF(H131=0,"",'Ark1'!V1696)</f>
        <v>83.081179383996286</v>
      </c>
      <c r="Y131" s="37"/>
      <c r="Z131" s="78"/>
      <c r="AB131" s="50"/>
      <c r="AC131" s="4"/>
    </row>
    <row r="132" spans="1:39" ht="15.6">
      <c r="A132" s="37"/>
      <c r="B132" s="2">
        <f>+'Ark1'!C1708</f>
        <v>2024</v>
      </c>
      <c r="C132" s="2">
        <f>+'Ark1'!J1708</f>
        <v>171</v>
      </c>
      <c r="D132" s="334" t="str">
        <f>VLOOKUP(C132,RNR!$A$1:$B$27,2)</f>
        <v>Prima</v>
      </c>
      <c r="E132" s="2">
        <f>+'Ark1'!D1708</f>
        <v>7</v>
      </c>
      <c r="F132" s="2" t="s">
        <v>501</v>
      </c>
      <c r="G132" s="3">
        <f>+'Ark1'!Q1708</f>
        <v>3</v>
      </c>
      <c r="H132" s="14">
        <f>+'Ark1'!R1708</f>
        <v>14</v>
      </c>
      <c r="I132" s="3">
        <f>IF(H132=0,"",'Ark1'!S1708)</f>
        <v>14</v>
      </c>
      <c r="J132" s="85"/>
      <c r="K132" s="50">
        <f>IF(G132=0,"",100*H132/Måned!$G16)</f>
        <v>0.51603391079985261</v>
      </c>
      <c r="L132" s="85"/>
      <c r="M132" s="50">
        <f>+IF(H132=0,"",'Ark1'!AA1708)</f>
        <v>0.51603391079985261</v>
      </c>
      <c r="N132" s="50">
        <f>+IF(I132=0,"",'Ark1'!AB1708)</f>
        <v>0.53512843036743341</v>
      </c>
      <c r="O132" s="94">
        <f>IF(H132=0,"",'Ark1'!U1708)</f>
        <v>60.928571428571438</v>
      </c>
      <c r="P132" s="50">
        <f>IF(H132=0,"",'Ark1'!W1708)</f>
        <v>83.85</v>
      </c>
      <c r="Q132" s="110"/>
      <c r="R132" s="50">
        <f>IF(H132=0,"",'Ark1'!X1708)</f>
        <v>13.330670865124757</v>
      </c>
      <c r="S132" s="50">
        <f>IF(H132=0,"",'Ark1'!Y1708)</f>
        <v>2.491823363215969</v>
      </c>
      <c r="T132" s="50">
        <f>IF(H132=0,"",'Ark1'!Z1708)</f>
        <v>-72.046407033727988</v>
      </c>
      <c r="U132" s="85"/>
      <c r="V132" s="14">
        <f t="shared" si="6"/>
        <v>4.666666666666667</v>
      </c>
      <c r="W132" s="11">
        <f>IF(H132=0,"",'Ark1'!T1708)</f>
        <v>4</v>
      </c>
      <c r="X132" s="50">
        <f>IF(H132=0,"",'Ark1'!V1708)</f>
        <v>90.845070422535215</v>
      </c>
      <c r="Y132" s="37"/>
      <c r="Z132" s="78"/>
      <c r="AB132" s="50"/>
      <c r="AC132" s="4"/>
    </row>
    <row r="133" spans="1:39" ht="15.6">
      <c r="A133" s="37"/>
      <c r="B133" s="2">
        <f>+'Ark1'!C1732</f>
        <v>2024</v>
      </c>
      <c r="C133" s="2">
        <f>+'Ark1'!J1732</f>
        <v>181</v>
      </c>
      <c r="D133" s="334" t="str">
        <f>VLOOKUP(C133,RNR!$A$1:$B$27,2)</f>
        <v>Horns</v>
      </c>
      <c r="E133" s="2">
        <f>+'Ark1'!D1732</f>
        <v>7</v>
      </c>
      <c r="F133" s="2" t="s">
        <v>501</v>
      </c>
      <c r="G133" s="3">
        <f>+'Ark1'!Q1732</f>
        <v>0</v>
      </c>
      <c r="H133" s="14">
        <f>+'Ark1'!R1732</f>
        <v>0</v>
      </c>
      <c r="I133" s="3" t="str">
        <f>IF(H133=0,"",'Ark1'!S1732)</f>
        <v/>
      </c>
      <c r="J133" s="85"/>
      <c r="K133" s="50" t="str">
        <f>IF(G133=0,"",100*H133/Måned!$G16)</f>
        <v/>
      </c>
      <c r="L133" s="85"/>
      <c r="M133" s="50" t="str">
        <f>+IF(H133=0,"",'Ark1'!AA1732)</f>
        <v/>
      </c>
      <c r="N133" s="50">
        <f>+IF(I133=0,"",'Ark1'!AB1732)</f>
        <v>0</v>
      </c>
      <c r="O133" s="94" t="str">
        <f>IF(H133=0,"",'Ark1'!U1732)</f>
        <v/>
      </c>
      <c r="P133" s="50" t="str">
        <f>IF(H133=0,"",'Ark1'!W1732)</f>
        <v/>
      </c>
      <c r="Q133" s="110"/>
      <c r="R133" s="50" t="str">
        <f>IF(H133=0,"",'Ark1'!X1732)</f>
        <v/>
      </c>
      <c r="S133" s="50" t="str">
        <f>IF(H133=0,"",'Ark1'!Y1732)</f>
        <v/>
      </c>
      <c r="T133" s="50" t="str">
        <f>IF(H133=0,"",'Ark1'!Z1732)</f>
        <v/>
      </c>
      <c r="U133" s="85"/>
      <c r="V133" s="14" t="str">
        <f t="shared" si="6"/>
        <v/>
      </c>
      <c r="W133" s="11" t="str">
        <f>IF(H133=0,"",'Ark1'!T1732)</f>
        <v/>
      </c>
      <c r="X133" s="50" t="str">
        <f>IF(H133=0,"",'Ark1'!V1732)</f>
        <v/>
      </c>
      <c r="Y133" s="37"/>
      <c r="Z133" s="78"/>
      <c r="AB133" s="50"/>
      <c r="AC133" s="4"/>
    </row>
    <row r="134" spans="1:39" ht="15.6">
      <c r="A134" s="37"/>
      <c r="B134" s="2">
        <f>+'Ark1'!C1744</f>
        <v>2024</v>
      </c>
      <c r="C134" s="2">
        <f>+'Ark1'!J1744</f>
        <v>470</v>
      </c>
      <c r="D134" s="334" t="str">
        <f>VLOOKUP(C134,RNR!$A$1:$B$27,2)</f>
        <v>Jens Eide</v>
      </c>
      <c r="E134" s="2">
        <f>+'Ark1'!D1744</f>
        <v>7</v>
      </c>
      <c r="F134" s="2" t="s">
        <v>501</v>
      </c>
      <c r="G134" s="3">
        <f>+'Ark1'!Q1744</f>
        <v>0</v>
      </c>
      <c r="H134" s="14">
        <f>+'Ark1'!R1744</f>
        <v>0</v>
      </c>
      <c r="I134" s="3" t="str">
        <f>IF(H134=0,"",'Ark1'!S1744)</f>
        <v/>
      </c>
      <c r="J134" s="85"/>
      <c r="K134" s="50" t="str">
        <f>IF(G134=0,"",100*H134/Måned!$G16)</f>
        <v/>
      </c>
      <c r="L134" s="85"/>
      <c r="M134" s="50" t="str">
        <f>+IF(H134=0,"",'Ark1'!AA1744)</f>
        <v/>
      </c>
      <c r="N134" s="50">
        <f>+IF(I134=0,"",'Ark1'!AB1744)</f>
        <v>0</v>
      </c>
      <c r="O134" s="94" t="str">
        <f>IF(H134=0,"",'Ark1'!U1744)</f>
        <v/>
      </c>
      <c r="P134" s="50" t="str">
        <f>IF(H134=0,"",'Ark1'!W1744)</f>
        <v/>
      </c>
      <c r="Q134" s="110"/>
      <c r="R134" s="50" t="str">
        <f>IF(H134=0,"",'Ark1'!X1744)</f>
        <v/>
      </c>
      <c r="S134" s="50" t="str">
        <f>IF(H134=0,"",'Ark1'!Y1744)</f>
        <v/>
      </c>
      <c r="T134" s="50" t="str">
        <f>IF(H134=0,"",'Ark1'!Z1744)</f>
        <v/>
      </c>
      <c r="U134" s="85"/>
      <c r="V134" s="14" t="str">
        <f t="shared" si="6"/>
        <v/>
      </c>
      <c r="W134" s="11" t="str">
        <f>IF(H134=0,"",'Ark1'!T1744)</f>
        <v/>
      </c>
      <c r="X134" s="50" t="str">
        <f>IF(H134=0,"",'Ark1'!V1744)</f>
        <v/>
      </c>
      <c r="Y134" s="37"/>
      <c r="Z134" s="78"/>
      <c r="AB134" s="50"/>
      <c r="AC134" s="4"/>
    </row>
    <row r="135" spans="1:39" ht="15.6">
      <c r="A135" s="37"/>
      <c r="B135" s="2">
        <f>+'Ark1'!C1756</f>
        <v>2024</v>
      </c>
      <c r="C135" s="2">
        <f>+'Ark1'!J1756</f>
        <v>643</v>
      </c>
      <c r="D135" s="334" t="str">
        <f>VLOOKUP(C135,RNR!$A$1:$B$27,2)</f>
        <v>Bjerka</v>
      </c>
      <c r="E135" s="2">
        <f>+'Ark1'!D1756</f>
        <v>7</v>
      </c>
      <c r="F135" s="2" t="s">
        <v>501</v>
      </c>
      <c r="G135" s="3">
        <f>+'Ark1'!Q1756</f>
        <v>1</v>
      </c>
      <c r="H135" s="14">
        <f>+'Ark1'!R1756</f>
        <v>163</v>
      </c>
      <c r="I135" s="3">
        <f>IF(H135=0,"",'Ark1'!S1756)</f>
        <v>163</v>
      </c>
      <c r="J135" s="85"/>
      <c r="K135" s="50">
        <f>IF(G135=0,"",100*H135/Måned!$G16)</f>
        <v>6.0081091043125694</v>
      </c>
      <c r="L135" s="85"/>
      <c r="M135" s="50">
        <f>+IF(H135=0,"",'Ark1'!AA1756)</f>
        <v>6.0081091043125694</v>
      </c>
      <c r="N135" s="50">
        <f>+IF(I135=0,"",'Ark1'!AB1756)</f>
        <v>5.7241282794793609</v>
      </c>
      <c r="O135" s="94">
        <f>IF(H135=0,"",'Ark1'!U1756)</f>
        <v>60.325153374233111</v>
      </c>
      <c r="P135" s="50">
        <f>IF(H135=0,"",'Ark1'!W1756)</f>
        <v>77.036196319018416</v>
      </c>
      <c r="Q135" s="110"/>
      <c r="R135" s="50">
        <f>IF(H135=0,"",'Ark1'!X1756)</f>
        <v>7.4133838682909694</v>
      </c>
      <c r="S135" s="50">
        <f>IF(H135=0,"",'Ark1'!Y1756)</f>
        <v>2.3179307346395208</v>
      </c>
      <c r="T135" s="50">
        <f>IF(H135=0,"",'Ark1'!Z1756)</f>
        <v>-37.395182219353138</v>
      </c>
      <c r="U135" s="85"/>
      <c r="V135" s="14">
        <f t="shared" si="6"/>
        <v>163</v>
      </c>
      <c r="W135" s="11">
        <f>IF(H135=0,"",'Ark1'!T1756)</f>
        <v>4.9447852760736204</v>
      </c>
      <c r="X135" s="50">
        <f>IF(H135=0,"",'Ark1'!V1756)</f>
        <v>83.462834581818399</v>
      </c>
      <c r="Y135" s="37"/>
      <c r="Z135" s="78"/>
      <c r="AB135" s="50"/>
      <c r="AC135" s="4"/>
    </row>
    <row r="136" spans="1:3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78"/>
      <c r="AB136" s="50"/>
      <c r="AC136" s="4"/>
      <c r="AL136" s="11"/>
      <c r="AM136" s="11"/>
    </row>
    <row r="137" spans="1:39" ht="15.6">
      <c r="A137" s="37"/>
      <c r="B137" s="2">
        <f>+'Ark1'!C1553</f>
        <v>2024</v>
      </c>
      <c r="C137" s="2">
        <f>+'Ark1'!J1553</f>
        <v>103</v>
      </c>
      <c r="D137" s="334" t="str">
        <f>VLOOKUP(C137,RNR!$A$1:$B$27,2)</f>
        <v>Rudshøgda</v>
      </c>
      <c r="E137" s="2">
        <f>+'Ark1'!D1553</f>
        <v>8</v>
      </c>
      <c r="F137" s="2" t="s">
        <v>502</v>
      </c>
      <c r="G137" s="3">
        <f>+'Ark1'!Q1553</f>
        <v>0</v>
      </c>
      <c r="H137" s="14">
        <f>+'Ark1'!R1553</f>
        <v>0</v>
      </c>
      <c r="I137" s="3" t="str">
        <f>IF(H137=0,"",'Ark1'!S1553)</f>
        <v/>
      </c>
      <c r="J137" s="85"/>
      <c r="K137" s="50" t="str">
        <f>IF(G137=0,"",100*H137/Måned!$G17)</f>
        <v/>
      </c>
      <c r="L137" s="85"/>
      <c r="M137" s="50" t="str">
        <f>+IF(H137=0,"",'Ark1'!AA1553)</f>
        <v/>
      </c>
      <c r="N137" s="50">
        <f>+IF(I137=0,"",'Ark1'!AB1553)</f>
        <v>0</v>
      </c>
      <c r="O137" s="94" t="str">
        <f>IF(H137=0,"",'Ark1'!U1553)</f>
        <v/>
      </c>
      <c r="P137" s="50" t="str">
        <f>IF(H137=0,"",'Ark1'!W1553)</f>
        <v/>
      </c>
      <c r="Q137" s="110"/>
      <c r="R137" s="50" t="str">
        <f>IF(H137=0,"",'Ark1'!X1553)</f>
        <v/>
      </c>
      <c r="S137" s="50" t="str">
        <f>IF(H137=0,"",'Ark1'!Y1553)</f>
        <v/>
      </c>
      <c r="T137" s="50" t="str">
        <f>IF(H137=0,"",'Ark1'!Z1553)</f>
        <v/>
      </c>
      <c r="U137" s="85"/>
      <c r="V137" s="14" t="str">
        <f t="shared" si="6"/>
        <v/>
      </c>
      <c r="W137" s="11" t="str">
        <f>IF(H137=0,"",'Ark1'!T1553)</f>
        <v/>
      </c>
      <c r="X137" s="50" t="str">
        <f>IF(H137=0,"",'Ark1'!V1553)</f>
        <v/>
      </c>
      <c r="Y137" s="37"/>
      <c r="Z137" s="78"/>
      <c r="AB137" s="50"/>
      <c r="AC137" s="4"/>
    </row>
    <row r="138" spans="1:39" ht="15.6">
      <c r="A138" s="37"/>
      <c r="B138" s="2">
        <f>+'Ark1'!C1565</f>
        <v>2024</v>
      </c>
      <c r="C138" s="2">
        <f>+'Ark1'!J1565</f>
        <v>106</v>
      </c>
      <c r="D138" s="334" t="str">
        <f>VLOOKUP(C138,RNR!$A$1:$B$27,2)</f>
        <v>Furuseth</v>
      </c>
      <c r="E138" s="2">
        <f>+'Ark1'!D1565</f>
        <v>8</v>
      </c>
      <c r="F138" s="2" t="s">
        <v>502</v>
      </c>
      <c r="G138" s="3">
        <f>+'Ark1'!Q1565</f>
        <v>2</v>
      </c>
      <c r="H138" s="14">
        <f>+'Ark1'!R1565</f>
        <v>20</v>
      </c>
      <c r="I138" s="3">
        <f>IF(H138=0,"",'Ark1'!S1565)</f>
        <v>20</v>
      </c>
      <c r="J138" s="85"/>
      <c r="K138" s="50">
        <f>IF(G138=0,"",100*H138/Måned!$G17)</f>
        <v>0.6487187804086928</v>
      </c>
      <c r="L138" s="85"/>
      <c r="M138" s="50">
        <f>+IF(H138=0,"",'Ark1'!AA1565)</f>
        <v>0.64871878040869246</v>
      </c>
      <c r="N138" s="50">
        <f>+IF(I138=0,"",'Ark1'!AB1565)</f>
        <v>0.62995202691353291</v>
      </c>
      <c r="O138" s="94">
        <f>IF(H138=0,"",'Ark1'!U1565)</f>
        <v>60.5</v>
      </c>
      <c r="P138" s="50">
        <f>IF(H138=0,"",'Ark1'!W1565)</f>
        <v>79.319999999999979</v>
      </c>
      <c r="Q138" s="110"/>
      <c r="R138" s="50">
        <f>IF(H138=0,"",'Ark1'!X1565)</f>
        <v>8.3785798319285654</v>
      </c>
      <c r="S138" s="50">
        <f>IF(H138=0,"",'Ark1'!Y1565)</f>
        <v>2.4799193535274497</v>
      </c>
      <c r="T138" s="50">
        <f>IF(H138=0,"",'Ark1'!Z1565)</f>
        <v>-16.652066205383765</v>
      </c>
      <c r="U138" s="85"/>
      <c r="V138" s="14">
        <f t="shared" si="6"/>
        <v>10</v>
      </c>
      <c r="W138" s="11">
        <f>IF(H138=0,"",'Ark1'!T1565)</f>
        <v>3.35</v>
      </c>
      <c r="X138" s="50">
        <f>IF(H138=0,"",'Ark1'!V1565)</f>
        <v>85.937161430119147</v>
      </c>
      <c r="Y138" s="37"/>
      <c r="Z138" s="78"/>
      <c r="AB138" s="50"/>
      <c r="AC138" s="4"/>
      <c r="AL138" s="11"/>
      <c r="AM138" s="11"/>
    </row>
    <row r="139" spans="1:39" ht="15.6">
      <c r="A139" s="37"/>
      <c r="B139" s="2">
        <f>+'Ark1'!C1577</f>
        <v>2024</v>
      </c>
      <c r="C139" s="2">
        <f>+'Ark1'!J1577</f>
        <v>109</v>
      </c>
      <c r="D139" s="334" t="str">
        <f>VLOOKUP(C139,RNR!$A$1:$B$27,2)</f>
        <v>Tønsberg</v>
      </c>
      <c r="E139" s="2">
        <f>+'Ark1'!D1577</f>
        <v>8</v>
      </c>
      <c r="F139" s="2" t="s">
        <v>502</v>
      </c>
      <c r="G139" s="3">
        <f>+'Ark1'!Q1577</f>
        <v>26</v>
      </c>
      <c r="H139" s="14">
        <f>+'Ark1'!R1577</f>
        <v>1224</v>
      </c>
      <c r="I139" s="3">
        <f>IF(H139=0,"",'Ark1'!S1577)</f>
        <v>1224</v>
      </c>
      <c r="J139" s="85"/>
      <c r="K139" s="50">
        <f>IF(G139=0,"",100*H139/Måned!$G17)</f>
        <v>39.701589361012005</v>
      </c>
      <c r="L139" s="85"/>
      <c r="M139" s="50">
        <f>+IF(H139=0,"",'Ark1'!AA1577)</f>
        <v>39.701589361012005</v>
      </c>
      <c r="N139" s="50">
        <f>+IF(I139=0,"",'Ark1'!AB1577)</f>
        <v>39.851057484710871</v>
      </c>
      <c r="O139" s="94">
        <f>IF(H139=0,"",'Ark1'!U1577)</f>
        <v>61.043300653594777</v>
      </c>
      <c r="P139" s="50">
        <f>IF(H139=0,"",'Ark1'!W1577)</f>
        <v>81.990522875817106</v>
      </c>
      <c r="Q139" s="110"/>
      <c r="R139" s="50">
        <f>IF(H139=0,"",'Ark1'!X1577)</f>
        <v>8.0701980433330753</v>
      </c>
      <c r="S139" s="50">
        <f>IF(H139=0,"",'Ark1'!Y1577)</f>
        <v>2.2572875925810592</v>
      </c>
      <c r="T139" s="50">
        <f>IF(H139=0,"",'Ark1'!Z1577)</f>
        <v>-4.7884593779533207</v>
      </c>
      <c r="U139" s="85"/>
      <c r="V139" s="14">
        <f t="shared" si="6"/>
        <v>47.07692307692308</v>
      </c>
      <c r="W139" s="11">
        <f>IF(H139=0,"",'Ark1'!T1577)</f>
        <v>2.9991830065359477</v>
      </c>
      <c r="X139" s="50">
        <f>IF(H139=0,"",'Ark1'!V1577)</f>
        <v>88.830468987884146</v>
      </c>
      <c r="Y139" s="37"/>
      <c r="Z139" s="78"/>
      <c r="AB139" s="50"/>
      <c r="AC139" s="4"/>
      <c r="AL139" s="11"/>
      <c r="AM139" s="11"/>
    </row>
    <row r="140" spans="1:39" ht="15.6">
      <c r="A140" s="37"/>
      <c r="B140" s="2">
        <f>+'Ark1'!C1589</f>
        <v>2024</v>
      </c>
      <c r="C140" s="2">
        <f>+'Ark1'!J1589</f>
        <v>111</v>
      </c>
      <c r="D140" s="334" t="str">
        <f>VLOOKUP(C140,RNR!$A$1:$B$27,2)</f>
        <v>Forus</v>
      </c>
      <c r="E140" s="2">
        <f>+'Ark1'!D1589</f>
        <v>8</v>
      </c>
      <c r="F140" s="2" t="s">
        <v>502</v>
      </c>
      <c r="G140" s="3">
        <f>+'Ark1'!Q1589</f>
        <v>12</v>
      </c>
      <c r="H140" s="14">
        <f>+'Ark1'!R1589</f>
        <v>326</v>
      </c>
      <c r="I140" s="3">
        <f>IF(H140=0,"",'Ark1'!S1589)</f>
        <v>326</v>
      </c>
      <c r="J140" s="85"/>
      <c r="K140" s="50">
        <f>IF(G140=0,"",100*H140/Måned!$G17)</f>
        <v>10.574116120661694</v>
      </c>
      <c r="L140" s="85"/>
      <c r="M140" s="50">
        <f>+IF(H140=0,"",'Ark1'!AA1589)</f>
        <v>10.574116120661696</v>
      </c>
      <c r="N140" s="50">
        <f>+IF(I140=0,"",'Ark1'!AB1589)</f>
        <v>10.318442655662356</v>
      </c>
      <c r="O140" s="94">
        <f>IF(H140=0,"",'Ark1'!U1589)</f>
        <v>60.033742331288344</v>
      </c>
      <c r="P140" s="50">
        <f>IF(H140=0,"",'Ark1'!W1589)</f>
        <v>79.707975460122682</v>
      </c>
      <c r="Q140" s="110"/>
      <c r="R140" s="50">
        <f>IF(H140=0,"",'Ark1'!X1589)</f>
        <v>10.213617047934489</v>
      </c>
      <c r="S140" s="50">
        <f>IF(H140=0,"",'Ark1'!Y1589)</f>
        <v>1.9850892288485056</v>
      </c>
      <c r="T140" s="50">
        <f>IF(H140=0,"",'Ark1'!Z1589)</f>
        <v>-27.570189282098767</v>
      </c>
      <c r="U140" s="85"/>
      <c r="V140" s="14">
        <f t="shared" si="6"/>
        <v>27.166666666666668</v>
      </c>
      <c r="W140" s="11">
        <f>IF(H140=0,"",'Ark1'!T1589)</f>
        <v>4.9202453987730062</v>
      </c>
      <c r="X140" s="50">
        <f>IF(H140=0,"",'Ark1'!V1589)</f>
        <v>86.357503207066898</v>
      </c>
      <c r="Y140" s="37"/>
      <c r="Z140" s="78"/>
      <c r="AB140" s="50"/>
      <c r="AC140" s="4"/>
      <c r="AL140" s="11"/>
      <c r="AM140" s="11"/>
    </row>
    <row r="141" spans="1:39" ht="15.6">
      <c r="A141" s="37"/>
      <c r="B141" s="2">
        <f>+'Ark1'!C1601</f>
        <v>2024</v>
      </c>
      <c r="C141" s="2">
        <f>+'Ark1'!J1601</f>
        <v>116</v>
      </c>
      <c r="D141" s="334" t="str">
        <f>VLOOKUP(C141,RNR!$A$1:$B$27,2)</f>
        <v>Sandeid</v>
      </c>
      <c r="E141" s="2">
        <f>+'Ark1'!D1601</f>
        <v>8</v>
      </c>
      <c r="F141" s="2" t="s">
        <v>502</v>
      </c>
      <c r="G141" s="3">
        <f>+'Ark1'!Q1601</f>
        <v>0</v>
      </c>
      <c r="H141" s="14">
        <f>+'Ark1'!R1601</f>
        <v>0</v>
      </c>
      <c r="I141" s="3" t="str">
        <f>IF(H141=0,"",'Ark1'!S1601)</f>
        <v/>
      </c>
      <c r="J141" s="85"/>
      <c r="K141" s="50" t="str">
        <f>IF(G141=0,"",100*H141/Måned!$G17)</f>
        <v/>
      </c>
      <c r="L141" s="85"/>
      <c r="M141" s="50" t="str">
        <f>+IF(H141=0,"",'Ark1'!AA1601)</f>
        <v/>
      </c>
      <c r="N141" s="50">
        <f>+IF(I141=0,"",'Ark1'!AB1601)</f>
        <v>0</v>
      </c>
      <c r="O141" s="94" t="str">
        <f>IF(H141=0,"",'Ark1'!U1601)</f>
        <v/>
      </c>
      <c r="P141" s="50" t="str">
        <f>IF(H141=0,"",'Ark1'!W1601)</f>
        <v/>
      </c>
      <c r="Q141" s="110"/>
      <c r="R141" s="50" t="str">
        <f>IF(H141=0,"",'Ark1'!X1601)</f>
        <v/>
      </c>
      <c r="S141" s="50" t="str">
        <f>IF(H141=0,"",'Ark1'!Y1601)</f>
        <v/>
      </c>
      <c r="T141" s="50" t="str">
        <f>IF(H141=0,"",'Ark1'!Z1601)</f>
        <v/>
      </c>
      <c r="U141" s="85"/>
      <c r="V141" s="14" t="str">
        <f t="shared" si="6"/>
        <v/>
      </c>
      <c r="W141" s="11" t="str">
        <f>IF(H141=0,"",'Ark1'!T1601)</f>
        <v/>
      </c>
      <c r="X141" s="50" t="str">
        <f>IF(H141=0,"",'Ark1'!V1601)</f>
        <v/>
      </c>
      <c r="Y141" s="37"/>
      <c r="Z141" s="78"/>
      <c r="AB141" s="50"/>
      <c r="AC141" s="4"/>
    </row>
    <row r="142" spans="1:39" ht="15.6">
      <c r="A142" s="37"/>
      <c r="B142" s="2">
        <f>+'Ark1'!C1613</f>
        <v>2024</v>
      </c>
      <c r="C142" s="2">
        <f>+'Ark1'!J1613</f>
        <v>117</v>
      </c>
      <c r="D142" s="334" t="str">
        <f>VLOOKUP(C142,RNR!$A$1:$B$27,2)</f>
        <v>Jæren</v>
      </c>
      <c r="E142" s="2">
        <f>+'Ark1'!D1613</f>
        <v>8</v>
      </c>
      <c r="F142" s="2" t="s">
        <v>502</v>
      </c>
      <c r="G142" s="3">
        <f>+'Ark1'!Q1613</f>
        <v>3</v>
      </c>
      <c r="H142" s="14">
        <f>+'Ark1'!R1613</f>
        <v>168</v>
      </c>
      <c r="I142" s="3">
        <f>IF(H142=0,"",'Ark1'!S1613)</f>
        <v>168</v>
      </c>
      <c r="J142" s="85"/>
      <c r="K142" s="50">
        <f>IF(G142=0,"",100*H142/Måned!$G17)</f>
        <v>5.4492377554330194</v>
      </c>
      <c r="L142" s="85"/>
      <c r="M142" s="50">
        <f>+IF(H142=0,"",'Ark1'!AA1613)</f>
        <v>5.4492377554330176</v>
      </c>
      <c r="N142" s="50">
        <f>+IF(I142=0,"",'Ark1'!AB1613)</f>
        <v>5.3429573356809605</v>
      </c>
      <c r="O142" s="94">
        <f>IF(H142=0,"",'Ark1'!U1613)</f>
        <v>61.321428571428562</v>
      </c>
      <c r="P142" s="50">
        <f>IF(H142=0,"",'Ark1'!W1613)</f>
        <v>80.089880952380923</v>
      </c>
      <c r="Q142" s="110"/>
      <c r="R142" s="50">
        <f>IF(H142=0,"",'Ark1'!X1613)</f>
        <v>11.092568511228944</v>
      </c>
      <c r="S142" s="50">
        <f>IF(H142=0,"",'Ark1'!Y1613)</f>
        <v>2.239582838949612</v>
      </c>
      <c r="T142" s="50">
        <f>IF(H142=0,"",'Ark1'!Z1613)</f>
        <v>-52.728224593510589</v>
      </c>
      <c r="U142" s="85"/>
      <c r="V142" s="14">
        <f t="shared" si="6"/>
        <v>56</v>
      </c>
      <c r="W142" s="11">
        <f>IF(H142=0,"",'Ark1'!T1613)</f>
        <v>3.0654761904761911</v>
      </c>
      <c r="X142" s="50">
        <f>IF(H142=0,"",'Ark1'!V1613)</f>
        <v>86.771268637465823</v>
      </c>
      <c r="Y142" s="37"/>
      <c r="Z142" s="78"/>
      <c r="AB142" s="50"/>
      <c r="AC142" s="4"/>
    </row>
    <row r="143" spans="1:39" ht="15.6">
      <c r="A143" s="37"/>
      <c r="B143" s="2">
        <f>+'Ark1'!C1625</f>
        <v>2024</v>
      </c>
      <c r="C143" s="2">
        <f>+'Ark1'!J1625</f>
        <v>121</v>
      </c>
      <c r="D143" s="334" t="str">
        <f>VLOOKUP(C143,RNR!$A$1:$B$27,2)</f>
        <v>Steinkjer</v>
      </c>
      <c r="E143" s="2">
        <f>+'Ark1'!D1625</f>
        <v>8</v>
      </c>
      <c r="F143" s="2" t="s">
        <v>502</v>
      </c>
      <c r="G143" s="3">
        <f>+'Ark1'!Q1625</f>
        <v>18</v>
      </c>
      <c r="H143" s="14">
        <f>+'Ark1'!R1625</f>
        <v>843</v>
      </c>
      <c r="I143" s="3">
        <f>IF(H143=0,"",'Ark1'!S1625)</f>
        <v>843</v>
      </c>
      <c r="J143" s="85"/>
      <c r="K143" s="50">
        <f>IF(G143=0,"",100*H143/Måned!$G17)</f>
        <v>27.343496594226401</v>
      </c>
      <c r="L143" s="85"/>
      <c r="M143" s="50">
        <f>+IF(H143=0,"",'Ark1'!AA1625)</f>
        <v>27.343496594226405</v>
      </c>
      <c r="N143" s="50">
        <f>+IF(I143=0,"",'Ark1'!AB1625)</f>
        <v>27.40470009971062</v>
      </c>
      <c r="O143" s="94">
        <f>IF(H143=0,"",'Ark1'!U1625)</f>
        <v>59.908659549228915</v>
      </c>
      <c r="P143" s="50">
        <f>IF(H143=0,"",'Ark1'!W1625)</f>
        <v>81.865836298932308</v>
      </c>
      <c r="Q143" s="110"/>
      <c r="R143" s="50">
        <f>IF(H143=0,"",'Ark1'!X1625)</f>
        <v>11.340935421480715</v>
      </c>
      <c r="S143" s="50">
        <f>IF(H143=0,"",'Ark1'!Y1625)</f>
        <v>2.6153046190915226</v>
      </c>
      <c r="T143" s="50">
        <f>IF(H143=0,"",'Ark1'!Z1625)</f>
        <v>-53.652467172376205</v>
      </c>
      <c r="U143" s="85"/>
      <c r="V143" s="14">
        <f t="shared" si="6"/>
        <v>46.833333333333336</v>
      </c>
      <c r="W143" s="11">
        <f>IF(H143=0,"",'Ark1'!T1625)</f>
        <v>5.2538552787663084</v>
      </c>
      <c r="X143" s="50">
        <f>IF(H143=0,"",'Ark1'!V1625)</f>
        <v>88.695380605560544</v>
      </c>
      <c r="Y143" s="37"/>
      <c r="Z143" s="78"/>
      <c r="AB143" s="50"/>
      <c r="AC143" s="4"/>
    </row>
    <row r="144" spans="1:39" ht="15.6">
      <c r="A144" s="37"/>
      <c r="B144" s="2">
        <f>+'Ark1'!C1637</f>
        <v>2024</v>
      </c>
      <c r="C144" s="2">
        <f>+'Ark1'!J1637</f>
        <v>134</v>
      </c>
      <c r="D144" s="334" t="str">
        <f>VLOOKUP(C144,RNR!$A$1:$B$27,2)</f>
        <v>Førde</v>
      </c>
      <c r="E144" s="2">
        <f>+'Ark1'!D1637</f>
        <v>8</v>
      </c>
      <c r="F144" s="2" t="s">
        <v>502</v>
      </c>
      <c r="G144" s="3">
        <f>+'Ark1'!Q1637</f>
        <v>1</v>
      </c>
      <c r="H144" s="14">
        <f>+'Ark1'!R1637</f>
        <v>82</v>
      </c>
      <c r="I144" s="3">
        <f>IF(H144=0,"",'Ark1'!S1637)</f>
        <v>82</v>
      </c>
      <c r="J144" s="85"/>
      <c r="K144" s="50">
        <f>IF(G144=0,"",100*H144/Måned!$G17)</f>
        <v>2.6597469996756407</v>
      </c>
      <c r="L144" s="85"/>
      <c r="M144" s="50">
        <f>+IF(H144=0,"",'Ark1'!AA1637)</f>
        <v>2.6597469996756402</v>
      </c>
      <c r="N144" s="50">
        <f>+IF(I144=0,"",'Ark1'!AB1637)</f>
        <v>2.9366390725123872</v>
      </c>
      <c r="O144" s="94">
        <f>IF(H144=0,"",'Ark1'!U1637)</f>
        <v>60</v>
      </c>
      <c r="P144" s="50">
        <f>IF(H144=0,"",'Ark1'!W1637)</f>
        <v>90.186585365853631</v>
      </c>
      <c r="Q144" s="110"/>
      <c r="R144" s="50">
        <f>IF(H144=0,"",'Ark1'!X1637)</f>
        <v>9.4497226981526978</v>
      </c>
      <c r="S144" s="50">
        <f>IF(H144=0,"",'Ark1'!Y1637)</f>
        <v>2.0060882941442126</v>
      </c>
      <c r="T144" s="50">
        <f>IF(H144=0,"",'Ark1'!Z1637)</f>
        <v>-37.6719505693518</v>
      </c>
      <c r="U144" s="85"/>
      <c r="V144" s="14">
        <f t="shared" si="6"/>
        <v>82</v>
      </c>
      <c r="W144" s="11">
        <f>IF(H144=0,"",'Ark1'!T1637)</f>
        <v>5.2560975609756087</v>
      </c>
      <c r="X144" s="50">
        <f>IF(H144=0,"",'Ark1'!V1637)</f>
        <v>97.710276669397217</v>
      </c>
      <c r="Y144" s="37"/>
      <c r="Z144" s="78"/>
      <c r="AB144" s="50"/>
      <c r="AC144" s="4"/>
    </row>
    <row r="145" spans="1:46" ht="15.6">
      <c r="A145" s="37"/>
      <c r="B145" s="2">
        <f>+'Ark1'!C1649</f>
        <v>2024</v>
      </c>
      <c r="C145" s="2">
        <f>+'Ark1'!J1649</f>
        <v>141</v>
      </c>
      <c r="D145" s="334" t="str">
        <f>VLOOKUP(C145,RNR!$A$1:$B$27,2)</f>
        <v>Ølen</v>
      </c>
      <c r="E145" s="2">
        <f>+'Ark1'!D1649</f>
        <v>8</v>
      </c>
      <c r="F145" s="2" t="s">
        <v>502</v>
      </c>
      <c r="G145" s="3">
        <f>+'Ark1'!Q1649</f>
        <v>0</v>
      </c>
      <c r="H145" s="14">
        <f>+'Ark1'!R1649</f>
        <v>0</v>
      </c>
      <c r="I145" s="3" t="str">
        <f>IF(H145=0,"",'Ark1'!S1649)</f>
        <v/>
      </c>
      <c r="J145" s="85"/>
      <c r="K145" s="50" t="str">
        <f>IF(G145=0,"",100*H145/Måned!$G17)</f>
        <v/>
      </c>
      <c r="L145" s="85"/>
      <c r="M145" s="50" t="str">
        <f>+IF(H145=0,"",'Ark1'!AA1649)</f>
        <v/>
      </c>
      <c r="N145" s="50">
        <f>+IF(I145=0,"",'Ark1'!AB1649)</f>
        <v>0</v>
      </c>
      <c r="O145" s="94" t="str">
        <f>IF(H145=0,"",'Ark1'!U1649)</f>
        <v/>
      </c>
      <c r="P145" s="50" t="str">
        <f>IF(H145=0,"",'Ark1'!W1649)</f>
        <v/>
      </c>
      <c r="Q145" s="110"/>
      <c r="R145" s="50" t="str">
        <f>IF(H145=0,"",'Ark1'!X1649)</f>
        <v/>
      </c>
      <c r="S145" s="50" t="str">
        <f>IF(H145=0,"",'Ark1'!Y1649)</f>
        <v/>
      </c>
      <c r="T145" s="50" t="str">
        <f>IF(H145=0,"",'Ark1'!Z1649)</f>
        <v/>
      </c>
      <c r="U145" s="85"/>
      <c r="V145" s="14" t="str">
        <f t="shared" si="6"/>
        <v/>
      </c>
      <c r="W145" s="11" t="str">
        <f>IF(H145=0,"",'Ark1'!T1649)</f>
        <v/>
      </c>
      <c r="X145" s="50" t="str">
        <f>IF(H145=0,"",'Ark1'!V1649)</f>
        <v/>
      </c>
      <c r="Y145" s="37"/>
      <c r="Z145" s="78"/>
      <c r="AB145" s="50"/>
      <c r="AC145" s="4"/>
    </row>
    <row r="146" spans="1:46" ht="15.6">
      <c r="A146" s="37"/>
      <c r="B146" s="2">
        <f>+'Ark1'!C1661</f>
        <v>2024</v>
      </c>
      <c r="C146" s="2">
        <f>+'Ark1'!J1661</f>
        <v>143</v>
      </c>
      <c r="D146" s="334" t="str">
        <f>VLOOKUP(C146,RNR!$A$1:$B$27,2)</f>
        <v>Nordfjord</v>
      </c>
      <c r="E146" s="2">
        <f>+'Ark1'!D1661</f>
        <v>8</v>
      </c>
      <c r="F146" s="2" t="s">
        <v>502</v>
      </c>
      <c r="G146" s="3">
        <f>+'Ark1'!Q1661</f>
        <v>0</v>
      </c>
      <c r="H146" s="14">
        <f>+'Ark1'!R1661</f>
        <v>0</v>
      </c>
      <c r="I146" s="3" t="str">
        <f>IF(H146=0,"",'Ark1'!S1661)</f>
        <v/>
      </c>
      <c r="J146" s="85"/>
      <c r="K146" s="50" t="str">
        <f>IF(G146=0,"",100*H146/Måned!$G17)</f>
        <v/>
      </c>
      <c r="L146" s="85"/>
      <c r="M146" s="50" t="str">
        <f>+IF(H146=0,"",'Ark1'!AA1661)</f>
        <v/>
      </c>
      <c r="N146" s="50">
        <f>+IF(I146=0,"",'Ark1'!AB1661)</f>
        <v>0</v>
      </c>
      <c r="O146" s="94" t="str">
        <f>IF(H146=0,"",'Ark1'!U1661)</f>
        <v/>
      </c>
      <c r="P146" s="50" t="str">
        <f>IF(H146=0,"",'Ark1'!W1661)</f>
        <v/>
      </c>
      <c r="Q146" s="110"/>
      <c r="R146" s="50" t="str">
        <f>IF(H146=0,"",'Ark1'!X1661)</f>
        <v/>
      </c>
      <c r="S146" s="50" t="str">
        <f>IF(H146=0,"",'Ark1'!Y1661)</f>
        <v/>
      </c>
      <c r="T146" s="50" t="str">
        <f>IF(H146=0,"",'Ark1'!Z1661)</f>
        <v/>
      </c>
      <c r="U146" s="85"/>
      <c r="V146" s="14" t="str">
        <f t="shared" si="6"/>
        <v/>
      </c>
      <c r="W146" s="11" t="str">
        <f>IF(H146=0,"",'Ark1'!T1661)</f>
        <v/>
      </c>
      <c r="X146" s="50" t="str">
        <f>IF(H146=0,"",'Ark1'!V1661)</f>
        <v/>
      </c>
      <c r="Y146" s="37"/>
      <c r="Z146" s="78"/>
      <c r="AB146" s="50"/>
      <c r="AC146" s="4"/>
    </row>
    <row r="147" spans="1:46" ht="15.6">
      <c r="A147" s="37"/>
      <c r="B147" s="2">
        <f>+'Ark1'!C1673</f>
        <v>2024</v>
      </c>
      <c r="C147" s="2">
        <f>+'Ark1'!J1673</f>
        <v>147</v>
      </c>
      <c r="D147" s="334" t="str">
        <f>VLOOKUP(C147,RNR!$A$1:$B$27,2)</f>
        <v>Midt-Norge</v>
      </c>
      <c r="E147" s="2">
        <f>+'Ark1'!D1673</f>
        <v>8</v>
      </c>
      <c r="F147" s="2" t="s">
        <v>502</v>
      </c>
      <c r="G147" s="3">
        <f>+'Ark1'!Q1673</f>
        <v>1</v>
      </c>
      <c r="H147" s="14">
        <f>+'Ark1'!R1673</f>
        <v>6</v>
      </c>
      <c r="I147" s="3">
        <f>IF(H147=0,"",'Ark1'!S1673)</f>
        <v>6</v>
      </c>
      <c r="J147" s="85"/>
      <c r="K147" s="50">
        <f>IF(G147=0,"",100*H147/Måned!$G17)</f>
        <v>0.19461563412260785</v>
      </c>
      <c r="L147" s="85"/>
      <c r="M147" s="50">
        <f>+IF(H147=0,"",'Ark1'!AA1673)</f>
        <v>0.19461563412260785</v>
      </c>
      <c r="N147" s="50">
        <f>+IF(I147=0,"",'Ark1'!AB1673)</f>
        <v>0.20037430205532575</v>
      </c>
      <c r="O147" s="94">
        <f>IF(H147=0,"",'Ark1'!U1673)</f>
        <v>60</v>
      </c>
      <c r="P147" s="50">
        <f>IF(H147=0,"",'Ark1'!W1673)</f>
        <v>84.100000000000023</v>
      </c>
      <c r="Q147" s="110"/>
      <c r="R147" s="50">
        <f>IF(H147=0,"",'Ark1'!X1673)</f>
        <v>10.912989202474861</v>
      </c>
      <c r="S147" s="50">
        <f>IF(H147=0,"",'Ark1'!Y1673)</f>
        <v>1.6329931618554523</v>
      </c>
      <c r="T147" s="50">
        <f>IF(H147=0,"",'Ark1'!Z1673)</f>
        <v>-90.811298968053748</v>
      </c>
      <c r="U147" s="85"/>
      <c r="V147" s="14">
        <f t="shared" si="6"/>
        <v>6</v>
      </c>
      <c r="W147" s="11">
        <f>IF(H147=0,"",'Ark1'!T1673)</f>
        <v>4.6666666666666679</v>
      </c>
      <c r="X147" s="50">
        <f>IF(H147=0,"",'Ark1'!V1673)</f>
        <v>91.115926327193904</v>
      </c>
      <c r="Y147" s="37"/>
      <c r="Z147" s="78"/>
      <c r="AB147" s="50"/>
      <c r="AC147" s="4"/>
    </row>
    <row r="148" spans="1:46" ht="15.6">
      <c r="A148" s="37"/>
      <c r="B148" s="2">
        <f>+'Ark1'!C1685</f>
        <v>2024</v>
      </c>
      <c r="C148" s="2">
        <f>+'Ark1'!J1685</f>
        <v>155</v>
      </c>
      <c r="D148" s="334" t="str">
        <f>VLOOKUP(C148,RNR!$A$1:$B$27,2)</f>
        <v>Målselv</v>
      </c>
      <c r="E148" s="2">
        <f>+'Ark1'!D1685</f>
        <v>8</v>
      </c>
      <c r="F148" s="2" t="s">
        <v>502</v>
      </c>
      <c r="G148" s="3">
        <f>+'Ark1'!Q1685</f>
        <v>0</v>
      </c>
      <c r="H148" s="14">
        <f>+'Ark1'!R1685</f>
        <v>0</v>
      </c>
      <c r="I148" s="3" t="str">
        <f>IF(H148=0,"",'Ark1'!S1685)</f>
        <v/>
      </c>
      <c r="J148" s="85"/>
      <c r="K148" s="50" t="str">
        <f>IF(G148=0,"",100*H148/Måned!$G17)</f>
        <v/>
      </c>
      <c r="L148" s="85"/>
      <c r="M148" s="50" t="str">
        <f>+IF(H148=0,"",'Ark1'!AA1685)</f>
        <v/>
      </c>
      <c r="N148" s="50">
        <f>+IF(I148=0,"",'Ark1'!AB1685)</f>
        <v>0</v>
      </c>
      <c r="O148" s="94" t="str">
        <f>IF(H148=0,"",'Ark1'!U1685)</f>
        <v/>
      </c>
      <c r="P148" s="50" t="str">
        <f>IF(H148=0,"",'Ark1'!W1685)</f>
        <v/>
      </c>
      <c r="Q148" s="110"/>
      <c r="R148" s="50" t="str">
        <f>IF(H148=0,"",'Ark1'!X1685)</f>
        <v/>
      </c>
      <c r="S148" s="50" t="str">
        <f>IF(H148=0,"",'Ark1'!Y1685)</f>
        <v/>
      </c>
      <c r="T148" s="50" t="str">
        <f>IF(H148=0,"",'Ark1'!Z1685)</f>
        <v/>
      </c>
      <c r="U148" s="85"/>
      <c r="V148" s="14" t="str">
        <f t="shared" si="6"/>
        <v/>
      </c>
      <c r="W148" s="11" t="str">
        <f>IF(H148=0,"",'Ark1'!T1685)</f>
        <v/>
      </c>
      <c r="X148" s="50" t="str">
        <f>IF(H148=0,"",'Ark1'!V1685)</f>
        <v/>
      </c>
      <c r="Y148" s="37"/>
      <c r="Z148" s="78"/>
      <c r="AB148" s="50"/>
      <c r="AC148" s="4"/>
    </row>
    <row r="149" spans="1:46" ht="15.6">
      <c r="A149" s="37"/>
      <c r="B149" s="2">
        <f>+'Ark1'!C1697</f>
        <v>2024</v>
      </c>
      <c r="C149" s="2">
        <f>+'Ark1'!J1697</f>
        <v>160</v>
      </c>
      <c r="D149" s="334" t="str">
        <f>VLOOKUP(C149,RNR!$A$1:$B$27,2)</f>
        <v>Oslo</v>
      </c>
      <c r="E149" s="2">
        <f>+'Ark1'!D1697</f>
        <v>8</v>
      </c>
      <c r="F149" s="2" t="s">
        <v>502</v>
      </c>
      <c r="G149" s="3">
        <f>+'Ark1'!Q1697</f>
        <v>3</v>
      </c>
      <c r="H149" s="14">
        <f>+'Ark1'!R1697</f>
        <v>145</v>
      </c>
      <c r="I149" s="3">
        <f>IF(H149=0,"",'Ark1'!S1697)</f>
        <v>145</v>
      </c>
      <c r="J149" s="85"/>
      <c r="K149" s="50">
        <f>IF(G149=0,"",100*H149/Måned!$G17)</f>
        <v>4.7032111579630227</v>
      </c>
      <c r="L149" s="85"/>
      <c r="M149" s="50">
        <f>+IF(H149=0,"",'Ark1'!AA1697)</f>
        <v>4.7032111579630227</v>
      </c>
      <c r="N149" s="50">
        <f>+IF(I149=0,"",'Ark1'!AB1697)</f>
        <v>4.667418765216194</v>
      </c>
      <c r="O149" s="94">
        <f>IF(H149=0,"",'Ark1'!U1697)</f>
        <v>60.668965517241361</v>
      </c>
      <c r="P149" s="50">
        <f>IF(H149=0,"",'Ark1'!W1697)</f>
        <v>81.061379310344819</v>
      </c>
      <c r="Q149" s="110"/>
      <c r="R149" s="50">
        <f>IF(H149=0,"",'Ark1'!X1697)</f>
        <v>7.8589390018909437</v>
      </c>
      <c r="S149" s="50">
        <f>IF(H149=0,"",'Ark1'!Y1697)</f>
        <v>2.0036352218552125</v>
      </c>
      <c r="T149" s="50">
        <f>IF(H149=0,"",'Ark1'!Z1697)</f>
        <v>-28.733522683894073</v>
      </c>
      <c r="U149" s="85"/>
      <c r="V149" s="14">
        <f t="shared" si="6"/>
        <v>48.333333333333336</v>
      </c>
      <c r="W149" s="11">
        <f>IF(H149=0,"",'Ark1'!T1697)</f>
        <v>3.7448275862068976</v>
      </c>
      <c r="X149" s="50">
        <f>IF(H149=0,"",'Ark1'!V1697)</f>
        <v>87.823812903948891</v>
      </c>
      <c r="Y149" s="37"/>
      <c r="Z149" s="78"/>
      <c r="AB149" s="50"/>
      <c r="AC149" s="4"/>
    </row>
    <row r="150" spans="1:46" ht="15.6">
      <c r="A150" s="37"/>
      <c r="B150" s="2">
        <f>+'Ark1'!C1709</f>
        <v>2024</v>
      </c>
      <c r="C150" s="2">
        <f>+'Ark1'!J1709</f>
        <v>171</v>
      </c>
      <c r="D150" s="334" t="str">
        <f>VLOOKUP(C150,RNR!$A$1:$B$27,2)</f>
        <v>Prima</v>
      </c>
      <c r="E150" s="2">
        <f>+'Ark1'!D1709</f>
        <v>8</v>
      </c>
      <c r="F150" s="2" t="s">
        <v>502</v>
      </c>
      <c r="G150" s="3">
        <f>+'Ark1'!Q1709</f>
        <v>3</v>
      </c>
      <c r="H150" s="14">
        <f>+'Ark1'!R1709</f>
        <v>4</v>
      </c>
      <c r="I150" s="3">
        <f>IF(H150=0,"",'Ark1'!S1709)</f>
        <v>4</v>
      </c>
      <c r="J150" s="85"/>
      <c r="K150" s="50">
        <f>IF(G150=0,"",100*H150/Måned!$G17)</f>
        <v>0.12974375608173858</v>
      </c>
      <c r="L150" s="85"/>
      <c r="M150" s="50">
        <f>+IF(H150=0,"",'Ark1'!AA1709)</f>
        <v>0.12974375608173863</v>
      </c>
      <c r="N150" s="50">
        <f>+IF(I150=0,"",'Ark1'!AB1709)</f>
        <v>0.1570114923358617</v>
      </c>
      <c r="O150" s="94">
        <f>IF(H150=0,"",'Ark1'!U1709)</f>
        <v>57.5</v>
      </c>
      <c r="P150" s="50">
        <f>IF(H150=0,"",'Ark1'!W1709)</f>
        <v>98.850000000000023</v>
      </c>
      <c r="Q150" s="110"/>
      <c r="R150" s="50">
        <f>IF(H150=0,"",'Ark1'!X1709)</f>
        <v>10.768124256340913</v>
      </c>
      <c r="S150" s="50">
        <f>IF(H150=0,"",'Ark1'!Y1709)</f>
        <v>2.9580398915498072</v>
      </c>
      <c r="T150" s="50">
        <f>IF(H150=0,"",'Ark1'!Z1709)</f>
        <v>-21.269888569179155</v>
      </c>
      <c r="U150" s="85"/>
      <c r="V150" s="14">
        <f t="shared" si="6"/>
        <v>1.3333333333333333</v>
      </c>
      <c r="W150" s="11">
        <f>IF(H150=0,"",'Ark1'!T1709)</f>
        <v>9.75</v>
      </c>
      <c r="X150" s="50">
        <f>IF(H150=0,"",'Ark1'!V1709)</f>
        <v>107.0964247020585</v>
      </c>
      <c r="Y150" s="37"/>
      <c r="Z150" s="78"/>
      <c r="AB150" s="50"/>
      <c r="AC150" s="4"/>
      <c r="AL150" s="11"/>
      <c r="AM150" s="11"/>
    </row>
    <row r="151" spans="1:46" ht="15.6">
      <c r="A151" s="37"/>
      <c r="B151" s="2">
        <f>+'Ark1'!C1733</f>
        <v>2024</v>
      </c>
      <c r="C151" s="2">
        <f>+'Ark1'!J1733</f>
        <v>181</v>
      </c>
      <c r="D151" s="334" t="str">
        <f>VLOOKUP(C151,RNR!$A$1:$B$27,2)</f>
        <v>Horns</v>
      </c>
      <c r="E151" s="2">
        <f>+'Ark1'!D1733</f>
        <v>8</v>
      </c>
      <c r="F151" s="2" t="s">
        <v>502</v>
      </c>
      <c r="G151" s="3">
        <f>+'Ark1'!Q1733</f>
        <v>0</v>
      </c>
      <c r="H151" s="14">
        <f>+'Ark1'!R1733</f>
        <v>0</v>
      </c>
      <c r="I151" s="3" t="str">
        <f>IF(H151=0,"",'Ark1'!S1733)</f>
        <v/>
      </c>
      <c r="J151" s="85"/>
      <c r="K151" s="50" t="str">
        <f>IF(G151=0,"",100*H151/Måned!$G17)</f>
        <v/>
      </c>
      <c r="L151" s="85"/>
      <c r="M151" s="50" t="str">
        <f>+IF(H151=0,"",'Ark1'!AA1733)</f>
        <v/>
      </c>
      <c r="N151" s="50">
        <f>+IF(I151=0,"",'Ark1'!AB1733)</f>
        <v>0</v>
      </c>
      <c r="O151" s="94" t="str">
        <f>IF(H151=0,"",'Ark1'!U1733)</f>
        <v/>
      </c>
      <c r="P151" s="50" t="str">
        <f>IF(H151=0,"",'Ark1'!W1733)</f>
        <v/>
      </c>
      <c r="Q151" s="110"/>
      <c r="R151" s="50" t="str">
        <f>IF(H151=0,"",'Ark1'!X1733)</f>
        <v/>
      </c>
      <c r="S151" s="50" t="str">
        <f>IF(H151=0,"",'Ark1'!Y1733)</f>
        <v/>
      </c>
      <c r="T151" s="50" t="str">
        <f>IF(H151=0,"",'Ark1'!Z1733)</f>
        <v/>
      </c>
      <c r="U151" s="85"/>
      <c r="V151" s="14" t="str">
        <f t="shared" si="6"/>
        <v/>
      </c>
      <c r="W151" s="11" t="str">
        <f>IF(H151=0,"",'Ark1'!T1733)</f>
        <v/>
      </c>
      <c r="X151" s="50" t="str">
        <f>IF(H151=0,"",'Ark1'!V1733)</f>
        <v/>
      </c>
      <c r="Y151" s="37"/>
      <c r="Z151" s="78"/>
      <c r="AB151" s="50"/>
      <c r="AC151" s="4"/>
      <c r="AL151" s="11"/>
      <c r="AM151" s="11"/>
    </row>
    <row r="152" spans="1:46" ht="15.6">
      <c r="A152" s="37"/>
      <c r="B152" s="2">
        <f>+'Ark1'!C1745</f>
        <v>2024</v>
      </c>
      <c r="C152" s="2">
        <f>+'Ark1'!J1745</f>
        <v>470</v>
      </c>
      <c r="D152" s="334" t="str">
        <f>VLOOKUP(C152,RNR!$A$1:$B$27,2)</f>
        <v>Jens Eide</v>
      </c>
      <c r="E152" s="2">
        <f>+'Ark1'!D1745</f>
        <v>8</v>
      </c>
      <c r="F152" s="2" t="s">
        <v>502</v>
      </c>
      <c r="G152" s="3">
        <f>+'Ark1'!Q1745</f>
        <v>0</v>
      </c>
      <c r="H152" s="14">
        <f>+'Ark1'!R1745</f>
        <v>0</v>
      </c>
      <c r="I152" s="3" t="str">
        <f>IF(H152=0,"",'Ark1'!S1745)</f>
        <v/>
      </c>
      <c r="J152" s="85"/>
      <c r="K152" s="50" t="str">
        <f>IF(G152=0,"",100*H152/Måned!$G17)</f>
        <v/>
      </c>
      <c r="L152" s="85"/>
      <c r="M152" s="50" t="str">
        <f>+IF(H152=0,"",'Ark1'!AA1745)</f>
        <v/>
      </c>
      <c r="N152" s="50">
        <f>+IF(I152=0,"",'Ark1'!AB1745)</f>
        <v>0</v>
      </c>
      <c r="O152" s="94" t="str">
        <f>IF(H152=0,"",'Ark1'!U1745)</f>
        <v/>
      </c>
      <c r="P152" s="50" t="str">
        <f>IF(H152=0,"",'Ark1'!W1745)</f>
        <v/>
      </c>
      <c r="Q152" s="110"/>
      <c r="R152" s="50" t="str">
        <f>IF(H152=0,"",'Ark1'!X1745)</f>
        <v/>
      </c>
      <c r="S152" s="50" t="str">
        <f>IF(H152=0,"",'Ark1'!Y1745)</f>
        <v/>
      </c>
      <c r="T152" s="50" t="str">
        <f>IF(H152=0,"",'Ark1'!Z1745)</f>
        <v/>
      </c>
      <c r="U152" s="85"/>
      <c r="V152" s="14" t="str">
        <f t="shared" ref="V152:V185" si="7">+(IF(H152=0,"",I152/G152))</f>
        <v/>
      </c>
      <c r="W152" s="11" t="str">
        <f>IF(H152=0,"",'Ark1'!T1745)</f>
        <v/>
      </c>
      <c r="X152" s="50" t="str">
        <f>IF(H152=0,"",'Ark1'!V1745)</f>
        <v/>
      </c>
      <c r="Y152" s="37"/>
      <c r="Z152" s="78"/>
      <c r="AB152" s="50"/>
      <c r="AC152" s="4"/>
      <c r="AL152" s="11"/>
      <c r="AM152" s="11"/>
    </row>
    <row r="153" spans="1:46" ht="15.6">
      <c r="A153" s="37"/>
      <c r="B153" s="2">
        <f>+'Ark1'!C1757</f>
        <v>2024</v>
      </c>
      <c r="C153" s="2">
        <f>+'Ark1'!J1757</f>
        <v>643</v>
      </c>
      <c r="D153" s="334" t="str">
        <f>VLOOKUP(C153,RNR!$A$1:$B$27,2)</f>
        <v>Bjerka</v>
      </c>
      <c r="E153" s="2">
        <f>+'Ark1'!D1757</f>
        <v>8</v>
      </c>
      <c r="F153" s="2" t="s">
        <v>502</v>
      </c>
      <c r="G153" s="3">
        <f>+'Ark1'!Q1757</f>
        <v>2</v>
      </c>
      <c r="H153" s="14">
        <f>+'Ark1'!R1757</f>
        <v>265</v>
      </c>
      <c r="I153" s="3">
        <f>IF(H153=0,"",'Ark1'!S1757)</f>
        <v>265</v>
      </c>
      <c r="J153" s="85"/>
      <c r="K153" s="50">
        <f>IF(G153=0,"",100*H153/Måned!$G17)</f>
        <v>8.5955238404151793</v>
      </c>
      <c r="L153" s="85"/>
      <c r="M153" s="50">
        <f>+IF(H153=0,"",'Ark1'!AA1757)</f>
        <v>8.595523840415181</v>
      </c>
      <c r="N153" s="50">
        <f>+IF(I153=0,"",'Ark1'!AB1757)</f>
        <v>8.4914467652019017</v>
      </c>
      <c r="O153" s="94">
        <f>IF(H153=0,"",'Ark1'!U1757)</f>
        <v>60.788679245283006</v>
      </c>
      <c r="P153" s="50">
        <f>IF(H153=0,"",'Ark1'!W1757)</f>
        <v>80.693962264150983</v>
      </c>
      <c r="Q153" s="110"/>
      <c r="R153" s="50">
        <f>IF(H153=0,"",'Ark1'!X1757)</f>
        <v>10.447610603354651</v>
      </c>
      <c r="S153" s="50">
        <f>IF(H153=0,"",'Ark1'!Y1757)</f>
        <v>2.4419030915326756</v>
      </c>
      <c r="T153" s="50">
        <f>IF(H153=0,"",'Ark1'!Z1757)</f>
        <v>-60.991344162712942</v>
      </c>
      <c r="U153" s="85"/>
      <c r="V153" s="14">
        <f t="shared" si="7"/>
        <v>132.5</v>
      </c>
      <c r="W153" s="11">
        <f>IF(H153=0,"",'Ark1'!T1757)</f>
        <v>4.0754716981132075</v>
      </c>
      <c r="X153" s="50">
        <f>IF(H153=0,"",'Ark1'!V1757)</f>
        <v>87.42574459821337</v>
      </c>
      <c r="Y153" s="37"/>
      <c r="Z153" s="78"/>
      <c r="AB153" s="50"/>
      <c r="AC153" s="4"/>
    </row>
    <row r="154" spans="1:46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78"/>
      <c r="AB154" s="50"/>
      <c r="AC154" s="4"/>
      <c r="AL154" s="11"/>
      <c r="AM154" s="11"/>
    </row>
    <row r="155" spans="1:46" ht="15.6">
      <c r="A155" s="37"/>
      <c r="B155" s="2">
        <f>+'Ark1'!C1554</f>
        <v>2024</v>
      </c>
      <c r="C155" s="2">
        <f>+'Ark1'!J1554</f>
        <v>103</v>
      </c>
      <c r="D155" s="334" t="str">
        <f>VLOOKUP(C155,RNR!$A$1:$B$27,2)</f>
        <v>Rudshøgda</v>
      </c>
      <c r="E155" s="2">
        <f>+'Ark1'!D1554</f>
        <v>9</v>
      </c>
      <c r="F155" s="2" t="s">
        <v>503</v>
      </c>
      <c r="G155" s="3">
        <f>+'Ark1'!Q1554</f>
        <v>0</v>
      </c>
      <c r="H155" s="14">
        <f>+'Ark1'!R1554</f>
        <v>0</v>
      </c>
      <c r="I155" s="3" t="str">
        <f>IF(H155=0,"",'Ark1'!S1554)</f>
        <v/>
      </c>
      <c r="J155" s="85"/>
      <c r="K155" s="50" t="str">
        <f>IF(G155=0,"",100*H155/Måned!$G18)</f>
        <v/>
      </c>
      <c r="L155" s="85"/>
      <c r="M155" s="50" t="str">
        <f>+IF(H155=0,"",'Ark1'!AA1554)</f>
        <v/>
      </c>
      <c r="N155" s="50">
        <f>+IF(I155=0,"",'Ark1'!AB1554)</f>
        <v>0</v>
      </c>
      <c r="O155" s="94" t="str">
        <f>IF(H155=0,"",'Ark1'!U1554)</f>
        <v/>
      </c>
      <c r="P155" s="50" t="str">
        <f>IF(H155=0,"",'Ark1'!W1554)</f>
        <v/>
      </c>
      <c r="Q155" s="110"/>
      <c r="R155" s="50" t="str">
        <f>IF(H155=0,"",'Ark1'!X1554)</f>
        <v/>
      </c>
      <c r="S155" s="50" t="str">
        <f>IF(H155=0,"",'Ark1'!Y1554)</f>
        <v/>
      </c>
      <c r="T155" s="50" t="str">
        <f>IF(H155=0,"",'Ark1'!Z1554)</f>
        <v/>
      </c>
      <c r="U155" s="85"/>
      <c r="V155" s="14" t="str">
        <f t="shared" si="7"/>
        <v/>
      </c>
      <c r="W155" s="11" t="str">
        <f>IF(H155=0,"",'Ark1'!T1554)</f>
        <v/>
      </c>
      <c r="X155" s="50" t="str">
        <f>IF(H155=0,"",'Ark1'!V1554)</f>
        <v/>
      </c>
      <c r="Y155" s="37"/>
      <c r="Z155" s="78"/>
      <c r="AB155" s="50"/>
      <c r="AC155" s="4"/>
    </row>
    <row r="156" spans="1:46" ht="15.6">
      <c r="A156" s="37"/>
      <c r="B156" s="2">
        <f>+'Ark1'!C1566</f>
        <v>2024</v>
      </c>
      <c r="C156" s="2">
        <f>+'Ark1'!J1566</f>
        <v>106</v>
      </c>
      <c r="D156" s="334" t="str">
        <f>VLOOKUP(C156,RNR!$A$1:$B$27,2)</f>
        <v>Furuseth</v>
      </c>
      <c r="E156" s="2">
        <f>+'Ark1'!D1566</f>
        <v>9</v>
      </c>
      <c r="F156" s="2" t="s">
        <v>503</v>
      </c>
      <c r="G156" s="3">
        <f>+'Ark1'!Q1566</f>
        <v>3</v>
      </c>
      <c r="H156" s="14">
        <f>+'Ark1'!R1566</f>
        <v>43</v>
      </c>
      <c r="I156" s="3">
        <f>IF(H156=0,"",'Ark1'!S1566)</f>
        <v>43</v>
      </c>
      <c r="J156" s="85"/>
      <c r="K156" s="50">
        <f>IF(G156=0,"",100*H156/Måned!$G18)</f>
        <v>1.6525749423520368</v>
      </c>
      <c r="L156" s="85"/>
      <c r="M156" s="50">
        <f>+IF(H156=0,"",'Ark1'!AA1566)</f>
        <v>1.6525749423520362</v>
      </c>
      <c r="N156" s="50">
        <f>+IF(I156=0,"",'Ark1'!AB1566)</f>
        <v>1.7141830350579548</v>
      </c>
      <c r="O156" s="94">
        <f>IF(H156=0,"",'Ark1'!U1566)</f>
        <v>59.767441860465127</v>
      </c>
      <c r="P156" s="50">
        <f>IF(H156=0,"",'Ark1'!W1566)</f>
        <v>85.413953488372059</v>
      </c>
      <c r="Q156" s="110"/>
      <c r="R156" s="50">
        <f>IF(H156=0,"",'Ark1'!X1566)</f>
        <v>7.534898076357365</v>
      </c>
      <c r="S156" s="50">
        <f>IF(H156=0,"",'Ark1'!Y1566)</f>
        <v>1.9390384730860672</v>
      </c>
      <c r="T156" s="50">
        <f>IF(H156=0,"",'Ark1'!Z1566)</f>
        <v>-33.642750299410402</v>
      </c>
      <c r="U156" s="85"/>
      <c r="V156" s="14">
        <f t="shared" si="7"/>
        <v>14.333333333333334</v>
      </c>
      <c r="W156" s="11">
        <f>IF(H156=0,"",'Ark1'!T1566)</f>
        <v>6.1860465116279082</v>
      </c>
      <c r="X156" s="50">
        <f>IF(H156=0,"",'Ark1'!V1566)</f>
        <v>92.539494570283978</v>
      </c>
      <c r="Y156" s="37"/>
      <c r="Z156" s="78"/>
      <c r="AB156" s="50"/>
      <c r="AC156" s="4"/>
    </row>
    <row r="157" spans="1:46" ht="15.6">
      <c r="A157" s="37"/>
      <c r="B157" s="2">
        <f>+'Ark1'!C1578</f>
        <v>2024</v>
      </c>
      <c r="C157" s="2">
        <f>+'Ark1'!J1578</f>
        <v>109</v>
      </c>
      <c r="D157" s="334" t="str">
        <f>VLOOKUP(C157,RNR!$A$1:$B$27,2)</f>
        <v>Tønsberg</v>
      </c>
      <c r="E157" s="2">
        <f>+'Ark1'!D1578</f>
        <v>9</v>
      </c>
      <c r="F157" s="2" t="s">
        <v>503</v>
      </c>
      <c r="G157" s="3">
        <f>+'Ark1'!Q1578</f>
        <v>20</v>
      </c>
      <c r="H157" s="14">
        <f>+'Ark1'!R1578</f>
        <v>1040</v>
      </c>
      <c r="I157" s="3">
        <f>IF(H157=0,"",'Ark1'!S1578)</f>
        <v>1040</v>
      </c>
      <c r="J157" s="85"/>
      <c r="K157" s="50">
        <f>IF(G157=0,"",100*H157/Måned!$G18)</f>
        <v>39.969254419677171</v>
      </c>
      <c r="L157" s="85"/>
      <c r="M157" s="50">
        <f>+IF(H157=0,"",'Ark1'!AA1578)</f>
        <v>39.969254419677178</v>
      </c>
      <c r="N157" s="50">
        <f>+IF(I157=0,"",'Ark1'!AB1578)</f>
        <v>39.907261988383247</v>
      </c>
      <c r="O157" s="94">
        <f>IF(H157=0,"",'Ark1'!U1578)</f>
        <v>61.237499999999997</v>
      </c>
      <c r="P157" s="50">
        <f>IF(H157=0,"",'Ark1'!W1578)</f>
        <v>82.216442307692347</v>
      </c>
      <c r="Q157" s="110"/>
      <c r="R157" s="50">
        <f>IF(H157=0,"",'Ark1'!X1578)</f>
        <v>9.9793627839447225</v>
      </c>
      <c r="S157" s="50">
        <f>IF(H157=0,"",'Ark1'!Y1578)</f>
        <v>2.1600252624948042</v>
      </c>
      <c r="T157" s="50">
        <f>IF(H157=0,"",'Ark1'!Z1578)</f>
        <v>-12.119604946260823</v>
      </c>
      <c r="U157" s="85"/>
      <c r="V157" s="14">
        <f t="shared" si="7"/>
        <v>52</v>
      </c>
      <c r="W157" s="11">
        <f>IF(H157=0,"",'Ark1'!T1578)</f>
        <v>2.6798076923076928</v>
      </c>
      <c r="X157" s="50">
        <f>IF(H157=0,"",'Ark1'!V1578)</f>
        <v>89.075235436286434</v>
      </c>
      <c r="Y157" s="37"/>
      <c r="Z157" s="78"/>
      <c r="AB157" s="50"/>
      <c r="AC157" s="4"/>
    </row>
    <row r="158" spans="1:46" s="1" customFormat="1" ht="15.6">
      <c r="A158" s="37"/>
      <c r="B158" s="2">
        <f>+'Ark1'!C1590</f>
        <v>2024</v>
      </c>
      <c r="C158" s="2">
        <f>+'Ark1'!J1590</f>
        <v>111</v>
      </c>
      <c r="D158" s="334" t="str">
        <f>VLOOKUP(C158,RNR!$A$1:$B$27,2)</f>
        <v>Forus</v>
      </c>
      <c r="E158" s="2">
        <f>+'Ark1'!D1590</f>
        <v>9</v>
      </c>
      <c r="F158" s="2" t="s">
        <v>503</v>
      </c>
      <c r="G158" s="3">
        <f>+'Ark1'!Q1590</f>
        <v>8</v>
      </c>
      <c r="H158" s="14">
        <f>+'Ark1'!R1590</f>
        <v>122</v>
      </c>
      <c r="I158" s="3">
        <f>IF(H158=0,"",'Ark1'!S1590)</f>
        <v>122</v>
      </c>
      <c r="J158" s="85"/>
      <c r="K158" s="50">
        <f>IF(G158=0,"",100*H158/Måned!$G18)</f>
        <v>4.6887009992313606</v>
      </c>
      <c r="L158" s="85"/>
      <c r="M158" s="50">
        <f>+IF(H158=0,"",'Ark1'!AA1590)</f>
        <v>4.6887009992313606</v>
      </c>
      <c r="N158" s="50">
        <f>+IF(I158=0,"",'Ark1'!AB1590)</f>
        <v>4.8051544972334952</v>
      </c>
      <c r="O158" s="94">
        <f>IF(H158=0,"",'Ark1'!U1590)</f>
        <v>60.172131147541009</v>
      </c>
      <c r="P158" s="50">
        <f>IF(H158=0,"",'Ark1'!W1590)</f>
        <v>84.389344262295054</v>
      </c>
      <c r="Q158" s="110"/>
      <c r="R158" s="50">
        <f>IF(H158=0,"",'Ark1'!X1590)</f>
        <v>8.7535080309950377</v>
      </c>
      <c r="S158" s="50">
        <f>IF(H158=0,"",'Ark1'!Y1590)</f>
        <v>1.9235069702936072</v>
      </c>
      <c r="T158" s="50">
        <f>IF(H158=0,"",'Ark1'!Z1590)</f>
        <v>-31.413037833585868</v>
      </c>
      <c r="U158" s="85"/>
      <c r="V158" s="14">
        <f t="shared" si="7"/>
        <v>15.25</v>
      </c>
      <c r="W158" s="11">
        <f>IF(H158=0,"",'Ark1'!T1590)</f>
        <v>4.5901639344262302</v>
      </c>
      <c r="X158" s="50">
        <f>IF(H158=0,"",'Ark1'!V1590)</f>
        <v>91.429408734880894</v>
      </c>
      <c r="Y158" s="37"/>
      <c r="Z158" s="78"/>
      <c r="AA158" s="98"/>
      <c r="AB158" s="50"/>
      <c r="AC158" s="4"/>
      <c r="AJ158" s="9"/>
      <c r="AK158"/>
      <c r="AL158"/>
      <c r="AM158"/>
      <c r="AN158"/>
      <c r="AO158"/>
      <c r="AP158"/>
      <c r="AQ158"/>
      <c r="AR158"/>
      <c r="AS158"/>
      <c r="AT158"/>
    </row>
    <row r="159" spans="1:46" s="1" customFormat="1" ht="15.6">
      <c r="A159" s="37"/>
      <c r="B159" s="2">
        <f>+'Ark1'!C1602</f>
        <v>2024</v>
      </c>
      <c r="C159" s="2">
        <f>+'Ark1'!J1602</f>
        <v>116</v>
      </c>
      <c r="D159" s="334" t="str">
        <f>VLOOKUP(C159,RNR!$A$1:$B$27,2)</f>
        <v>Sandeid</v>
      </c>
      <c r="E159" s="2">
        <f>+'Ark1'!D1602</f>
        <v>9</v>
      </c>
      <c r="F159" s="2" t="s">
        <v>503</v>
      </c>
      <c r="G159" s="3">
        <f>+'Ark1'!Q1602</f>
        <v>5</v>
      </c>
      <c r="H159" s="14">
        <f>+'Ark1'!R1602</f>
        <v>354</v>
      </c>
      <c r="I159" s="3">
        <f>IF(H159=0,"",'Ark1'!S1602)</f>
        <v>354</v>
      </c>
      <c r="J159" s="85"/>
      <c r="K159" s="50">
        <f>IF(G159=0,"",100*H159/Måned!$G18)</f>
        <v>13.604919292851653</v>
      </c>
      <c r="L159" s="85"/>
      <c r="M159" s="50">
        <f>+IF(H159=0,"",'Ark1'!AA1602)</f>
        <v>13.604919292851656</v>
      </c>
      <c r="N159" s="50">
        <f>+IF(I159=0,"",'Ark1'!AB1602)</f>
        <v>13.738434001759543</v>
      </c>
      <c r="O159" s="94">
        <f>IF(H159=0,"",'Ark1'!U1602)</f>
        <v>60.545197740112997</v>
      </c>
      <c r="P159" s="50">
        <f>IF(H159=0,"",'Ark1'!W1602)</f>
        <v>83.152259887005684</v>
      </c>
      <c r="Q159" s="110"/>
      <c r="R159" s="50">
        <f>IF(H159=0,"",'Ark1'!X1602)</f>
        <v>7.5247469676266716</v>
      </c>
      <c r="S159" s="50">
        <f>IF(H159=0,"",'Ark1'!Y1602)</f>
        <v>2.036237277194036</v>
      </c>
      <c r="T159" s="50">
        <f>IF(H159=0,"",'Ark1'!Z1602)</f>
        <v>-50.098856405783742</v>
      </c>
      <c r="U159" s="85"/>
      <c r="V159" s="14">
        <f t="shared" si="7"/>
        <v>70.8</v>
      </c>
      <c r="W159" s="11">
        <f>IF(H159=0,"",'Ark1'!T1602)</f>
        <v>3.8587570621468945</v>
      </c>
      <c r="X159" s="50">
        <f>IF(H159=0,"",'Ark1'!V1602)</f>
        <v>90.089122304448153</v>
      </c>
      <c r="Y159" s="37"/>
      <c r="Z159" s="78"/>
      <c r="AA159" s="98"/>
      <c r="AB159" s="50"/>
      <c r="AC159" s="4"/>
      <c r="AJ159" s="9"/>
      <c r="AK159"/>
      <c r="AL159"/>
      <c r="AM159"/>
      <c r="AN159"/>
      <c r="AO159"/>
      <c r="AP159"/>
      <c r="AQ159"/>
      <c r="AR159"/>
      <c r="AS159"/>
      <c r="AT159"/>
    </row>
    <row r="160" spans="1:46" s="1" customFormat="1" ht="15.6">
      <c r="A160" s="37"/>
      <c r="B160" s="2">
        <f>+'Ark1'!C1614</f>
        <v>2024</v>
      </c>
      <c r="C160" s="2">
        <f>+'Ark1'!J1614</f>
        <v>117</v>
      </c>
      <c r="D160" s="334" t="str">
        <f>VLOOKUP(C160,RNR!$A$1:$B$27,2)</f>
        <v>Jæren</v>
      </c>
      <c r="E160" s="2">
        <f>+'Ark1'!D1614</f>
        <v>9</v>
      </c>
      <c r="F160" s="2" t="s">
        <v>503</v>
      </c>
      <c r="G160" s="3">
        <f>+'Ark1'!Q1614</f>
        <v>2</v>
      </c>
      <c r="H160" s="14">
        <f>+'Ark1'!R1614</f>
        <v>50</v>
      </c>
      <c r="I160" s="3">
        <f>IF(H160=0,"",'Ark1'!S1614)</f>
        <v>50</v>
      </c>
      <c r="J160" s="85"/>
      <c r="K160" s="50">
        <f>IF(G160=0,"",100*H160/Måned!$G18)</f>
        <v>1.9215987701767872</v>
      </c>
      <c r="L160" s="85"/>
      <c r="M160" s="50">
        <f>+IF(H160=0,"",'Ark1'!AA1614)</f>
        <v>1.9215987701767876</v>
      </c>
      <c r="N160" s="50">
        <f>+IF(I160=0,"",'Ark1'!AB1614)</f>
        <v>2.1177124001502845</v>
      </c>
      <c r="O160" s="94">
        <f>IF(H160=0,"",'Ark1'!U1614)</f>
        <v>59.840000000000018</v>
      </c>
      <c r="P160" s="50">
        <f>IF(H160=0,"",'Ark1'!W1614)</f>
        <v>90.748000000000005</v>
      </c>
      <c r="Q160" s="110"/>
      <c r="R160" s="50">
        <f>IF(H160=0,"",'Ark1'!X1614)</f>
        <v>8.6390332792508495</v>
      </c>
      <c r="S160" s="50">
        <f>IF(H160=0,"",'Ark1'!Y1614)</f>
        <v>2.0529003872568783</v>
      </c>
      <c r="T160" s="50">
        <f>IF(H160=0,"",'Ark1'!Z1614)</f>
        <v>-31.780638507828979</v>
      </c>
      <c r="U160" s="85"/>
      <c r="V160" s="14">
        <f t="shared" si="7"/>
        <v>25</v>
      </c>
      <c r="W160" s="11">
        <f>IF(H160=0,"",'Ark1'!T1614)</f>
        <v>5.04</v>
      </c>
      <c r="X160" s="50">
        <f>IF(H160=0,"",'Ark1'!V1614)</f>
        <v>98.318526543878633</v>
      </c>
      <c r="Y160" s="37"/>
      <c r="Z160" s="78"/>
      <c r="AA160" s="98"/>
      <c r="AB160" s="50"/>
      <c r="AC160" s="4"/>
      <c r="AJ160" s="9"/>
      <c r="AK160"/>
      <c r="AL160"/>
      <c r="AM160"/>
      <c r="AN160"/>
      <c r="AO160"/>
      <c r="AP160"/>
      <c r="AQ160"/>
      <c r="AR160"/>
      <c r="AS160"/>
      <c r="AT160"/>
    </row>
    <row r="161" spans="1:46" s="1" customFormat="1" ht="15.6">
      <c r="A161" s="37"/>
      <c r="B161" s="2">
        <f>+'Ark1'!C1626</f>
        <v>2024</v>
      </c>
      <c r="C161" s="2">
        <f>+'Ark1'!J1626</f>
        <v>121</v>
      </c>
      <c r="D161" s="334" t="str">
        <f>VLOOKUP(C161,RNR!$A$1:$B$27,2)</f>
        <v>Steinkjer</v>
      </c>
      <c r="E161" s="2">
        <f>+'Ark1'!D1626</f>
        <v>9</v>
      </c>
      <c r="F161" s="2" t="s">
        <v>503</v>
      </c>
      <c r="G161" s="3">
        <f>+'Ark1'!Q1626</f>
        <v>15</v>
      </c>
      <c r="H161" s="14">
        <f>+'Ark1'!R1626</f>
        <v>676</v>
      </c>
      <c r="I161" s="3">
        <f>IF(H161=0,"",'Ark1'!S1626)</f>
        <v>676</v>
      </c>
      <c r="J161" s="85"/>
      <c r="K161" s="50">
        <f>IF(G161=0,"",100*H161/Måned!$G18)</f>
        <v>25.980015372790163</v>
      </c>
      <c r="L161" s="85"/>
      <c r="M161" s="50">
        <f>+IF(H161=0,"",'Ark1'!AA1626)</f>
        <v>25.980015372790156</v>
      </c>
      <c r="N161" s="50">
        <f>+IF(I161=0,"",'Ark1'!AB1626)</f>
        <v>26.012008802410126</v>
      </c>
      <c r="O161" s="94">
        <f>IF(H161=0,"",'Ark1'!U1626)</f>
        <v>59.713017751479299</v>
      </c>
      <c r="P161" s="50">
        <f>IF(H161=0,"",'Ark1'!W1626)</f>
        <v>82.445562130177493</v>
      </c>
      <c r="Q161" s="110"/>
      <c r="R161" s="50">
        <f>IF(H161=0,"",'Ark1'!X1626)</f>
        <v>9.9224132668945177</v>
      </c>
      <c r="S161" s="50">
        <f>IF(H161=0,"",'Ark1'!Y1626)</f>
        <v>2.3729009546361941</v>
      </c>
      <c r="T161" s="50">
        <f>IF(H161=0,"",'Ark1'!Z1626)</f>
        <v>-36.075225328700128</v>
      </c>
      <c r="U161" s="85"/>
      <c r="V161" s="14">
        <f t="shared" si="7"/>
        <v>45.06666666666667</v>
      </c>
      <c r="W161" s="11">
        <f>IF(H161=0,"",'Ark1'!T1626)</f>
        <v>5.5695266272189343</v>
      </c>
      <c r="X161" s="50">
        <f>IF(H161=0,"",'Ark1'!V1626)</f>
        <v>89.323469263464219</v>
      </c>
      <c r="Y161" s="37"/>
      <c r="Z161" s="78"/>
      <c r="AA161" s="98"/>
      <c r="AB161" s="50"/>
      <c r="AC161" s="4"/>
      <c r="AJ161" s="9"/>
      <c r="AK161"/>
      <c r="AL161"/>
      <c r="AM161"/>
      <c r="AN161"/>
      <c r="AO161"/>
      <c r="AP161"/>
      <c r="AQ161"/>
      <c r="AR161"/>
      <c r="AS161"/>
      <c r="AT161"/>
    </row>
    <row r="162" spans="1:46" s="1" customFormat="1" ht="17.25" customHeight="1">
      <c r="A162" s="37"/>
      <c r="B162" s="2">
        <f>+'Ark1'!C1638</f>
        <v>2024</v>
      </c>
      <c r="C162" s="2">
        <f>+'Ark1'!J1638</f>
        <v>134</v>
      </c>
      <c r="D162" s="334" t="str">
        <f>VLOOKUP(C162,RNR!$A$1:$B$27,2)</f>
        <v>Førde</v>
      </c>
      <c r="E162" s="2">
        <f>+'Ark1'!D1638</f>
        <v>9</v>
      </c>
      <c r="F162" s="2" t="s">
        <v>503</v>
      </c>
      <c r="G162" s="3">
        <f>+'Ark1'!Q1638</f>
        <v>2</v>
      </c>
      <c r="H162" s="14">
        <f>+'Ark1'!R1638</f>
        <v>31</v>
      </c>
      <c r="I162" s="3">
        <f>IF(H162=0,"",'Ark1'!S1638)</f>
        <v>31</v>
      </c>
      <c r="J162" s="85"/>
      <c r="K162" s="50">
        <f>IF(G162=0,"",100*H162/Måned!$G18)</f>
        <v>1.1913912375096081</v>
      </c>
      <c r="L162" s="85"/>
      <c r="M162" s="50">
        <f>+IF(H162=0,"",'Ark1'!AA1638)</f>
        <v>1.1913912375096081</v>
      </c>
      <c r="N162" s="50">
        <f>+IF(I162=0,"",'Ark1'!AB1638)</f>
        <v>1.2889043426312483</v>
      </c>
      <c r="O162" s="94">
        <f>IF(H162=0,"",'Ark1'!U1638)</f>
        <v>60.741935483870975</v>
      </c>
      <c r="P162" s="50">
        <f>IF(H162=0,"",'Ark1'!W1638)</f>
        <v>89.083870967741959</v>
      </c>
      <c r="Q162" s="110"/>
      <c r="R162" s="50">
        <f>IF(H162=0,"",'Ark1'!X1638)</f>
        <v>7.85637595078851</v>
      </c>
      <c r="S162" s="50">
        <f>IF(H162=0,"",'Ark1'!Y1638)</f>
        <v>1.8310536704927101</v>
      </c>
      <c r="T162" s="50">
        <f>IF(H162=0,"",'Ark1'!Z1638)</f>
        <v>-31.332974526012311</v>
      </c>
      <c r="U162" s="85"/>
      <c r="V162" s="14">
        <f t="shared" si="7"/>
        <v>15.5</v>
      </c>
      <c r="W162" s="11">
        <f>IF(H162=0,"",'Ark1'!T1638)</f>
        <v>3.161290322580645</v>
      </c>
      <c r="X162" s="50">
        <f>IF(H162=0,"",'Ark1'!V1638)</f>
        <v>96.515569845874239</v>
      </c>
      <c r="Y162" s="37"/>
      <c r="Z162" s="78"/>
      <c r="AA162" s="98"/>
      <c r="AB162" s="50"/>
      <c r="AC162" s="4"/>
      <c r="AJ162" s="9"/>
      <c r="AK162"/>
      <c r="AL162"/>
      <c r="AM162"/>
      <c r="AN162"/>
      <c r="AO162"/>
      <c r="AP162"/>
      <c r="AQ162"/>
      <c r="AR162"/>
      <c r="AS162"/>
      <c r="AT162"/>
    </row>
    <row r="163" spans="1:46" s="1" customFormat="1" ht="15.6">
      <c r="A163" s="37"/>
      <c r="B163" s="2">
        <f>+'Ark1'!C1650</f>
        <v>2024</v>
      </c>
      <c r="C163" s="2">
        <f>+'Ark1'!J1650</f>
        <v>141</v>
      </c>
      <c r="D163" s="334" t="str">
        <f>VLOOKUP(C163,RNR!$A$1:$B$27,2)</f>
        <v>Ølen</v>
      </c>
      <c r="E163" s="2">
        <f>+'Ark1'!D1650</f>
        <v>9</v>
      </c>
      <c r="F163" s="2" t="s">
        <v>503</v>
      </c>
      <c r="G163" s="3">
        <f>+'Ark1'!Q1650</f>
        <v>0</v>
      </c>
      <c r="H163" s="14">
        <f>+'Ark1'!R1650</f>
        <v>0</v>
      </c>
      <c r="I163" s="3" t="str">
        <f>IF(H163=0,"",'Ark1'!S1650)</f>
        <v/>
      </c>
      <c r="J163" s="85"/>
      <c r="K163" s="50" t="str">
        <f>IF(G163=0,"",100*H163/Måned!$G18)</f>
        <v/>
      </c>
      <c r="L163" s="85"/>
      <c r="M163" s="50" t="str">
        <f>+IF(H163=0,"",'Ark1'!AA1650)</f>
        <v/>
      </c>
      <c r="N163" s="50">
        <f>+IF(I163=0,"",'Ark1'!AB1650)</f>
        <v>0</v>
      </c>
      <c r="O163" s="94" t="str">
        <f>IF(H163=0,"",'Ark1'!U1650)</f>
        <v/>
      </c>
      <c r="P163" s="50" t="str">
        <f>IF(H163=0,"",'Ark1'!W1650)</f>
        <v/>
      </c>
      <c r="Q163" s="110"/>
      <c r="R163" s="50" t="str">
        <f>IF(H163=0,"",'Ark1'!X1650)</f>
        <v/>
      </c>
      <c r="S163" s="50" t="str">
        <f>IF(H163=0,"",'Ark1'!Y1650)</f>
        <v/>
      </c>
      <c r="T163" s="50" t="str">
        <f>IF(H163=0,"",'Ark1'!Z1650)</f>
        <v/>
      </c>
      <c r="U163" s="85"/>
      <c r="V163" s="14" t="str">
        <f t="shared" si="7"/>
        <v/>
      </c>
      <c r="W163" s="11" t="str">
        <f>IF(H163=0,"",'Ark1'!T1650)</f>
        <v/>
      </c>
      <c r="X163" s="50" t="str">
        <f>IF(H163=0,"",'Ark1'!V1650)</f>
        <v/>
      </c>
      <c r="Y163" s="37"/>
      <c r="Z163" s="78"/>
      <c r="AA163" s="98"/>
      <c r="AB163" s="50"/>
      <c r="AC163" s="4"/>
      <c r="AJ163" s="9"/>
      <c r="AK163"/>
      <c r="AL163"/>
      <c r="AM163"/>
      <c r="AN163"/>
      <c r="AO163"/>
      <c r="AP163"/>
      <c r="AQ163"/>
      <c r="AR163"/>
      <c r="AS163"/>
      <c r="AT163"/>
    </row>
    <row r="164" spans="1:46" s="1" customFormat="1" ht="15.6">
      <c r="A164" s="37"/>
      <c r="B164" s="2">
        <f>+'Ark1'!C1662</f>
        <v>2024</v>
      </c>
      <c r="C164" s="2">
        <f>+'Ark1'!J1662</f>
        <v>143</v>
      </c>
      <c r="D164" s="334" t="str">
        <f>VLOOKUP(C164,RNR!$A$1:$B$27,2)</f>
        <v>Nordfjord</v>
      </c>
      <c r="E164" s="2">
        <f>+'Ark1'!D1662</f>
        <v>9</v>
      </c>
      <c r="F164" s="2" t="s">
        <v>503</v>
      </c>
      <c r="G164" s="3">
        <f>+'Ark1'!Q1662</f>
        <v>0</v>
      </c>
      <c r="H164" s="14">
        <f>+'Ark1'!R1662</f>
        <v>0</v>
      </c>
      <c r="I164" s="3" t="str">
        <f>IF(H164=0,"",'Ark1'!S1662)</f>
        <v/>
      </c>
      <c r="J164" s="85"/>
      <c r="K164" s="50" t="str">
        <f>IF(G164=0,"",100*H164/Måned!$G18)</f>
        <v/>
      </c>
      <c r="L164" s="85"/>
      <c r="M164" s="50" t="str">
        <f>+IF(H164=0,"",'Ark1'!AA1662)</f>
        <v/>
      </c>
      <c r="N164" s="50">
        <f>+IF(I164=0,"",'Ark1'!AB1662)</f>
        <v>0</v>
      </c>
      <c r="O164" s="94" t="str">
        <f>IF(H164=0,"",'Ark1'!U1662)</f>
        <v/>
      </c>
      <c r="P164" s="50" t="str">
        <f>IF(H164=0,"",'Ark1'!W1662)</f>
        <v/>
      </c>
      <c r="Q164" s="110"/>
      <c r="R164" s="50" t="str">
        <f>IF(H164=0,"",'Ark1'!X1662)</f>
        <v/>
      </c>
      <c r="S164" s="50" t="str">
        <f>IF(H164=0,"",'Ark1'!Y1662)</f>
        <v/>
      </c>
      <c r="T164" s="50" t="str">
        <f>IF(H164=0,"",'Ark1'!Z1662)</f>
        <v/>
      </c>
      <c r="U164" s="85"/>
      <c r="V164" s="14" t="str">
        <f t="shared" si="7"/>
        <v/>
      </c>
      <c r="W164" s="11" t="str">
        <f>IF(H164=0,"",'Ark1'!T1662)</f>
        <v/>
      </c>
      <c r="X164" s="50" t="str">
        <f>IF(H164=0,"",'Ark1'!V1662)</f>
        <v/>
      </c>
      <c r="Y164" s="37"/>
      <c r="Z164" s="78"/>
      <c r="AA164" s="98"/>
      <c r="AB164" s="50"/>
      <c r="AC164" s="4"/>
      <c r="AJ164" s="9"/>
      <c r="AK164"/>
      <c r="AL164"/>
      <c r="AM164"/>
      <c r="AN164"/>
      <c r="AO164"/>
      <c r="AP164"/>
      <c r="AQ164"/>
      <c r="AR164"/>
      <c r="AS164"/>
      <c r="AT164"/>
    </row>
    <row r="165" spans="1:46" s="1" customFormat="1" ht="15.6">
      <c r="A165" s="37"/>
      <c r="B165" s="2">
        <f>+'Ark1'!C1674</f>
        <v>2024</v>
      </c>
      <c r="C165" s="2">
        <f>+'Ark1'!J1674</f>
        <v>147</v>
      </c>
      <c r="D165" s="334" t="str">
        <f>VLOOKUP(C165,RNR!$A$1:$B$27,2)</f>
        <v>Midt-Norge</v>
      </c>
      <c r="E165" s="2">
        <f>+'Ark1'!D1674</f>
        <v>9</v>
      </c>
      <c r="F165" s="2" t="s">
        <v>503</v>
      </c>
      <c r="G165" s="3">
        <f>+'Ark1'!Q1674</f>
        <v>1</v>
      </c>
      <c r="H165" s="14">
        <f>+'Ark1'!R1674</f>
        <v>2</v>
      </c>
      <c r="I165" s="3">
        <f>IF(H165=0,"",'Ark1'!S1674)</f>
        <v>2</v>
      </c>
      <c r="J165" s="85"/>
      <c r="K165" s="50">
        <f>IF(G165=0,"",100*H165/Måned!$G18)</f>
        <v>7.6863950807071479E-2</v>
      </c>
      <c r="L165" s="85"/>
      <c r="M165" s="50">
        <f>+IF(H165=0,"",'Ark1'!AA1674)</f>
        <v>7.6863950807071493E-2</v>
      </c>
      <c r="N165" s="50">
        <f>+IF(I165=0,"",'Ark1'!AB1674)</f>
        <v>7.8876315869307989E-2</v>
      </c>
      <c r="O165" s="94">
        <f>IF(H165=0,"",'Ark1'!U1674)</f>
        <v>60</v>
      </c>
      <c r="P165" s="50">
        <f>IF(H165=0,"",'Ark1'!W1674)</f>
        <v>84.5</v>
      </c>
      <c r="Q165" s="110"/>
      <c r="R165" s="50">
        <f>IF(H165=0,"",'Ark1'!X1674)</f>
        <v>4</v>
      </c>
      <c r="S165" s="50">
        <f>IF(H165=0,"",'Ark1'!Y1674)</f>
        <v>0</v>
      </c>
      <c r="T165" s="50">
        <f>IF(H165=0,"",'Ark1'!Z1674)</f>
        <v>0</v>
      </c>
      <c r="U165" s="85"/>
      <c r="V165" s="14">
        <f t="shared" si="7"/>
        <v>2</v>
      </c>
      <c r="W165" s="11">
        <f>IF(H165=0,"",'Ark1'!T1674)</f>
        <v>0</v>
      </c>
      <c r="X165" s="50">
        <f>IF(H165=0,"",'Ark1'!V1674)</f>
        <v>91.549295774647874</v>
      </c>
      <c r="Y165" s="37"/>
      <c r="Z165" s="78"/>
      <c r="AA165" s="98"/>
      <c r="AB165" s="50"/>
      <c r="AC165" s="4"/>
      <c r="AJ165" s="9"/>
      <c r="AK165"/>
      <c r="AL165"/>
      <c r="AM165"/>
      <c r="AN165"/>
      <c r="AO165"/>
      <c r="AP165"/>
      <c r="AQ165"/>
      <c r="AR165"/>
      <c r="AS165"/>
      <c r="AT165"/>
    </row>
    <row r="166" spans="1:46" s="1" customFormat="1" ht="15.6">
      <c r="A166" s="37"/>
      <c r="B166" s="2">
        <f>+'Ark1'!C1686</f>
        <v>2024</v>
      </c>
      <c r="C166" s="2">
        <f>+'Ark1'!J1686</f>
        <v>155</v>
      </c>
      <c r="D166" s="334" t="str">
        <f>VLOOKUP(C166,RNR!$A$1:$B$27,2)</f>
        <v>Målselv</v>
      </c>
      <c r="E166" s="2">
        <f>+'Ark1'!D1686</f>
        <v>9</v>
      </c>
      <c r="F166" s="2" t="s">
        <v>503</v>
      </c>
      <c r="G166" s="3">
        <f>+'Ark1'!Q1686</f>
        <v>0</v>
      </c>
      <c r="H166" s="14">
        <f>+'Ark1'!R1686</f>
        <v>0</v>
      </c>
      <c r="I166" s="3" t="str">
        <f>IF(H166=0,"",'Ark1'!S1686)</f>
        <v/>
      </c>
      <c r="J166" s="85"/>
      <c r="K166" s="50" t="str">
        <f>IF(G166=0,"",100*H166/Måned!$G18)</f>
        <v/>
      </c>
      <c r="L166" s="85"/>
      <c r="M166" s="50" t="str">
        <f>+IF(H166=0,"",'Ark1'!AA1686)</f>
        <v/>
      </c>
      <c r="N166" s="50">
        <f>+IF(I166=0,"",'Ark1'!AB1686)</f>
        <v>0</v>
      </c>
      <c r="O166" s="94" t="str">
        <f>IF(H166=0,"",'Ark1'!U1686)</f>
        <v/>
      </c>
      <c r="P166" s="50" t="str">
        <f>IF(H166=0,"",'Ark1'!W1686)</f>
        <v/>
      </c>
      <c r="Q166" s="110"/>
      <c r="R166" s="50" t="str">
        <f>IF(H166=0,"",'Ark1'!X1686)</f>
        <v/>
      </c>
      <c r="S166" s="50" t="str">
        <f>IF(H166=0,"",'Ark1'!Y1686)</f>
        <v/>
      </c>
      <c r="T166" s="50" t="str">
        <f>IF(H166=0,"",'Ark1'!Z1686)</f>
        <v/>
      </c>
      <c r="U166" s="85"/>
      <c r="V166" s="14" t="str">
        <f t="shared" si="7"/>
        <v/>
      </c>
      <c r="W166" s="11" t="str">
        <f>IF(H166=0,"",'Ark1'!T1686)</f>
        <v/>
      </c>
      <c r="X166" s="50" t="str">
        <f>IF(H166=0,"",'Ark1'!V1686)</f>
        <v/>
      </c>
      <c r="Y166" s="37"/>
      <c r="Z166" s="78"/>
      <c r="AA166" s="98"/>
      <c r="AB166" s="50"/>
      <c r="AC166" s="4"/>
      <c r="AJ166" s="9"/>
      <c r="AK166"/>
      <c r="AL166"/>
      <c r="AM166"/>
      <c r="AN166"/>
      <c r="AO166"/>
      <c r="AP166"/>
      <c r="AQ166"/>
      <c r="AR166"/>
      <c r="AS166"/>
      <c r="AT166"/>
    </row>
    <row r="167" spans="1:46" s="1" customFormat="1" ht="15.6">
      <c r="A167" s="37"/>
      <c r="B167" s="2">
        <f>+'Ark1'!C1698</f>
        <v>2024</v>
      </c>
      <c r="C167" s="2">
        <f>+'Ark1'!J1698</f>
        <v>160</v>
      </c>
      <c r="D167" s="334" t="str">
        <f>VLOOKUP(C167,RNR!$A$1:$B$27,2)</f>
        <v>Oslo</v>
      </c>
      <c r="E167" s="2">
        <f>+'Ark1'!D1698</f>
        <v>9</v>
      </c>
      <c r="F167" s="2" t="s">
        <v>503</v>
      </c>
      <c r="G167" s="3">
        <f>+'Ark1'!Q1698</f>
        <v>4</v>
      </c>
      <c r="H167" s="14">
        <f>+'Ark1'!R1698</f>
        <v>30</v>
      </c>
      <c r="I167" s="3">
        <f>IF(H167=0,"",'Ark1'!S1698)</f>
        <v>30</v>
      </c>
      <c r="J167" s="85"/>
      <c r="K167" s="50">
        <f>IF(G167=0,"",100*H167/Måned!$G18)</f>
        <v>1.1529592621060722</v>
      </c>
      <c r="L167" s="85"/>
      <c r="M167" s="50">
        <f>+IF(H167=0,"",'Ark1'!AA1698)</f>
        <v>1.1529592621060722</v>
      </c>
      <c r="N167" s="50">
        <f>+IF(I167=0,"",'Ark1'!AB1698)</f>
        <v>1.1560747598122836</v>
      </c>
      <c r="O167" s="94">
        <f>IF(H167=0,"",'Ark1'!U1698)</f>
        <v>60.06666666666667</v>
      </c>
      <c r="P167" s="50">
        <f>IF(H167=0,"",'Ark1'!W1698)</f>
        <v>82.566666666666691</v>
      </c>
      <c r="Q167" s="110"/>
      <c r="R167" s="50">
        <f>IF(H167=0,"",'Ark1'!X1698)</f>
        <v>9.3013380160538475</v>
      </c>
      <c r="S167" s="50">
        <f>IF(H167=0,"",'Ark1'!Y1698)</f>
        <v>2.1437246921083717</v>
      </c>
      <c r="T167" s="50">
        <f>IF(H167=0,"",'Ark1'!Z1698)</f>
        <v>-22.757721923456081</v>
      </c>
      <c r="U167" s="85"/>
      <c r="V167" s="14">
        <f t="shared" si="7"/>
        <v>7.5</v>
      </c>
      <c r="W167" s="11">
        <f>IF(H167=0,"",'Ark1'!T1698)</f>
        <v>6.0666666666666647</v>
      </c>
      <c r="X167" s="50">
        <f>IF(H167=0,"",'Ark1'!V1698)</f>
        <v>89.454676778620481</v>
      </c>
      <c r="Y167" s="37"/>
      <c r="Z167" s="78"/>
      <c r="AA167" s="98"/>
      <c r="AB167" s="50"/>
      <c r="AC167" s="4"/>
      <c r="AJ167" s="9"/>
      <c r="AK167"/>
      <c r="AL167"/>
      <c r="AM167"/>
      <c r="AN167"/>
      <c r="AO167"/>
      <c r="AP167"/>
      <c r="AQ167"/>
      <c r="AR167"/>
      <c r="AS167"/>
      <c r="AT167"/>
    </row>
    <row r="168" spans="1:46" s="1" customFormat="1" ht="15.6">
      <c r="A168" s="37"/>
      <c r="B168" s="2">
        <f>+'Ark1'!C1710</f>
        <v>2024</v>
      </c>
      <c r="C168" s="2">
        <f>+'Ark1'!J1710</f>
        <v>171</v>
      </c>
      <c r="D168" s="334" t="str">
        <f>VLOOKUP(C168,RNR!$A$1:$B$27,2)</f>
        <v>Prima</v>
      </c>
      <c r="E168" s="2">
        <f>+'Ark1'!D1710</f>
        <v>9</v>
      </c>
      <c r="F168" s="2" t="s">
        <v>503</v>
      </c>
      <c r="G168" s="3">
        <f>+'Ark1'!Q1710</f>
        <v>2</v>
      </c>
      <c r="H168" s="14">
        <f>+'Ark1'!R1710</f>
        <v>4</v>
      </c>
      <c r="I168" s="3">
        <f>IF(H168=0,"",'Ark1'!S1710)</f>
        <v>4</v>
      </c>
      <c r="J168" s="85"/>
      <c r="K168" s="50">
        <f>IF(G168=0,"",100*H168/Måned!$G18)</f>
        <v>0.15372790161414296</v>
      </c>
      <c r="L168" s="85"/>
      <c r="M168" s="50">
        <f>+IF(H168=0,"",'Ark1'!AA1710)</f>
        <v>0.15372790161414299</v>
      </c>
      <c r="N168" s="50">
        <f>+IF(I168=0,"",'Ark1'!AB1710)</f>
        <v>0.1734345501599695</v>
      </c>
      <c r="O168" s="94">
        <f>IF(H168=0,"",'Ark1'!U1710)</f>
        <v>59.75</v>
      </c>
      <c r="P168" s="50">
        <f>IF(H168=0,"",'Ark1'!W1710)</f>
        <v>92.9</v>
      </c>
      <c r="Q168" s="110"/>
      <c r="R168" s="50">
        <f>IF(H168=0,"",'Ark1'!X1710)</f>
        <v>11.989370292054502</v>
      </c>
      <c r="S168" s="50">
        <f>IF(H168=0,"",'Ark1'!Y1710)</f>
        <v>1.9202864369671515</v>
      </c>
      <c r="T168" s="50">
        <f>IF(H168=0,"",'Ark1'!Z1710)</f>
        <v>62.328907259219022</v>
      </c>
      <c r="U168" s="85"/>
      <c r="V168" s="14">
        <f t="shared" si="7"/>
        <v>2</v>
      </c>
      <c r="W168" s="11">
        <f>IF(H168=0,"",'Ark1'!T1710)</f>
        <v>10.5</v>
      </c>
      <c r="X168" s="50">
        <f>IF(H168=0,"",'Ark1'!V1710)</f>
        <v>100.65005417118094</v>
      </c>
      <c r="Y168" s="37"/>
      <c r="Z168" s="78"/>
      <c r="AA168" s="98"/>
      <c r="AB168" s="50"/>
      <c r="AC168" s="4"/>
      <c r="AJ168" s="9"/>
      <c r="AK168"/>
      <c r="AL168"/>
      <c r="AM168"/>
      <c r="AN168"/>
      <c r="AO168"/>
      <c r="AP168"/>
      <c r="AQ168"/>
      <c r="AR168"/>
      <c r="AS168"/>
      <c r="AT168"/>
    </row>
    <row r="169" spans="1:46" s="1" customFormat="1" ht="15.6">
      <c r="A169" s="37"/>
      <c r="B169" s="2">
        <f>+'Ark1'!C1734</f>
        <v>2024</v>
      </c>
      <c r="C169" s="2">
        <f>+'Ark1'!J1734</f>
        <v>181</v>
      </c>
      <c r="D169" s="334" t="str">
        <f>VLOOKUP(C169,RNR!$A$1:$B$27,2)</f>
        <v>Horns</v>
      </c>
      <c r="E169" s="2">
        <f>+'Ark1'!D1734</f>
        <v>9</v>
      </c>
      <c r="F169" s="2" t="s">
        <v>503</v>
      </c>
      <c r="G169" s="3">
        <f>+'Ark1'!Q1734</f>
        <v>0</v>
      </c>
      <c r="H169" s="14">
        <f>+'Ark1'!R1734</f>
        <v>0</v>
      </c>
      <c r="I169" s="3" t="str">
        <f>IF(H169=0,"",'Ark1'!S1734)</f>
        <v/>
      </c>
      <c r="J169" s="85"/>
      <c r="K169" s="50" t="str">
        <f>IF(G169=0,"",100*H169/Måned!$G18)</f>
        <v/>
      </c>
      <c r="L169" s="85"/>
      <c r="M169" s="50" t="str">
        <f>+IF(H169=0,"",'Ark1'!AA1734)</f>
        <v/>
      </c>
      <c r="N169" s="50">
        <f>+IF(I169=0,"",'Ark1'!AB1734)</f>
        <v>0</v>
      </c>
      <c r="O169" s="94" t="str">
        <f>IF(H169=0,"",'Ark1'!U1734)</f>
        <v/>
      </c>
      <c r="P169" s="50" t="str">
        <f>IF(H169=0,"",'Ark1'!W1734)</f>
        <v/>
      </c>
      <c r="Q169" s="110"/>
      <c r="R169" s="50" t="str">
        <f>IF(H169=0,"",'Ark1'!X1734)</f>
        <v/>
      </c>
      <c r="S169" s="50" t="str">
        <f>IF(H169=0,"",'Ark1'!Y1734)</f>
        <v/>
      </c>
      <c r="T169" s="50" t="str">
        <f>IF(H169=0,"",'Ark1'!Z1734)</f>
        <v/>
      </c>
      <c r="U169" s="85"/>
      <c r="V169" s="14" t="str">
        <f t="shared" si="7"/>
        <v/>
      </c>
      <c r="W169" s="11" t="str">
        <f>IF(H169=0,"",'Ark1'!T1734)</f>
        <v/>
      </c>
      <c r="X169" s="50" t="str">
        <f>IF(H169=0,"",'Ark1'!V1734)</f>
        <v/>
      </c>
      <c r="Y169" s="37"/>
      <c r="Z169" s="78"/>
      <c r="AA169" s="98"/>
      <c r="AB169" s="50"/>
      <c r="AC169" s="4"/>
      <c r="AJ169" s="9"/>
      <c r="AK169"/>
      <c r="AL169"/>
      <c r="AM169"/>
      <c r="AN169"/>
      <c r="AO169"/>
      <c r="AP169"/>
      <c r="AQ169"/>
      <c r="AR169"/>
      <c r="AS169"/>
      <c r="AT169"/>
    </row>
    <row r="170" spans="1:46" s="1" customFormat="1" ht="15.6">
      <c r="A170" s="37"/>
      <c r="B170" s="2">
        <f>+'Ark1'!C1746</f>
        <v>2024</v>
      </c>
      <c r="C170" s="2">
        <f>+'Ark1'!J1746</f>
        <v>470</v>
      </c>
      <c r="D170" s="334" t="str">
        <f>VLOOKUP(C170,RNR!$A$1:$B$27,2)</f>
        <v>Jens Eide</v>
      </c>
      <c r="E170" s="2">
        <f>+'Ark1'!D1746</f>
        <v>9</v>
      </c>
      <c r="F170" s="2" t="s">
        <v>503</v>
      </c>
      <c r="G170" s="3">
        <f>+'Ark1'!Q1746</f>
        <v>0</v>
      </c>
      <c r="H170" s="14">
        <f>+'Ark1'!R1746</f>
        <v>0</v>
      </c>
      <c r="I170" s="3" t="str">
        <f>IF(H170=0,"",'Ark1'!S1746)</f>
        <v/>
      </c>
      <c r="J170" s="85"/>
      <c r="K170" s="50" t="str">
        <f>IF(G170=0,"",100*H170/Måned!$G18)</f>
        <v/>
      </c>
      <c r="L170" s="85"/>
      <c r="M170" s="50" t="str">
        <f>+IF(H170=0,"",'Ark1'!AA1746)</f>
        <v/>
      </c>
      <c r="N170" s="50">
        <f>+IF(I170=0,"",'Ark1'!AB1746)</f>
        <v>0</v>
      </c>
      <c r="O170" s="94" t="str">
        <f>IF(H170=0,"",'Ark1'!U1746)</f>
        <v/>
      </c>
      <c r="P170" s="50" t="str">
        <f>IF(H170=0,"",'Ark1'!W1746)</f>
        <v/>
      </c>
      <c r="Q170" s="110"/>
      <c r="R170" s="50" t="str">
        <f>IF(H170=0,"",'Ark1'!X1746)</f>
        <v/>
      </c>
      <c r="S170" s="50" t="str">
        <f>IF(H170=0,"",'Ark1'!Y1746)</f>
        <v/>
      </c>
      <c r="T170" s="50" t="str">
        <f>IF(H170=0,"",'Ark1'!Z1746)</f>
        <v/>
      </c>
      <c r="U170" s="85"/>
      <c r="V170" s="14" t="str">
        <f t="shared" si="7"/>
        <v/>
      </c>
      <c r="W170" s="11" t="str">
        <f>IF(H170=0,"",'Ark1'!T1746)</f>
        <v/>
      </c>
      <c r="X170" s="50" t="str">
        <f>IF(H170=0,"",'Ark1'!V1746)</f>
        <v/>
      </c>
      <c r="Y170" s="37"/>
      <c r="Z170" s="78"/>
      <c r="AA170" s="98"/>
      <c r="AB170" s="50"/>
      <c r="AC170" s="4"/>
      <c r="AJ170" s="9"/>
      <c r="AK170"/>
      <c r="AL170"/>
      <c r="AM170"/>
      <c r="AN170"/>
      <c r="AO170"/>
      <c r="AP170"/>
      <c r="AQ170"/>
      <c r="AR170"/>
      <c r="AS170"/>
      <c r="AT170"/>
    </row>
    <row r="171" spans="1:46" s="1" customFormat="1" ht="15.6">
      <c r="A171" s="37"/>
      <c r="B171" s="2">
        <f>+'Ark1'!C1758</f>
        <v>2024</v>
      </c>
      <c r="C171" s="2">
        <f>+'Ark1'!J1758</f>
        <v>643</v>
      </c>
      <c r="D171" s="334" t="str">
        <f>VLOOKUP(C171,RNR!$A$1:$B$27,2)</f>
        <v>Bjerka</v>
      </c>
      <c r="E171" s="2">
        <f>+'Ark1'!D1758</f>
        <v>9</v>
      </c>
      <c r="F171" s="2" t="s">
        <v>503</v>
      </c>
      <c r="G171" s="3">
        <f>+'Ark1'!Q1758</f>
        <v>2</v>
      </c>
      <c r="H171" s="14">
        <f>+'Ark1'!R1758</f>
        <v>250</v>
      </c>
      <c r="I171" s="3">
        <f>IF(H171=0,"",'Ark1'!S1758)</f>
        <v>250</v>
      </c>
      <c r="J171" s="85"/>
      <c r="K171" s="50">
        <f>IF(G171=0,"",100*H171/Måned!$G18)</f>
        <v>9.6079938508839362</v>
      </c>
      <c r="L171" s="85"/>
      <c r="M171" s="50">
        <f>+IF(H171=0,"",'Ark1'!AA1758)</f>
        <v>9.607993850883938</v>
      </c>
      <c r="N171" s="50">
        <f>+IF(I171=0,"",'Ark1'!AB1758)</f>
        <v>9.007955306532498</v>
      </c>
      <c r="O171" s="94">
        <f>IF(H171=0,"",'Ark1'!U1758)</f>
        <v>61.195999999999998</v>
      </c>
      <c r="P171" s="50">
        <f>IF(H171=0,"",'Ark1'!W1758)</f>
        <v>77.201599999999999</v>
      </c>
      <c r="Q171" s="110"/>
      <c r="R171" s="50">
        <f>IF(H171=0,"",'Ark1'!X1758)</f>
        <v>6.7264728825734386</v>
      </c>
      <c r="S171" s="50">
        <f>IF(H171=0,"",'Ark1'!Y1758)</f>
        <v>1.9405112728351424</v>
      </c>
      <c r="T171" s="50">
        <f>IF(H171=0,"",'Ark1'!Z1758)</f>
        <v>-34.346000992499526</v>
      </c>
      <c r="U171" s="85"/>
      <c r="V171" s="14">
        <f t="shared" si="7"/>
        <v>125</v>
      </c>
      <c r="W171" s="11">
        <f>IF(H171=0,"",'Ark1'!T1758)</f>
        <v>2.6760000000000002</v>
      </c>
      <c r="X171" s="50">
        <f>IF(H171=0,"",'Ark1'!V1758)</f>
        <v>83.642036836403008</v>
      </c>
      <c r="Y171" s="37"/>
      <c r="Z171" s="78"/>
      <c r="AA171" s="98"/>
      <c r="AB171" s="50"/>
      <c r="AC171" s="4"/>
      <c r="AJ171" s="9"/>
      <c r="AK171"/>
      <c r="AL171"/>
      <c r="AM171"/>
      <c r="AN171"/>
      <c r="AO171"/>
      <c r="AP171"/>
      <c r="AQ171"/>
      <c r="AR171"/>
      <c r="AS171"/>
      <c r="AT171"/>
    </row>
    <row r="172" spans="1:46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78"/>
      <c r="AB172" s="50"/>
      <c r="AC172" s="4"/>
      <c r="AL172" s="11"/>
      <c r="AM172" s="11"/>
    </row>
    <row r="173" spans="1:46" s="1" customFormat="1" ht="15.6">
      <c r="A173" s="37"/>
      <c r="B173" s="2">
        <f>+'Ark1'!C1555</f>
        <v>2024</v>
      </c>
      <c r="C173" s="2">
        <f>+'Ark1'!J1555</f>
        <v>103</v>
      </c>
      <c r="D173" s="334" t="str">
        <f>VLOOKUP(C173,RNR!$A$1:$B$27,2)</f>
        <v>Rudshøgda</v>
      </c>
      <c r="E173" s="2">
        <f>+'Ark1'!D1555</f>
        <v>10</v>
      </c>
      <c r="F173" s="2" t="s">
        <v>504</v>
      </c>
      <c r="G173" s="3">
        <f>+'Ark1'!Q1555</f>
        <v>0</v>
      </c>
      <c r="H173" s="14">
        <f>+'Ark1'!R1555</f>
        <v>0</v>
      </c>
      <c r="I173" s="3" t="str">
        <f>IF(H173=0,"",'Ark1'!S1555)</f>
        <v/>
      </c>
      <c r="J173" s="85"/>
      <c r="K173" s="50" t="str">
        <f>IF(G173=0,"",100*H173/Måned!$G19)</f>
        <v/>
      </c>
      <c r="L173" s="85"/>
      <c r="M173" s="50" t="str">
        <f>+IF(H173=0,"",'Ark1'!AA1555)</f>
        <v/>
      </c>
      <c r="N173" s="50">
        <f>+IF(I173=0,"",'Ark1'!AB1555)</f>
        <v>0</v>
      </c>
      <c r="O173" s="94" t="str">
        <f>IF(H173=0,"",'Ark1'!U1555)</f>
        <v/>
      </c>
      <c r="P173" s="50" t="str">
        <f>IF(H173=0,"",'Ark1'!W1555)</f>
        <v/>
      </c>
      <c r="Q173" s="110"/>
      <c r="R173" s="50" t="str">
        <f>IF(H173=0,"",'Ark1'!X1555)</f>
        <v/>
      </c>
      <c r="S173" s="50" t="str">
        <f>IF(H173=0,"",'Ark1'!Y1555)</f>
        <v/>
      </c>
      <c r="T173" s="50" t="str">
        <f>IF(H173=0,"",'Ark1'!Z1555)</f>
        <v/>
      </c>
      <c r="U173" s="85"/>
      <c r="V173" s="14" t="str">
        <f t="shared" si="7"/>
        <v/>
      </c>
      <c r="W173" s="11" t="str">
        <f>IF(H173=0,"",'Ark1'!T1555)</f>
        <v/>
      </c>
      <c r="X173" s="50" t="str">
        <f>IF(H173=0,"",'Ark1'!V1555)</f>
        <v/>
      </c>
      <c r="Y173" s="37"/>
      <c r="Z173" s="78"/>
      <c r="AA173" s="98"/>
      <c r="AB173" s="50"/>
      <c r="AC173" s="4"/>
      <c r="AJ173" s="9"/>
      <c r="AK173"/>
      <c r="AL173"/>
      <c r="AM173"/>
      <c r="AN173"/>
      <c r="AO173"/>
      <c r="AP173"/>
      <c r="AQ173"/>
      <c r="AR173"/>
      <c r="AS173"/>
      <c r="AT173"/>
    </row>
    <row r="174" spans="1:46" ht="15.6">
      <c r="A174" s="37"/>
      <c r="B174" s="2">
        <f>+'Ark1'!C1567</f>
        <v>2024</v>
      </c>
      <c r="C174" s="2">
        <f>+'Ark1'!J1567</f>
        <v>106</v>
      </c>
      <c r="D174" s="334" t="str">
        <f>VLOOKUP(C174,RNR!$A$1:$B$27,2)</f>
        <v>Furuseth</v>
      </c>
      <c r="E174" s="2">
        <f>+'Ark1'!D1567</f>
        <v>10</v>
      </c>
      <c r="F174" s="2" t="s">
        <v>504</v>
      </c>
      <c r="G174" s="3">
        <f>+'Ark1'!Q1567</f>
        <v>3</v>
      </c>
      <c r="H174" s="14">
        <f>+'Ark1'!R1567</f>
        <v>29</v>
      </c>
      <c r="I174" s="3">
        <f>IF(H174=0,"",'Ark1'!S1567)</f>
        <v>29</v>
      </c>
      <c r="J174" s="85"/>
      <c r="K174" s="50">
        <f>IF(G174=0,"",100*H174/Måned!$G19)</f>
        <v>1.1253395421032208</v>
      </c>
      <c r="L174" s="85"/>
      <c r="M174" s="50">
        <f>+IF(H174=0,"",'Ark1'!AA1567)</f>
        <v>1.1253395421032211</v>
      </c>
      <c r="N174" s="50">
        <f>+IF(I174=0,"",'Ark1'!AB1567)</f>
        <v>1.1961805279506299</v>
      </c>
      <c r="O174" s="94">
        <f>IF(H174=0,"",'Ark1'!U1567)</f>
        <v>59.86206896551721</v>
      </c>
      <c r="P174" s="50">
        <f>IF(H174=0,"",'Ark1'!W1567)</f>
        <v>88.2</v>
      </c>
      <c r="Q174" s="110"/>
      <c r="R174" s="50">
        <f>IF(H174=0,"",'Ark1'!X1567)</f>
        <v>5.498087441760255</v>
      </c>
      <c r="S174" s="50">
        <f>IF(H174=0,"",'Ark1'!Y1567)</f>
        <v>1.8141995086851244</v>
      </c>
      <c r="T174" s="50">
        <f>IF(H174=0,"",'Ark1'!Z1567)</f>
        <v>-14.001041333740645</v>
      </c>
      <c r="U174" s="85"/>
      <c r="V174" s="14">
        <f t="shared" si="7"/>
        <v>9.6666666666666661</v>
      </c>
      <c r="W174" s="11">
        <f>IF(H174=0,"",'Ark1'!T1567)</f>
        <v>8.2068965517241388</v>
      </c>
      <c r="X174" s="50">
        <f>IF(H174=0,"",'Ark1'!V1567)</f>
        <v>95.557963163596938</v>
      </c>
      <c r="Y174" s="37"/>
      <c r="Z174" s="78"/>
      <c r="AB174" s="50"/>
      <c r="AC174" s="4"/>
    </row>
    <row r="175" spans="1:46" ht="15.6">
      <c r="A175" s="37"/>
      <c r="B175" s="2">
        <f>+'Ark1'!C1579</f>
        <v>2024</v>
      </c>
      <c r="C175" s="2">
        <f>+'Ark1'!J1579</f>
        <v>109</v>
      </c>
      <c r="D175" s="334" t="str">
        <f>VLOOKUP(C175,RNR!$A$1:$B$27,2)</f>
        <v>Tønsberg</v>
      </c>
      <c r="E175" s="2">
        <f>+'Ark1'!D1579</f>
        <v>10</v>
      </c>
      <c r="F175" s="2" t="s">
        <v>504</v>
      </c>
      <c r="G175" s="3">
        <f>+'Ark1'!Q1579</f>
        <v>23</v>
      </c>
      <c r="H175" s="14">
        <f>+'Ark1'!R1579</f>
        <v>1352</v>
      </c>
      <c r="I175" s="3">
        <f>IF(H175=0,"",'Ark1'!S1579)</f>
        <v>1352</v>
      </c>
      <c r="J175" s="85"/>
      <c r="K175" s="50">
        <f>IF(G175=0,"",100*H175/Måned!$G19)</f>
        <v>52.464105549088089</v>
      </c>
      <c r="L175" s="85"/>
      <c r="M175" s="50">
        <f>+IF(H175=0,"",'Ark1'!AA1579)</f>
        <v>52.464105549088089</v>
      </c>
      <c r="N175" s="50">
        <f>+IF(I175=0,"",'Ark1'!AB1579)</f>
        <v>51.5375254991568</v>
      </c>
      <c r="O175" s="94">
        <f>IF(H175=0,"",'Ark1'!U1579)</f>
        <v>61.210059171597649</v>
      </c>
      <c r="P175" s="50">
        <f>IF(H175=0,"",'Ark1'!W1579)</f>
        <v>81.511094674556261</v>
      </c>
      <c r="Q175" s="110"/>
      <c r="R175" s="50">
        <f>IF(H175=0,"",'Ark1'!X1579)</f>
        <v>8.3468890840579615</v>
      </c>
      <c r="S175" s="50">
        <f>IF(H175=0,"",'Ark1'!Y1579)</f>
        <v>2.0677044691266966</v>
      </c>
      <c r="T175" s="50">
        <f>IF(H175=0,"",'Ark1'!Z1579)</f>
        <v>-6.758586968926398</v>
      </c>
      <c r="U175" s="85"/>
      <c r="V175" s="14">
        <f t="shared" si="7"/>
        <v>58.782608695652172</v>
      </c>
      <c r="W175" s="11">
        <f>IF(H175=0,"",'Ark1'!T1579)</f>
        <v>2.2137573964497035</v>
      </c>
      <c r="X175" s="50">
        <f>IF(H175=0,"",'Ark1'!V1579)</f>
        <v>88.311045151198499</v>
      </c>
      <c r="Y175" s="37"/>
      <c r="Z175" s="78"/>
      <c r="AB175" s="50"/>
      <c r="AC175" s="4"/>
    </row>
    <row r="176" spans="1:46" ht="15.6">
      <c r="A176" s="37"/>
      <c r="B176" s="2">
        <f>+'Ark1'!C1591</f>
        <v>2024</v>
      </c>
      <c r="C176" s="2">
        <f>+'Ark1'!J1591</f>
        <v>111</v>
      </c>
      <c r="D176" s="334" t="str">
        <f>VLOOKUP(C176,RNR!$A$1:$B$27,2)</f>
        <v>Forus</v>
      </c>
      <c r="E176" s="2">
        <f>+'Ark1'!D1591</f>
        <v>10</v>
      </c>
      <c r="F176" s="2" t="s">
        <v>504</v>
      </c>
      <c r="G176" s="3">
        <f>+'Ark1'!Q1591</f>
        <v>15</v>
      </c>
      <c r="H176" s="14">
        <f>+'Ark1'!R1591</f>
        <v>441</v>
      </c>
      <c r="I176" s="3">
        <f>IF(H176=0,"",'Ark1'!S1591)</f>
        <v>441</v>
      </c>
      <c r="J176" s="85"/>
      <c r="K176" s="50">
        <f>IF(G176=0,"",100*H176/Måned!$G19)</f>
        <v>17.11292200232829</v>
      </c>
      <c r="L176" s="85"/>
      <c r="M176" s="50">
        <f>+IF(H176=0,"",'Ark1'!AA1591)</f>
        <v>17.112922002328293</v>
      </c>
      <c r="N176" s="50">
        <f>+IF(I176=0,"",'Ark1'!AB1591)</f>
        <v>17.275731349956462</v>
      </c>
      <c r="O176" s="94">
        <f>IF(H176=0,"",'Ark1'!U1591)</f>
        <v>59.836734693877553</v>
      </c>
      <c r="P176" s="50">
        <f>IF(H176=0,"",'Ark1'!W1591)</f>
        <v>83.765986394557828</v>
      </c>
      <c r="Q176" s="110"/>
      <c r="R176" s="50">
        <f>IF(H176=0,"",'Ark1'!X1591)</f>
        <v>7.9801184068071427</v>
      </c>
      <c r="S176" s="50">
        <f>IF(H176=0,"",'Ark1'!Y1591)</f>
        <v>2.3212734492539946</v>
      </c>
      <c r="T176" s="50">
        <f>IF(H176=0,"",'Ark1'!Z1591)</f>
        <v>-13.588387187563512</v>
      </c>
      <c r="U176" s="85"/>
      <c r="V176" s="14">
        <f t="shared" si="7"/>
        <v>29.4</v>
      </c>
      <c r="W176" s="11">
        <f>IF(H176=0,"",'Ark1'!T1591)</f>
        <v>5.4308390022675743</v>
      </c>
      <c r="X176" s="50">
        <f>IF(H176=0,"",'Ark1'!V1591)</f>
        <v>90.754048098112477</v>
      </c>
      <c r="Y176" s="37"/>
      <c r="Z176" s="78"/>
      <c r="AB176" s="50"/>
      <c r="AC176" s="4"/>
    </row>
    <row r="177" spans="1:41" ht="15.6">
      <c r="A177" s="37"/>
      <c r="B177" s="2">
        <f>+'Ark1'!C1603</f>
        <v>2024</v>
      </c>
      <c r="C177" s="2">
        <f>+'Ark1'!J1603</f>
        <v>116</v>
      </c>
      <c r="D177" s="334" t="str">
        <f>VLOOKUP(C177,RNR!$A$1:$B$27,2)</f>
        <v>Sandeid</v>
      </c>
      <c r="E177" s="2">
        <f>+'Ark1'!D1603</f>
        <v>10</v>
      </c>
      <c r="F177" s="2" t="s">
        <v>504</v>
      </c>
      <c r="G177" s="3">
        <f>+'Ark1'!Q1603</f>
        <v>2</v>
      </c>
      <c r="H177" s="14">
        <f>+'Ark1'!R1603</f>
        <v>15</v>
      </c>
      <c r="I177" s="3">
        <f>IF(H177=0,"",'Ark1'!S1603)</f>
        <v>15</v>
      </c>
      <c r="J177" s="85"/>
      <c r="K177" s="50">
        <f>IF(G177=0,"",100*H177/Måned!$G19)</f>
        <v>0.58207217694994184</v>
      </c>
      <c r="L177" s="85"/>
      <c r="M177" s="50">
        <f>+IF(H177=0,"",'Ark1'!AA1603)</f>
        <v>0.58207217694994196</v>
      </c>
      <c r="N177" s="50">
        <f>+IF(I177=0,"",'Ark1'!AB1603)</f>
        <v>0.60056886151935207</v>
      </c>
      <c r="O177" s="94">
        <f>IF(H177=0,"",'Ark1'!U1603)</f>
        <v>58.133333333333354</v>
      </c>
      <c r="P177" s="50">
        <f>IF(H177=0,"",'Ark1'!W1603)</f>
        <v>85.613333333333358</v>
      </c>
      <c r="Q177" s="110"/>
      <c r="R177" s="50">
        <f>IF(H177=0,"",'Ark1'!X1603)</f>
        <v>9.0996605553296881</v>
      </c>
      <c r="S177" s="50">
        <f>IF(H177=0,"",'Ark1'!Y1603)</f>
        <v>1.667999467092985</v>
      </c>
      <c r="T177" s="50">
        <f>IF(H177=0,"",'Ark1'!Z1603)</f>
        <v>-21.358076669932348</v>
      </c>
      <c r="U177" s="85"/>
      <c r="V177" s="14">
        <f t="shared" si="7"/>
        <v>7.5</v>
      </c>
      <c r="W177" s="11">
        <f>IF(H177=0,"",'Ark1'!T1603)</f>
        <v>10.266666666666667</v>
      </c>
      <c r="X177" s="50">
        <f>IF(H177=0,"",'Ark1'!V1603)</f>
        <v>92.755507403394702</v>
      </c>
      <c r="Y177" s="37"/>
      <c r="Z177" s="78"/>
      <c r="AB177" s="50"/>
      <c r="AC177" s="4"/>
    </row>
    <row r="178" spans="1:41" s="253" customFormat="1" ht="15.6">
      <c r="A178" s="37"/>
      <c r="B178" s="2">
        <f>+'Ark1'!C1615</f>
        <v>2024</v>
      </c>
      <c r="C178" s="2">
        <f>+'Ark1'!J1615</f>
        <v>117</v>
      </c>
      <c r="D178" s="334" t="str">
        <f>VLOOKUP(C178,RNR!$A$1:$B$27,2)</f>
        <v>Jæren</v>
      </c>
      <c r="E178" s="2">
        <f>+'Ark1'!D1615</f>
        <v>10</v>
      </c>
      <c r="F178" s="2" t="s">
        <v>504</v>
      </c>
      <c r="G178" s="3">
        <f>+'Ark1'!Q1615</f>
        <v>3</v>
      </c>
      <c r="H178" s="14">
        <f>+'Ark1'!R1615</f>
        <v>39</v>
      </c>
      <c r="I178" s="3">
        <f>IF(H178=0,"",'Ark1'!S1615)</f>
        <v>39</v>
      </c>
      <c r="J178" s="85"/>
      <c r="K178" s="50">
        <f>IF(G178=0,"",100*H178/Måned!$G19)</f>
        <v>1.5133876600698486</v>
      </c>
      <c r="L178" s="85"/>
      <c r="M178" s="50">
        <f>+IF(H178=0,"",'Ark1'!AA1615)</f>
        <v>1.513387660069849</v>
      </c>
      <c r="N178" s="50">
        <f>+IF(I178=0,"",'Ark1'!AB1615)</f>
        <v>1.6304027580711085</v>
      </c>
      <c r="O178" s="94">
        <f>IF(H178=0,"",'Ark1'!U1615)</f>
        <v>60.128205128205103</v>
      </c>
      <c r="P178" s="50">
        <f>IF(H178=0,"",'Ark1'!W1615)</f>
        <v>89.392307692307682</v>
      </c>
      <c r="Q178" s="110"/>
      <c r="R178" s="50">
        <f>IF(H178=0,"",'Ark1'!X1615)</f>
        <v>12.155454291532411</v>
      </c>
      <c r="S178" s="50">
        <f>IF(H178=0,"",'Ark1'!Y1615)</f>
        <v>1.8835248894570888</v>
      </c>
      <c r="T178" s="50">
        <f>IF(H178=0,"",'Ark1'!Z1615)</f>
        <v>-29.875559566790592</v>
      </c>
      <c r="U178" s="85"/>
      <c r="V178" s="14">
        <f t="shared" si="7"/>
        <v>13</v>
      </c>
      <c r="W178" s="11">
        <f>IF(H178=0,"",'Ark1'!T1615)</f>
        <v>5.7435897435897445</v>
      </c>
      <c r="X178" s="50">
        <f>IF(H178=0,"",'Ark1'!V1615)</f>
        <v>96.849737478123174</v>
      </c>
      <c r="Y178" s="37"/>
      <c r="Z178" s="78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  <c r="AL178"/>
      <c r="AM178"/>
      <c r="AN178"/>
      <c r="AO178"/>
    </row>
    <row r="179" spans="1:41" s="253" customFormat="1" ht="15.6">
      <c r="A179" s="37"/>
      <c r="B179" s="2">
        <f>+'Ark1'!C1627</f>
        <v>2024</v>
      </c>
      <c r="C179" s="2">
        <f>+'Ark1'!J1627</f>
        <v>121</v>
      </c>
      <c r="D179" s="334" t="str">
        <f>VLOOKUP(C179,RNR!$A$1:$B$27,2)</f>
        <v>Steinkjer</v>
      </c>
      <c r="E179" s="2">
        <f>+'Ark1'!D1627</f>
        <v>10</v>
      </c>
      <c r="F179" s="2" t="s">
        <v>504</v>
      </c>
      <c r="G179" s="3">
        <f>+'Ark1'!Q1627</f>
        <v>12</v>
      </c>
      <c r="H179" s="14">
        <f>+'Ark1'!R1627</f>
        <v>458</v>
      </c>
      <c r="I179" s="3">
        <f>IF(H179=0,"",'Ark1'!S1627)</f>
        <v>458</v>
      </c>
      <c r="J179" s="85"/>
      <c r="K179" s="50">
        <f>IF(G179=0,"",100*H179/Måned!$G19)</f>
        <v>17.772603802871558</v>
      </c>
      <c r="L179" s="85"/>
      <c r="M179" s="50">
        <f>+IF(H179=0,"",'Ark1'!AA1627)</f>
        <v>17.772603802871558</v>
      </c>
      <c r="N179" s="50">
        <f>+IF(I179=0,"",'Ark1'!AB1627)</f>
        <v>18.198938786123225</v>
      </c>
      <c r="O179" s="94">
        <f>IF(H179=0,"",'Ark1'!U1627)</f>
        <v>60.484716157205234</v>
      </c>
      <c r="P179" s="50">
        <f>IF(H179=0,"",'Ark1'!W1627)</f>
        <v>84.967030567685612</v>
      </c>
      <c r="Q179" s="110"/>
      <c r="R179" s="50">
        <f>IF(H179=0,"",'Ark1'!X1627)</f>
        <v>11.565733169967595</v>
      </c>
      <c r="S179" s="50">
        <f>IF(H179=0,"",'Ark1'!Y1627)</f>
        <v>2.4982059121888125</v>
      </c>
      <c r="T179" s="50">
        <f>IF(H179=0,"",'Ark1'!Z1627)</f>
        <v>-37.104843496618777</v>
      </c>
      <c r="U179" s="85"/>
      <c r="V179" s="14">
        <f t="shared" si="7"/>
        <v>38.166666666666664</v>
      </c>
      <c r="W179" s="11">
        <f>IF(H179=0,"",'Ark1'!T1627)</f>
        <v>4.0960698689956336</v>
      </c>
      <c r="X179" s="50">
        <f>IF(H179=0,"",'Ark1'!V1627)</f>
        <v>92.055287722302793</v>
      </c>
      <c r="Y179" s="37"/>
      <c r="Z179" s="78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1" s="253" customFormat="1" ht="15.6">
      <c r="A180" s="37"/>
      <c r="B180" s="2">
        <f>+'Ark1'!C1639</f>
        <v>2024</v>
      </c>
      <c r="C180" s="2">
        <f>+'Ark1'!J1639</f>
        <v>134</v>
      </c>
      <c r="D180" s="334" t="str">
        <f>VLOOKUP(C180,RNR!$A$1:$B$27,2)</f>
        <v>Førde</v>
      </c>
      <c r="E180" s="2">
        <f>+'Ark1'!D1639</f>
        <v>10</v>
      </c>
      <c r="F180" s="2" t="s">
        <v>504</v>
      </c>
      <c r="G180" s="3">
        <f>+'Ark1'!Q1639</f>
        <v>1</v>
      </c>
      <c r="H180" s="14">
        <f>+'Ark1'!R1639</f>
        <v>103</v>
      </c>
      <c r="I180" s="3">
        <f>IF(H180=0,"",'Ark1'!S1639)</f>
        <v>103</v>
      </c>
      <c r="J180" s="85"/>
      <c r="K180" s="50">
        <f>IF(G180=0,"",100*H180/Måned!$G19)</f>
        <v>3.9968956150562671</v>
      </c>
      <c r="L180" s="85"/>
      <c r="M180" s="50">
        <f>+IF(H180=0,"",'Ark1'!AA1639)</f>
        <v>3.9968956150562671</v>
      </c>
      <c r="N180" s="50">
        <f>+IF(I180=0,"",'Ark1'!AB1639)</f>
        <v>4.2895170289004447</v>
      </c>
      <c r="O180" s="94">
        <f>IF(H180=0,"",'Ark1'!U1639)</f>
        <v>60.446601941747581</v>
      </c>
      <c r="P180" s="50">
        <f>IF(H180=0,"",'Ark1'!W1639)</f>
        <v>89.051456310679555</v>
      </c>
      <c r="Q180" s="110"/>
      <c r="R180" s="50">
        <f>IF(H180=0,"",'Ark1'!X1639)</f>
        <v>10.517658420763881</v>
      </c>
      <c r="S180" s="50">
        <f>IF(H180=0,"",'Ark1'!Y1639)</f>
        <v>1.7050932004239996</v>
      </c>
      <c r="T180" s="50">
        <f>IF(H180=0,"",'Ark1'!Z1639)</f>
        <v>-47.525238986911617</v>
      </c>
      <c r="U180" s="85"/>
      <c r="V180" s="14">
        <f t="shared" si="7"/>
        <v>103</v>
      </c>
      <c r="W180" s="11">
        <f>IF(H180=0,"",'Ark1'!T1639)</f>
        <v>3.9417475728155345</v>
      </c>
      <c r="X180" s="50">
        <f>IF(H180=0,"",'Ark1'!V1639)</f>
        <v>96.48045104082297</v>
      </c>
      <c r="Y180" s="37"/>
      <c r="Z180" s="78"/>
      <c r="AA180" s="98"/>
      <c r="AB180" s="50"/>
      <c r="AC180" s="4"/>
      <c r="AD180" s="1"/>
      <c r="AE180" s="1"/>
      <c r="AF180" s="1"/>
      <c r="AG180" s="1"/>
      <c r="AH180" s="1"/>
      <c r="AI180" s="1"/>
      <c r="AJ180" s="9"/>
      <c r="AK180"/>
    </row>
    <row r="181" spans="1:41" s="253" customFormat="1" ht="15.6">
      <c r="A181" s="37"/>
      <c r="B181" s="2">
        <f>+'Ark1'!C1651</f>
        <v>2024</v>
      </c>
      <c r="C181" s="2">
        <f>+'Ark1'!J1651</f>
        <v>141</v>
      </c>
      <c r="D181" s="334" t="str">
        <f>VLOOKUP(C181,RNR!$A$1:$B$27,2)</f>
        <v>Ølen</v>
      </c>
      <c r="E181" s="2">
        <f>+'Ark1'!D1651</f>
        <v>10</v>
      </c>
      <c r="F181" s="2" t="s">
        <v>504</v>
      </c>
      <c r="G181" s="3">
        <f>+'Ark1'!Q1651</f>
        <v>0</v>
      </c>
      <c r="H181" s="14">
        <f>+'Ark1'!R1651</f>
        <v>0</v>
      </c>
      <c r="I181" s="3" t="str">
        <f>IF(H181=0,"",'Ark1'!S1651)</f>
        <v/>
      </c>
      <c r="J181" s="85"/>
      <c r="K181" s="50" t="str">
        <f>IF(G181=0,"",100*H181/Måned!$G19)</f>
        <v/>
      </c>
      <c r="L181" s="85"/>
      <c r="M181" s="50" t="str">
        <f>+IF(H181=0,"",'Ark1'!AA1651)</f>
        <v/>
      </c>
      <c r="N181" s="50">
        <f>+IF(I181=0,"",'Ark1'!AB1651)</f>
        <v>0</v>
      </c>
      <c r="O181" s="94" t="str">
        <f>IF(H181=0,"",'Ark1'!U1651)</f>
        <v/>
      </c>
      <c r="P181" s="50" t="str">
        <f>IF(H181=0,"",'Ark1'!W1651)</f>
        <v/>
      </c>
      <c r="Q181" s="110"/>
      <c r="R181" s="50" t="str">
        <f>IF(H181=0,"",'Ark1'!X1651)</f>
        <v/>
      </c>
      <c r="S181" s="50" t="str">
        <f>IF(H181=0,"",'Ark1'!Y1651)</f>
        <v/>
      </c>
      <c r="T181" s="50" t="str">
        <f>IF(H181=0,"",'Ark1'!Z1651)</f>
        <v/>
      </c>
      <c r="U181" s="85"/>
      <c r="V181" s="14" t="str">
        <f t="shared" si="7"/>
        <v/>
      </c>
      <c r="W181" s="11" t="str">
        <f>IF(H181=0,"",'Ark1'!T1651)</f>
        <v/>
      </c>
      <c r="X181" s="50" t="str">
        <f>IF(H181=0,"",'Ark1'!V1651)</f>
        <v/>
      </c>
      <c r="Y181" s="37"/>
      <c r="Z181" s="9"/>
      <c r="AA181" s="98"/>
      <c r="AB181" s="50"/>
      <c r="AC181" s="4"/>
      <c r="AD181" s="1"/>
      <c r="AE181" s="1"/>
      <c r="AF181" s="1"/>
      <c r="AG181" s="1"/>
      <c r="AH181" s="1"/>
      <c r="AI181" s="1"/>
      <c r="AJ181" s="9"/>
      <c r="AK181"/>
    </row>
    <row r="182" spans="1:41" s="253" customFormat="1" ht="15.6">
      <c r="A182" s="37"/>
      <c r="B182" s="2">
        <f>+'Ark1'!C1663</f>
        <v>2024</v>
      </c>
      <c r="C182" s="2">
        <f>+'Ark1'!J1663</f>
        <v>143</v>
      </c>
      <c r="D182" s="334" t="str">
        <f>VLOOKUP(C182,RNR!$A$1:$B$27,2)</f>
        <v>Nordfjord</v>
      </c>
      <c r="E182" s="2">
        <f>+'Ark1'!D1663</f>
        <v>10</v>
      </c>
      <c r="F182" s="2" t="s">
        <v>504</v>
      </c>
      <c r="G182" s="3">
        <f>+'Ark1'!Q1663</f>
        <v>0</v>
      </c>
      <c r="H182" s="14">
        <f>+'Ark1'!R1663</f>
        <v>0</v>
      </c>
      <c r="I182" s="3" t="str">
        <f>IF(H182=0,"",'Ark1'!S1663)</f>
        <v/>
      </c>
      <c r="J182" s="85"/>
      <c r="K182" s="50" t="str">
        <f>IF(G182=0,"",100*H182/Måned!$G19)</f>
        <v/>
      </c>
      <c r="L182" s="85"/>
      <c r="M182" s="50" t="str">
        <f>+IF(H182=0,"",'Ark1'!AA1663)</f>
        <v/>
      </c>
      <c r="N182" s="50">
        <f>+IF(I182=0,"",'Ark1'!AB1663)</f>
        <v>0</v>
      </c>
      <c r="O182" s="94" t="str">
        <f>IF(H182=0,"",'Ark1'!U1663)</f>
        <v/>
      </c>
      <c r="P182" s="50" t="str">
        <f>IF(H182=0,"",'Ark1'!W1663)</f>
        <v/>
      </c>
      <c r="Q182" s="110"/>
      <c r="R182" s="50" t="str">
        <f>IF(H182=0,"",'Ark1'!X1663)</f>
        <v/>
      </c>
      <c r="S182" s="50" t="str">
        <f>IF(H182=0,"",'Ark1'!Y1663)</f>
        <v/>
      </c>
      <c r="T182" s="50" t="str">
        <f>IF(H182=0,"",'Ark1'!Z1663)</f>
        <v/>
      </c>
      <c r="U182" s="85"/>
      <c r="V182" s="14" t="str">
        <f t="shared" si="7"/>
        <v/>
      </c>
      <c r="W182" s="11" t="str">
        <f>IF(H182=0,"",'Ark1'!T1663)</f>
        <v/>
      </c>
      <c r="X182" s="50" t="str">
        <f>IF(H182=0,"",'Ark1'!V1663)</f>
        <v/>
      </c>
      <c r="Y182" s="37"/>
      <c r="Z182" s="9"/>
      <c r="AA182" s="98"/>
      <c r="AB182" s="50"/>
      <c r="AC182" s="4"/>
      <c r="AD182" s="1"/>
      <c r="AE182" s="1"/>
      <c r="AF182" s="1"/>
      <c r="AG182" s="1"/>
      <c r="AH182" s="1"/>
      <c r="AI182" s="1"/>
      <c r="AJ182" s="9"/>
      <c r="AK182"/>
    </row>
    <row r="183" spans="1:41" s="253" customFormat="1" ht="15.6">
      <c r="A183" s="37"/>
      <c r="B183" s="2">
        <f>+'Ark1'!C1675</f>
        <v>2024</v>
      </c>
      <c r="C183" s="2">
        <f>+'Ark1'!J1675</f>
        <v>147</v>
      </c>
      <c r="D183" s="334" t="str">
        <f>VLOOKUP(C183,RNR!$A$1:$B$27,2)</f>
        <v>Midt-Norge</v>
      </c>
      <c r="E183" s="2">
        <f>+'Ark1'!D1675</f>
        <v>10</v>
      </c>
      <c r="F183" s="2" t="s">
        <v>504</v>
      </c>
      <c r="G183" s="3">
        <f>+'Ark1'!Q1675</f>
        <v>0</v>
      </c>
      <c r="H183" s="14">
        <f>+'Ark1'!R1675</f>
        <v>0</v>
      </c>
      <c r="I183" s="3" t="str">
        <f>IF(H183=0,"",'Ark1'!S1675)</f>
        <v/>
      </c>
      <c r="J183" s="85"/>
      <c r="K183" s="50" t="str">
        <f>IF(G183=0,"",100*H183/Måned!$G19)</f>
        <v/>
      </c>
      <c r="L183" s="85"/>
      <c r="M183" s="50" t="str">
        <f>+IF(H183=0,"",'Ark1'!AA1675)</f>
        <v/>
      </c>
      <c r="N183" s="50">
        <f>+IF(I183=0,"",'Ark1'!AB1675)</f>
        <v>0</v>
      </c>
      <c r="O183" s="94" t="str">
        <f>IF(H183=0,"",'Ark1'!U1675)</f>
        <v/>
      </c>
      <c r="P183" s="50" t="str">
        <f>IF(H183=0,"",'Ark1'!W1675)</f>
        <v/>
      </c>
      <c r="Q183" s="110"/>
      <c r="R183" s="50" t="str">
        <f>IF(H183=0,"",'Ark1'!X1675)</f>
        <v/>
      </c>
      <c r="S183" s="50" t="str">
        <f>IF(H183=0,"",'Ark1'!Y1675)</f>
        <v/>
      </c>
      <c r="T183" s="50" t="str">
        <f>IF(H183=0,"",'Ark1'!Z1675)</f>
        <v/>
      </c>
      <c r="U183" s="85"/>
      <c r="V183" s="14" t="str">
        <f t="shared" si="7"/>
        <v/>
      </c>
      <c r="W183" s="11" t="str">
        <f>IF(H183=0,"",'Ark1'!T1675)</f>
        <v/>
      </c>
      <c r="X183" s="50" t="str">
        <f>IF(H183=0,"",'Ark1'!V1675)</f>
        <v/>
      </c>
      <c r="Y183" s="37"/>
      <c r="Z183" s="9"/>
      <c r="AA183" s="98"/>
      <c r="AB183" s="50"/>
      <c r="AC183" s="4"/>
      <c r="AD183" s="1"/>
      <c r="AE183" s="1"/>
      <c r="AF183" s="1"/>
      <c r="AG183" s="1"/>
      <c r="AH183" s="1"/>
      <c r="AI183" s="1"/>
      <c r="AJ183" s="9"/>
      <c r="AK183"/>
    </row>
    <row r="184" spans="1:41" s="253" customFormat="1" ht="15.6">
      <c r="A184" s="37"/>
      <c r="B184" s="2">
        <f>+'Ark1'!C1687</f>
        <v>2024</v>
      </c>
      <c r="C184" s="2">
        <f>+'Ark1'!J1687</f>
        <v>155</v>
      </c>
      <c r="D184" s="334" t="str">
        <f>VLOOKUP(C184,RNR!$A$1:$B$27,2)</f>
        <v>Målselv</v>
      </c>
      <c r="E184" s="2">
        <f>+'Ark1'!D1687</f>
        <v>10</v>
      </c>
      <c r="F184" s="2" t="s">
        <v>504</v>
      </c>
      <c r="G184" s="3">
        <f>+'Ark1'!Q1687</f>
        <v>0</v>
      </c>
      <c r="H184" s="14">
        <f>+'Ark1'!R1687</f>
        <v>0</v>
      </c>
      <c r="I184" s="3" t="str">
        <f>IF(H184=0,"",'Ark1'!S1687)</f>
        <v/>
      </c>
      <c r="J184" s="85"/>
      <c r="K184" s="50" t="str">
        <f>IF(G184=0,"",100*H184/Måned!$G19)</f>
        <v/>
      </c>
      <c r="L184" s="85"/>
      <c r="M184" s="50" t="str">
        <f>+IF(H184=0,"",'Ark1'!AA1687)</f>
        <v/>
      </c>
      <c r="N184" s="50">
        <f>+IF(I184=0,"",'Ark1'!AB1687)</f>
        <v>0</v>
      </c>
      <c r="O184" s="94" t="str">
        <f>IF(H184=0,"",'Ark1'!U1687)</f>
        <v/>
      </c>
      <c r="P184" s="50" t="str">
        <f>IF(H184=0,"",'Ark1'!W1687)</f>
        <v/>
      </c>
      <c r="Q184" s="110"/>
      <c r="R184" s="50" t="str">
        <f>IF(H184=0,"",'Ark1'!X1687)</f>
        <v/>
      </c>
      <c r="S184" s="50" t="str">
        <f>IF(H184=0,"",'Ark1'!Y1687)</f>
        <v/>
      </c>
      <c r="T184" s="50" t="str">
        <f>IF(H184=0,"",'Ark1'!Z1687)</f>
        <v/>
      </c>
      <c r="U184" s="85"/>
      <c r="V184" s="14" t="str">
        <f t="shared" si="7"/>
        <v/>
      </c>
      <c r="W184" s="11" t="str">
        <f>IF(H184=0,"",'Ark1'!T1687)</f>
        <v/>
      </c>
      <c r="X184" s="50" t="str">
        <f>IF(H184=0,"",'Ark1'!V1687)</f>
        <v/>
      </c>
      <c r="Y184" s="37"/>
      <c r="Z184" s="9"/>
      <c r="AA184" s="98"/>
      <c r="AB184" s="50"/>
      <c r="AC184" s="4"/>
      <c r="AD184" s="1"/>
      <c r="AE184" s="1"/>
      <c r="AF184" s="1"/>
      <c r="AG184" s="1"/>
      <c r="AH184" s="1"/>
      <c r="AI184" s="1"/>
      <c r="AJ184" s="9"/>
      <c r="AK184"/>
    </row>
    <row r="185" spans="1:41" s="253" customFormat="1" ht="15.6">
      <c r="A185" s="37"/>
      <c r="B185" s="2">
        <f>+'Ark1'!C1699</f>
        <v>2024</v>
      </c>
      <c r="C185" s="2">
        <f>+'Ark1'!J1699</f>
        <v>160</v>
      </c>
      <c r="D185" s="334" t="str">
        <f>VLOOKUP(C185,RNR!$A$1:$B$27,2)</f>
        <v>Oslo</v>
      </c>
      <c r="E185" s="2">
        <f>+'Ark1'!D1699</f>
        <v>10</v>
      </c>
      <c r="F185" s="2" t="s">
        <v>504</v>
      </c>
      <c r="G185" s="3">
        <f>+'Ark1'!Q1699</f>
        <v>6</v>
      </c>
      <c r="H185" s="14">
        <f>+'Ark1'!R1699</f>
        <v>117</v>
      </c>
      <c r="I185" s="3">
        <f>IF(H185=0,"",'Ark1'!S1699)</f>
        <v>117</v>
      </c>
      <c r="J185" s="85"/>
      <c r="K185" s="50">
        <f>IF(G185=0,"",100*H185/Måned!$G19)</f>
        <v>4.540162980209546</v>
      </c>
      <c r="L185" s="85"/>
      <c r="M185" s="50">
        <f>+IF(H185=0,"",'Ark1'!AA1699)</f>
        <v>4.5401629802095451</v>
      </c>
      <c r="N185" s="50">
        <f>+IF(I185=0,"",'Ark1'!AB1699)</f>
        <v>4.4046081337282885</v>
      </c>
      <c r="O185" s="94">
        <f>IF(H185=0,"",'Ark1'!U1699)</f>
        <v>61.205128205128212</v>
      </c>
      <c r="P185" s="50">
        <f>IF(H185=0,"",'Ark1'!W1699)</f>
        <v>80.499145299145312</v>
      </c>
      <c r="Q185" s="110"/>
      <c r="R185" s="50">
        <f>IF(H185=0,"",'Ark1'!X1699)</f>
        <v>8.5514280881269684</v>
      </c>
      <c r="S185" s="50">
        <f>IF(H185=0,"",'Ark1'!Y1699)</f>
        <v>2.0941043065737976</v>
      </c>
      <c r="T185" s="50">
        <f>IF(H185=0,"",'Ark1'!Z1699)</f>
        <v>-36.730823360098071</v>
      </c>
      <c r="U185" s="85"/>
      <c r="V185" s="14">
        <f t="shared" si="7"/>
        <v>19.5</v>
      </c>
      <c r="W185" s="11">
        <f>IF(H185=0,"",'Ark1'!T1699)</f>
        <v>2.991452991452991</v>
      </c>
      <c r="X185" s="50">
        <f>IF(H185=0,"",'Ark1'!V1699)</f>
        <v>87.214675297015518</v>
      </c>
      <c r="Y185" s="37"/>
      <c r="Z185" s="9"/>
      <c r="AA185" s="98"/>
      <c r="AB185" s="50"/>
      <c r="AC185" s="4"/>
      <c r="AD185" s="1"/>
      <c r="AE185" s="1"/>
      <c r="AF185" s="1"/>
      <c r="AG185" s="1"/>
      <c r="AH185" s="1"/>
      <c r="AI185" s="1"/>
      <c r="AJ185" s="9"/>
      <c r="AK185"/>
    </row>
    <row r="186" spans="1:41" s="253" customFormat="1" ht="15.6">
      <c r="A186" s="37"/>
      <c r="B186" s="2">
        <f>+'Ark1'!C1711</f>
        <v>2024</v>
      </c>
      <c r="C186" s="2">
        <f>+'Ark1'!J1711</f>
        <v>171</v>
      </c>
      <c r="D186" s="334" t="str">
        <f>VLOOKUP(C186,RNR!$A$1:$B$27,2)</f>
        <v>Prima</v>
      </c>
      <c r="E186" s="2">
        <f>+'Ark1'!D1711</f>
        <v>10</v>
      </c>
      <c r="F186" s="2" t="s">
        <v>504</v>
      </c>
      <c r="G186" s="3">
        <f>+'Ark1'!Q1711</f>
        <v>2</v>
      </c>
      <c r="H186" s="14">
        <f>+'Ark1'!R1711</f>
        <v>5</v>
      </c>
      <c r="I186" s="3">
        <f>IF(H186=0,"",'Ark1'!S1711)</f>
        <v>5</v>
      </c>
      <c r="J186" s="85"/>
      <c r="K186" s="50">
        <f>IF(G186=0,"",100*H186/Måned!$G19)</f>
        <v>0.19402405898331393</v>
      </c>
      <c r="L186" s="85"/>
      <c r="M186" s="50">
        <f>+IF(H186=0,"",'Ark1'!AA1711)</f>
        <v>0.19402405898331401</v>
      </c>
      <c r="N186" s="50">
        <f>+IF(I186=0,"",'Ark1'!AB1711)</f>
        <v>0.21311262279580187</v>
      </c>
      <c r="O186" s="94">
        <f>IF(H186=0,"",'Ark1'!U1711)</f>
        <v>61.4</v>
      </c>
      <c r="P186" s="50">
        <f>IF(H186=0,"",'Ark1'!W1711)</f>
        <v>91.14</v>
      </c>
      <c r="Q186" s="110"/>
      <c r="R186" s="50">
        <f>IF(H186=0,"",'Ark1'!X1711)</f>
        <v>7.594893020971254</v>
      </c>
      <c r="S186" s="50">
        <f>IF(H186=0,"",'Ark1'!Y1711)</f>
        <v>0.80000000000009086</v>
      </c>
      <c r="T186" s="50">
        <f>IF(H186=0,"",'Ark1'!Z1711)</f>
        <v>10.928396196051638</v>
      </c>
      <c r="U186" s="85"/>
      <c r="V186" s="14">
        <f t="shared" ref="V186:V219" si="8">+(IF(H186=0,"",I186/G186))</f>
        <v>2.5</v>
      </c>
      <c r="W186" s="11">
        <f>IF(H186=0,"",'Ark1'!T1711)</f>
        <v>0</v>
      </c>
      <c r="X186" s="50">
        <f>IF(H186=0,"",'Ark1'!V1711)</f>
        <v>98.743228602383525</v>
      </c>
      <c r="Y186" s="37"/>
      <c r="Z186" s="9"/>
      <c r="AA186" s="98"/>
      <c r="AB186" s="50"/>
      <c r="AC186" s="4"/>
      <c r="AD186" s="1"/>
      <c r="AE186" s="1"/>
      <c r="AF186" s="1"/>
      <c r="AG186" s="1"/>
      <c r="AH186" s="1"/>
      <c r="AI186" s="1"/>
      <c r="AJ186" s="9"/>
      <c r="AK186"/>
    </row>
    <row r="187" spans="1:41" s="253" customFormat="1" ht="15.6">
      <c r="A187" s="37"/>
      <c r="B187" s="2">
        <f>+'Ark1'!C1735</f>
        <v>2024</v>
      </c>
      <c r="C187" s="2">
        <f>+'Ark1'!J1735</f>
        <v>181</v>
      </c>
      <c r="D187" s="334" t="str">
        <f>VLOOKUP(C187,RNR!$A$1:$B$27,2)</f>
        <v>Horns</v>
      </c>
      <c r="E187" s="2">
        <f>+'Ark1'!D1735</f>
        <v>10</v>
      </c>
      <c r="F187" s="2" t="s">
        <v>504</v>
      </c>
      <c r="G187" s="3">
        <f>+'Ark1'!Q1735</f>
        <v>0</v>
      </c>
      <c r="H187" s="14">
        <f>+'Ark1'!R1735</f>
        <v>0</v>
      </c>
      <c r="I187" s="3" t="str">
        <f>IF(H187=0,"",'Ark1'!S1735)</f>
        <v/>
      </c>
      <c r="J187" s="85"/>
      <c r="K187" s="50" t="str">
        <f>IF(G187=0,"",100*H187/Måned!$G19)</f>
        <v/>
      </c>
      <c r="L187" s="85"/>
      <c r="M187" s="50" t="str">
        <f>+IF(H187=0,"",'Ark1'!AA1735)</f>
        <v/>
      </c>
      <c r="N187" s="50">
        <f>+IF(I187=0,"",'Ark1'!AB1735)</f>
        <v>0</v>
      </c>
      <c r="O187" s="94" t="str">
        <f>IF(H187=0,"",'Ark1'!U1735)</f>
        <v/>
      </c>
      <c r="P187" s="50" t="str">
        <f>IF(H187=0,"",'Ark1'!W1735)</f>
        <v/>
      </c>
      <c r="Q187" s="110"/>
      <c r="R187" s="50" t="str">
        <f>IF(H187=0,"",'Ark1'!X1735)</f>
        <v/>
      </c>
      <c r="S187" s="50" t="str">
        <f>IF(H187=0,"",'Ark1'!Y1735)</f>
        <v/>
      </c>
      <c r="T187" s="50" t="str">
        <f>IF(H187=0,"",'Ark1'!Z1735)</f>
        <v/>
      </c>
      <c r="U187" s="85"/>
      <c r="V187" s="14" t="str">
        <f t="shared" si="8"/>
        <v/>
      </c>
      <c r="W187" s="11" t="str">
        <f>IF(H187=0,"",'Ark1'!T1735)</f>
        <v/>
      </c>
      <c r="X187" s="50" t="str">
        <f>IF(H187=0,"",'Ark1'!V1735)</f>
        <v/>
      </c>
      <c r="Y187" s="37"/>
      <c r="Z187" s="9"/>
      <c r="AA187" s="98"/>
      <c r="AB187" s="50"/>
      <c r="AC187" s="4"/>
      <c r="AD187" s="1"/>
      <c r="AE187" s="1"/>
      <c r="AF187" s="1"/>
      <c r="AG187" s="1"/>
      <c r="AH187" s="1"/>
      <c r="AI187" s="1"/>
      <c r="AJ187" s="9"/>
      <c r="AK187"/>
    </row>
    <row r="188" spans="1:41" ht="15.6">
      <c r="A188" s="37"/>
      <c r="B188" s="2">
        <f>+'Ark1'!C1747</f>
        <v>2024</v>
      </c>
      <c r="C188" s="2">
        <f>+'Ark1'!J1747</f>
        <v>470</v>
      </c>
      <c r="D188" s="334" t="str">
        <f>VLOOKUP(C188,RNR!$A$1:$B$27,2)</f>
        <v>Jens Eide</v>
      </c>
      <c r="E188" s="2">
        <f>+'Ark1'!D1747</f>
        <v>10</v>
      </c>
      <c r="F188" s="2" t="s">
        <v>504</v>
      </c>
      <c r="G188" s="3">
        <f>+'Ark1'!Q1747</f>
        <v>0</v>
      </c>
      <c r="H188" s="14">
        <f>+'Ark1'!R1747</f>
        <v>0</v>
      </c>
      <c r="I188" s="3" t="str">
        <f>IF(H188=0,"",'Ark1'!S1747)</f>
        <v/>
      </c>
      <c r="J188" s="85"/>
      <c r="K188" s="50" t="str">
        <f>IF(G188=0,"",100*H188/Måned!$G19)</f>
        <v/>
      </c>
      <c r="L188" s="85"/>
      <c r="M188" s="50" t="str">
        <f>+IF(H188=0,"",'Ark1'!AA1747)</f>
        <v/>
      </c>
      <c r="N188" s="50">
        <f>+IF(I188=0,"",'Ark1'!AB1747)</f>
        <v>0</v>
      </c>
      <c r="O188" s="94" t="str">
        <f>IF(H188=0,"",'Ark1'!U1747)</f>
        <v/>
      </c>
      <c r="P188" s="50" t="str">
        <f>IF(H188=0,"",'Ark1'!W1747)</f>
        <v/>
      </c>
      <c r="Q188" s="110"/>
      <c r="R188" s="50" t="str">
        <f>IF(H188=0,"",'Ark1'!X1747)</f>
        <v/>
      </c>
      <c r="S188" s="50" t="str">
        <f>IF(H188=0,"",'Ark1'!Y1747)</f>
        <v/>
      </c>
      <c r="T188" s="50" t="str">
        <f>IF(H188=0,"",'Ark1'!Z1747)</f>
        <v/>
      </c>
      <c r="U188" s="85"/>
      <c r="V188" s="14" t="str">
        <f t="shared" si="8"/>
        <v/>
      </c>
      <c r="W188" s="11" t="str">
        <f>IF(H188=0,"",'Ark1'!T1747)</f>
        <v/>
      </c>
      <c r="X188" s="50" t="str">
        <f>IF(H188=0,"",'Ark1'!V1747)</f>
        <v/>
      </c>
      <c r="Y188" s="37"/>
      <c r="AB188" s="50"/>
      <c r="AC188" s="4"/>
      <c r="AL188" s="253"/>
      <c r="AM188" s="253"/>
      <c r="AN188" s="253"/>
      <c r="AO188" s="253"/>
    </row>
    <row r="189" spans="1:41" ht="15.6">
      <c r="A189" s="37"/>
      <c r="B189" s="2">
        <f>+'Ark1'!C1759</f>
        <v>2024</v>
      </c>
      <c r="C189" s="2">
        <f>+'Ark1'!J1759</f>
        <v>643</v>
      </c>
      <c r="D189" s="334" t="str">
        <f>VLOOKUP(C189,RNR!$A$1:$B$27,2)</f>
        <v>Bjerka</v>
      </c>
      <c r="E189" s="2">
        <f>+'Ark1'!D1759</f>
        <v>10</v>
      </c>
      <c r="F189" s="2" t="s">
        <v>504</v>
      </c>
      <c r="G189" s="3">
        <f>+'Ark1'!Q1759</f>
        <v>2</v>
      </c>
      <c r="H189" s="14">
        <f>+'Ark1'!R1759</f>
        <v>18</v>
      </c>
      <c r="I189" s="3">
        <f>IF(H189=0,"",'Ark1'!S1759)</f>
        <v>18</v>
      </c>
      <c r="J189" s="85"/>
      <c r="K189" s="50">
        <f>IF(G189=0,"",100*H189/Måned!$G19)</f>
        <v>0.69848661233993015</v>
      </c>
      <c r="L189" s="85"/>
      <c r="M189" s="50">
        <f>+IF(H189=0,"",'Ark1'!AA1759)</f>
        <v>0.69848661233993004</v>
      </c>
      <c r="N189" s="50">
        <f>+IF(I189=0,"",'Ark1'!AB1759)</f>
        <v>0.65341443179788083</v>
      </c>
      <c r="O189" s="94">
        <f>IF(H189=0,"",'Ark1'!U1759)</f>
        <v>60.555555555555557</v>
      </c>
      <c r="P189" s="50">
        <f>IF(H189=0,"",'Ark1'!W1759)</f>
        <v>77.62222222222222</v>
      </c>
      <c r="Q189" s="110"/>
      <c r="R189" s="50">
        <f>IF(H189=0,"",'Ark1'!X1759)</f>
        <v>10.638063501489857</v>
      </c>
      <c r="S189" s="50">
        <f>IF(H189=0,"",'Ark1'!Y1759)</f>
        <v>2.2415823335368104</v>
      </c>
      <c r="T189" s="50">
        <f>IF(H189=0,"",'Ark1'!Z1759)</f>
        <v>-41.894169127720744</v>
      </c>
      <c r="U189" s="85"/>
      <c r="V189" s="14">
        <f t="shared" si="8"/>
        <v>9</v>
      </c>
      <c r="W189" s="11">
        <f>IF(H189=0,"",'Ark1'!T1759)</f>
        <v>3.7222222222222223</v>
      </c>
      <c r="X189" s="50">
        <f>IF(H189=0,"",'Ark1'!V1759)</f>
        <v>84.097748886481298</v>
      </c>
      <c r="Y189" s="37"/>
      <c r="AB189" s="50"/>
      <c r="AC189" s="4"/>
    </row>
    <row r="190" spans="1:4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78"/>
      <c r="AB190" s="50"/>
      <c r="AC190" s="4"/>
      <c r="AL190" s="11"/>
      <c r="AM190" s="11"/>
    </row>
    <row r="191" spans="1:41" ht="15.6">
      <c r="A191" s="37"/>
      <c r="B191" s="2">
        <f>+'Ark1'!C1556</f>
        <v>2024</v>
      </c>
      <c r="C191" s="2">
        <f>+'Ark1'!J1556</f>
        <v>103</v>
      </c>
      <c r="D191" s="334" t="str">
        <f>VLOOKUP(C191,RNR!$A$1:$B$27,2)</f>
        <v>Rudshøgda</v>
      </c>
      <c r="E191" s="2">
        <f>+'Ark1'!D1556</f>
        <v>11</v>
      </c>
      <c r="F191" s="2" t="s">
        <v>505</v>
      </c>
      <c r="G191" s="3">
        <f>+'Ark1'!Q1556</f>
        <v>0</v>
      </c>
      <c r="H191" s="14">
        <f>+'Ark1'!R1556</f>
        <v>0</v>
      </c>
      <c r="I191" s="3" t="str">
        <f>IF(H191=0,"",'Ark1'!S1556)</f>
        <v/>
      </c>
      <c r="J191" s="85"/>
      <c r="K191" s="50" t="str">
        <f>IF(G191=0,"",100*H191/Måned!$G20)</f>
        <v/>
      </c>
      <c r="L191" s="85"/>
      <c r="M191" s="50" t="str">
        <f>+IF(H191=0,"",'Ark1'!AA1556)</f>
        <v/>
      </c>
      <c r="N191" s="50">
        <f>+IF(I191=0,"",'Ark1'!AB1556)</f>
        <v>0</v>
      </c>
      <c r="O191" s="94" t="str">
        <f>IF(H191=0,"",'Ark1'!U1556)</f>
        <v/>
      </c>
      <c r="P191" s="50" t="str">
        <f>IF(H191=0,"",'Ark1'!W1556)</f>
        <v/>
      </c>
      <c r="Q191" s="110"/>
      <c r="R191" s="50" t="str">
        <f>IF(H191=0,"",'Ark1'!X1556)</f>
        <v/>
      </c>
      <c r="S191" s="50" t="str">
        <f>IF(H191=0,"",'Ark1'!Y1556)</f>
        <v/>
      </c>
      <c r="T191" s="50" t="str">
        <f>IF(H191=0,"",'Ark1'!Z1556)</f>
        <v/>
      </c>
      <c r="U191" s="85"/>
      <c r="V191" s="14" t="str">
        <f t="shared" si="8"/>
        <v/>
      </c>
      <c r="W191" s="11" t="str">
        <f>IF(H191=0,"",'Ark1'!T1556)</f>
        <v/>
      </c>
      <c r="X191" s="50" t="str">
        <f>IF(H191=0,"",'Ark1'!V1556)</f>
        <v/>
      </c>
      <c r="Y191" s="37"/>
      <c r="AB191" s="50"/>
      <c r="AC191" s="4"/>
    </row>
    <row r="192" spans="1:41" ht="15.6">
      <c r="A192" s="37"/>
      <c r="B192" s="2">
        <f>+'Ark1'!C1568</f>
        <v>2024</v>
      </c>
      <c r="C192" s="2">
        <f>+'Ark1'!J1568</f>
        <v>106</v>
      </c>
      <c r="D192" s="334" t="str">
        <f>VLOOKUP(C192,RNR!$A$1:$B$27,2)</f>
        <v>Furuseth</v>
      </c>
      <c r="E192" s="2">
        <f>+'Ark1'!D1568</f>
        <v>11</v>
      </c>
      <c r="F192" s="2" t="s">
        <v>505</v>
      </c>
      <c r="G192" s="3">
        <f>+'Ark1'!Q1568</f>
        <v>1</v>
      </c>
      <c r="H192" s="14">
        <f>+'Ark1'!R1568</f>
        <v>81</v>
      </c>
      <c r="I192" s="3">
        <f>IF(H192=0,"",'Ark1'!S1568)</f>
        <v>81</v>
      </c>
      <c r="J192" s="85"/>
      <c r="K192" s="50">
        <f>IF(G192=0,"",100*H192/Måned!$G20)</f>
        <v>2.7796842827728208</v>
      </c>
      <c r="L192" s="85"/>
      <c r="M192" s="50">
        <f>+IF(H192=0,"",'Ark1'!AA1568)</f>
        <v>2.7796842827728203</v>
      </c>
      <c r="N192" s="50">
        <f>+IF(I192=0,"",'Ark1'!AB1568)</f>
        <v>2.8565809811682796</v>
      </c>
      <c r="O192" s="94">
        <f>IF(H192=0,"",'Ark1'!U1568)</f>
        <v>60.395061728395085</v>
      </c>
      <c r="P192" s="50">
        <f>IF(H192=0,"",'Ark1'!W1568)</f>
        <v>85.719753086419772</v>
      </c>
      <c r="Q192" s="110"/>
      <c r="R192" s="50">
        <f>IF(H192=0,"",'Ark1'!X1568)</f>
        <v>3.7891143547473378</v>
      </c>
      <c r="S192" s="50">
        <f>IF(H192=0,"",'Ark1'!Y1568)</f>
        <v>1.966880166350272</v>
      </c>
      <c r="T192" s="50">
        <f>IF(H192=0,"",'Ark1'!Z1568)</f>
        <v>-8.3873602597914854</v>
      </c>
      <c r="U192" s="85"/>
      <c r="V192" s="14">
        <f t="shared" si="8"/>
        <v>81</v>
      </c>
      <c r="W192" s="11">
        <f>IF(H192=0,"",'Ark1'!T1568)</f>
        <v>4.0740740740740735</v>
      </c>
      <c r="X192" s="50">
        <f>IF(H192=0,"",'Ark1'!V1568)</f>
        <v>92.870805077377838</v>
      </c>
      <c r="Y192" s="37"/>
      <c r="AB192" s="50"/>
      <c r="AC192" s="4"/>
    </row>
    <row r="193" spans="1:46" ht="15.6">
      <c r="A193" s="37"/>
      <c r="B193" s="2">
        <f>+'Ark1'!C1580</f>
        <v>2024</v>
      </c>
      <c r="C193" s="2">
        <f>+'Ark1'!J1580</f>
        <v>109</v>
      </c>
      <c r="D193" s="334" t="str">
        <f>VLOOKUP(C193,RNR!$A$1:$B$27,2)</f>
        <v>Tønsberg</v>
      </c>
      <c r="E193" s="2">
        <f>+'Ark1'!D1580</f>
        <v>11</v>
      </c>
      <c r="F193" s="2" t="s">
        <v>505</v>
      </c>
      <c r="G193" s="3">
        <f>+'Ark1'!Q1580</f>
        <v>25</v>
      </c>
      <c r="H193" s="14">
        <f>+'Ark1'!R1580</f>
        <v>1411</v>
      </c>
      <c r="I193" s="3">
        <f>IF(H193=0,"",'Ark1'!S1580)</f>
        <v>1411</v>
      </c>
      <c r="J193" s="85"/>
      <c r="K193" s="50">
        <f>IF(G193=0,"",100*H193/Måned!$G20)</f>
        <v>48.421413864104323</v>
      </c>
      <c r="L193" s="85"/>
      <c r="M193" s="50">
        <f>+IF(H193=0,"",'Ark1'!AA1580)</f>
        <v>48.421413864104309</v>
      </c>
      <c r="N193" s="50">
        <f>+IF(I193=0,"",'Ark1'!AB1580)</f>
        <v>48.443923866745841</v>
      </c>
      <c r="O193" s="94">
        <f>IF(H193=0,"",'Ark1'!U1580)</f>
        <v>61.459957476966679</v>
      </c>
      <c r="P193" s="50">
        <f>IF(H193=0,"",'Ark1'!W1580)</f>
        <v>83.451027639971741</v>
      </c>
      <c r="Q193" s="110"/>
      <c r="R193" s="50">
        <f>IF(H193=0,"",'Ark1'!X1580)</f>
        <v>8.9453172229741522</v>
      </c>
      <c r="S193" s="50">
        <f>IF(H193=0,"",'Ark1'!Y1580)</f>
        <v>2.2479989680483361</v>
      </c>
      <c r="T193" s="50">
        <f>IF(H193=0,"",'Ark1'!Z1580)</f>
        <v>-5.1311856862556819</v>
      </c>
      <c r="U193" s="85"/>
      <c r="V193" s="14">
        <f t="shared" si="8"/>
        <v>56.44</v>
      </c>
      <c r="W193" s="11">
        <f>IF(H193=0,"",'Ark1'!T1580)</f>
        <v>2.252303330970943</v>
      </c>
      <c r="X193" s="50">
        <f>IF(H193=0,"",'Ark1'!V1580)</f>
        <v>90.412814344498045</v>
      </c>
      <c r="Y193" s="37"/>
      <c r="AB193" s="50"/>
      <c r="AC193" s="4"/>
    </row>
    <row r="194" spans="1:46" ht="15.6">
      <c r="A194" s="37"/>
      <c r="B194" s="2">
        <f>+'Ark1'!C1592</f>
        <v>2024</v>
      </c>
      <c r="C194" s="2">
        <f>+'Ark1'!J1592</f>
        <v>111</v>
      </c>
      <c r="D194" s="334" t="str">
        <f>VLOOKUP(C194,RNR!$A$1:$B$27,2)</f>
        <v>Forus</v>
      </c>
      <c r="E194" s="2">
        <f>+'Ark1'!D1592</f>
        <v>11</v>
      </c>
      <c r="F194" s="2" t="s">
        <v>505</v>
      </c>
      <c r="G194" s="3">
        <f>+'Ark1'!Q1592</f>
        <v>7</v>
      </c>
      <c r="H194" s="14">
        <f>+'Ark1'!R1592</f>
        <v>102</v>
      </c>
      <c r="I194" s="3">
        <f>IF(H194=0,"",'Ark1'!S1592)</f>
        <v>102</v>
      </c>
      <c r="J194" s="85"/>
      <c r="K194" s="50">
        <f>IF(G194=0,"",100*H194/Måned!$G20)</f>
        <v>3.5003431708991077</v>
      </c>
      <c r="L194" s="85"/>
      <c r="M194" s="50">
        <f>+IF(H194=0,"",'Ark1'!AA1592)</f>
        <v>3.5003431708991091</v>
      </c>
      <c r="N194" s="50">
        <f>+IF(I194=0,"",'Ark1'!AB1592)</f>
        <v>3.6292192198493129</v>
      </c>
      <c r="O194" s="94">
        <f>IF(H194=0,"",'Ark1'!U1592)</f>
        <v>61.04901960784315</v>
      </c>
      <c r="P194" s="50">
        <f>IF(H194=0,"",'Ark1'!W1592)</f>
        <v>86.483333333333306</v>
      </c>
      <c r="Q194" s="110"/>
      <c r="R194" s="50">
        <f>IF(H194=0,"",'Ark1'!X1592)</f>
        <v>7.1968141553699354</v>
      </c>
      <c r="S194" s="50">
        <f>IF(H194=0,"",'Ark1'!Y1592)</f>
        <v>1.9522608863169324</v>
      </c>
      <c r="T194" s="50">
        <f>IF(H194=0,"",'Ark1'!Z1592)</f>
        <v>-42.810278409036627</v>
      </c>
      <c r="U194" s="85"/>
      <c r="V194" s="14">
        <f t="shared" si="8"/>
        <v>14.571428571428571</v>
      </c>
      <c r="W194" s="11">
        <f>IF(H194=0,"",'Ark1'!T1592)</f>
        <v>2.4705882352941178</v>
      </c>
      <c r="X194" s="50">
        <f>IF(H194=0,"",'Ark1'!V1592)</f>
        <v>93.698085951607041</v>
      </c>
      <c r="Y194" s="37"/>
      <c r="AB194" s="50"/>
      <c r="AC194" s="4"/>
    </row>
    <row r="195" spans="1:46" s="1" customFormat="1" ht="15.6">
      <c r="A195" s="37"/>
      <c r="B195" s="2">
        <f>+'Ark1'!C1604</f>
        <v>2024</v>
      </c>
      <c r="C195" s="2">
        <f>+'Ark1'!J1604</f>
        <v>116</v>
      </c>
      <c r="D195" s="334" t="str">
        <f>VLOOKUP(C195,RNR!$A$1:$B$27,2)</f>
        <v>Sandeid</v>
      </c>
      <c r="E195" s="2">
        <f>+'Ark1'!D1604</f>
        <v>11</v>
      </c>
      <c r="F195" s="2" t="s">
        <v>505</v>
      </c>
      <c r="G195" s="3">
        <f>+'Ark1'!Q1604</f>
        <v>1</v>
      </c>
      <c r="H195" s="14">
        <f>+'Ark1'!R1604</f>
        <v>46</v>
      </c>
      <c r="I195" s="3">
        <f>IF(H195=0,"",'Ark1'!S1604)</f>
        <v>46</v>
      </c>
      <c r="J195" s="85"/>
      <c r="K195" s="50">
        <f>IF(G195=0,"",100*H195/Måned!$G20)</f>
        <v>1.5785861358956761</v>
      </c>
      <c r="L195" s="85"/>
      <c r="M195" s="50">
        <f>+IF(H195=0,"",'Ark1'!AA1604)</f>
        <v>1.5785861358956761</v>
      </c>
      <c r="N195" s="50">
        <f>+IF(I195=0,"",'Ark1'!AB1604)</f>
        <v>1.5570841011374397</v>
      </c>
      <c r="O195" s="94">
        <f>IF(H195=0,"",'Ark1'!U1604)</f>
        <v>59.739130434782609</v>
      </c>
      <c r="P195" s="50">
        <f>IF(H195=0,"",'Ark1'!W1604)</f>
        <v>82.276086956521738</v>
      </c>
      <c r="Q195" s="110"/>
      <c r="R195" s="50">
        <f>IF(H195=0,"",'Ark1'!X1604)</f>
        <v>9.1113924097589134</v>
      </c>
      <c r="S195" s="50">
        <f>IF(H195=0,"",'Ark1'!Y1604)</f>
        <v>2.641103051910922</v>
      </c>
      <c r="T195" s="50">
        <f>IF(H195=0,"",'Ark1'!Z1604)</f>
        <v>-71.320935196298393</v>
      </c>
      <c r="U195" s="85"/>
      <c r="V195" s="14">
        <f t="shared" si="8"/>
        <v>46</v>
      </c>
      <c r="W195" s="11">
        <f>IF(H195=0,"",'Ark1'!T1604)</f>
        <v>4.7391304347826084</v>
      </c>
      <c r="X195" s="50">
        <f>IF(H195=0,"",'Ark1'!V1604)</f>
        <v>89.139855857553343</v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+'Ark1'!C1616</f>
        <v>2024</v>
      </c>
      <c r="C196" s="2">
        <f>+'Ark1'!J1616</f>
        <v>117</v>
      </c>
      <c r="D196" s="334" t="str">
        <f>VLOOKUP(C196,RNR!$A$1:$B$27,2)</f>
        <v>Jæren</v>
      </c>
      <c r="E196" s="2">
        <f>+'Ark1'!D1616</f>
        <v>11</v>
      </c>
      <c r="F196" s="2" t="s">
        <v>505</v>
      </c>
      <c r="G196" s="3">
        <f>+'Ark1'!Q1616</f>
        <v>3</v>
      </c>
      <c r="H196" s="14">
        <f>+'Ark1'!R1616</f>
        <v>82</v>
      </c>
      <c r="I196" s="3">
        <f>IF(H196=0,"",'Ark1'!S1616)</f>
        <v>82</v>
      </c>
      <c r="J196" s="85"/>
      <c r="K196" s="50">
        <f>IF(G196=0,"",100*H196/Måned!$G20)</f>
        <v>2.8140013726835966</v>
      </c>
      <c r="L196" s="85"/>
      <c r="M196" s="50">
        <f>+IF(H196=0,"",'Ark1'!AA1616)</f>
        <v>2.8140013726835966</v>
      </c>
      <c r="N196" s="50">
        <f>+IF(I196=0,"",'Ark1'!AB1616)</f>
        <v>2.8873959993137568</v>
      </c>
      <c r="O196" s="94">
        <f>IF(H196=0,"",'Ark1'!U1616)</f>
        <v>61.463414634146325</v>
      </c>
      <c r="P196" s="50">
        <f>IF(H196=0,"",'Ark1'!W1616)</f>
        <v>85.587804878048772</v>
      </c>
      <c r="Q196" s="110"/>
      <c r="R196" s="50">
        <f>IF(H196=0,"",'Ark1'!X1616)</f>
        <v>7.2863284983810397</v>
      </c>
      <c r="S196" s="50">
        <f>IF(H196=0,"",'Ark1'!Y1616)</f>
        <v>1.6244708102777812</v>
      </c>
      <c r="T196" s="50">
        <f>IF(H196=0,"",'Ark1'!Z1616)</f>
        <v>-9.3898410613162095</v>
      </c>
      <c r="U196" s="85"/>
      <c r="V196" s="14">
        <f t="shared" si="8"/>
        <v>27.333333333333332</v>
      </c>
      <c r="W196" s="11">
        <f>IF(H196=0,"",'Ark1'!T1616)</f>
        <v>1.3658536585365857</v>
      </c>
      <c r="X196" s="50">
        <f>IF(H196=0,"",'Ark1'!V1616)</f>
        <v>92.72784927199217</v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+'Ark1'!C1628</f>
        <v>2024</v>
      </c>
      <c r="C197" s="2">
        <f>+'Ark1'!J1628</f>
        <v>121</v>
      </c>
      <c r="D197" s="334" t="str">
        <f>VLOOKUP(C197,RNR!$A$1:$B$27,2)</f>
        <v>Steinkjer</v>
      </c>
      <c r="E197" s="2">
        <f>+'Ark1'!D1628</f>
        <v>11</v>
      </c>
      <c r="F197" s="2" t="s">
        <v>505</v>
      </c>
      <c r="G197" s="3">
        <f>+'Ark1'!Q1628</f>
        <v>15</v>
      </c>
      <c r="H197" s="14">
        <f>+'Ark1'!R1628</f>
        <v>776</v>
      </c>
      <c r="I197" s="3">
        <f>IF(H197=0,"",'Ark1'!S1628)</f>
        <v>776</v>
      </c>
      <c r="J197" s="85"/>
      <c r="K197" s="50">
        <f>IF(G197=0,"",100*H197/Måned!$G20)</f>
        <v>26.630061770761838</v>
      </c>
      <c r="L197" s="85"/>
      <c r="M197" s="50">
        <f>+IF(H197=0,"",'Ark1'!AA1628)</f>
        <v>26.630061770761841</v>
      </c>
      <c r="N197" s="50">
        <f>+IF(I197=0,"",'Ark1'!AB1628)</f>
        <v>26.581388469587942</v>
      </c>
      <c r="O197" s="94">
        <f>IF(H197=0,"",'Ark1'!U1628)</f>
        <v>61.109536082474222</v>
      </c>
      <c r="P197" s="50">
        <f>IF(H197=0,"",'Ark1'!W1628)</f>
        <v>83.259793814432939</v>
      </c>
      <c r="Q197" s="110"/>
      <c r="R197" s="50">
        <f>IF(H197=0,"",'Ark1'!X1628)</f>
        <v>9.4777292921255114</v>
      </c>
      <c r="S197" s="50">
        <f>IF(H197=0,"",'Ark1'!Y1628)</f>
        <v>2.2691593863946959</v>
      </c>
      <c r="T197" s="50">
        <f>IF(H197=0,"",'Ark1'!Z1628)</f>
        <v>-30.436659999543551</v>
      </c>
      <c r="U197" s="85"/>
      <c r="V197" s="14">
        <f t="shared" si="8"/>
        <v>51.733333333333334</v>
      </c>
      <c r="W197" s="11">
        <f>IF(H197=0,"",'Ark1'!T1628)</f>
        <v>3.05541237113402</v>
      </c>
      <c r="X197" s="50">
        <f>IF(H197=0,"",'Ark1'!V1628)</f>
        <v>90.205627101227421</v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+'Ark1'!C1640</f>
        <v>2024</v>
      </c>
      <c r="C198" s="2">
        <f>+'Ark1'!J1640</f>
        <v>134</v>
      </c>
      <c r="D198" s="334" t="str">
        <f>VLOOKUP(C198,RNR!$A$1:$B$27,2)</f>
        <v>Førde</v>
      </c>
      <c r="E198" s="2">
        <f>+'Ark1'!D1640</f>
        <v>11</v>
      </c>
      <c r="F198" s="2" t="s">
        <v>505</v>
      </c>
      <c r="G198" s="3">
        <f>+'Ark1'!Q1640</f>
        <v>1</v>
      </c>
      <c r="H198" s="14">
        <f>+'Ark1'!R1640</f>
        <v>2</v>
      </c>
      <c r="I198" s="3">
        <f>IF(H198=0,"",'Ark1'!S1640)</f>
        <v>2</v>
      </c>
      <c r="J198" s="85"/>
      <c r="K198" s="50">
        <f>IF(G198=0,"",100*H198/Måned!$G20)</f>
        <v>6.8634179821551136E-2</v>
      </c>
      <c r="L198" s="85"/>
      <c r="M198" s="50">
        <f>+IF(H198=0,"",'Ark1'!AA1640)</f>
        <v>6.8634179821551122E-2</v>
      </c>
      <c r="N198" s="50">
        <f>+IF(I198=0,"",'Ark1'!AB1640)</f>
        <v>5.9943232894476416E-2</v>
      </c>
      <c r="O198" s="94">
        <f>IF(H198=0,"",'Ark1'!U1640)</f>
        <v>59.5</v>
      </c>
      <c r="P198" s="50">
        <f>IF(H198=0,"",'Ark1'!W1640)</f>
        <v>72.849999999999994</v>
      </c>
      <c r="Q198" s="110"/>
      <c r="R198" s="50">
        <f>IF(H198=0,"",'Ark1'!X1640)</f>
        <v>4.3500000000000671</v>
      </c>
      <c r="S198" s="50">
        <f>IF(H198=0,"",'Ark1'!Y1640)</f>
        <v>0.5</v>
      </c>
      <c r="T198" s="50">
        <f>IF(H198=0,"",'Ark1'!Z1640)</f>
        <v>-100.00000000000684</v>
      </c>
      <c r="U198" s="85"/>
      <c r="V198" s="14">
        <f t="shared" si="8"/>
        <v>2</v>
      </c>
      <c r="W198" s="11">
        <f>IF(H198=0,"",'Ark1'!T1640)</f>
        <v>7</v>
      </c>
      <c r="X198" s="50">
        <f>IF(H198=0,"",'Ark1'!V1640)</f>
        <v>78.927410617551487</v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+'Ark1'!C1652</f>
        <v>2024</v>
      </c>
      <c r="C199" s="2">
        <f>+'Ark1'!J1652</f>
        <v>141</v>
      </c>
      <c r="D199" s="334" t="str">
        <f>VLOOKUP(C199,RNR!$A$1:$B$27,2)</f>
        <v>Ølen</v>
      </c>
      <c r="E199" s="2">
        <f>+'Ark1'!D1652</f>
        <v>11</v>
      </c>
      <c r="F199" s="2" t="s">
        <v>505</v>
      </c>
      <c r="G199" s="3">
        <f>+'Ark1'!Q1652</f>
        <v>0</v>
      </c>
      <c r="H199" s="14">
        <f>+'Ark1'!R1652</f>
        <v>0</v>
      </c>
      <c r="I199" s="3" t="str">
        <f>IF(H199=0,"",'Ark1'!S1652)</f>
        <v/>
      </c>
      <c r="J199" s="85"/>
      <c r="K199" s="50" t="str">
        <f>IF(G199=0,"",100*H199/Måned!$G20)</f>
        <v/>
      </c>
      <c r="L199" s="85"/>
      <c r="M199" s="50" t="str">
        <f>+IF(H199=0,"",'Ark1'!AA1652)</f>
        <v/>
      </c>
      <c r="N199" s="50">
        <f>+IF(I199=0,"",'Ark1'!AB1652)</f>
        <v>0</v>
      </c>
      <c r="O199" s="94" t="str">
        <f>IF(H199=0,"",'Ark1'!U1652)</f>
        <v/>
      </c>
      <c r="P199" s="50" t="str">
        <f>IF(H199=0,"",'Ark1'!W1652)</f>
        <v/>
      </c>
      <c r="Q199" s="110"/>
      <c r="R199" s="50" t="str">
        <f>IF(H199=0,"",'Ark1'!X1652)</f>
        <v/>
      </c>
      <c r="S199" s="50" t="str">
        <f>IF(H199=0,"",'Ark1'!Y1652)</f>
        <v/>
      </c>
      <c r="T199" s="50" t="str">
        <f>IF(H199=0,"",'Ark1'!Z1652)</f>
        <v/>
      </c>
      <c r="U199" s="85"/>
      <c r="V199" s="14" t="str">
        <f t="shared" si="8"/>
        <v/>
      </c>
      <c r="W199" s="11" t="str">
        <f>IF(H199=0,"",'Ark1'!T1652)</f>
        <v/>
      </c>
      <c r="X199" s="50" t="str">
        <f>IF(H199=0,"",'Ark1'!V1652)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+'Ark1'!C1664</f>
        <v>2024</v>
      </c>
      <c r="C200" s="2">
        <f>+'Ark1'!J1664</f>
        <v>143</v>
      </c>
      <c r="D200" s="334" t="str">
        <f>VLOOKUP(C200,RNR!$A$1:$B$27,2)</f>
        <v>Nordfjord</v>
      </c>
      <c r="E200" s="2">
        <f>+'Ark1'!D1664</f>
        <v>11</v>
      </c>
      <c r="F200" s="2" t="s">
        <v>505</v>
      </c>
      <c r="G200" s="3">
        <f>+'Ark1'!Q1664</f>
        <v>0</v>
      </c>
      <c r="H200" s="14">
        <f>+'Ark1'!R1664</f>
        <v>0</v>
      </c>
      <c r="I200" s="3" t="str">
        <f>IF(H200=0,"",'Ark1'!S1664)</f>
        <v/>
      </c>
      <c r="J200" s="85"/>
      <c r="K200" s="50" t="str">
        <f>IF(G200=0,"",100*H200/Måned!$G20)</f>
        <v/>
      </c>
      <c r="L200" s="85"/>
      <c r="M200" s="50" t="str">
        <f>+IF(H200=0,"",'Ark1'!AA1664)</f>
        <v/>
      </c>
      <c r="N200" s="50">
        <f>+IF(I200=0,"",'Ark1'!AB1664)</f>
        <v>0</v>
      </c>
      <c r="O200" s="94" t="str">
        <f>IF(H200=0,"",'Ark1'!U1664)</f>
        <v/>
      </c>
      <c r="P200" s="50" t="str">
        <f>IF(H200=0,"",'Ark1'!W1664)</f>
        <v/>
      </c>
      <c r="Q200" s="110"/>
      <c r="R200" s="50" t="str">
        <f>IF(H200=0,"",'Ark1'!X1664)</f>
        <v/>
      </c>
      <c r="S200" s="50" t="str">
        <f>IF(H200=0,"",'Ark1'!Y1664)</f>
        <v/>
      </c>
      <c r="T200" s="50" t="str">
        <f>IF(H200=0,"",'Ark1'!Z1664)</f>
        <v/>
      </c>
      <c r="U200" s="85"/>
      <c r="V200" s="14" t="str">
        <f t="shared" si="8"/>
        <v/>
      </c>
      <c r="W200" s="11" t="str">
        <f>IF(H200=0,"",'Ark1'!T1664)</f>
        <v/>
      </c>
      <c r="X200" s="50" t="str">
        <f>IF(H200=0,"",'Ark1'!V1664)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+'Ark1'!C1676</f>
        <v>2024</v>
      </c>
      <c r="C201" s="2">
        <f>+'Ark1'!J1676</f>
        <v>147</v>
      </c>
      <c r="D201" s="334" t="str">
        <f>VLOOKUP(C201,RNR!$A$1:$B$27,2)</f>
        <v>Midt-Norge</v>
      </c>
      <c r="E201" s="2">
        <f>+'Ark1'!D1676</f>
        <v>11</v>
      </c>
      <c r="F201" s="2" t="s">
        <v>505</v>
      </c>
      <c r="G201" s="3">
        <f>+'Ark1'!Q1676</f>
        <v>1</v>
      </c>
      <c r="H201" s="14">
        <f>+'Ark1'!R1676</f>
        <v>1</v>
      </c>
      <c r="I201" s="3">
        <f>IF(H201=0,"",'Ark1'!S1676)</f>
        <v>1</v>
      </c>
      <c r="J201" s="85"/>
      <c r="K201" s="50">
        <f>IF(G201=0,"",100*H201/Måned!$G20)</f>
        <v>3.4317089910775568E-2</v>
      </c>
      <c r="L201" s="85"/>
      <c r="M201" s="50">
        <f>+IF(H201=0,"",'Ark1'!AA1676)</f>
        <v>3.4317089910775561E-2</v>
      </c>
      <c r="N201" s="50">
        <f>+IF(I201=0,"",'Ark1'!AB1676)</f>
        <v>2.6454014242380475E-2</v>
      </c>
      <c r="O201" s="94">
        <f>IF(H201=0,"",'Ark1'!U1676)</f>
        <v>59</v>
      </c>
      <c r="P201" s="50">
        <f>IF(H201=0,"",'Ark1'!W1676)</f>
        <v>64.3</v>
      </c>
      <c r="Q201" s="110"/>
      <c r="R201" s="50">
        <f>IF(H201=0,"",'Ark1'!X1676)</f>
        <v>0</v>
      </c>
      <c r="S201" s="50">
        <f>IF(H201=0,"",'Ark1'!Y1676)</f>
        <v>0</v>
      </c>
      <c r="T201" s="50">
        <f>IF(H201=0,"",'Ark1'!Z1676)</f>
        <v>0</v>
      </c>
      <c r="U201" s="85"/>
      <c r="V201" s="14">
        <f t="shared" si="8"/>
        <v>1</v>
      </c>
      <c r="W201" s="11">
        <f>IF(H201=0,"",'Ark1'!T1676)</f>
        <v>14</v>
      </c>
      <c r="X201" s="50">
        <f>IF(H201=0,"",'Ark1'!V1676)</f>
        <v>69.664138678223154</v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+'Ark1'!C1688</f>
        <v>2024</v>
      </c>
      <c r="C202" s="2">
        <f>+'Ark1'!J1688</f>
        <v>155</v>
      </c>
      <c r="D202" s="334" t="str">
        <f>VLOOKUP(C202,RNR!$A$1:$B$27,2)</f>
        <v>Målselv</v>
      </c>
      <c r="E202" s="2">
        <f>+'Ark1'!D1688</f>
        <v>11</v>
      </c>
      <c r="F202" s="2" t="s">
        <v>505</v>
      </c>
      <c r="G202" s="3">
        <f>+'Ark1'!Q1688</f>
        <v>0</v>
      </c>
      <c r="H202" s="14">
        <f>+'Ark1'!R1688</f>
        <v>0</v>
      </c>
      <c r="I202" s="3" t="str">
        <f>IF(H202=0,"",'Ark1'!S1688)</f>
        <v/>
      </c>
      <c r="J202" s="85"/>
      <c r="K202" s="50" t="str">
        <f>IF(G202=0,"",100*H202/Måned!$G20)</f>
        <v/>
      </c>
      <c r="L202" s="85"/>
      <c r="M202" s="50" t="str">
        <f>+IF(H202=0,"",'Ark1'!AA1688)</f>
        <v/>
      </c>
      <c r="N202" s="50">
        <f>+IF(I202=0,"",'Ark1'!AB1688)</f>
        <v>0</v>
      </c>
      <c r="O202" s="94" t="str">
        <f>IF(H202=0,"",'Ark1'!U1688)</f>
        <v/>
      </c>
      <c r="P202" s="50" t="str">
        <f>IF(H202=0,"",'Ark1'!W1688)</f>
        <v/>
      </c>
      <c r="Q202" s="110"/>
      <c r="R202" s="50" t="str">
        <f>IF(H202=0,"",'Ark1'!X1688)</f>
        <v/>
      </c>
      <c r="S202" s="50" t="str">
        <f>IF(H202=0,"",'Ark1'!Y1688)</f>
        <v/>
      </c>
      <c r="T202" s="50" t="str">
        <f>IF(H202=0,"",'Ark1'!Z1688)</f>
        <v/>
      </c>
      <c r="U202" s="85"/>
      <c r="V202" s="14" t="str">
        <f t="shared" si="8"/>
        <v/>
      </c>
      <c r="W202" s="11" t="str">
        <f>IF(H202=0,"",'Ark1'!T1688)</f>
        <v/>
      </c>
      <c r="X202" s="50" t="str">
        <f>IF(H202=0,"",'Ark1'!V1688)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+'Ark1'!C1700</f>
        <v>2024</v>
      </c>
      <c r="C203" s="2">
        <f>+'Ark1'!J1700</f>
        <v>160</v>
      </c>
      <c r="D203" s="334" t="str">
        <f>VLOOKUP(C203,RNR!$A$1:$B$27,2)</f>
        <v>Oslo</v>
      </c>
      <c r="E203" s="2">
        <f>+'Ark1'!D1700</f>
        <v>11</v>
      </c>
      <c r="F203" s="2" t="s">
        <v>505</v>
      </c>
      <c r="G203" s="3">
        <f>+'Ark1'!Q1700</f>
        <v>5</v>
      </c>
      <c r="H203" s="14">
        <f>+'Ark1'!R1700</f>
        <v>255</v>
      </c>
      <c r="I203" s="3">
        <f>IF(H203=0,"",'Ark1'!S1700)</f>
        <v>255</v>
      </c>
      <c r="J203" s="85"/>
      <c r="K203" s="50">
        <f>IF(G203=0,"",100*H203/Måned!$G20)</f>
        <v>8.75085792724777</v>
      </c>
      <c r="L203" s="85"/>
      <c r="M203" s="50">
        <f>+IF(H203=0,"",'Ark1'!AA1700)</f>
        <v>8.7508579272477736</v>
      </c>
      <c r="N203" s="50">
        <f>+IF(I203=0,"",'Ark1'!AB1700)</f>
        <v>8.3651460339755062</v>
      </c>
      <c r="O203" s="94">
        <f>IF(H203=0,"",'Ark1'!U1700)</f>
        <v>61.435294117647054</v>
      </c>
      <c r="P203" s="50">
        <f>IF(H203=0,"",'Ark1'!W1700)</f>
        <v>79.735686274509774</v>
      </c>
      <c r="Q203" s="110"/>
      <c r="R203" s="50">
        <f>IF(H203=0,"",'Ark1'!X1700)</f>
        <v>6.9226384109122572</v>
      </c>
      <c r="S203" s="50">
        <f>IF(H203=0,"",'Ark1'!Y1700)</f>
        <v>1.8221753353369503</v>
      </c>
      <c r="T203" s="50">
        <f>IF(H203=0,"",'Ark1'!Z1700)</f>
        <v>-26.653964910193498</v>
      </c>
      <c r="U203" s="85"/>
      <c r="V203" s="14">
        <f t="shared" si="8"/>
        <v>51</v>
      </c>
      <c r="W203" s="11">
        <f>IF(H203=0,"",'Ark1'!T1700)</f>
        <v>1.952941176470588</v>
      </c>
      <c r="X203" s="50">
        <f>IF(H203=0,"",'Ark1'!V1700)</f>
        <v>86.38752575786549</v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+'Ark1'!C1712</f>
        <v>2024</v>
      </c>
      <c r="C204" s="2">
        <f>+'Ark1'!J1712</f>
        <v>171</v>
      </c>
      <c r="D204" s="334" t="str">
        <f>VLOOKUP(C204,RNR!$A$1:$B$27,2)</f>
        <v>Prima</v>
      </c>
      <c r="E204" s="2">
        <f>+'Ark1'!D1712</f>
        <v>11</v>
      </c>
      <c r="F204" s="2" t="s">
        <v>505</v>
      </c>
      <c r="G204" s="3">
        <f>+'Ark1'!Q1712</f>
        <v>2</v>
      </c>
      <c r="H204" s="14">
        <f>+'Ark1'!R1712</f>
        <v>9</v>
      </c>
      <c r="I204" s="3">
        <f>IF(H204=0,"",'Ark1'!S1712)</f>
        <v>9</v>
      </c>
      <c r="J204" s="85"/>
      <c r="K204" s="50">
        <f>IF(G204=0,"",100*H204/Måned!$G20)</f>
        <v>0.30885380919698008</v>
      </c>
      <c r="L204" s="85"/>
      <c r="M204" s="50">
        <f>+IF(H204=0,"",'Ark1'!AA1712)</f>
        <v>0.30885380919698002</v>
      </c>
      <c r="N204" s="50">
        <f>+IF(I204=0,"",'Ark1'!AB1712)</f>
        <v>0.31777730327861065</v>
      </c>
      <c r="O204" s="94">
        <f>IF(H204=0,"",'Ark1'!U1712)</f>
        <v>60.222222222222221</v>
      </c>
      <c r="P204" s="50">
        <f>IF(H204=0,"",'Ark1'!W1712)</f>
        <v>85.822222222222223</v>
      </c>
      <c r="Q204" s="110"/>
      <c r="R204" s="50">
        <f>IF(H204=0,"",'Ark1'!X1712)</f>
        <v>10.038788968327799</v>
      </c>
      <c r="S204" s="50">
        <f>IF(H204=0,"",'Ark1'!Y1712)</f>
        <v>2.2986845406196688</v>
      </c>
      <c r="T204" s="50">
        <f>IF(H204=0,"",'Ark1'!Z1712)</f>
        <v>-55.682864015057113</v>
      </c>
      <c r="U204" s="85"/>
      <c r="V204" s="14">
        <f t="shared" si="8"/>
        <v>4.5</v>
      </c>
      <c r="W204" s="11">
        <f>IF(H204=0,"",'Ark1'!T1712)</f>
        <v>6.2222222222222223</v>
      </c>
      <c r="X204" s="50">
        <f>IF(H204=0,"",'Ark1'!V1712)</f>
        <v>92.981822559287323</v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 ht="15.6">
      <c r="A205" s="37"/>
      <c r="B205" s="2">
        <f>+'Ark1'!C1736</f>
        <v>2024</v>
      </c>
      <c r="C205" s="2">
        <f>+'Ark1'!J1736</f>
        <v>181</v>
      </c>
      <c r="D205" s="334" t="str">
        <f>VLOOKUP(C205,RNR!$A$1:$B$27,2)</f>
        <v>Horns</v>
      </c>
      <c r="E205" s="2">
        <f>+'Ark1'!D1736</f>
        <v>11</v>
      </c>
      <c r="F205" s="2" t="s">
        <v>505</v>
      </c>
      <c r="G205" s="3">
        <f>+'Ark1'!Q1736</f>
        <v>0</v>
      </c>
      <c r="H205" s="14">
        <f>+'Ark1'!R1736</f>
        <v>0</v>
      </c>
      <c r="I205" s="3" t="str">
        <f>IF(H205=0,"",'Ark1'!S1736)</f>
        <v/>
      </c>
      <c r="J205" s="85"/>
      <c r="K205" s="50" t="str">
        <f>IF(G205=0,"",100*H205/Måned!$G20)</f>
        <v/>
      </c>
      <c r="L205" s="85"/>
      <c r="M205" s="50" t="str">
        <f>+IF(H205=0,"",'Ark1'!AA1736)</f>
        <v/>
      </c>
      <c r="N205" s="50">
        <f>+IF(I205=0,"",'Ark1'!AB1736)</f>
        <v>0</v>
      </c>
      <c r="O205" s="94" t="str">
        <f>IF(H205=0,"",'Ark1'!U1736)</f>
        <v/>
      </c>
      <c r="P205" s="50" t="str">
        <f>IF(H205=0,"",'Ark1'!W1736)</f>
        <v/>
      </c>
      <c r="Q205" s="110"/>
      <c r="R205" s="50" t="str">
        <f>IF(H205=0,"",'Ark1'!X1736)</f>
        <v/>
      </c>
      <c r="S205" s="50" t="str">
        <f>IF(H205=0,"",'Ark1'!Y1736)</f>
        <v/>
      </c>
      <c r="T205" s="50" t="str">
        <f>IF(H205=0,"",'Ark1'!Z1736)</f>
        <v/>
      </c>
      <c r="U205" s="85"/>
      <c r="V205" s="14" t="str">
        <f t="shared" si="8"/>
        <v/>
      </c>
      <c r="W205" s="11" t="str">
        <f>IF(H205=0,"",'Ark1'!T1736)</f>
        <v/>
      </c>
      <c r="X205" s="50" t="str">
        <f>IF(H205=0,"",'Ark1'!V1736)</f>
        <v/>
      </c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+'Ark1'!C1748</f>
        <v>2024</v>
      </c>
      <c r="C206" s="2">
        <f>+'Ark1'!J1748</f>
        <v>470</v>
      </c>
      <c r="D206" s="334" t="str">
        <f>VLOOKUP(C206,RNR!$A$1:$B$27,2)</f>
        <v>Jens Eide</v>
      </c>
      <c r="E206" s="2">
        <f>+'Ark1'!D1748</f>
        <v>11</v>
      </c>
      <c r="F206" s="2" t="s">
        <v>505</v>
      </c>
      <c r="G206" s="3">
        <f>+'Ark1'!Q1748</f>
        <v>0</v>
      </c>
      <c r="H206" s="14">
        <f>+'Ark1'!R1748</f>
        <v>0</v>
      </c>
      <c r="I206" s="3" t="str">
        <f>IF(H206=0,"",'Ark1'!S1748)</f>
        <v/>
      </c>
      <c r="J206" s="85"/>
      <c r="K206" s="50" t="str">
        <f>IF(G206=0,"",100*H206/Måned!$G20)</f>
        <v/>
      </c>
      <c r="L206" s="85"/>
      <c r="M206" s="50" t="str">
        <f>+IF(H206=0,"",'Ark1'!AA1748)</f>
        <v/>
      </c>
      <c r="N206" s="50">
        <f>+IF(I206=0,"",'Ark1'!AB1748)</f>
        <v>0</v>
      </c>
      <c r="O206" s="94" t="str">
        <f>IF(H206=0,"",'Ark1'!U1748)</f>
        <v/>
      </c>
      <c r="P206" s="50" t="str">
        <f>IF(H206=0,"",'Ark1'!W1748)</f>
        <v/>
      </c>
      <c r="Q206" s="110"/>
      <c r="R206" s="50" t="str">
        <f>IF(H206=0,"",'Ark1'!X1748)</f>
        <v/>
      </c>
      <c r="S206" s="50" t="str">
        <f>IF(H206=0,"",'Ark1'!Y1748)</f>
        <v/>
      </c>
      <c r="T206" s="50" t="str">
        <f>IF(H206=0,"",'Ark1'!Z1748)</f>
        <v/>
      </c>
      <c r="U206" s="85"/>
      <c r="V206" s="14" t="str">
        <f t="shared" si="8"/>
        <v/>
      </c>
      <c r="W206" s="11" t="str">
        <f>IF(H206=0,"",'Ark1'!T1748)</f>
        <v/>
      </c>
      <c r="X206" s="50" t="str">
        <f>IF(H206=0,"",'Ark1'!V1748)</f>
        <v/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+'Ark1'!C1760</f>
        <v>2024</v>
      </c>
      <c r="C207" s="2">
        <f>+'Ark1'!J1760</f>
        <v>643</v>
      </c>
      <c r="D207" s="334" t="str">
        <f>VLOOKUP(C207,RNR!$A$1:$B$27,2)</f>
        <v>Bjerka</v>
      </c>
      <c r="E207" s="2">
        <f>+'Ark1'!D1760</f>
        <v>11</v>
      </c>
      <c r="F207" s="2" t="s">
        <v>505</v>
      </c>
      <c r="G207" s="3">
        <f>+'Ark1'!Q1760</f>
        <v>3</v>
      </c>
      <c r="H207" s="14">
        <f>+'Ark1'!R1760</f>
        <v>149</v>
      </c>
      <c r="I207" s="3">
        <f>IF(H207=0,"",'Ark1'!S1760)</f>
        <v>149</v>
      </c>
      <c r="J207" s="85"/>
      <c r="K207" s="50">
        <f>IF(G207=0,"",100*H207/Måned!$G20)</f>
        <v>5.1132463967055592</v>
      </c>
      <c r="L207" s="85"/>
      <c r="M207" s="50">
        <f>+IF(H207=0,"",'Ark1'!AA1760)</f>
        <v>5.1132463967055592</v>
      </c>
      <c r="N207" s="50">
        <f>+IF(I207=0,"",'Ark1'!AB1760)</f>
        <v>5.2750867778064361</v>
      </c>
      <c r="O207" s="94">
        <f>IF(H207=0,"",'Ark1'!U1760)</f>
        <v>59.174496644295296</v>
      </c>
      <c r="P207" s="50">
        <f>IF(H207=0,"",'Ark1'!W1760)</f>
        <v>86.052348993288575</v>
      </c>
      <c r="Q207" s="110"/>
      <c r="R207" s="50">
        <f>IF(H207=0,"",'Ark1'!X1760)</f>
        <v>5.4260196381057915</v>
      </c>
      <c r="S207" s="50">
        <f>IF(H207=0,"",'Ark1'!Y1760)</f>
        <v>2.2872026336930995</v>
      </c>
      <c r="T207" s="50">
        <f>IF(H207=0,"",'Ark1'!Z1760)</f>
        <v>-26.84806126730674</v>
      </c>
      <c r="U207" s="85"/>
      <c r="V207" s="14">
        <f t="shared" si="8"/>
        <v>49.666666666666664</v>
      </c>
      <c r="W207" s="11">
        <f>IF(H207=0,"",'Ark1'!T1760)</f>
        <v>6.926174496644296</v>
      </c>
      <c r="X207" s="50">
        <f>IF(H207=0,"",'Ark1'!V1760)</f>
        <v>93.231147338340875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78"/>
      <c r="AB208" s="50"/>
      <c r="AC208" s="4"/>
      <c r="AL208" s="11"/>
      <c r="AM208" s="11"/>
    </row>
    <row r="209" spans="1:46" s="1" customFormat="1" ht="15.6">
      <c r="A209" s="37"/>
      <c r="B209" s="2">
        <f>+'Ark1'!C1557</f>
        <v>2024</v>
      </c>
      <c r="C209" s="2">
        <f>+'Ark1'!J1557</f>
        <v>103</v>
      </c>
      <c r="D209" s="334" t="str">
        <f>VLOOKUP(C209,RNR!$A$1:$B$27,2)</f>
        <v>Rudshøgda</v>
      </c>
      <c r="E209" s="2">
        <f>+'Ark1'!D1557</f>
        <v>12</v>
      </c>
      <c r="F209" s="2" t="s">
        <v>506</v>
      </c>
      <c r="G209" s="3">
        <f>+'Ark1'!Q1557</f>
        <v>0</v>
      </c>
      <c r="H209" s="14">
        <f>+'Ark1'!R1557</f>
        <v>0</v>
      </c>
      <c r="I209" s="3" t="str">
        <f>IF(H209=0,"",'Ark1'!S1557)</f>
        <v/>
      </c>
      <c r="J209" s="85"/>
      <c r="K209" s="50" t="str">
        <f>IF(G209=0,"",100*H209/Måned!$G21)</f>
        <v/>
      </c>
      <c r="L209" s="85"/>
      <c r="M209" s="50" t="str">
        <f>+IF(H209=0,"",'Ark1'!AA1557)</f>
        <v/>
      </c>
      <c r="N209" s="50">
        <f>+IF(I209=0,"",'Ark1'!AB1557)</f>
        <v>0</v>
      </c>
      <c r="O209" s="94" t="str">
        <f>IF(H209=0,"",'Ark1'!U1557)</f>
        <v/>
      </c>
      <c r="P209" s="50" t="str">
        <f>IF(H209=0,"",'Ark1'!W1557)</f>
        <v/>
      </c>
      <c r="Q209" s="110"/>
      <c r="R209" s="50" t="str">
        <f>IF(H209=0,"",'Ark1'!X1557)</f>
        <v/>
      </c>
      <c r="S209" s="50" t="str">
        <f>IF(H209=0,"",'Ark1'!Y1557)</f>
        <v/>
      </c>
      <c r="T209" s="50" t="str">
        <f>IF(H209=0,"",'Ark1'!Z1557)</f>
        <v/>
      </c>
      <c r="U209" s="85"/>
      <c r="V209" s="14" t="str">
        <f t="shared" si="8"/>
        <v/>
      </c>
      <c r="W209" s="11" t="str">
        <f>IF(H209=0,"",'Ark1'!T1557)</f>
        <v/>
      </c>
      <c r="X209" s="50" t="str">
        <f>IF(H209=0,"",'Ark1'!V1557)</f>
        <v/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+'Ark1'!C1569</f>
        <v>2024</v>
      </c>
      <c r="C210" s="2">
        <f>+'Ark1'!J1569</f>
        <v>106</v>
      </c>
      <c r="D210" s="334" t="str">
        <f>VLOOKUP(C210,RNR!$A$1:$B$27,2)</f>
        <v>Furuseth</v>
      </c>
      <c r="E210" s="2">
        <f>+'Ark1'!D1569</f>
        <v>12</v>
      </c>
      <c r="F210" s="2" t="s">
        <v>506</v>
      </c>
      <c r="G210" s="3">
        <f>+'Ark1'!Q1569</f>
        <v>2</v>
      </c>
      <c r="H210" s="14">
        <f>+'Ark1'!R1569</f>
        <v>9</v>
      </c>
      <c r="I210" s="3">
        <f>IF(H210=0,"",'Ark1'!S1569)</f>
        <v>9</v>
      </c>
      <c r="J210" s="85"/>
      <c r="K210" s="50">
        <f>IF(G210=0,"",100*H210/Måned!$G21)</f>
        <v>0.3869303525365434</v>
      </c>
      <c r="L210" s="85"/>
      <c r="M210" s="50">
        <f>+IF(H210=0,"",'Ark1'!AA1569)</f>
        <v>0.38693035253654345</v>
      </c>
      <c r="N210" s="50">
        <f>+IF(I210=0,"",'Ark1'!AB1569)</f>
        <v>0.39451954410838175</v>
      </c>
      <c r="O210" s="94">
        <f>IF(H210=0,"",'Ark1'!U1569)</f>
        <v>59.777777777777779</v>
      </c>
      <c r="P210" s="50">
        <f>IF(H210=0,"",'Ark1'!W1569)</f>
        <v>82.311111111111103</v>
      </c>
      <c r="Q210" s="110"/>
      <c r="R210" s="50">
        <f>IF(H210=0,"",'Ark1'!X1569)</f>
        <v>6.7558113986644797</v>
      </c>
      <c r="S210" s="50">
        <f>IF(H210=0,"",'Ark1'!Y1569)</f>
        <v>2.2498285257018225</v>
      </c>
      <c r="T210" s="50">
        <f>IF(H210=0,"",'Ark1'!Z1569)</f>
        <v>-24.034384818365005</v>
      </c>
      <c r="U210" s="85"/>
      <c r="V210" s="14">
        <f t="shared" si="8"/>
        <v>4.5</v>
      </c>
      <c r="W210" s="11">
        <f>IF(H210=0,"",'Ark1'!T1569)</f>
        <v>4.6666666666666679</v>
      </c>
      <c r="X210" s="50">
        <f>IF(H210=0,"",'Ark1'!V1569)</f>
        <v>89.177801853858142</v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+'Ark1'!C1581</f>
        <v>2024</v>
      </c>
      <c r="C211" s="2">
        <f>+'Ark1'!J1581</f>
        <v>109</v>
      </c>
      <c r="D211" s="334" t="str">
        <f>VLOOKUP(C211,RNR!$A$1:$B$27,2)</f>
        <v>Tønsberg</v>
      </c>
      <c r="E211" s="2">
        <f>+'Ark1'!D1581</f>
        <v>12</v>
      </c>
      <c r="F211" s="2" t="s">
        <v>506</v>
      </c>
      <c r="G211" s="3">
        <f>+'Ark1'!Q1581</f>
        <v>21</v>
      </c>
      <c r="H211" s="14">
        <f>+'Ark1'!R1581</f>
        <v>1123</v>
      </c>
      <c r="I211" s="3">
        <f>IF(H211=0,"",'Ark1'!S1581)</f>
        <v>1123</v>
      </c>
      <c r="J211" s="85"/>
      <c r="K211" s="50">
        <f>IF(G211=0,"",100*H211/Måned!$G21)</f>
        <v>48.280309544282026</v>
      </c>
      <c r="L211" s="85"/>
      <c r="M211" s="50">
        <f>+IF(H211=0,"",'Ark1'!AA1581)</f>
        <v>48.280309544282034</v>
      </c>
      <c r="N211" s="50">
        <f>+IF(I211=0,"",'Ark1'!AB1581)</f>
        <v>45.321764026400032</v>
      </c>
      <c r="O211" s="94">
        <f>IF(H211=0,"",'Ark1'!U1581)</f>
        <v>61.482635796972403</v>
      </c>
      <c r="P211" s="50">
        <f>IF(H211=0,"",'Ark1'!W1581)</f>
        <v>75.780854853072228</v>
      </c>
      <c r="Q211" s="110"/>
      <c r="R211" s="50">
        <f>IF(H211=0,"",'Ark1'!X1581)</f>
        <v>8.7581402602747929</v>
      </c>
      <c r="S211" s="50">
        <f>IF(H211=0,"",'Ark1'!Y1581)</f>
        <v>2.133649209101327</v>
      </c>
      <c r="T211" s="50">
        <f>IF(H211=0,"",'Ark1'!Z1581)</f>
        <v>-14.926291327605041</v>
      </c>
      <c r="U211" s="85"/>
      <c r="V211" s="14">
        <f t="shared" si="8"/>
        <v>53.476190476190474</v>
      </c>
      <c r="W211" s="11">
        <f>IF(H211=0,"",'Ark1'!T1581)</f>
        <v>1.9634906500445235</v>
      </c>
      <c r="X211" s="50">
        <f>IF(H211=0,"",'Ark1'!V1581)</f>
        <v>82.102767988160494</v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+'Ark1'!C1593</f>
        <v>2024</v>
      </c>
      <c r="C212" s="2">
        <f>+'Ark1'!J1593</f>
        <v>111</v>
      </c>
      <c r="D212" s="334" t="str">
        <f>VLOOKUP(C212,RNR!$A$1:$B$27,2)</f>
        <v>Forus</v>
      </c>
      <c r="E212" s="2">
        <f>+'Ark1'!D1593</f>
        <v>12</v>
      </c>
      <c r="F212" s="2" t="s">
        <v>506</v>
      </c>
      <c r="G212" s="3">
        <f>+'Ark1'!Q1593</f>
        <v>7</v>
      </c>
      <c r="H212" s="14">
        <f>+'Ark1'!R1593</f>
        <v>28</v>
      </c>
      <c r="I212" s="3">
        <f>IF(H212=0,"",'Ark1'!S1593)</f>
        <v>28</v>
      </c>
      <c r="J212" s="85"/>
      <c r="K212" s="50">
        <f>IF(G212=0,"",100*H212/Måned!$G21)</f>
        <v>1.2037833190025795</v>
      </c>
      <c r="L212" s="85"/>
      <c r="M212" s="50">
        <f>+IF(H212=0,"",'Ark1'!AA1593)</f>
        <v>1.2037833190025797</v>
      </c>
      <c r="N212" s="50">
        <f>+IF(I212=0,"",'Ark1'!AB1593)</f>
        <v>1.2715373427553625</v>
      </c>
      <c r="O212" s="94">
        <f>IF(H212=0,"",'Ark1'!U1593)</f>
        <v>59.821428571428562</v>
      </c>
      <c r="P212" s="50">
        <f>IF(H212=0,"",'Ark1'!W1593)</f>
        <v>85.271428571428615</v>
      </c>
      <c r="Q212" s="110"/>
      <c r="R212" s="50">
        <f>IF(H212=0,"",'Ark1'!X1593)</f>
        <v>13.720262834395673</v>
      </c>
      <c r="S212" s="50">
        <f>IF(H212=0,"",'Ark1'!Y1593)</f>
        <v>2.2369234521129329</v>
      </c>
      <c r="T212" s="50">
        <f>IF(H212=0,"",'Ark1'!Z1593)</f>
        <v>-21.998278063778265</v>
      </c>
      <c r="U212" s="85"/>
      <c r="V212" s="14">
        <f t="shared" si="8"/>
        <v>4</v>
      </c>
      <c r="W212" s="11">
        <f>IF(H212=0,"",'Ark1'!T1593)</f>
        <v>6.8928571428571441</v>
      </c>
      <c r="X212" s="50">
        <f>IF(H212=0,"",'Ark1'!V1593)</f>
        <v>92.385079709023358</v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+'Ark1'!C1605</f>
        <v>2024</v>
      </c>
      <c r="C213" s="2">
        <f>+'Ark1'!J1605</f>
        <v>116</v>
      </c>
      <c r="D213" s="334" t="str">
        <f>VLOOKUP(C213,RNR!$A$1:$B$27,2)</f>
        <v>Sandeid</v>
      </c>
      <c r="E213" s="2">
        <f>+'Ark1'!D1605</f>
        <v>12</v>
      </c>
      <c r="F213" s="2" t="s">
        <v>506</v>
      </c>
      <c r="G213" s="3">
        <f>+'Ark1'!Q1605</f>
        <v>6</v>
      </c>
      <c r="H213" s="14">
        <f>+'Ark1'!R1605</f>
        <v>360</v>
      </c>
      <c r="I213" s="3">
        <f>IF(H213=0,"",'Ark1'!S1605)</f>
        <v>360</v>
      </c>
      <c r="J213" s="85"/>
      <c r="K213" s="50">
        <f>IF(G213=0,"",100*H213/Måned!$G21)</f>
        <v>15.477214101461737</v>
      </c>
      <c r="L213" s="85"/>
      <c r="M213" s="50">
        <f>+IF(H213=0,"",'Ark1'!AA1605)</f>
        <v>15.477214101461739</v>
      </c>
      <c r="N213" s="50">
        <f>+IF(I213=0,"",'Ark1'!AB1605)</f>
        <v>16.088227947939174</v>
      </c>
      <c r="O213" s="94">
        <f>IF(H213=0,"",'Ark1'!U1605)</f>
        <v>59.747222222222227</v>
      </c>
      <c r="P213" s="50">
        <f>IF(H213=0,"",'Ark1'!W1605)</f>
        <v>83.914722222222224</v>
      </c>
      <c r="Q213" s="110"/>
      <c r="R213" s="50">
        <f>IF(H213=0,"",'Ark1'!X1605)</f>
        <v>8.8621185033424297</v>
      </c>
      <c r="S213" s="50">
        <f>IF(H213=0,"",'Ark1'!Y1605)</f>
        <v>2.0179728705246021</v>
      </c>
      <c r="T213" s="50">
        <f>IF(H213=0,"",'Ark1'!Z1605)</f>
        <v>-39.927527277482731</v>
      </c>
      <c r="U213" s="85"/>
      <c r="V213" s="14">
        <f t="shared" si="8"/>
        <v>60</v>
      </c>
      <c r="W213" s="11">
        <f>IF(H213=0,"",'Ark1'!T1605)</f>
        <v>5.8555555555555561</v>
      </c>
      <c r="X213" s="50">
        <f>IF(H213=0,"",'Ark1'!V1605)</f>
        <v>90.915192006741307</v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+'Ark1'!C1617</f>
        <v>2024</v>
      </c>
      <c r="C214" s="2">
        <f>+'Ark1'!J1617</f>
        <v>117</v>
      </c>
      <c r="D214" s="334" t="str">
        <f>VLOOKUP(C214,RNR!$A$1:$B$27,2)</f>
        <v>Jæren</v>
      </c>
      <c r="E214" s="2">
        <f>+'Ark1'!D1617</f>
        <v>12</v>
      </c>
      <c r="F214" s="2" t="s">
        <v>506</v>
      </c>
      <c r="G214" s="3">
        <f>+'Ark1'!Q1617</f>
        <v>3</v>
      </c>
      <c r="H214" s="14">
        <f>+'Ark1'!R1617</f>
        <v>112</v>
      </c>
      <c r="I214" s="3">
        <f>IF(H214=0,"",'Ark1'!S1617)</f>
        <v>112</v>
      </c>
      <c r="J214" s="85"/>
      <c r="K214" s="50">
        <f>IF(G214=0,"",100*H214/Måned!$G21)</f>
        <v>4.815133276010318</v>
      </c>
      <c r="L214" s="85"/>
      <c r="M214" s="50">
        <f>+IF(H214=0,"",'Ark1'!AA1617)</f>
        <v>4.8151332760103189</v>
      </c>
      <c r="N214" s="50">
        <f>+IF(I214=0,"",'Ark1'!AB1617)</f>
        <v>5.6590761063775501</v>
      </c>
      <c r="O214" s="94">
        <f>IF(H214=0,"",'Ark1'!U1617)</f>
        <v>60.169642857142847</v>
      </c>
      <c r="P214" s="50">
        <f>IF(H214=0,"",'Ark1'!W1617)</f>
        <v>94.876785714285759</v>
      </c>
      <c r="Q214" s="110"/>
      <c r="R214" s="50">
        <f>IF(H214=0,"",'Ark1'!X1617)</f>
        <v>13.656565546487469</v>
      </c>
      <c r="S214" s="50">
        <f>IF(H214=0,"",'Ark1'!Y1617)</f>
        <v>2.6250455535406543</v>
      </c>
      <c r="T214" s="50">
        <f>IF(H214=0,"",'Ark1'!Z1617)</f>
        <v>-28.608476598356003</v>
      </c>
      <c r="U214" s="85"/>
      <c r="V214" s="14">
        <f t="shared" si="8"/>
        <v>37.333333333333336</v>
      </c>
      <c r="W214" s="11">
        <f>IF(H214=0,"",'Ark1'!T1617)</f>
        <v>5.0982142857142847</v>
      </c>
      <c r="X214" s="50">
        <f>IF(H214=0,"",'Ark1'!V1617)</f>
        <v>102.79175050301812</v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+'Ark1'!C1629</f>
        <v>2024</v>
      </c>
      <c r="C215" s="2">
        <f>+'Ark1'!J1629</f>
        <v>121</v>
      </c>
      <c r="D215" s="334" t="str">
        <f>VLOOKUP(C215,RNR!$A$1:$B$27,2)</f>
        <v>Steinkjer</v>
      </c>
      <c r="E215" s="2">
        <f>+'Ark1'!D1629</f>
        <v>12</v>
      </c>
      <c r="F215" s="2" t="s">
        <v>506</v>
      </c>
      <c r="G215" s="3">
        <f>+'Ark1'!Q1629</f>
        <v>12</v>
      </c>
      <c r="H215" s="14">
        <f>+'Ark1'!R1629</f>
        <v>420</v>
      </c>
      <c r="I215" s="3">
        <f>IF(H215=0,"",'Ark1'!S1629)</f>
        <v>420</v>
      </c>
      <c r="J215" s="85"/>
      <c r="K215" s="50">
        <f>IF(G215=0,"",100*H215/Måned!$G21)</f>
        <v>18.056749785038694</v>
      </c>
      <c r="L215" s="85"/>
      <c r="M215" s="50">
        <f>+IF(H215=0,"",'Ark1'!AA1629)</f>
        <v>18.056749785038697</v>
      </c>
      <c r="N215" s="50">
        <f>+IF(I215=0,"",'Ark1'!AB1629)</f>
        <v>18.748252541503625</v>
      </c>
      <c r="O215" s="94">
        <f>IF(H215=0,"",'Ark1'!U1629)</f>
        <v>58.85</v>
      </c>
      <c r="P215" s="50">
        <f>IF(H215=0,"",'Ark1'!W1629)</f>
        <v>83.819285714285641</v>
      </c>
      <c r="Q215" s="110"/>
      <c r="R215" s="50">
        <f>IF(H215=0,"",'Ark1'!X1629)</f>
        <v>11.349461261151133</v>
      </c>
      <c r="S215" s="50">
        <f>IF(H215=0,"",'Ark1'!Y1629)</f>
        <v>2.197157254271882</v>
      </c>
      <c r="T215" s="50">
        <f>IF(H215=0,"",'Ark1'!Z1629)</f>
        <v>-44.132816596318591</v>
      </c>
      <c r="U215" s="85"/>
      <c r="V215" s="14">
        <f t="shared" si="8"/>
        <v>35</v>
      </c>
      <c r="W215" s="11">
        <f>IF(H215=0,"",'Ark1'!T1629)</f>
        <v>8.3595238095238091</v>
      </c>
      <c r="X215" s="50">
        <f>IF(H215=0,"",'Ark1'!V1629)</f>
        <v>90.811793839962803</v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+'Ark1'!C1641</f>
        <v>2024</v>
      </c>
      <c r="C216" s="2">
        <f>+'Ark1'!J1641</f>
        <v>134</v>
      </c>
      <c r="D216" s="334" t="str">
        <f>VLOOKUP(C216,RNR!$A$1:$B$27,2)</f>
        <v>Førde</v>
      </c>
      <c r="E216" s="2">
        <f>+'Ark1'!D1641</f>
        <v>12</v>
      </c>
      <c r="F216" s="2" t="s">
        <v>506</v>
      </c>
      <c r="G216" s="3">
        <f>+'Ark1'!Q1641</f>
        <v>3</v>
      </c>
      <c r="H216" s="14">
        <f>+'Ark1'!R1641</f>
        <v>108</v>
      </c>
      <c r="I216" s="3">
        <f>IF(H216=0,"",'Ark1'!S1641)</f>
        <v>108</v>
      </c>
      <c r="J216" s="85"/>
      <c r="K216" s="50">
        <f>IF(G216=0,"",100*H216/Måned!$G21)</f>
        <v>4.6431642304385212</v>
      </c>
      <c r="L216" s="85"/>
      <c r="M216" s="50">
        <f>+IF(H216=0,"",'Ark1'!AA1641)</f>
        <v>4.6431642304385212</v>
      </c>
      <c r="N216" s="50">
        <f>+IF(I216=0,"",'Ark1'!AB1641)</f>
        <v>5.168056911361445</v>
      </c>
      <c r="O216" s="94">
        <f>IF(H216=0,"",'Ark1'!U1641)</f>
        <v>58.851851851851855</v>
      </c>
      <c r="P216" s="50">
        <f>IF(H216=0,"",'Ark1'!W1641)</f>
        <v>89.853703703703715</v>
      </c>
      <c r="Q216" s="110"/>
      <c r="R216" s="50">
        <f>IF(H216=0,"",'Ark1'!X1641)</f>
        <v>9.4688126081630113</v>
      </c>
      <c r="S216" s="50">
        <f>IF(H216=0,"",'Ark1'!Y1641)</f>
        <v>2.0763875985791742</v>
      </c>
      <c r="T216" s="50">
        <f>IF(H216=0,"",'Ark1'!Z1641)</f>
        <v>-37.753052940265697</v>
      </c>
      <c r="U216" s="85"/>
      <c r="V216" s="14">
        <f t="shared" si="8"/>
        <v>36</v>
      </c>
      <c r="W216" s="11">
        <f>IF(H216=0,"",'Ark1'!T1641)</f>
        <v>8.0277777777777768</v>
      </c>
      <c r="X216" s="50">
        <f>IF(H216=0,"",'Ark1'!V1641)</f>
        <v>97.349624814413573</v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+'Ark1'!C1653</f>
        <v>2024</v>
      </c>
      <c r="C217" s="2">
        <f>+'Ark1'!J1653</f>
        <v>141</v>
      </c>
      <c r="D217" s="334" t="str">
        <f>VLOOKUP(C217,RNR!$A$1:$B$27,2)</f>
        <v>Ølen</v>
      </c>
      <c r="E217" s="2">
        <f>+'Ark1'!D1653</f>
        <v>12</v>
      </c>
      <c r="F217" s="2" t="s">
        <v>506</v>
      </c>
      <c r="G217" s="3">
        <f>+'Ark1'!Q1653</f>
        <v>0</v>
      </c>
      <c r="H217" s="14">
        <f>+'Ark1'!R1653</f>
        <v>0</v>
      </c>
      <c r="I217" s="3" t="str">
        <f>IF(H217=0,"",'Ark1'!S1653)</f>
        <v/>
      </c>
      <c r="J217" s="85"/>
      <c r="K217" s="50" t="str">
        <f>IF(G217=0,"",100*H217/Måned!$G21)</f>
        <v/>
      </c>
      <c r="L217" s="85"/>
      <c r="M217" s="50" t="str">
        <f>+IF(H217=0,"",'Ark1'!AA1653)</f>
        <v/>
      </c>
      <c r="N217" s="50">
        <f>+IF(I217=0,"",'Ark1'!AB1653)</f>
        <v>0</v>
      </c>
      <c r="O217" s="94" t="str">
        <f>IF(H217=0,"",'Ark1'!U1653)</f>
        <v/>
      </c>
      <c r="P217" s="50" t="str">
        <f>IF(H217=0,"",'Ark1'!W1653)</f>
        <v/>
      </c>
      <c r="Q217" s="110"/>
      <c r="R217" s="50" t="str">
        <f>IF(H217=0,"",'Ark1'!X1653)</f>
        <v/>
      </c>
      <c r="S217" s="50" t="str">
        <f>IF(H217=0,"",'Ark1'!Y1653)</f>
        <v/>
      </c>
      <c r="T217" s="50" t="str">
        <f>IF(H217=0,"",'Ark1'!Z1653)</f>
        <v/>
      </c>
      <c r="U217" s="85"/>
      <c r="V217" s="14" t="str">
        <f t="shared" si="8"/>
        <v/>
      </c>
      <c r="W217" s="11" t="str">
        <f>IF(H217=0,"",'Ark1'!T1653)</f>
        <v/>
      </c>
      <c r="X217" s="50" t="str">
        <f>IF(H217=0,"",'Ark1'!V1653)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 ht="15.6">
      <c r="A218" s="37"/>
      <c r="B218" s="2">
        <f>+'Ark1'!C1665</f>
        <v>2024</v>
      </c>
      <c r="C218" s="2">
        <f>+'Ark1'!J1665</f>
        <v>143</v>
      </c>
      <c r="D218" s="334" t="str">
        <f>VLOOKUP(C218,RNR!$A$1:$B$27,2)</f>
        <v>Nordfjord</v>
      </c>
      <c r="E218" s="2">
        <f>+'Ark1'!D1665</f>
        <v>12</v>
      </c>
      <c r="F218" s="2" t="s">
        <v>506</v>
      </c>
      <c r="G218" s="3">
        <f>+'Ark1'!Q1665</f>
        <v>0</v>
      </c>
      <c r="H218" s="14">
        <f>+'Ark1'!R1665</f>
        <v>0</v>
      </c>
      <c r="I218" s="3" t="str">
        <f>IF(H218=0,"",'Ark1'!S1665)</f>
        <v/>
      </c>
      <c r="J218" s="85"/>
      <c r="K218" s="50" t="str">
        <f>IF(G218=0,"",100*H218/Måned!$G21)</f>
        <v/>
      </c>
      <c r="L218" s="85"/>
      <c r="M218" s="50" t="str">
        <f>+IF(H218=0,"",'Ark1'!AA1665)</f>
        <v/>
      </c>
      <c r="N218" s="50">
        <f>+IF(I218=0,"",'Ark1'!AB1665)</f>
        <v>0</v>
      </c>
      <c r="O218" s="94" t="str">
        <f>IF(H218=0,"",'Ark1'!U1665)</f>
        <v/>
      </c>
      <c r="P218" s="50" t="str">
        <f>IF(H218=0,"",'Ark1'!W1665)</f>
        <v/>
      </c>
      <c r="Q218" s="110"/>
      <c r="R218" s="50" t="str">
        <f>IF(H218=0,"",'Ark1'!X1665)</f>
        <v/>
      </c>
      <c r="S218" s="50" t="str">
        <f>IF(H218=0,"",'Ark1'!Y1665)</f>
        <v/>
      </c>
      <c r="T218" s="50" t="str">
        <f>IF(H218=0,"",'Ark1'!Z1665)</f>
        <v/>
      </c>
      <c r="U218" s="85"/>
      <c r="V218" s="14" t="str">
        <f t="shared" si="8"/>
        <v/>
      </c>
      <c r="W218" s="11" t="str">
        <f>IF(H218=0,"",'Ark1'!T1665)</f>
        <v/>
      </c>
      <c r="X218" s="50" t="str">
        <f>IF(H218=0,"",'Ark1'!V1665)</f>
        <v/>
      </c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 ht="15.6">
      <c r="A219" s="37"/>
      <c r="B219" s="2">
        <f>+'Ark1'!C1677</f>
        <v>2024</v>
      </c>
      <c r="C219" s="2">
        <f>+'Ark1'!J1677</f>
        <v>147</v>
      </c>
      <c r="D219" s="334" t="str">
        <f>VLOOKUP(C219,RNR!$A$1:$B$27,2)</f>
        <v>Midt-Norge</v>
      </c>
      <c r="E219" s="2">
        <f>+'Ark1'!D1677</f>
        <v>12</v>
      </c>
      <c r="F219" s="2" t="s">
        <v>506</v>
      </c>
      <c r="G219" s="3">
        <f>+'Ark1'!Q1677</f>
        <v>1</v>
      </c>
      <c r="H219" s="14">
        <f>+'Ark1'!R1677</f>
        <v>1</v>
      </c>
      <c r="I219" s="3">
        <f>IF(H219=0,"",'Ark1'!S1677)</f>
        <v>1</v>
      </c>
      <c r="J219" s="85"/>
      <c r="K219" s="50">
        <f>IF(G219=0,"",100*H219/Måned!$G21)</f>
        <v>4.2992261392949267E-2</v>
      </c>
      <c r="L219" s="85"/>
      <c r="M219" s="50">
        <f>+IF(H219=0,"",'Ark1'!AA1677)</f>
        <v>4.2992261392949253E-2</v>
      </c>
      <c r="N219" s="50">
        <f>+IF(I219=0,"",'Ark1'!AB1677)</f>
        <v>4.7237963772156416E-2</v>
      </c>
      <c r="O219" s="94">
        <f>IF(H219=0,"",'Ark1'!U1677)</f>
        <v>58</v>
      </c>
      <c r="P219" s="50">
        <f>IF(H219=0,"",'Ark1'!W1677)</f>
        <v>88.7</v>
      </c>
      <c r="Q219" s="110"/>
      <c r="R219" s="50">
        <f>IF(H219=0,"",'Ark1'!X1677)</f>
        <v>0</v>
      </c>
      <c r="S219" s="50">
        <f>IF(H219=0,"",'Ark1'!Y1677)</f>
        <v>0</v>
      </c>
      <c r="T219" s="50">
        <f>IF(H219=0,"",'Ark1'!Z1677)</f>
        <v>0</v>
      </c>
      <c r="U219" s="85"/>
      <c r="V219" s="14">
        <f t="shared" si="8"/>
        <v>1</v>
      </c>
      <c r="W219" s="11">
        <f>IF(H219=0,"",'Ark1'!T1677)</f>
        <v>14</v>
      </c>
      <c r="X219" s="50">
        <f>IF(H219=0,"",'Ark1'!V1677)</f>
        <v>96.0996749729144</v>
      </c>
      <c r="Y219" s="37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37"/>
      <c r="B220" s="2">
        <f>+'Ark1'!C1689</f>
        <v>2024</v>
      </c>
      <c r="C220" s="2">
        <f>+'Ark1'!J1689</f>
        <v>155</v>
      </c>
      <c r="D220" s="334" t="str">
        <f>VLOOKUP(C220,RNR!$A$1:$B$27,2)</f>
        <v>Målselv</v>
      </c>
      <c r="E220" s="2">
        <f>+'Ark1'!D1689</f>
        <v>12</v>
      </c>
      <c r="F220" s="2" t="s">
        <v>506</v>
      </c>
      <c r="G220" s="3">
        <f>+'Ark1'!Q1689</f>
        <v>0</v>
      </c>
      <c r="H220" s="14">
        <f>+'Ark1'!R1689</f>
        <v>0</v>
      </c>
      <c r="I220" s="3" t="str">
        <f>IF(H220=0,"",'Ark1'!S1689)</f>
        <v/>
      </c>
      <c r="J220" s="85"/>
      <c r="K220" s="50" t="str">
        <f>IF(G220=0,"",100*H220/Måned!$G21)</f>
        <v/>
      </c>
      <c r="L220" s="85"/>
      <c r="M220" s="50" t="str">
        <f>+IF(H220=0,"",'Ark1'!AA1689)</f>
        <v/>
      </c>
      <c r="N220" s="50">
        <f>+IF(I220=0,"",'Ark1'!AB1689)</f>
        <v>0</v>
      </c>
      <c r="O220" s="94" t="str">
        <f>IF(H220=0,"",'Ark1'!U1689)</f>
        <v/>
      </c>
      <c r="P220" s="50" t="str">
        <f>IF(H220=0,"",'Ark1'!W1689)</f>
        <v/>
      </c>
      <c r="Q220" s="110"/>
      <c r="R220" s="50" t="str">
        <f>IF(H220=0,"",'Ark1'!X1689)</f>
        <v/>
      </c>
      <c r="S220" s="50" t="str">
        <f>IF(H220=0,"",'Ark1'!Y1689)</f>
        <v/>
      </c>
      <c r="T220" s="50" t="str">
        <f>IF(H220=0,"",'Ark1'!Z1689)</f>
        <v/>
      </c>
      <c r="U220" s="85"/>
      <c r="V220" s="14" t="str">
        <f t="shared" ref="V220:V225" si="9">+(IF(H220=0,"",I220/G220))</f>
        <v/>
      </c>
      <c r="W220" s="11" t="str">
        <f>IF(H220=0,"",'Ark1'!T1689)</f>
        <v/>
      </c>
      <c r="X220" s="50" t="str">
        <f>IF(H220=0,"",'Ark1'!V1689)</f>
        <v/>
      </c>
      <c r="Y220" s="37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37"/>
      <c r="B221" s="2">
        <f>+'Ark1'!C1701</f>
        <v>2024</v>
      </c>
      <c r="C221" s="2">
        <f>+'Ark1'!J1701</f>
        <v>160</v>
      </c>
      <c r="D221" s="334" t="str">
        <f>VLOOKUP(C221,RNR!$A$1:$B$27,2)</f>
        <v>Oslo</v>
      </c>
      <c r="E221" s="2">
        <f>+'Ark1'!D1701</f>
        <v>12</v>
      </c>
      <c r="F221" s="2" t="s">
        <v>506</v>
      </c>
      <c r="G221" s="3">
        <f>+'Ark1'!Q1701</f>
        <v>3</v>
      </c>
      <c r="H221" s="14">
        <f>+'Ark1'!R1701</f>
        <v>3</v>
      </c>
      <c r="I221" s="3">
        <f>IF(H221=0,"",'Ark1'!S1701)</f>
        <v>3</v>
      </c>
      <c r="J221" s="85"/>
      <c r="K221" s="50">
        <f>IF(G221=0,"",100*H221/Måned!$G21)</f>
        <v>0.12897678417884781</v>
      </c>
      <c r="L221" s="85"/>
      <c r="M221" s="50">
        <f>+IF(H221=0,"",'Ark1'!AA1701)</f>
        <v>0.12897678417884781</v>
      </c>
      <c r="N221" s="50">
        <f>+IF(I221=0,"",'Ark1'!AB1701)</f>
        <v>0.13042364518377797</v>
      </c>
      <c r="O221" s="94">
        <f>IF(H221=0,"",'Ark1'!U1701)</f>
        <v>61.66666666666665</v>
      </c>
      <c r="P221" s="50">
        <f>IF(H221=0,"",'Ark1'!W1701)</f>
        <v>81.63333333333334</v>
      </c>
      <c r="Q221" s="110"/>
      <c r="R221" s="50">
        <f>IF(H221=0,"",'Ark1'!X1701)</f>
        <v>10.058937430077821</v>
      </c>
      <c r="S221" s="50">
        <f>IF(H221=0,"",'Ark1'!Y1701)</f>
        <v>1.2472191289248089</v>
      </c>
      <c r="T221" s="50">
        <f>IF(H221=0,"",'Ark1'!Z1701)</f>
        <v>-67.66373693060801</v>
      </c>
      <c r="U221" s="85"/>
      <c r="V221" s="14">
        <f t="shared" si="9"/>
        <v>1</v>
      </c>
      <c r="W221" s="11">
        <f>IF(H221=0,"",'Ark1'!T1701)</f>
        <v>0</v>
      </c>
      <c r="X221" s="50">
        <f>IF(H221=0,"",'Ark1'!V1701)</f>
        <v>88.443481401227885</v>
      </c>
      <c r="Y221" s="37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37"/>
      <c r="B222" s="2">
        <f>+'Ark1'!C1713</f>
        <v>2024</v>
      </c>
      <c r="C222" s="2">
        <f>+'Ark1'!J1713</f>
        <v>171</v>
      </c>
      <c r="D222" s="334" t="str">
        <f>VLOOKUP(C222,RNR!$A$1:$B$27,2)</f>
        <v>Prima</v>
      </c>
      <c r="E222" s="2">
        <f>+'Ark1'!D1713</f>
        <v>12</v>
      </c>
      <c r="F222" s="2" t="s">
        <v>506</v>
      </c>
      <c r="G222" s="3">
        <f>+'Ark1'!Q1713</f>
        <v>2</v>
      </c>
      <c r="H222" s="14">
        <f>+'Ark1'!R1713</f>
        <v>7</v>
      </c>
      <c r="I222" s="3">
        <f>IF(H222=0,"",'Ark1'!S1713)</f>
        <v>7</v>
      </c>
      <c r="J222" s="85"/>
      <c r="K222" s="50">
        <f>IF(G222=0,"",100*H222/Måned!$G21)</f>
        <v>0.30094582975064488</v>
      </c>
      <c r="L222" s="85"/>
      <c r="M222" s="50">
        <f>+IF(H222=0,"",'Ark1'!AA1713)</f>
        <v>0.30094582975064499</v>
      </c>
      <c r="N222" s="50">
        <f>+IF(I222=0,"",'Ark1'!AB1713)</f>
        <v>0.35803926768907302</v>
      </c>
      <c r="O222" s="94">
        <f>IF(H222=0,"",'Ark1'!U1713)</f>
        <v>59.285714285714306</v>
      </c>
      <c r="P222" s="50">
        <f>IF(H222=0,"",'Ark1'!W1713)</f>
        <v>96.042857142857187</v>
      </c>
      <c r="Q222" s="110"/>
      <c r="R222" s="50">
        <f>IF(H222=0,"",'Ark1'!X1713)</f>
        <v>12.881199715959982</v>
      </c>
      <c r="S222" s="50">
        <f>IF(H222=0,"",'Ark1'!Y1713)</f>
        <v>2.4327694808466593</v>
      </c>
      <c r="T222" s="50">
        <f>IF(H222=0,"",'Ark1'!Z1713)</f>
        <v>-52.920442294606886</v>
      </c>
      <c r="U222" s="85"/>
      <c r="V222" s="14">
        <f t="shared" si="9"/>
        <v>3.5</v>
      </c>
      <c r="W222" s="11">
        <f>IF(H222=0,"",'Ark1'!T1713)</f>
        <v>6</v>
      </c>
      <c r="X222" s="50">
        <f>IF(H222=0,"",'Ark1'!V1713)</f>
        <v>104.05509982974768</v>
      </c>
      <c r="Y222" s="37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37"/>
      <c r="B223" s="2">
        <f>+'Ark1'!C1737</f>
        <v>2024</v>
      </c>
      <c r="C223" s="2">
        <f>+'Ark1'!J1737</f>
        <v>181</v>
      </c>
      <c r="D223" s="334" t="str">
        <f>VLOOKUP(C223,RNR!$A$1:$B$27,2)</f>
        <v>Horns</v>
      </c>
      <c r="E223" s="2">
        <f>+'Ark1'!D1737</f>
        <v>12</v>
      </c>
      <c r="F223" s="2" t="s">
        <v>506</v>
      </c>
      <c r="G223" s="3">
        <f>+'Ark1'!Q1737</f>
        <v>0</v>
      </c>
      <c r="H223" s="14">
        <f>+'Ark1'!R1737</f>
        <v>0</v>
      </c>
      <c r="I223" s="3" t="str">
        <f>IF(H223=0,"",'Ark1'!S1737)</f>
        <v/>
      </c>
      <c r="J223" s="85"/>
      <c r="K223" s="50" t="str">
        <f>IF(G223=0,"",100*H223/Måned!$G21)</f>
        <v/>
      </c>
      <c r="L223" s="85"/>
      <c r="M223" s="50" t="str">
        <f>+IF(H223=0,"",'Ark1'!AA1737)</f>
        <v/>
      </c>
      <c r="N223" s="50">
        <f>+IF(I223=0,"",'Ark1'!AB1737)</f>
        <v>0</v>
      </c>
      <c r="O223" s="94" t="str">
        <f>IF(H223=0,"",'Ark1'!U1737)</f>
        <v/>
      </c>
      <c r="P223" s="50" t="str">
        <f>IF(H223=0,"",'Ark1'!W1737)</f>
        <v/>
      </c>
      <c r="Q223" s="110"/>
      <c r="R223" s="50" t="str">
        <f>IF(H223=0,"",'Ark1'!X1737)</f>
        <v/>
      </c>
      <c r="S223" s="50" t="str">
        <f>IF(H223=0,"",'Ark1'!Y1737)</f>
        <v/>
      </c>
      <c r="T223" s="50" t="str">
        <f>IF(H223=0,"",'Ark1'!Z1737)</f>
        <v/>
      </c>
      <c r="U223" s="85"/>
      <c r="V223" s="14" t="str">
        <f t="shared" si="9"/>
        <v/>
      </c>
      <c r="W223" s="11" t="str">
        <f>IF(H223=0,"",'Ark1'!T1737)</f>
        <v/>
      </c>
      <c r="X223" s="50" t="str">
        <f>IF(H223=0,"",'Ark1'!V1737)</f>
        <v/>
      </c>
      <c r="Y223" s="37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37"/>
      <c r="B224" s="2">
        <f>+'Ark1'!C1749</f>
        <v>2024</v>
      </c>
      <c r="C224" s="2">
        <f>+'Ark1'!J1749</f>
        <v>470</v>
      </c>
      <c r="D224" s="334" t="str">
        <f>VLOOKUP(C224,RNR!$A$1:$B$27,2)</f>
        <v>Jens Eide</v>
      </c>
      <c r="E224" s="2">
        <f>+'Ark1'!D1749</f>
        <v>12</v>
      </c>
      <c r="F224" s="2" t="s">
        <v>506</v>
      </c>
      <c r="G224" s="3">
        <f>+'Ark1'!Q1749</f>
        <v>0</v>
      </c>
      <c r="H224" s="14">
        <f>+'Ark1'!R1749</f>
        <v>0</v>
      </c>
      <c r="I224" s="3" t="str">
        <f>IF(H224=0,"",'Ark1'!S1749)</f>
        <v/>
      </c>
      <c r="J224" s="85"/>
      <c r="K224" s="50" t="str">
        <f>IF(G224=0,"",100*H224/Måned!$G21)</f>
        <v/>
      </c>
      <c r="L224" s="85"/>
      <c r="M224" s="50" t="str">
        <f>+IF(H224=0,"",'Ark1'!AA1749)</f>
        <v/>
      </c>
      <c r="N224" s="50">
        <f>+IF(I224=0,"",'Ark1'!AB1749)</f>
        <v>0</v>
      </c>
      <c r="O224" s="94" t="str">
        <f>IF(H224=0,"",'Ark1'!U1749)</f>
        <v/>
      </c>
      <c r="P224" s="50" t="str">
        <f>IF(H224=0,"",'Ark1'!W1749)</f>
        <v/>
      </c>
      <c r="Q224" s="110"/>
      <c r="R224" s="50" t="str">
        <f>IF(H224=0,"",'Ark1'!X1749)</f>
        <v/>
      </c>
      <c r="S224" s="50" t="str">
        <f>IF(H224=0,"",'Ark1'!Y1749)</f>
        <v/>
      </c>
      <c r="T224" s="50" t="str">
        <f>IF(H224=0,"",'Ark1'!Z1749)</f>
        <v/>
      </c>
      <c r="U224" s="85"/>
      <c r="V224" s="14" t="str">
        <f t="shared" si="9"/>
        <v/>
      </c>
      <c r="W224" s="11" t="str">
        <f>IF(H224=0,"",'Ark1'!T1749)</f>
        <v/>
      </c>
      <c r="X224" s="50" t="str">
        <f>IF(H224=0,"",'Ark1'!V1749)</f>
        <v/>
      </c>
      <c r="Y224" s="37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37"/>
      <c r="B225" s="2">
        <f>+'Ark1'!C1761</f>
        <v>2024</v>
      </c>
      <c r="C225" s="2">
        <f>+'Ark1'!J1761</f>
        <v>643</v>
      </c>
      <c r="D225" s="334" t="str">
        <f>VLOOKUP(C225,RNR!$A$1:$B$27,2)</f>
        <v>Bjerka</v>
      </c>
      <c r="E225" s="2">
        <f>+'Ark1'!D1761</f>
        <v>12</v>
      </c>
      <c r="F225" s="2" t="s">
        <v>506</v>
      </c>
      <c r="G225" s="3">
        <f>+'Ark1'!Q1761</f>
        <v>2</v>
      </c>
      <c r="H225" s="14">
        <f>+'Ark1'!R1761</f>
        <v>155</v>
      </c>
      <c r="I225" s="3">
        <f>IF(H225=0,"",'Ark1'!S1761)</f>
        <v>155</v>
      </c>
      <c r="J225" s="85"/>
      <c r="K225" s="50">
        <f>IF(G225=0,"",100*H225/Måned!$G21)</f>
        <v>6.6638005159071367</v>
      </c>
      <c r="L225" s="85"/>
      <c r="M225" s="50">
        <f>+IF(H225=0,"",'Ark1'!AA1761)</f>
        <v>6.6638005159071358</v>
      </c>
      <c r="N225" s="50">
        <f>+IF(I225=0,"",'Ark1'!AB1761)</f>
        <v>6.8128647029094163</v>
      </c>
      <c r="O225" s="94">
        <f>IF(H225=0,"",'Ark1'!U1761)</f>
        <v>60.148387096774194</v>
      </c>
      <c r="P225" s="50">
        <f>IF(H225=0,"",'Ark1'!W1761)</f>
        <v>82.533548387096729</v>
      </c>
      <c r="Q225" s="110"/>
      <c r="R225" s="50">
        <f>IF(H225=0,"",'Ark1'!X1761)</f>
        <v>8.3988576598008802</v>
      </c>
      <c r="S225" s="50">
        <f>IF(H225=0,"",'Ark1'!Y1761)</f>
        <v>2.756326560518588</v>
      </c>
      <c r="T225" s="50">
        <f>IF(H225=0,"",'Ark1'!Z1761)</f>
        <v>-54.94801326434375</v>
      </c>
      <c r="U225" s="85"/>
      <c r="V225" s="14">
        <f t="shared" si="9"/>
        <v>77.5</v>
      </c>
      <c r="W225" s="11">
        <f>IF(H225=0,"",'Ark1'!T1761)</f>
        <v>5.1225806451612916</v>
      </c>
      <c r="X225" s="50">
        <f>IF(H225=0,"",'Ark1'!V1761)</f>
        <v>89.418795652325855</v>
      </c>
      <c r="Y225" s="37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46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46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46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V229" s="9"/>
      <c r="W229" s="9"/>
      <c r="X229" s="9"/>
    </row>
  </sheetData>
  <sortState xmlns:xlrd2="http://schemas.microsoft.com/office/spreadsheetml/2017/richdata2" ref="A11:Y225">
    <sortCondition ref="E11:E225"/>
    <sortCondition ref="C11:C225"/>
  </sortState>
  <mergeCells count="1">
    <mergeCell ref="T5:V5"/>
  </mergeCells>
  <phoneticPr fontId="11" type="noConversion"/>
  <conditionalFormatting sqref="AA59:AA60">
    <cfRule type="cellIs" dxfId="52" priority="4" stopIfTrue="1" operator="lessThan">
      <formula>0</formula>
    </cfRule>
  </conditionalFormatting>
  <conditionalFormatting sqref="AA36">
    <cfRule type="cellIs" dxfId="51" priority="5" stopIfTrue="1" operator="greaterThan">
      <formula>0</formula>
    </cfRule>
    <cfRule type="cellIs" dxfId="50" priority="6" stopIfTrue="1" operator="lessThan">
      <formula>0</formula>
    </cfRule>
  </conditionalFormatting>
  <conditionalFormatting sqref="K11:K27 K29:K45 K47:K63 K65:K81 K83:K99 K101:K117 K119:K135 K137:K153 K155:K171 K173:K189 K191:K207 K209:K225">
    <cfRule type="top10" dxfId="49" priority="43" percent="1" rank="10"/>
  </conditionalFormatting>
  <conditionalFormatting sqref="H65:H81">
    <cfRule type="top10" dxfId="48" priority="3" percent="1" rank="10"/>
  </conditionalFormatting>
  <conditionalFormatting sqref="H47:H63">
    <cfRule type="top10" dxfId="47" priority="2" percent="1" rank="10"/>
  </conditionalFormatting>
  <conditionalFormatting sqref="H83:H99">
    <cfRule type="top10" dxfId="4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A377-D30F-4E92-B961-3B8FBE4B3604}">
  <dimension ref="A1:K32"/>
  <sheetViews>
    <sheetView workbookViewId="0">
      <selection activeCell="L4" sqref="L4"/>
    </sheetView>
  </sheetViews>
  <sheetFormatPr baseColWidth="10" defaultRowHeight="15"/>
  <cols>
    <col min="8" max="8" width="17.26953125" customWidth="1"/>
  </cols>
  <sheetData>
    <row r="1" spans="1:11">
      <c r="A1" s="45">
        <v>103</v>
      </c>
      <c r="B1" s="57" t="s">
        <v>37</v>
      </c>
      <c r="D1">
        <v>1</v>
      </c>
      <c r="E1" s="3" t="s">
        <v>383</v>
      </c>
      <c r="G1" s="3" t="s">
        <v>582</v>
      </c>
      <c r="H1" s="317"/>
    </row>
    <row r="2" spans="1:11" ht="15.6">
      <c r="A2" s="45">
        <v>106</v>
      </c>
      <c r="B2" s="57" t="s">
        <v>38</v>
      </c>
      <c r="D2">
        <v>2</v>
      </c>
      <c r="E2" s="3" t="s">
        <v>384</v>
      </c>
      <c r="G2" s="59">
        <v>1</v>
      </c>
      <c r="H2" s="102" t="s">
        <v>23</v>
      </c>
      <c r="J2" s="3" t="s">
        <v>465</v>
      </c>
    </row>
    <row r="3" spans="1:11" ht="15.6">
      <c r="A3" s="45">
        <v>109</v>
      </c>
      <c r="B3" s="57" t="s">
        <v>60</v>
      </c>
      <c r="G3" s="59">
        <v>2</v>
      </c>
      <c r="H3" s="102" t="s">
        <v>24</v>
      </c>
      <c r="J3">
        <v>40</v>
      </c>
      <c r="K3" t="s">
        <v>593</v>
      </c>
    </row>
    <row r="4" spans="1:11" ht="15.6">
      <c r="A4" s="45">
        <v>110</v>
      </c>
      <c r="B4" s="57" t="s">
        <v>32</v>
      </c>
      <c r="D4" s="3" t="s">
        <v>575</v>
      </c>
      <c r="G4" s="59">
        <v>5</v>
      </c>
      <c r="H4" s="102" t="s">
        <v>359</v>
      </c>
      <c r="J4">
        <v>55</v>
      </c>
      <c r="K4" t="s">
        <v>418</v>
      </c>
    </row>
    <row r="5" spans="1:11" ht="15.6">
      <c r="A5" s="45">
        <v>111</v>
      </c>
      <c r="B5" s="57" t="s">
        <v>39</v>
      </c>
      <c r="D5">
        <v>1</v>
      </c>
      <c r="E5" s="3" t="s">
        <v>576</v>
      </c>
      <c r="G5" s="59">
        <v>8</v>
      </c>
      <c r="H5" s="102" t="s">
        <v>25</v>
      </c>
      <c r="J5">
        <v>63</v>
      </c>
      <c r="K5" t="s">
        <v>417</v>
      </c>
    </row>
    <row r="6" spans="1:11" ht="15.6">
      <c r="A6" s="45">
        <v>116</v>
      </c>
      <c r="B6" s="57" t="s">
        <v>40</v>
      </c>
      <c r="D6">
        <v>2</v>
      </c>
      <c r="E6" s="3" t="s">
        <v>577</v>
      </c>
      <c r="G6" s="59">
        <v>11</v>
      </c>
      <c r="H6" s="102" t="s">
        <v>26</v>
      </c>
      <c r="J6">
        <v>65</v>
      </c>
      <c r="K6" t="s">
        <v>416</v>
      </c>
    </row>
    <row r="7" spans="1:11" ht="15.6">
      <c r="A7" s="45">
        <v>117</v>
      </c>
      <c r="B7" s="57" t="s">
        <v>41</v>
      </c>
      <c r="D7">
        <v>3</v>
      </c>
      <c r="E7" s="3" t="s">
        <v>578</v>
      </c>
      <c r="G7" s="59">
        <v>14</v>
      </c>
      <c r="H7" s="102" t="s">
        <v>360</v>
      </c>
      <c r="J7">
        <v>67</v>
      </c>
      <c r="K7" t="s">
        <v>415</v>
      </c>
    </row>
    <row r="8" spans="1:11" ht="15.6">
      <c r="A8" s="45">
        <v>121</v>
      </c>
      <c r="B8" s="57" t="s">
        <v>279</v>
      </c>
      <c r="G8" s="59">
        <v>17</v>
      </c>
      <c r="H8" s="102" t="s">
        <v>402</v>
      </c>
      <c r="J8">
        <v>69</v>
      </c>
      <c r="K8" t="s">
        <v>414</v>
      </c>
    </row>
    <row r="9" spans="1:11" ht="15.6">
      <c r="A9" s="45">
        <v>134</v>
      </c>
      <c r="B9" s="57" t="s">
        <v>34</v>
      </c>
      <c r="G9" s="59">
        <v>75</v>
      </c>
      <c r="H9" s="102" t="s">
        <v>591</v>
      </c>
      <c r="J9">
        <v>71</v>
      </c>
      <c r="K9" t="s">
        <v>413</v>
      </c>
    </row>
    <row r="10" spans="1:11" ht="15.6">
      <c r="A10" s="45">
        <v>141</v>
      </c>
      <c r="B10" s="57" t="s">
        <v>33</v>
      </c>
      <c r="G10" s="59">
        <v>17</v>
      </c>
      <c r="H10" s="102" t="s">
        <v>592</v>
      </c>
      <c r="J10">
        <v>73</v>
      </c>
      <c r="K10" t="s">
        <v>412</v>
      </c>
    </row>
    <row r="11" spans="1:11" ht="15.6">
      <c r="A11" s="45">
        <v>143</v>
      </c>
      <c r="B11" s="57" t="s">
        <v>42</v>
      </c>
      <c r="G11" s="59">
        <v>99</v>
      </c>
      <c r="H11" s="102" t="s">
        <v>583</v>
      </c>
      <c r="J11">
        <v>75</v>
      </c>
      <c r="K11" t="s">
        <v>411</v>
      </c>
    </row>
    <row r="12" spans="1:11">
      <c r="A12" s="45">
        <v>147</v>
      </c>
      <c r="B12" s="57" t="s">
        <v>6</v>
      </c>
      <c r="J12">
        <v>77</v>
      </c>
      <c r="K12" t="s">
        <v>410</v>
      </c>
    </row>
    <row r="13" spans="1:11">
      <c r="A13" s="45">
        <v>155</v>
      </c>
      <c r="B13" s="57" t="s">
        <v>36</v>
      </c>
      <c r="J13">
        <v>79</v>
      </c>
      <c r="K13" t="s">
        <v>409</v>
      </c>
    </row>
    <row r="14" spans="1:11">
      <c r="A14" s="45">
        <v>160</v>
      </c>
      <c r="B14" s="57" t="s">
        <v>31</v>
      </c>
      <c r="J14">
        <v>81</v>
      </c>
      <c r="K14" t="s">
        <v>408</v>
      </c>
    </row>
    <row r="15" spans="1:11">
      <c r="A15" s="45">
        <v>171</v>
      </c>
      <c r="B15" s="57" t="s">
        <v>565</v>
      </c>
      <c r="J15">
        <v>83</v>
      </c>
      <c r="K15" t="s">
        <v>407</v>
      </c>
    </row>
    <row r="16" spans="1:11">
      <c r="A16" s="45">
        <v>175</v>
      </c>
      <c r="B16" s="57" t="s">
        <v>569</v>
      </c>
      <c r="J16">
        <v>85</v>
      </c>
      <c r="K16" t="s">
        <v>406</v>
      </c>
    </row>
    <row r="17" spans="1:11">
      <c r="A17" s="45">
        <v>177</v>
      </c>
      <c r="B17" s="57" t="s">
        <v>570</v>
      </c>
      <c r="J17">
        <v>87</v>
      </c>
      <c r="K17" t="s">
        <v>405</v>
      </c>
    </row>
    <row r="18" spans="1:11">
      <c r="A18" s="45">
        <v>178</v>
      </c>
      <c r="B18" s="57" t="s">
        <v>35</v>
      </c>
      <c r="D18" s="317"/>
      <c r="E18" s="317"/>
      <c r="J18">
        <v>90</v>
      </c>
      <c r="K18" t="s">
        <v>404</v>
      </c>
    </row>
    <row r="19" spans="1:11">
      <c r="A19" s="45">
        <v>181</v>
      </c>
      <c r="B19" s="57" t="s">
        <v>43</v>
      </c>
      <c r="D19" s="45">
        <v>1</v>
      </c>
      <c r="E19" s="57" t="s">
        <v>584</v>
      </c>
      <c r="J19">
        <v>95</v>
      </c>
      <c r="K19" t="s">
        <v>403</v>
      </c>
    </row>
    <row r="20" spans="1:11">
      <c r="A20" s="45">
        <v>262</v>
      </c>
      <c r="B20" s="57" t="s">
        <v>571</v>
      </c>
      <c r="D20" s="45">
        <v>2</v>
      </c>
      <c r="E20" s="57" t="s">
        <v>585</v>
      </c>
      <c r="J20">
        <v>100</v>
      </c>
      <c r="K20" t="s">
        <v>461</v>
      </c>
    </row>
    <row r="21" spans="1:11">
      <c r="A21" s="45">
        <v>267</v>
      </c>
      <c r="B21" s="57" t="s">
        <v>572</v>
      </c>
      <c r="D21" s="45">
        <v>3</v>
      </c>
      <c r="E21" s="57" t="s">
        <v>586</v>
      </c>
      <c r="J21">
        <v>105</v>
      </c>
      <c r="K21" t="s">
        <v>462</v>
      </c>
    </row>
    <row r="22" spans="1:11">
      <c r="A22" s="45">
        <v>309</v>
      </c>
      <c r="B22" s="57" t="s">
        <v>58</v>
      </c>
      <c r="D22" s="45">
        <v>4</v>
      </c>
      <c r="E22" s="57" t="s">
        <v>534</v>
      </c>
      <c r="J22">
        <v>110</v>
      </c>
      <c r="K22" t="s">
        <v>463</v>
      </c>
    </row>
    <row r="23" spans="1:11">
      <c r="A23" s="45">
        <v>470</v>
      </c>
      <c r="B23" s="57" t="s">
        <v>44</v>
      </c>
      <c r="D23" s="45">
        <v>7</v>
      </c>
      <c r="E23" s="57" t="s">
        <v>587</v>
      </c>
      <c r="J23">
        <v>115</v>
      </c>
      <c r="K23" t="s">
        <v>464</v>
      </c>
    </row>
    <row r="24" spans="1:11">
      <c r="A24" s="45">
        <v>629</v>
      </c>
      <c r="B24" s="57" t="s">
        <v>159</v>
      </c>
      <c r="D24" s="45">
        <v>8</v>
      </c>
      <c r="E24" s="57" t="s">
        <v>588</v>
      </c>
      <c r="J24">
        <v>120</v>
      </c>
      <c r="K24" t="s">
        <v>466</v>
      </c>
    </row>
    <row r="25" spans="1:11">
      <c r="A25" s="45">
        <v>643</v>
      </c>
      <c r="B25" s="57" t="s">
        <v>54</v>
      </c>
      <c r="D25" s="45">
        <v>9</v>
      </c>
      <c r="E25" s="57" t="s">
        <v>536</v>
      </c>
      <c r="J25">
        <v>125</v>
      </c>
      <c r="K25" t="s">
        <v>467</v>
      </c>
    </row>
    <row r="26" spans="1:11">
      <c r="A26" s="45">
        <v>704</v>
      </c>
      <c r="B26" s="57" t="s">
        <v>573</v>
      </c>
      <c r="D26" s="45">
        <v>11</v>
      </c>
      <c r="E26" s="57" t="s">
        <v>68</v>
      </c>
    </row>
    <row r="27" spans="1:11">
      <c r="A27" s="45">
        <v>802</v>
      </c>
      <c r="B27" s="57" t="s">
        <v>53</v>
      </c>
      <c r="D27" s="45">
        <v>14</v>
      </c>
      <c r="E27" s="57" t="s">
        <v>537</v>
      </c>
    </row>
    <row r="28" spans="1:11">
      <c r="D28" s="45">
        <v>15</v>
      </c>
      <c r="E28" s="57" t="s">
        <v>529</v>
      </c>
    </row>
    <row r="29" spans="1:11">
      <c r="D29" s="45">
        <v>16</v>
      </c>
      <c r="E29" s="57" t="s">
        <v>492</v>
      </c>
    </row>
    <row r="30" spans="1:11">
      <c r="D30" s="45">
        <v>18</v>
      </c>
      <c r="E30" s="57" t="s">
        <v>69</v>
      </c>
    </row>
    <row r="31" spans="1:11">
      <c r="D31" s="45">
        <v>55</v>
      </c>
      <c r="E31" s="57" t="s">
        <v>589</v>
      </c>
    </row>
    <row r="32" spans="1:11">
      <c r="D32" s="45">
        <v>56</v>
      </c>
      <c r="E32" s="57" t="s">
        <v>590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35"/>
  <sheetViews>
    <sheetView zoomScale="95" zoomScaleNormal="95" workbookViewId="0">
      <selection activeCell="E18" sqref="E18"/>
    </sheetView>
  </sheetViews>
  <sheetFormatPr baseColWidth="10" defaultRowHeight="15"/>
  <cols>
    <col min="1" max="1" width="2.81640625" customWidth="1"/>
    <col min="2" max="2" width="6" customWidth="1"/>
    <col min="3" max="3" width="3.6328125" customWidth="1"/>
    <col min="4" max="4" width="13.36328125" customWidth="1"/>
    <col min="5" max="5" width="6.6328125" customWidth="1"/>
    <col min="6" max="6" width="4.81640625" customWidth="1"/>
    <col min="7" max="7" width="7.08984375" style="324" customWidth="1"/>
    <col min="8" max="8" width="5.81640625" customWidth="1"/>
    <col min="9" max="9" width="6.08984375" customWidth="1"/>
    <col min="10" max="10" width="6.453125" style="98" customWidth="1"/>
    <col min="11" max="11" width="5.36328125" customWidth="1"/>
    <col min="12" max="12" width="5.453125" style="98" customWidth="1"/>
    <col min="13" max="13" width="7.6328125" customWidth="1"/>
    <col min="14" max="14" width="5.6328125" customWidth="1"/>
    <col min="15" max="15" width="1.6328125" style="326" customWidth="1"/>
    <col min="16" max="17" width="7" customWidth="1"/>
    <col min="18" max="18" width="7.453125" customWidth="1"/>
    <col min="19" max="19" width="6.6328125" style="9" customWidth="1"/>
    <col min="20" max="20" width="7.81640625" style="98" customWidth="1"/>
    <col min="21" max="21" width="8.81640625" style="9" customWidth="1"/>
    <col min="22" max="22" width="5.81640625" customWidth="1"/>
    <col min="23" max="23" width="6.90625" customWidth="1"/>
    <col min="24" max="24" width="9" customWidth="1"/>
    <col min="25" max="25" width="8" customWidth="1"/>
    <col min="26" max="26" width="7.36328125" customWidth="1"/>
    <col min="27" max="27" width="6.90625" customWidth="1"/>
    <col min="28" max="28" width="10.453125" customWidth="1"/>
    <col min="29" max="29" width="11.54296875" style="9"/>
    <col min="30" max="30" width="15" customWidth="1"/>
    <col min="31" max="31" width="14" customWidth="1"/>
    <col min="32" max="32" width="12.54296875" customWidth="1"/>
    <col min="33" max="33" width="10.90625" customWidth="1"/>
  </cols>
  <sheetData>
    <row r="1" spans="1:35">
      <c r="A1" s="40"/>
      <c r="B1" s="40"/>
      <c r="C1" s="40"/>
      <c r="D1" s="40"/>
      <c r="E1" s="40"/>
      <c r="F1" s="40"/>
      <c r="G1" s="283"/>
      <c r="H1" s="40"/>
      <c r="I1" s="40"/>
      <c r="J1" s="109"/>
      <c r="K1" s="40"/>
      <c r="L1" s="109"/>
      <c r="M1" s="37"/>
      <c r="N1" s="40"/>
      <c r="O1" s="40"/>
      <c r="P1" s="40"/>
      <c r="Q1" s="37"/>
      <c r="R1" s="37"/>
      <c r="S1" s="64"/>
      <c r="T1" s="109"/>
      <c r="U1" s="37"/>
      <c r="V1" s="4"/>
      <c r="W1" s="4"/>
      <c r="X1" s="4"/>
      <c r="AC1"/>
    </row>
    <row r="2" spans="1:35" s="172" customFormat="1" ht="31.8">
      <c r="A2" s="135"/>
      <c r="B2" s="135"/>
      <c r="C2" s="135" t="s">
        <v>0</v>
      </c>
      <c r="D2" s="135"/>
      <c r="E2" s="135"/>
      <c r="F2" s="135"/>
      <c r="G2" s="293"/>
      <c r="H2" s="135"/>
      <c r="I2" s="135"/>
      <c r="J2" s="174"/>
      <c r="K2" s="135"/>
      <c r="L2" s="174" t="s">
        <v>431</v>
      </c>
      <c r="M2" s="135"/>
      <c r="N2" s="135"/>
      <c r="O2" s="135"/>
      <c r="P2" s="135"/>
      <c r="Q2" s="135"/>
      <c r="R2" s="174" t="str">
        <f>+År!B3</f>
        <v>VAK GRIS</v>
      </c>
      <c r="S2" s="171"/>
      <c r="T2" s="174"/>
      <c r="U2" s="135"/>
      <c r="V2" s="4"/>
      <c r="W2" s="4"/>
      <c r="X2" s="4"/>
      <c r="Y2"/>
      <c r="Z2"/>
      <c r="AA2"/>
      <c r="AB2"/>
      <c r="AC2"/>
      <c r="AD2"/>
      <c r="AE2"/>
      <c r="AF2"/>
    </row>
    <row r="3" spans="1:35">
      <c r="A3" s="40"/>
      <c r="B3" s="40"/>
      <c r="C3" s="40"/>
      <c r="D3" s="40"/>
      <c r="E3" s="40"/>
      <c r="F3" s="40"/>
      <c r="G3" s="283"/>
      <c r="H3" s="40"/>
      <c r="I3" s="40"/>
      <c r="J3" s="109"/>
      <c r="K3" s="40"/>
      <c r="L3" s="109"/>
      <c r="M3" s="37"/>
      <c r="N3" s="40"/>
      <c r="O3" s="40"/>
      <c r="P3" s="40"/>
      <c r="Q3" s="37"/>
      <c r="R3" s="37"/>
      <c r="S3" s="64"/>
      <c r="T3" s="109"/>
      <c r="U3" s="37"/>
      <c r="V3" s="4"/>
      <c r="W3" s="4"/>
      <c r="X3" s="4"/>
      <c r="AC3"/>
    </row>
    <row r="4" spans="1:35" s="160" customFormat="1" ht="17.399999999999999">
      <c r="A4" s="158"/>
      <c r="B4" s="158"/>
      <c r="C4" s="158"/>
      <c r="D4" s="159"/>
      <c r="E4" s="159" t="s">
        <v>8</v>
      </c>
      <c r="F4" s="40"/>
      <c r="G4" s="325">
        <f>+År!M3</f>
        <v>52</v>
      </c>
      <c r="H4" s="40"/>
      <c r="I4" s="159"/>
      <c r="J4" s="166"/>
      <c r="K4" s="40"/>
      <c r="L4" s="166"/>
      <c r="M4" s="159" t="s">
        <v>370</v>
      </c>
      <c r="N4" s="40"/>
      <c r="O4" s="40"/>
      <c r="P4" s="40"/>
      <c r="Q4" s="40"/>
      <c r="R4" s="357">
        <f>SUM(G10:G18)</f>
        <v>31494</v>
      </c>
      <c r="S4" s="356"/>
      <c r="T4" s="158"/>
      <c r="U4" s="166"/>
      <c r="V4" s="5"/>
      <c r="W4" s="4"/>
      <c r="X4" s="4"/>
      <c r="Y4" s="4"/>
      <c r="Z4"/>
      <c r="AA4"/>
      <c r="AB4"/>
      <c r="AC4"/>
      <c r="AD4"/>
      <c r="AE4"/>
      <c r="AF4"/>
      <c r="AG4"/>
      <c r="AI4" s="173"/>
    </row>
    <row r="5" spans="1:35" ht="15" customHeight="1">
      <c r="A5" s="40"/>
      <c r="B5" s="40"/>
      <c r="C5" s="37"/>
      <c r="D5" s="56"/>
      <c r="E5" s="43"/>
      <c r="F5" s="43"/>
      <c r="G5" s="277"/>
      <c r="H5" s="43"/>
      <c r="I5" s="43"/>
      <c r="J5" s="121"/>
      <c r="K5" s="40"/>
      <c r="L5" s="121"/>
      <c r="M5" s="43"/>
      <c r="N5" s="40"/>
      <c r="O5" s="40"/>
      <c r="P5" s="43"/>
      <c r="Q5" s="43"/>
      <c r="R5" s="43"/>
      <c r="S5" s="64"/>
      <c r="T5" s="121"/>
      <c r="U5" s="37"/>
      <c r="V5" s="4"/>
      <c r="W5" s="4"/>
      <c r="X5" s="4"/>
      <c r="AC5"/>
      <c r="AG5" s="5"/>
    </row>
    <row r="6" spans="1:35" ht="18" customHeight="1">
      <c r="A6" s="40"/>
      <c r="B6" s="40"/>
      <c r="C6" s="37"/>
      <c r="D6" s="56"/>
      <c r="E6" s="40"/>
      <c r="F6" s="100"/>
      <c r="G6" s="270"/>
      <c r="H6" s="100"/>
      <c r="I6" s="69"/>
      <c r="J6" s="175"/>
      <c r="K6" s="40"/>
      <c r="L6" s="142"/>
      <c r="M6" s="37"/>
      <c r="N6" s="40"/>
      <c r="O6" s="40"/>
      <c r="P6" s="37"/>
      <c r="Q6" s="37"/>
      <c r="R6" s="37"/>
      <c r="S6" s="84" t="s">
        <v>3</v>
      </c>
      <c r="T6" s="121"/>
      <c r="U6" s="37"/>
      <c r="V6" s="4"/>
      <c r="W6" s="4"/>
      <c r="X6" s="4"/>
      <c r="AC6"/>
      <c r="AG6" s="5"/>
    </row>
    <row r="7" spans="1:35" ht="20.399999999999999">
      <c r="A7" s="37"/>
      <c r="B7" s="37"/>
      <c r="C7" s="37"/>
      <c r="D7" s="37"/>
      <c r="E7" s="32" t="s">
        <v>3</v>
      </c>
      <c r="F7" s="100"/>
      <c r="G7" s="270"/>
      <c r="H7" s="100"/>
      <c r="I7" s="73" t="s">
        <v>3</v>
      </c>
      <c r="J7" s="40"/>
      <c r="K7" s="40"/>
      <c r="L7" s="40"/>
      <c r="M7" s="32" t="s">
        <v>17</v>
      </c>
      <c r="N7" s="40"/>
      <c r="O7" s="40"/>
      <c r="P7" s="40"/>
      <c r="Q7" s="32" t="s">
        <v>393</v>
      </c>
      <c r="R7" s="37"/>
      <c r="S7" s="73" t="s">
        <v>11</v>
      </c>
      <c r="T7" s="96" t="s">
        <v>17</v>
      </c>
      <c r="U7" s="37"/>
      <c r="V7" s="4"/>
      <c r="W7" s="4"/>
      <c r="X7" s="4"/>
      <c r="AC7"/>
    </row>
    <row r="8" spans="1:35" ht="15.6">
      <c r="A8" s="37"/>
      <c r="B8" s="37"/>
      <c r="C8" s="37"/>
      <c r="D8" s="37"/>
      <c r="E8" s="32" t="s">
        <v>438</v>
      </c>
      <c r="F8" s="73"/>
      <c r="G8" s="265" t="s">
        <v>3</v>
      </c>
      <c r="H8" s="73"/>
      <c r="I8" s="73" t="s">
        <v>399</v>
      </c>
      <c r="J8" s="96" t="s">
        <v>3</v>
      </c>
      <c r="K8" s="40"/>
      <c r="L8" s="96" t="s">
        <v>1</v>
      </c>
      <c r="M8" s="32" t="s">
        <v>397</v>
      </c>
      <c r="N8" s="40"/>
      <c r="O8" s="40"/>
      <c r="P8" s="32" t="s">
        <v>17</v>
      </c>
      <c r="Q8" s="32" t="s">
        <v>397</v>
      </c>
      <c r="R8" s="32" t="s">
        <v>393</v>
      </c>
      <c r="S8" s="73" t="s">
        <v>437</v>
      </c>
      <c r="T8" s="96" t="s">
        <v>397</v>
      </c>
      <c r="U8" s="37"/>
      <c r="V8" s="50"/>
      <c r="W8" s="1"/>
      <c r="X8" s="5"/>
      <c r="AC8"/>
    </row>
    <row r="9" spans="1:35" ht="15.6">
      <c r="A9" s="37"/>
      <c r="B9" s="43" t="s">
        <v>61</v>
      </c>
      <c r="C9" s="43" t="s">
        <v>0</v>
      </c>
      <c r="D9" s="40"/>
      <c r="E9" s="32" t="s">
        <v>434</v>
      </c>
      <c r="F9" s="108" t="s">
        <v>439</v>
      </c>
      <c r="G9" s="265" t="s">
        <v>11</v>
      </c>
      <c r="H9" s="108" t="s">
        <v>439</v>
      </c>
      <c r="I9" s="73" t="s">
        <v>391</v>
      </c>
      <c r="J9" s="96" t="s">
        <v>361</v>
      </c>
      <c r="K9" s="108" t="s">
        <v>439</v>
      </c>
      <c r="L9" s="96" t="s">
        <v>361</v>
      </c>
      <c r="M9" s="32" t="s">
        <v>394</v>
      </c>
      <c r="N9" s="108" t="s">
        <v>439</v>
      </c>
      <c r="O9" s="40"/>
      <c r="P9" s="32" t="s">
        <v>391</v>
      </c>
      <c r="Q9" s="32" t="s">
        <v>394</v>
      </c>
      <c r="R9" s="32" t="s">
        <v>395</v>
      </c>
      <c r="S9" s="73" t="s">
        <v>468</v>
      </c>
      <c r="T9" s="96" t="s">
        <v>400</v>
      </c>
      <c r="U9" s="37"/>
      <c r="V9" s="50"/>
      <c r="W9" s="1"/>
      <c r="X9" s="5"/>
      <c r="AC9"/>
    </row>
    <row r="10" spans="1:35" ht="15.6">
      <c r="A10" s="37"/>
      <c r="B10" s="59">
        <f>+'Ark1'!C760</f>
        <v>2024</v>
      </c>
      <c r="C10" s="59">
        <f>+'Ark1'!L760</f>
        <v>1</v>
      </c>
      <c r="D10" s="102" t="str">
        <f>VLOOKUP(C10,RNR!$G$2:$H$11,2)</f>
        <v>P-</v>
      </c>
      <c r="E10" s="59">
        <f>+'Ark1'!Q760</f>
        <v>0</v>
      </c>
      <c r="F10" s="77">
        <f>+E10-E22</f>
        <v>0</v>
      </c>
      <c r="G10" s="251">
        <f>+'Ark1'!R760</f>
        <v>0</v>
      </c>
      <c r="H10" s="77">
        <f>+G10-G22</f>
        <v>0</v>
      </c>
      <c r="I10" s="77">
        <f>+'Ark1'!S760</f>
        <v>0</v>
      </c>
      <c r="J10" s="104">
        <f>+'Ark1'!AA760</f>
        <v>0</v>
      </c>
      <c r="K10" s="102">
        <f>+J10-J22</f>
        <v>0</v>
      </c>
      <c r="L10" s="102">
        <f>+'Ark1'!AB760</f>
        <v>0</v>
      </c>
      <c r="M10" s="60">
        <f>+'Ark1'!W760</f>
        <v>0</v>
      </c>
      <c r="N10" s="102">
        <f>+M10-M22</f>
        <v>0</v>
      </c>
      <c r="O10" s="40"/>
      <c r="P10" s="60">
        <f>+'Ark1'!U760</f>
        <v>0</v>
      </c>
      <c r="Q10" s="102">
        <f>+'Ark1'!X760</f>
        <v>0</v>
      </c>
      <c r="R10" s="60">
        <f>+'Ark1'!Y760</f>
        <v>0</v>
      </c>
      <c r="S10" s="77" t="str">
        <f t="shared" ref="S10:S55" si="0">+IF(G10=0,"",G10/E10)</f>
        <v/>
      </c>
      <c r="T10" s="102">
        <f>+'Ark1'!V760</f>
        <v>0</v>
      </c>
      <c r="U10" s="37"/>
      <c r="V10" s="50"/>
      <c r="W10" s="1"/>
      <c r="X10" s="5"/>
      <c r="AC10"/>
    </row>
    <row r="11" spans="1:35" ht="15.6">
      <c r="A11" s="37"/>
      <c r="B11" s="59">
        <f>+'Ark1'!C761</f>
        <v>2024</v>
      </c>
      <c r="C11" s="59">
        <f>+'Ark1'!L761</f>
        <v>2</v>
      </c>
      <c r="D11" s="102" t="str">
        <f>VLOOKUP(C11,RNR!$G$2:$H$11,2)</f>
        <v>P</v>
      </c>
      <c r="E11" s="59">
        <f>+'Ark1'!Q761</f>
        <v>0</v>
      </c>
      <c r="F11" s="77">
        <f>+E11-E23</f>
        <v>0</v>
      </c>
      <c r="G11" s="251">
        <f>+'Ark1'!R761</f>
        <v>0</v>
      </c>
      <c r="H11" s="77">
        <f>+G11-G23</f>
        <v>0</v>
      </c>
      <c r="I11" s="77">
        <f>+'Ark1'!S761</f>
        <v>0</v>
      </c>
      <c r="J11" s="104">
        <f>+'Ark1'!AA761</f>
        <v>0</v>
      </c>
      <c r="K11" s="102">
        <f>+J11-J23</f>
        <v>0</v>
      </c>
      <c r="L11" s="102">
        <f>+'Ark1'!AB761</f>
        <v>0</v>
      </c>
      <c r="M11" s="60">
        <f>+'Ark1'!W761</f>
        <v>0</v>
      </c>
      <c r="N11" s="102">
        <f>+M11-M23</f>
        <v>0</v>
      </c>
      <c r="O11" s="40"/>
      <c r="P11" s="60">
        <f>+'Ark1'!U761</f>
        <v>0</v>
      </c>
      <c r="Q11" s="102">
        <f>+'Ark1'!X761</f>
        <v>0</v>
      </c>
      <c r="R11" s="60">
        <f>+'Ark1'!Y761</f>
        <v>0</v>
      </c>
      <c r="S11" s="77" t="str">
        <f t="shared" si="0"/>
        <v/>
      </c>
      <c r="T11" s="102">
        <f>+'Ark1'!V761</f>
        <v>0</v>
      </c>
      <c r="U11" s="37"/>
      <c r="V11" s="50"/>
      <c r="W11" s="1"/>
      <c r="X11" s="5"/>
      <c r="AC11"/>
    </row>
    <row r="12" spans="1:35" ht="15.6">
      <c r="A12" s="37"/>
      <c r="B12" s="59">
        <f>+'Ark1'!C762</f>
        <v>2024</v>
      </c>
      <c r="C12" s="59">
        <f>+'Ark1'!L762</f>
        <v>5</v>
      </c>
      <c r="D12" s="102" t="str">
        <f>VLOOKUP(C12,RNR!$G$2:$H$11,2)</f>
        <v>O</v>
      </c>
      <c r="E12" s="59">
        <f>+'Ark1'!Q762</f>
        <v>0</v>
      </c>
      <c r="F12" s="77">
        <f>+E12-E24</f>
        <v>0</v>
      </c>
      <c r="G12" s="251">
        <f>+'Ark1'!R762</f>
        <v>0</v>
      </c>
      <c r="H12" s="77">
        <f>+G12-G24</f>
        <v>0</v>
      </c>
      <c r="I12" s="77">
        <f>+'Ark1'!S762</f>
        <v>0</v>
      </c>
      <c r="J12" s="104">
        <f>+'Ark1'!AA762</f>
        <v>0</v>
      </c>
      <c r="K12" s="102">
        <f>+J12-J24</f>
        <v>0</v>
      </c>
      <c r="L12" s="102">
        <f>+'Ark1'!AB762</f>
        <v>0</v>
      </c>
      <c r="M12" s="60">
        <f>+'Ark1'!W762</f>
        <v>0</v>
      </c>
      <c r="N12" s="102">
        <f>+M12-M24</f>
        <v>0</v>
      </c>
      <c r="O12" s="40"/>
      <c r="P12" s="60">
        <f>+'Ark1'!U762</f>
        <v>0</v>
      </c>
      <c r="Q12" s="102">
        <f>+'Ark1'!X762</f>
        <v>0</v>
      </c>
      <c r="R12" s="60">
        <f>+'Ark1'!Y762</f>
        <v>0</v>
      </c>
      <c r="S12" s="77" t="str">
        <f t="shared" si="0"/>
        <v/>
      </c>
      <c r="T12" s="102">
        <f>+'Ark1'!V762</f>
        <v>0</v>
      </c>
      <c r="U12" s="37"/>
      <c r="V12" s="50"/>
      <c r="W12" s="1"/>
      <c r="X12" s="5"/>
      <c r="AC12"/>
    </row>
    <row r="13" spans="1:35" ht="15.6">
      <c r="A13" s="37"/>
      <c r="B13" s="59">
        <f>+'Ark1'!C763</f>
        <v>2024</v>
      </c>
      <c r="C13" s="59">
        <f>+'Ark1'!L763</f>
        <v>8</v>
      </c>
      <c r="D13" s="102" t="str">
        <f>VLOOKUP(C13,RNR!$G$2:$H$11,2)</f>
        <v>R</v>
      </c>
      <c r="E13" s="59">
        <f>+'Ark1'!Q763</f>
        <v>7</v>
      </c>
      <c r="F13" s="77">
        <f t="shared" ref="F13:F15" si="1">+E13-E25</f>
        <v>-6</v>
      </c>
      <c r="G13" s="251">
        <f>+'Ark1'!R763</f>
        <v>18</v>
      </c>
      <c r="H13" s="77">
        <f t="shared" ref="H13:H15" si="2">+G13-G25</f>
        <v>-8</v>
      </c>
      <c r="I13" s="77">
        <f>+'Ark1'!S763</f>
        <v>18</v>
      </c>
      <c r="J13" s="104">
        <f>+'Ark1'!AA763</f>
        <v>5.7148299838079827E-2</v>
      </c>
      <c r="K13" s="102">
        <f t="shared" ref="K13:K15" si="3">+J13-J25</f>
        <v>-3.4636922741084944E-2</v>
      </c>
      <c r="L13" s="102">
        <f>+'Ark1'!AB763</f>
        <v>6.645548998813755E-2</v>
      </c>
      <c r="M13" s="60">
        <f>+'Ark1'!W763</f>
        <v>96.033333333333317</v>
      </c>
      <c r="N13" s="102">
        <f>+M13-M25</f>
        <v>0.6025641025641022</v>
      </c>
      <c r="O13" s="40"/>
      <c r="P13" s="60">
        <f>+'Ark1'!U763</f>
        <v>48.555555555555557</v>
      </c>
      <c r="Q13" s="102">
        <f>+'Ark1'!X763</f>
        <v>15.227971339318747</v>
      </c>
      <c r="R13" s="60">
        <f>+'Ark1'!Y763</f>
        <v>0.49690399499999838</v>
      </c>
      <c r="S13" s="77">
        <f t="shared" si="0"/>
        <v>2.5714285714285716</v>
      </c>
      <c r="T13" s="102">
        <f>+'Ark1'!V763</f>
        <v>104.04478150957021</v>
      </c>
      <c r="U13" s="37"/>
      <c r="V13" s="50"/>
      <c r="W13" s="1"/>
      <c r="X13" s="5"/>
      <c r="Z13" s="2"/>
      <c r="AA13" s="2"/>
      <c r="AB13" s="2"/>
      <c r="AC13"/>
    </row>
    <row r="14" spans="1:35" ht="15.6">
      <c r="A14" s="37"/>
      <c r="B14" s="59">
        <f>+'Ark1'!C764</f>
        <v>2024</v>
      </c>
      <c r="C14" s="59">
        <f>+'Ark1'!L764</f>
        <v>11</v>
      </c>
      <c r="D14" s="102" t="str">
        <f>VLOOKUP(C14,RNR!$G$2:$H$11,2)</f>
        <v>U</v>
      </c>
      <c r="E14" s="59">
        <f>+'Ark1'!Q764</f>
        <v>64</v>
      </c>
      <c r="F14" s="77">
        <f t="shared" si="1"/>
        <v>7</v>
      </c>
      <c r="G14" s="251">
        <f>+'Ark1'!R764</f>
        <v>344</v>
      </c>
      <c r="H14" s="77">
        <f t="shared" si="2"/>
        <v>-76</v>
      </c>
      <c r="I14" s="77">
        <f>+'Ark1'!S764</f>
        <v>344</v>
      </c>
      <c r="J14" s="104">
        <f>+'Ark1'!AA764</f>
        <v>1.0921675080166369</v>
      </c>
      <c r="K14" s="102">
        <f t="shared" si="3"/>
        <v>-0.39051685672371717</v>
      </c>
      <c r="L14" s="102">
        <f>+'Ark1'!AB764</f>
        <v>1.2156902772803937</v>
      </c>
      <c r="M14" s="60">
        <f>+'Ark1'!W764</f>
        <v>91.92383720930232</v>
      </c>
      <c r="N14" s="102">
        <f>+M14-M30</f>
        <v>91.92383720930232</v>
      </c>
      <c r="O14" s="40"/>
      <c r="P14" s="60">
        <f>+'Ark1'!U764</f>
        <v>53.145348837209312</v>
      </c>
      <c r="Q14" s="102">
        <f>+'Ark1'!X764</f>
        <v>12.63624407589511</v>
      </c>
      <c r="R14" s="60">
        <f>+'Ark1'!Y764</f>
        <v>1.0602936162832712</v>
      </c>
      <c r="S14" s="77">
        <f t="shared" si="0"/>
        <v>5.375</v>
      </c>
      <c r="T14" s="102">
        <f>+'Ark1'!V764</f>
        <v>99.592456348106595</v>
      </c>
      <c r="U14" s="37"/>
      <c r="V14" s="50"/>
      <c r="W14" s="11"/>
      <c r="X14" s="5"/>
      <c r="Z14" s="2"/>
      <c r="AA14" s="2"/>
      <c r="AB14" s="4"/>
      <c r="AC14" s="4"/>
      <c r="AD14" s="4"/>
    </row>
    <row r="15" spans="1:35" ht="15.6">
      <c r="A15" s="37"/>
      <c r="B15" s="59">
        <f>+'Ark1'!C765</f>
        <v>2024</v>
      </c>
      <c r="C15" s="59">
        <f>+'Ark1'!L765</f>
        <v>14</v>
      </c>
      <c r="D15" s="102" t="str">
        <f>VLOOKUP(C15,RNR!$G$2:$H$11,2)</f>
        <v>E</v>
      </c>
      <c r="E15" s="59">
        <f>+'Ark1'!Q765</f>
        <v>162</v>
      </c>
      <c r="F15" s="77">
        <f t="shared" si="1"/>
        <v>3</v>
      </c>
      <c r="G15" s="251">
        <f>+'Ark1'!R765</f>
        <v>7262</v>
      </c>
      <c r="H15" s="77">
        <f t="shared" si="2"/>
        <v>705</v>
      </c>
      <c r="I15" s="77">
        <f>+'Ark1'!S765</f>
        <v>7262</v>
      </c>
      <c r="J15" s="104">
        <f>+'Ark1'!AA765</f>
        <v>23.056164079118641</v>
      </c>
      <c r="K15" s="102">
        <f t="shared" si="3"/>
        <v>-9.1363015173019591E-2</v>
      </c>
      <c r="L15" s="102">
        <f>+'Ark1'!AB765</f>
        <v>24.06120086984934</v>
      </c>
      <c r="M15" s="60">
        <f>+'Ark1'!W765</f>
        <v>86.183613329660943</v>
      </c>
      <c r="N15" s="102">
        <f>+M15-M31</f>
        <v>86.183613329660943</v>
      </c>
      <c r="O15" s="40"/>
      <c r="P15" s="60">
        <f>+'Ark1'!U765</f>
        <v>57.962269347287275</v>
      </c>
      <c r="Q15" s="102">
        <f>+'Ark1'!X765</f>
        <v>10.24119796573755</v>
      </c>
      <c r="R15" s="60">
        <f>+'Ark1'!Y765</f>
        <v>1.1674497130226835</v>
      </c>
      <c r="S15" s="77">
        <f t="shared" si="0"/>
        <v>44.827160493827158</v>
      </c>
      <c r="T15" s="102">
        <f>+'Ark1'!V765</f>
        <v>93.373362220651373</v>
      </c>
      <c r="U15" s="37"/>
      <c r="V15" s="50"/>
      <c r="W15" s="1"/>
      <c r="X15" s="5"/>
      <c r="AC15"/>
    </row>
    <row r="16" spans="1:35" s="317" customFormat="1" ht="15.6">
      <c r="A16" s="37"/>
      <c r="B16" s="59">
        <f>+'Ark1'!C766</f>
        <v>2024</v>
      </c>
      <c r="C16" s="59">
        <f>+'Ark1'!L766</f>
        <v>17</v>
      </c>
      <c r="D16" s="102" t="str">
        <f>VLOOKUP(C16,RNR!$G$2:$H$11,2)</f>
        <v>S</v>
      </c>
      <c r="E16" s="59">
        <f>+'Ark1'!Q766</f>
        <v>186</v>
      </c>
      <c r="F16" s="77">
        <f>+E16-E28</f>
        <v>-8</v>
      </c>
      <c r="G16" s="251">
        <f>+'Ark1'!R766</f>
        <v>23870</v>
      </c>
      <c r="H16" s="77">
        <f>+G16-G28</f>
        <v>2561</v>
      </c>
      <c r="I16" s="77">
        <f>+'Ark1'!S766</f>
        <v>23870</v>
      </c>
      <c r="J16" s="104">
        <f>+'Ark1'!AA766</f>
        <v>75.784995396386975</v>
      </c>
      <c r="K16" s="102">
        <f>+J16-J28</f>
        <v>0.55994509102460199</v>
      </c>
      <c r="L16" s="102">
        <f>+'Ark1'!AB766</f>
        <v>74.656653362882111</v>
      </c>
      <c r="M16" s="60">
        <f>+'Ark1'!W766</f>
        <v>81.35415584415648</v>
      </c>
      <c r="N16" s="102">
        <f>+M16-M32</f>
        <v>81.35415584415648</v>
      </c>
      <c r="O16" s="40"/>
      <c r="P16" s="60">
        <f>+'Ark1'!U766</f>
        <v>61.885965647255951</v>
      </c>
      <c r="Q16" s="102">
        <f>+'Ark1'!X766</f>
        <v>9.2443339064103096</v>
      </c>
      <c r="R16" s="60">
        <f>+'Ark1'!Y766</f>
        <v>1.4351152792582476</v>
      </c>
      <c r="S16" s="77">
        <f t="shared" ref="S16:S18" si="4">+IF(G16=0,"",G16/E16)</f>
        <v>128.33333333333334</v>
      </c>
      <c r="T16" s="102">
        <f>+'Ark1'!V766</f>
        <v>88.14101391566075</v>
      </c>
      <c r="U16" s="37"/>
      <c r="V16" s="50"/>
      <c r="W16" s="1"/>
      <c r="X16" s="5"/>
    </row>
    <row r="17" spans="1:30" s="322" customFormat="1" ht="10.050000000000001" customHeight="1">
      <c r="A17" s="37"/>
      <c r="B17" s="37"/>
      <c r="C17" s="37"/>
      <c r="D17" s="37"/>
      <c r="E17" s="37"/>
      <c r="F17" s="37"/>
      <c r="G17" s="269"/>
      <c r="H17" s="37"/>
      <c r="I17" s="37"/>
      <c r="J17" s="37"/>
      <c r="K17" s="37"/>
      <c r="L17" s="37"/>
      <c r="M17" s="37"/>
      <c r="N17" s="37"/>
      <c r="O17" s="40"/>
      <c r="P17" s="37"/>
      <c r="Q17" s="37"/>
      <c r="R17" s="37"/>
      <c r="S17" s="37"/>
      <c r="T17" s="37"/>
      <c r="U17" s="37"/>
      <c r="V17" s="50"/>
      <c r="W17" s="1"/>
      <c r="X17" s="5"/>
    </row>
    <row r="18" spans="1:30" ht="15.6">
      <c r="A18" s="37"/>
      <c r="B18" s="59">
        <f>+'Ark1'!C767</f>
        <v>2024</v>
      </c>
      <c r="C18" s="59">
        <f>+'Ark1'!L767</f>
        <v>75</v>
      </c>
      <c r="D18" s="102" t="str">
        <f>VLOOKUP(C18,RNR!$G$2:$H$11,2)</f>
        <v>Krepert fjøs</v>
      </c>
      <c r="E18" s="59">
        <f>+'Ark1'!Q767</f>
        <v>0</v>
      </c>
      <c r="F18" s="77">
        <f>+E18-E33</f>
        <v>0</v>
      </c>
      <c r="G18" s="251">
        <f>+'Ark1'!R767</f>
        <v>0</v>
      </c>
      <c r="H18" s="77">
        <f>+G18-G33</f>
        <v>0</v>
      </c>
      <c r="I18" s="77">
        <f>+'Ark1'!S767</f>
        <v>0</v>
      </c>
      <c r="J18" s="104">
        <f>+'Ark1'!AA767</f>
        <v>0</v>
      </c>
      <c r="K18" s="102">
        <f>+J18-J33</f>
        <v>0</v>
      </c>
      <c r="L18" s="102">
        <f>+'Ark1'!AB767</f>
        <v>0</v>
      </c>
      <c r="M18" s="60">
        <f>+'Ark1'!W767</f>
        <v>0</v>
      </c>
      <c r="N18" s="102">
        <f>+M18-M33</f>
        <v>0</v>
      </c>
      <c r="O18" s="40"/>
      <c r="P18" s="60">
        <f>+'Ark1'!U767</f>
        <v>0</v>
      </c>
      <c r="Q18" s="102">
        <f>+'Ark1'!X767</f>
        <v>0</v>
      </c>
      <c r="R18" s="60">
        <f>+'Ark1'!Y767</f>
        <v>0</v>
      </c>
      <c r="S18" s="77" t="str">
        <f t="shared" si="4"/>
        <v/>
      </c>
      <c r="T18" s="102">
        <f>+'Ark1'!V767</f>
        <v>0</v>
      </c>
      <c r="U18" s="37"/>
      <c r="V18" s="50"/>
      <c r="W18" s="1"/>
      <c r="X18" s="5"/>
      <c r="AC18"/>
    </row>
    <row r="19" spans="1:30" s="322" customFormat="1" ht="15.6">
      <c r="A19" s="37"/>
      <c r="B19" s="59">
        <f>+'Ark1'!C768</f>
        <v>2024</v>
      </c>
      <c r="C19" s="59">
        <f>+'Ark1'!L768</f>
        <v>76</v>
      </c>
      <c r="D19" s="102" t="str">
        <f>VLOOKUP(C19,RNR!$G$2:$H$11,2)</f>
        <v>Krepert transport</v>
      </c>
      <c r="E19" s="59">
        <f>+'Ark1'!Q768</f>
        <v>0</v>
      </c>
      <c r="F19" s="77" t="e">
        <f>+E19-#REF!</f>
        <v>#REF!</v>
      </c>
      <c r="G19" s="251">
        <f>+'Ark1'!R768</f>
        <v>0</v>
      </c>
      <c r="H19" s="77" t="e">
        <f>+G19-#REF!</f>
        <v>#REF!</v>
      </c>
      <c r="I19" s="77">
        <f>+'Ark1'!S768</f>
        <v>0</v>
      </c>
      <c r="J19" s="104">
        <f>+'Ark1'!AA768</f>
        <v>0</v>
      </c>
      <c r="K19" s="102" t="e">
        <f>+J19-#REF!</f>
        <v>#REF!</v>
      </c>
      <c r="L19" s="102">
        <f>+'Ark1'!AB768</f>
        <v>0</v>
      </c>
      <c r="M19" s="60">
        <f>+'Ark1'!W768</f>
        <v>0</v>
      </c>
      <c r="N19" s="102" t="e">
        <f>+M19-#REF!</f>
        <v>#REF!</v>
      </c>
      <c r="O19" s="40"/>
      <c r="P19" s="60">
        <f>+'Ark1'!U768</f>
        <v>0</v>
      </c>
      <c r="Q19" s="102">
        <f>+'Ark1'!X768</f>
        <v>0</v>
      </c>
      <c r="R19" s="60">
        <f>+'Ark1'!Y768</f>
        <v>0</v>
      </c>
      <c r="S19" s="77" t="str">
        <f t="shared" ref="S19:S20" si="5">+IF(G19=0,"",G19/E19)</f>
        <v/>
      </c>
      <c r="T19" s="102">
        <f>+'Ark1'!V768</f>
        <v>0</v>
      </c>
      <c r="U19" s="37"/>
      <c r="V19" s="50"/>
      <c r="W19" s="1"/>
      <c r="X19" s="5"/>
    </row>
    <row r="20" spans="1:30" s="322" customFormat="1" ht="15.6">
      <c r="A20" s="37"/>
      <c r="B20" s="59">
        <f>+'Ark1'!C769</f>
        <v>2024</v>
      </c>
      <c r="C20" s="59">
        <f>+'Ark1'!L769</f>
        <v>99</v>
      </c>
      <c r="D20" s="102" t="str">
        <f>VLOOKUP(C20,RNR!$G$2:$H$11,2)</f>
        <v>Kasserte</v>
      </c>
      <c r="E20" s="59">
        <f>+'Ark1'!Q769</f>
        <v>0</v>
      </c>
      <c r="F20" s="77">
        <f>+E20-E34</f>
        <v>0</v>
      </c>
      <c r="G20" s="251">
        <f>+'Ark1'!R769</f>
        <v>0</v>
      </c>
      <c r="H20" s="77">
        <f>+G20-G34</f>
        <v>0</v>
      </c>
      <c r="I20" s="77">
        <f>+'Ark1'!S769</f>
        <v>0</v>
      </c>
      <c r="J20" s="104">
        <f>+'Ark1'!AA769</f>
        <v>0</v>
      </c>
      <c r="K20" s="102">
        <f>+J20-J34</f>
        <v>0</v>
      </c>
      <c r="L20" s="102">
        <f>+'Ark1'!AB769</f>
        <v>0</v>
      </c>
      <c r="M20" s="60">
        <f>+'Ark1'!W769</f>
        <v>0</v>
      </c>
      <c r="N20" s="102">
        <f>+M20-M34</f>
        <v>0</v>
      </c>
      <c r="O20" s="40"/>
      <c r="P20" s="60">
        <f>+'Ark1'!U769</f>
        <v>0</v>
      </c>
      <c r="Q20" s="102">
        <f>+'Ark1'!X769</f>
        <v>0</v>
      </c>
      <c r="R20" s="60">
        <f>+'Ark1'!Y769</f>
        <v>0</v>
      </c>
      <c r="S20" s="77" t="str">
        <f t="shared" si="5"/>
        <v/>
      </c>
      <c r="T20" s="102">
        <f>+'Ark1'!V769</f>
        <v>0</v>
      </c>
      <c r="U20" s="37"/>
      <c r="V20" s="50"/>
      <c r="W20" s="1"/>
      <c r="X20" s="5"/>
    </row>
    <row r="21" spans="1:30" ht="15.6">
      <c r="A21" s="37"/>
      <c r="B21" s="37"/>
      <c r="C21" s="37"/>
      <c r="D21" s="37"/>
      <c r="E21" s="37"/>
      <c r="F21" s="37"/>
      <c r="G21" s="269"/>
      <c r="H21" s="37"/>
      <c r="I21" s="37"/>
      <c r="J21" s="37"/>
      <c r="K21" s="37"/>
      <c r="L21" s="37"/>
      <c r="M21" s="37"/>
      <c r="N21" s="37"/>
      <c r="O21" s="40"/>
      <c r="P21" s="37"/>
      <c r="Q21" s="37"/>
      <c r="R21" s="37"/>
      <c r="S21" s="37"/>
      <c r="T21" s="37"/>
      <c r="U21" s="37"/>
      <c r="V21" s="50"/>
      <c r="W21" s="11"/>
      <c r="X21" s="5"/>
      <c r="Z21" s="1"/>
      <c r="AA21" s="1"/>
      <c r="AB21" s="9"/>
      <c r="AD21" s="9"/>
    </row>
    <row r="22" spans="1:30" ht="15.6">
      <c r="A22" s="37"/>
      <c r="B22">
        <f>+'Ark1'!C770</f>
        <v>2023</v>
      </c>
      <c r="C22">
        <f>+'Ark1'!L770</f>
        <v>1</v>
      </c>
      <c r="D22" s="102" t="str">
        <f>VLOOKUP(C22,RNR!$G$2:$H$11,2)</f>
        <v>P-</v>
      </c>
      <c r="E22">
        <f>+'Ark1'!Q770</f>
        <v>0</v>
      </c>
      <c r="F22" s="9"/>
      <c r="G22" s="324">
        <f>+'Ark1'!R770</f>
        <v>0</v>
      </c>
      <c r="H22" s="9"/>
      <c r="I22" s="9">
        <f>+'Ark1'!S770</f>
        <v>0</v>
      </c>
      <c r="J22" s="98">
        <f>+'Ark1'!AA770</f>
        <v>0</v>
      </c>
      <c r="K22" s="9"/>
      <c r="L22" s="98">
        <f>+'Ark1'!AB770</f>
        <v>0</v>
      </c>
      <c r="M22" s="1">
        <f>+'Ark1'!W770</f>
        <v>0</v>
      </c>
      <c r="N22" s="9"/>
      <c r="O22" s="40"/>
      <c r="P22" s="1">
        <f>+'Ark1'!U770</f>
        <v>0</v>
      </c>
      <c r="Q22" s="1">
        <f>+'Ark1'!Z770</f>
        <v>0</v>
      </c>
      <c r="R22" s="1">
        <f>+'Ark1'!AA770</f>
        <v>0</v>
      </c>
      <c r="S22" s="9" t="str">
        <f t="shared" si="0"/>
        <v/>
      </c>
      <c r="T22" s="98">
        <f>+'Ark1'!V770</f>
        <v>0</v>
      </c>
      <c r="U22" s="37"/>
      <c r="V22" s="50"/>
      <c r="W22" s="1"/>
      <c r="X22" s="5"/>
      <c r="Z22" s="2"/>
      <c r="AA22" s="2"/>
      <c r="AB22" s="2"/>
      <c r="AC22"/>
    </row>
    <row r="23" spans="1:30" ht="15.6">
      <c r="A23" s="37"/>
      <c r="B23">
        <f>+'Ark1'!C771</f>
        <v>2023</v>
      </c>
      <c r="C23">
        <f>+'Ark1'!L771</f>
        <v>2</v>
      </c>
      <c r="D23" s="102" t="str">
        <f>VLOOKUP(C23,RNR!$G$2:$H$11,2)</f>
        <v>P</v>
      </c>
      <c r="E23">
        <f>+'Ark1'!Q771</f>
        <v>0</v>
      </c>
      <c r="F23" s="9"/>
      <c r="G23" s="324">
        <f>+'Ark1'!R771</f>
        <v>0</v>
      </c>
      <c r="H23" s="9"/>
      <c r="I23" s="9">
        <f>+'Ark1'!S771</f>
        <v>0</v>
      </c>
      <c r="J23" s="98">
        <f>+'Ark1'!AA771</f>
        <v>0</v>
      </c>
      <c r="K23" s="9"/>
      <c r="L23" s="98">
        <f>+'Ark1'!AB771</f>
        <v>0</v>
      </c>
      <c r="M23" s="1">
        <f>+'Ark1'!W771</f>
        <v>0</v>
      </c>
      <c r="N23" s="9"/>
      <c r="O23" s="40"/>
      <c r="P23" s="1">
        <f>+'Ark1'!U771</f>
        <v>0</v>
      </c>
      <c r="Q23" s="1">
        <f>+'Ark1'!Z771</f>
        <v>0</v>
      </c>
      <c r="R23" s="1">
        <f>+'Ark1'!AA771</f>
        <v>0</v>
      </c>
      <c r="S23" s="9" t="str">
        <f t="shared" si="0"/>
        <v/>
      </c>
      <c r="T23" s="98">
        <f>+'Ark1'!V771</f>
        <v>0</v>
      </c>
      <c r="U23" s="37"/>
      <c r="V23" s="50"/>
      <c r="W23" s="1"/>
      <c r="X23" s="5"/>
      <c r="Z23" s="2"/>
      <c r="AA23" s="2"/>
      <c r="AB23" s="2"/>
      <c r="AC23"/>
    </row>
    <row r="24" spans="1:30" ht="15.6">
      <c r="A24" s="37"/>
      <c r="B24">
        <f>+'Ark1'!C772</f>
        <v>2023</v>
      </c>
      <c r="C24">
        <f>+'Ark1'!L772</f>
        <v>5</v>
      </c>
      <c r="D24" s="102" t="str">
        <f>VLOOKUP(C24,RNR!$G$2:$H$11,2)</f>
        <v>O</v>
      </c>
      <c r="E24">
        <f>+'Ark1'!Q772</f>
        <v>0</v>
      </c>
      <c r="F24" s="9"/>
      <c r="G24" s="324">
        <f>+'Ark1'!R772</f>
        <v>0</v>
      </c>
      <c r="H24" s="9"/>
      <c r="I24" s="9">
        <f>+'Ark1'!S772</f>
        <v>0</v>
      </c>
      <c r="J24" s="98">
        <f>+'Ark1'!AA772</f>
        <v>0</v>
      </c>
      <c r="K24" s="9"/>
      <c r="L24" s="98">
        <f>+'Ark1'!AB772</f>
        <v>0</v>
      </c>
      <c r="M24" s="1">
        <f>+'Ark1'!W772</f>
        <v>0</v>
      </c>
      <c r="N24" s="9"/>
      <c r="O24" s="40"/>
      <c r="P24" s="1">
        <f>+'Ark1'!U772</f>
        <v>0</v>
      </c>
      <c r="Q24" s="1">
        <f>+'Ark1'!Z772</f>
        <v>0</v>
      </c>
      <c r="R24" s="1">
        <f>+'Ark1'!AA772</f>
        <v>0</v>
      </c>
      <c r="S24" s="9" t="str">
        <f t="shared" si="0"/>
        <v/>
      </c>
      <c r="T24" s="98">
        <f>+'Ark1'!V772</f>
        <v>0</v>
      </c>
      <c r="U24" s="37"/>
      <c r="V24" s="50"/>
      <c r="W24" s="1"/>
      <c r="X24" s="5"/>
      <c r="Z24" s="2"/>
      <c r="AA24" s="2"/>
      <c r="AB24" s="2"/>
      <c r="AC24"/>
    </row>
    <row r="25" spans="1:30" ht="15.6">
      <c r="A25" s="37"/>
      <c r="B25">
        <f>+'Ark1'!C773</f>
        <v>2023</v>
      </c>
      <c r="C25">
        <f>+'Ark1'!L773</f>
        <v>8</v>
      </c>
      <c r="D25" s="102" t="str">
        <f>VLOOKUP(C25,RNR!$G$2:$H$11,2)</f>
        <v>R</v>
      </c>
      <c r="E25">
        <f>+'Ark1'!Q773</f>
        <v>13</v>
      </c>
      <c r="F25" s="9"/>
      <c r="G25" s="324">
        <f>+'Ark1'!R773</f>
        <v>26</v>
      </c>
      <c r="H25" s="9"/>
      <c r="I25" s="9">
        <f>+'Ark1'!S773</f>
        <v>26</v>
      </c>
      <c r="J25" s="98">
        <f>+'Ark1'!AA773</f>
        <v>9.1785222579164771E-2</v>
      </c>
      <c r="K25" s="9"/>
      <c r="L25" s="98">
        <f>+'Ark1'!AB773</f>
        <v>0.10310791062324398</v>
      </c>
      <c r="M25" s="1">
        <f>+'Ark1'!W773</f>
        <v>95.430769230769215</v>
      </c>
      <c r="N25" s="9"/>
      <c r="O25" s="40"/>
      <c r="P25" s="1">
        <f>+'Ark1'!U773</f>
        <v>48.423076923076913</v>
      </c>
      <c r="Q25" s="1">
        <f>+'Ark1'!Z773</f>
        <v>-14.83640376246062</v>
      </c>
      <c r="R25" s="1">
        <f>+'Ark1'!AA773</f>
        <v>9.1785222579164771E-2</v>
      </c>
      <c r="S25" s="9">
        <f t="shared" si="0"/>
        <v>2</v>
      </c>
      <c r="T25" s="98">
        <f>+'Ark1'!V773</f>
        <v>103.3919493291107</v>
      </c>
      <c r="U25" s="37"/>
      <c r="V25" s="50"/>
      <c r="W25" s="1"/>
      <c r="X25" s="5"/>
      <c r="Z25" s="2"/>
      <c r="AA25" s="2"/>
      <c r="AB25" s="2"/>
      <c r="AC25"/>
    </row>
    <row r="26" spans="1:30" s="322" customFormat="1" ht="15.6">
      <c r="A26" s="37"/>
      <c r="B26" s="322">
        <f>+'Ark1'!C774</f>
        <v>2023</v>
      </c>
      <c r="C26" s="322">
        <f>+'Ark1'!L774</f>
        <v>11</v>
      </c>
      <c r="D26" s="102" t="str">
        <f>VLOOKUP(C26,RNR!$G$2:$H$11,2)</f>
        <v>U</v>
      </c>
      <c r="E26" s="322">
        <f>+'Ark1'!Q774</f>
        <v>57</v>
      </c>
      <c r="F26" s="9"/>
      <c r="G26" s="324">
        <f>+'Ark1'!R774</f>
        <v>420</v>
      </c>
      <c r="H26" s="9"/>
      <c r="I26" s="9">
        <f>+'Ark1'!S774</f>
        <v>420</v>
      </c>
      <c r="J26" s="98">
        <f>+'Ark1'!AA774</f>
        <v>1.482684364740354</v>
      </c>
      <c r="K26" s="9"/>
      <c r="L26" s="98">
        <f>+'Ark1'!AB774</f>
        <v>1.6212692520633145</v>
      </c>
      <c r="M26" s="1">
        <f>+'Ark1'!W774</f>
        <v>92.891428571428676</v>
      </c>
      <c r="N26" s="9"/>
      <c r="O26" s="40"/>
      <c r="P26" s="1">
        <f>+'Ark1'!U774</f>
        <v>53.159523809523805</v>
      </c>
      <c r="Q26" s="1">
        <f>+'Ark1'!Z774</f>
        <v>4.0157109520954961</v>
      </c>
      <c r="R26" s="1">
        <f>+'Ark1'!AA774</f>
        <v>1.482684364740354</v>
      </c>
      <c r="S26" s="9">
        <f t="shared" ref="S26:S32" si="6">+IF(G26=0,"",G26/E26)</f>
        <v>7.3684210526315788</v>
      </c>
      <c r="T26" s="98">
        <f>+'Ark1'!V774</f>
        <v>100.64076768302124</v>
      </c>
      <c r="U26" s="37"/>
      <c r="V26" s="50"/>
      <c r="W26" s="1"/>
      <c r="X26" s="5"/>
      <c r="Z26" s="323"/>
      <c r="AA26" s="323"/>
      <c r="AB26" s="323"/>
    </row>
    <row r="27" spans="1:30" s="322" customFormat="1" ht="15.6">
      <c r="A27" s="37"/>
      <c r="B27" s="322">
        <f>+'Ark1'!C775</f>
        <v>2023</v>
      </c>
      <c r="C27" s="322">
        <f>+'Ark1'!L775</f>
        <v>14</v>
      </c>
      <c r="D27" s="102" t="str">
        <f>VLOOKUP(C27,RNR!$G$2:$H$11,2)</f>
        <v>E</v>
      </c>
      <c r="E27" s="322">
        <f>+'Ark1'!Q775</f>
        <v>159</v>
      </c>
      <c r="F27" s="9"/>
      <c r="G27" s="324">
        <f>+'Ark1'!R775</f>
        <v>6557</v>
      </c>
      <c r="H27" s="9"/>
      <c r="I27" s="9">
        <f>+'Ark1'!S775</f>
        <v>6557</v>
      </c>
      <c r="J27" s="98">
        <f>+'Ark1'!AA775</f>
        <v>23.147527094291661</v>
      </c>
      <c r="K27" s="9"/>
      <c r="L27" s="98">
        <f>+'Ark1'!AB775</f>
        <v>24.199823895411996</v>
      </c>
      <c r="M27" s="1">
        <f>+'Ark1'!W775</f>
        <v>88.813054750647893</v>
      </c>
      <c r="N27" s="9"/>
      <c r="O27" s="40"/>
      <c r="P27" s="1">
        <f>+'Ark1'!U775</f>
        <v>57.957145035839595</v>
      </c>
      <c r="Q27" s="1">
        <f>+'Ark1'!Z775</f>
        <v>-13.347792431059522</v>
      </c>
      <c r="R27" s="1">
        <f>+'Ark1'!AA775</f>
        <v>23.147527094291661</v>
      </c>
      <c r="S27" s="9">
        <f t="shared" si="6"/>
        <v>41.238993710691823</v>
      </c>
      <c r="T27" s="98">
        <f>+'Ark1'!V775</f>
        <v>96.222161159965637</v>
      </c>
      <c r="U27" s="37"/>
      <c r="V27" s="50"/>
      <c r="W27" s="1"/>
      <c r="X27" s="5"/>
      <c r="Z27" s="323"/>
      <c r="AA27" s="323"/>
      <c r="AB27" s="323"/>
    </row>
    <row r="28" spans="1:30" s="322" customFormat="1" ht="15.6">
      <c r="A28" s="37"/>
      <c r="B28" s="322">
        <f>+'Ark1'!C776</f>
        <v>2023</v>
      </c>
      <c r="C28" s="322">
        <f>+'Ark1'!L776</f>
        <v>17</v>
      </c>
      <c r="D28" s="102" t="str">
        <f>VLOOKUP(C28,RNR!$G$2:$H$11,2)</f>
        <v>S</v>
      </c>
      <c r="E28" s="322">
        <f>+'Ark1'!Q776</f>
        <v>194</v>
      </c>
      <c r="F28" s="9"/>
      <c r="G28" s="324">
        <f>+'Ark1'!R776</f>
        <v>21309</v>
      </c>
      <c r="H28" s="9"/>
      <c r="I28" s="9">
        <f>+'Ark1'!S776</f>
        <v>21309</v>
      </c>
      <c r="J28" s="98">
        <f>+'Ark1'!AA776</f>
        <v>75.225050305362373</v>
      </c>
      <c r="K28" s="9"/>
      <c r="L28" s="98">
        <f>+'Ark1'!AB776</f>
        <v>74.075798941901439</v>
      </c>
      <c r="M28" s="1">
        <f>+'Ark1'!W776</f>
        <v>83.653296729081603</v>
      </c>
      <c r="N28" s="9"/>
      <c r="O28" s="40"/>
      <c r="P28" s="1">
        <f>+'Ark1'!U776</f>
        <v>61.940588483739262</v>
      </c>
      <c r="Q28" s="1">
        <f>+'Ark1'!Z776</f>
        <v>-16.992957080251482</v>
      </c>
      <c r="R28" s="1">
        <f>+'Ark1'!AA776</f>
        <v>75.225050305362373</v>
      </c>
      <c r="S28" s="9">
        <f t="shared" si="6"/>
        <v>109.84020618556701</v>
      </c>
      <c r="T28" s="98">
        <f>+'Ark1'!V776</f>
        <v>90.631957452958531</v>
      </c>
      <c r="U28" s="37"/>
      <c r="V28" s="50"/>
      <c r="W28" s="1"/>
      <c r="X28" s="5"/>
      <c r="Z28" s="323"/>
      <c r="AA28" s="323"/>
      <c r="AB28" s="323"/>
    </row>
    <row r="29" spans="1:30" s="322" customFormat="1" ht="10.050000000000001" customHeight="1">
      <c r="A29" s="37"/>
      <c r="B29" s="37"/>
      <c r="C29" s="37"/>
      <c r="D29" s="37"/>
      <c r="E29" s="37"/>
      <c r="F29" s="37"/>
      <c r="G29" s="269"/>
      <c r="H29" s="37"/>
      <c r="I29" s="37"/>
      <c r="J29" s="37"/>
      <c r="K29" s="37"/>
      <c r="L29" s="37"/>
      <c r="M29" s="37"/>
      <c r="N29" s="37"/>
      <c r="O29" s="40"/>
      <c r="P29" s="37"/>
      <c r="Q29" s="37"/>
      <c r="R29" s="37"/>
      <c r="S29" s="37"/>
      <c r="T29" s="37"/>
      <c r="U29" s="37"/>
      <c r="V29" s="50"/>
      <c r="W29" s="1"/>
      <c r="X29" s="5"/>
    </row>
    <row r="30" spans="1:30" ht="15.6">
      <c r="A30" s="37"/>
      <c r="B30" s="322">
        <f>+'Ark1'!C777</f>
        <v>2023</v>
      </c>
      <c r="C30" s="322">
        <f>+'Ark1'!L777</f>
        <v>75</v>
      </c>
      <c r="D30" s="102" t="str">
        <f>VLOOKUP(C30,RNR!$G$2:$H$11,2)</f>
        <v>Krepert fjøs</v>
      </c>
      <c r="E30" s="322">
        <f>+'Ark1'!Q777</f>
        <v>0</v>
      </c>
      <c r="F30" s="9"/>
      <c r="G30" s="324">
        <f>+'Ark1'!R777</f>
        <v>0</v>
      </c>
      <c r="H30" s="9"/>
      <c r="I30" s="9">
        <f>+'Ark1'!S777</f>
        <v>0</v>
      </c>
      <c r="J30" s="98">
        <f>+'Ark1'!AA777</f>
        <v>0</v>
      </c>
      <c r="K30" s="9"/>
      <c r="L30" s="98">
        <f>+'Ark1'!AB777</f>
        <v>0</v>
      </c>
      <c r="M30" s="1">
        <f>+'Ark1'!W777</f>
        <v>0</v>
      </c>
      <c r="N30" s="9"/>
      <c r="O30" s="40"/>
      <c r="P30" s="1">
        <f>+'Ark1'!U777</f>
        <v>0</v>
      </c>
      <c r="Q30" s="1">
        <f>+'Ark1'!Z777</f>
        <v>0</v>
      </c>
      <c r="R30" s="1">
        <f>+'Ark1'!AA777</f>
        <v>0</v>
      </c>
      <c r="S30" s="9" t="str">
        <f t="shared" si="6"/>
        <v/>
      </c>
      <c r="T30" s="98">
        <f>+'Ark1'!V777</f>
        <v>0</v>
      </c>
      <c r="U30" s="37"/>
      <c r="V30" s="50"/>
      <c r="W30" s="11"/>
      <c r="X30" s="5"/>
      <c r="Z30" s="2"/>
      <c r="AA30" s="2"/>
      <c r="AB30" s="4"/>
      <c r="AC30" s="4"/>
      <c r="AD30" s="4"/>
    </row>
    <row r="31" spans="1:30" ht="15.6">
      <c r="A31" s="37"/>
      <c r="B31" s="322">
        <f>+'Ark1'!C778</f>
        <v>2023</v>
      </c>
      <c r="C31" s="322">
        <f>+'Ark1'!L778</f>
        <v>76</v>
      </c>
      <c r="D31" s="102" t="str">
        <f>VLOOKUP(C31,RNR!$G$2:$H$11,2)</f>
        <v>Krepert transport</v>
      </c>
      <c r="E31" s="322">
        <f>+'Ark1'!Q778</f>
        <v>0</v>
      </c>
      <c r="F31" s="9"/>
      <c r="G31" s="324">
        <f>+'Ark1'!R778</f>
        <v>0</v>
      </c>
      <c r="H31" s="9"/>
      <c r="I31" s="9">
        <f>+'Ark1'!S778</f>
        <v>0</v>
      </c>
      <c r="J31" s="98">
        <f>+'Ark1'!AA778</f>
        <v>0</v>
      </c>
      <c r="K31" s="9"/>
      <c r="L31" s="98">
        <f>+'Ark1'!AB778</f>
        <v>0</v>
      </c>
      <c r="M31" s="1">
        <f>+'Ark1'!W778</f>
        <v>0</v>
      </c>
      <c r="N31" s="9"/>
      <c r="O31" s="40"/>
      <c r="P31" s="1">
        <f>+'Ark1'!U778</f>
        <v>0</v>
      </c>
      <c r="Q31" s="1">
        <f>+'Ark1'!Z778</f>
        <v>0</v>
      </c>
      <c r="R31" s="1">
        <f>+'Ark1'!AA778</f>
        <v>0</v>
      </c>
      <c r="S31" s="9" t="str">
        <f t="shared" si="6"/>
        <v/>
      </c>
      <c r="T31" s="98">
        <f>+'Ark1'!V778</f>
        <v>0</v>
      </c>
      <c r="U31" s="37"/>
      <c r="V31" s="50"/>
      <c r="W31" s="11"/>
      <c r="X31" s="5"/>
      <c r="Z31" s="1"/>
      <c r="AA31" s="1"/>
      <c r="AB31" s="9"/>
      <c r="AD31" s="9"/>
    </row>
    <row r="32" spans="1:30" ht="15.6">
      <c r="A32" s="37"/>
      <c r="B32" s="322">
        <f>+'Ark1'!C779</f>
        <v>2023</v>
      </c>
      <c r="C32" s="322">
        <f>+'Ark1'!L779</f>
        <v>99</v>
      </c>
      <c r="D32" s="102" t="str">
        <f>VLOOKUP(C32,RNR!$G$2:$H$11,2)</f>
        <v>Kasserte</v>
      </c>
      <c r="E32" s="322">
        <f>+'Ark1'!Q779</f>
        <v>0</v>
      </c>
      <c r="F32" s="9"/>
      <c r="G32" s="324">
        <f>+'Ark1'!R779</f>
        <v>0</v>
      </c>
      <c r="H32" s="9"/>
      <c r="I32" s="9">
        <f>+'Ark1'!S779</f>
        <v>0</v>
      </c>
      <c r="J32" s="98">
        <f>+'Ark1'!AA779</f>
        <v>0</v>
      </c>
      <c r="K32" s="9"/>
      <c r="L32" s="98">
        <f>+'Ark1'!AB779</f>
        <v>0</v>
      </c>
      <c r="M32" s="1">
        <f>+'Ark1'!W779</f>
        <v>0</v>
      </c>
      <c r="N32" s="9"/>
      <c r="O32" s="40"/>
      <c r="P32" s="1">
        <f>+'Ark1'!U779</f>
        <v>0</v>
      </c>
      <c r="Q32" s="1">
        <f>+'Ark1'!Z779</f>
        <v>0</v>
      </c>
      <c r="R32" s="1">
        <f>+'Ark1'!AA779</f>
        <v>0</v>
      </c>
      <c r="S32" s="9" t="str">
        <f t="shared" si="6"/>
        <v/>
      </c>
      <c r="T32" s="98">
        <f>+'Ark1'!V779</f>
        <v>0</v>
      </c>
      <c r="U32" s="37"/>
      <c r="V32" s="50"/>
      <c r="W32" s="11"/>
      <c r="X32" s="5"/>
      <c r="Z32" s="1"/>
      <c r="AA32" s="1"/>
      <c r="AB32" s="9"/>
      <c r="AD32" s="9"/>
    </row>
    <row r="33" spans="1:30" ht="15.6">
      <c r="A33" s="37"/>
      <c r="B33" s="37"/>
      <c r="C33" s="37"/>
      <c r="D33" s="37"/>
      <c r="E33" s="37"/>
      <c r="F33" s="37"/>
      <c r="G33" s="269"/>
      <c r="H33" s="37"/>
      <c r="I33" s="37"/>
      <c r="J33" s="37"/>
      <c r="K33" s="37"/>
      <c r="L33" s="37"/>
      <c r="M33" s="37"/>
      <c r="N33" s="37"/>
      <c r="O33" s="40"/>
      <c r="P33" s="37"/>
      <c r="Q33" s="37"/>
      <c r="R33" s="37"/>
      <c r="S33" s="37"/>
      <c r="T33" s="37"/>
      <c r="U33" s="37"/>
      <c r="V33" s="50"/>
      <c r="W33" s="11"/>
      <c r="X33" s="5"/>
      <c r="Z33" s="1"/>
      <c r="AA33" s="1"/>
      <c r="AB33" s="9"/>
      <c r="AD33" s="9"/>
    </row>
    <row r="34" spans="1:30" ht="15.6">
      <c r="A34" s="37"/>
      <c r="B34" s="45">
        <f>+'Ark1'!C780</f>
        <v>2022</v>
      </c>
      <c r="C34" s="45">
        <f>+'Ark1'!L780</f>
        <v>1</v>
      </c>
      <c r="D34" s="102" t="str">
        <f>VLOOKUP(C34,RNR!$G$2:$H$11,2)</f>
        <v>P-</v>
      </c>
      <c r="E34" s="45">
        <f>+'Ark1'!Q780</f>
        <v>0</v>
      </c>
      <c r="F34" s="65"/>
      <c r="G34" s="278">
        <f>+'Ark1'!R780</f>
        <v>0</v>
      </c>
      <c r="H34" s="65"/>
      <c r="I34" s="65">
        <f>+'Ark1'!S780</f>
        <v>0</v>
      </c>
      <c r="J34" s="97">
        <f>+'Ark1'!AA780</f>
        <v>0</v>
      </c>
      <c r="K34" s="65"/>
      <c r="L34" s="97">
        <f>+'Ark1'!AB780</f>
        <v>0</v>
      </c>
      <c r="M34" s="47">
        <f>+'Ark1'!W780</f>
        <v>0</v>
      </c>
      <c r="N34" s="65"/>
      <c r="O34" s="40"/>
      <c r="P34" s="47">
        <f>+'Ark1'!U780</f>
        <v>0</v>
      </c>
      <c r="Q34" s="47">
        <f>+'Ark1'!Z780</f>
        <v>0</v>
      </c>
      <c r="R34" s="47">
        <f>+'Ark1'!AA780</f>
        <v>0</v>
      </c>
      <c r="S34" s="65" t="str">
        <f t="shared" si="0"/>
        <v/>
      </c>
      <c r="T34" s="97">
        <f>+'Ark1'!V780</f>
        <v>0</v>
      </c>
      <c r="U34" s="37"/>
      <c r="V34" s="50"/>
      <c r="W34" s="5"/>
      <c r="X34" s="5"/>
      <c r="Z34" s="1"/>
      <c r="AA34" s="1"/>
      <c r="AB34" s="9"/>
      <c r="AD34" s="9"/>
    </row>
    <row r="35" spans="1:30" ht="15.6">
      <c r="A35" s="37"/>
      <c r="B35" s="45">
        <f>+'Ark1'!C781</f>
        <v>2022</v>
      </c>
      <c r="C35" s="45">
        <f>+'Ark1'!L781</f>
        <v>2</v>
      </c>
      <c r="D35" s="102" t="str">
        <f>VLOOKUP(C35,RNR!$G$2:$H$11,2)</f>
        <v>P</v>
      </c>
      <c r="E35" s="45">
        <f>+'Ark1'!Q781</f>
        <v>0</v>
      </c>
      <c r="F35" s="65"/>
      <c r="G35" s="278">
        <f>+'Ark1'!R781</f>
        <v>0</v>
      </c>
      <c r="H35" s="65"/>
      <c r="I35" s="65">
        <f>+'Ark1'!S781</f>
        <v>0</v>
      </c>
      <c r="J35" s="97">
        <f>+'Ark1'!AA781</f>
        <v>0</v>
      </c>
      <c r="K35" s="65"/>
      <c r="L35" s="97">
        <f>+'Ark1'!AB781</f>
        <v>0</v>
      </c>
      <c r="M35" s="47">
        <f>+'Ark1'!W781</f>
        <v>0</v>
      </c>
      <c r="N35" s="65"/>
      <c r="O35" s="40"/>
      <c r="P35" s="47">
        <f>+'Ark1'!U781</f>
        <v>0</v>
      </c>
      <c r="Q35" s="47">
        <f>+'Ark1'!Z781</f>
        <v>0</v>
      </c>
      <c r="R35" s="47">
        <f>+'Ark1'!AA781</f>
        <v>0</v>
      </c>
      <c r="S35" s="65" t="str">
        <f t="shared" si="0"/>
        <v/>
      </c>
      <c r="T35" s="97">
        <f>+'Ark1'!V781</f>
        <v>0</v>
      </c>
      <c r="U35" s="37"/>
      <c r="V35" s="50"/>
      <c r="W35" s="5"/>
      <c r="X35" s="5"/>
      <c r="Z35" s="1"/>
      <c r="AA35" s="1"/>
      <c r="AB35" s="9"/>
      <c r="AD35" s="9"/>
    </row>
    <row r="36" spans="1:30" ht="15.6">
      <c r="A36" s="37"/>
      <c r="B36" s="45">
        <f>+'Ark1'!C782</f>
        <v>2022</v>
      </c>
      <c r="C36" s="45">
        <f>+'Ark1'!L782</f>
        <v>5</v>
      </c>
      <c r="D36" s="102" t="str">
        <f>VLOOKUP(C36,RNR!$G$2:$H$11,2)</f>
        <v>O</v>
      </c>
      <c r="E36" s="45">
        <f>+'Ark1'!Q782</f>
        <v>0</v>
      </c>
      <c r="F36" s="65"/>
      <c r="G36" s="278">
        <f>+'Ark1'!R782</f>
        <v>0</v>
      </c>
      <c r="H36" s="65"/>
      <c r="I36" s="65">
        <f>+'Ark1'!S782</f>
        <v>0</v>
      </c>
      <c r="J36" s="97">
        <f>+'Ark1'!AA782</f>
        <v>0</v>
      </c>
      <c r="K36" s="65"/>
      <c r="L36" s="97">
        <f>+'Ark1'!AB782</f>
        <v>0</v>
      </c>
      <c r="M36" s="47">
        <f>+'Ark1'!W782</f>
        <v>0</v>
      </c>
      <c r="N36" s="65"/>
      <c r="O36" s="40"/>
      <c r="P36" s="47">
        <f>+'Ark1'!U782</f>
        <v>0</v>
      </c>
      <c r="Q36" s="47">
        <f>+'Ark1'!Z782</f>
        <v>0</v>
      </c>
      <c r="R36" s="47">
        <f>+'Ark1'!AA782</f>
        <v>0</v>
      </c>
      <c r="S36" s="65" t="str">
        <f t="shared" si="0"/>
        <v/>
      </c>
      <c r="T36" s="97">
        <f>+'Ark1'!V782</f>
        <v>0</v>
      </c>
      <c r="U36" s="37"/>
      <c r="V36" s="50"/>
      <c r="W36" s="5"/>
      <c r="X36" s="5"/>
      <c r="Z36" s="1"/>
      <c r="AA36" s="1"/>
      <c r="AB36" s="9"/>
      <c r="AD36" s="9"/>
    </row>
    <row r="37" spans="1:30" s="322" customFormat="1" ht="15.6">
      <c r="A37" s="37"/>
      <c r="B37" s="45">
        <f>+'Ark1'!C783</f>
        <v>2022</v>
      </c>
      <c r="C37" s="45">
        <f>+'Ark1'!L783</f>
        <v>8</v>
      </c>
      <c r="D37" s="102" t="str">
        <f>VLOOKUP(C37,RNR!$G$2:$H$11,2)</f>
        <v>R</v>
      </c>
      <c r="E37" s="45">
        <f>+'Ark1'!Q783</f>
        <v>9</v>
      </c>
      <c r="F37" s="65"/>
      <c r="G37" s="278">
        <f>+'Ark1'!R783</f>
        <v>25</v>
      </c>
      <c r="H37" s="65"/>
      <c r="I37" s="65">
        <f>+'Ark1'!S783</f>
        <v>25</v>
      </c>
      <c r="J37" s="97">
        <f>+'Ark1'!AA783</f>
        <v>8.6799527810568711E-2</v>
      </c>
      <c r="K37" s="65"/>
      <c r="L37" s="97">
        <f>+'Ark1'!AB783</f>
        <v>9.9473521165345982E-2</v>
      </c>
      <c r="M37" s="47">
        <f>+'Ark1'!W783</f>
        <v>98.271999999999977</v>
      </c>
      <c r="N37" s="65"/>
      <c r="O37" s="40"/>
      <c r="P37" s="47">
        <f>+'Ark1'!U783</f>
        <v>48.28</v>
      </c>
      <c r="Q37" s="47">
        <f>+'Ark1'!Z783</f>
        <v>-48.947668798553629</v>
      </c>
      <c r="R37" s="47">
        <f>+'Ark1'!AA783</f>
        <v>8.6799527810568711E-2</v>
      </c>
      <c r="S37" s="65">
        <f t="shared" ref="S37:S42" si="7">+IF(G37=0,"",G37/E37)</f>
        <v>2.7777777777777777</v>
      </c>
      <c r="T37" s="97">
        <f>+'Ark1'!V783</f>
        <v>106.47020585048752</v>
      </c>
      <c r="U37" s="37"/>
      <c r="V37" s="50"/>
      <c r="W37" s="5"/>
      <c r="X37" s="5"/>
      <c r="Z37" s="1"/>
      <c r="AA37" s="1"/>
      <c r="AB37" s="9"/>
      <c r="AC37" s="9"/>
      <c r="AD37" s="9"/>
    </row>
    <row r="38" spans="1:30" s="322" customFormat="1" ht="15.6">
      <c r="A38" s="37"/>
      <c r="B38" s="45">
        <f>+'Ark1'!C784</f>
        <v>2022</v>
      </c>
      <c r="C38" s="45">
        <f>+'Ark1'!L784</f>
        <v>11</v>
      </c>
      <c r="D38" s="102" t="str">
        <f>VLOOKUP(C38,RNR!$G$2:$H$11,2)</f>
        <v>U</v>
      </c>
      <c r="E38" s="45">
        <f>+'Ark1'!Q784</f>
        <v>60</v>
      </c>
      <c r="F38" s="65"/>
      <c r="G38" s="278">
        <f>+'Ark1'!R784</f>
        <v>394</v>
      </c>
      <c r="H38" s="65"/>
      <c r="I38" s="65">
        <f>+'Ark1'!S784</f>
        <v>394</v>
      </c>
      <c r="J38" s="97">
        <f>+'Ark1'!AA784</f>
        <v>1.3679605582945629</v>
      </c>
      <c r="K38" s="65"/>
      <c r="L38" s="97">
        <f>+'Ark1'!AB784</f>
        <v>1.5118355654756075</v>
      </c>
      <c r="M38" s="47">
        <f>+'Ark1'!W784</f>
        <v>94.769949238578718</v>
      </c>
      <c r="N38" s="65"/>
      <c r="O38" s="40"/>
      <c r="P38" s="47">
        <f>+'Ark1'!U784</f>
        <v>52.992385786802046</v>
      </c>
      <c r="Q38" s="47">
        <f>+'Ark1'!Z784</f>
        <v>-15.540193163222119</v>
      </c>
      <c r="R38" s="47">
        <f>+'Ark1'!AA784</f>
        <v>1.3679605582945629</v>
      </c>
      <c r="S38" s="65">
        <f t="shared" si="7"/>
        <v>6.5666666666666664</v>
      </c>
      <c r="T38" s="97">
        <f>+'Ark1'!V784</f>
        <v>102.67600134190543</v>
      </c>
      <c r="U38" s="37"/>
      <c r="V38" s="50"/>
      <c r="W38" s="5"/>
      <c r="X38" s="5"/>
      <c r="Z38" s="1"/>
      <c r="AA38" s="1"/>
      <c r="AB38" s="9"/>
      <c r="AC38" s="9"/>
      <c r="AD38" s="9"/>
    </row>
    <row r="39" spans="1:30" s="322" customFormat="1" ht="15.6">
      <c r="A39" s="37"/>
      <c r="B39" s="45">
        <f>+'Ark1'!C785</f>
        <v>2022</v>
      </c>
      <c r="C39" s="45">
        <f>+'Ark1'!L785</f>
        <v>14</v>
      </c>
      <c r="D39" s="102" t="str">
        <f>VLOOKUP(C39,RNR!$G$2:$H$11,2)</f>
        <v>E</v>
      </c>
      <c r="E39" s="45">
        <f>+'Ark1'!Q785</f>
        <v>167</v>
      </c>
      <c r="F39" s="65"/>
      <c r="G39" s="278">
        <f>+'Ark1'!R785</f>
        <v>6629</v>
      </c>
      <c r="H39" s="65"/>
      <c r="I39" s="65">
        <f>+'Ark1'!S785</f>
        <v>6629</v>
      </c>
      <c r="J39" s="97">
        <f>+'Ark1'!AA785</f>
        <v>23.015762794250396</v>
      </c>
      <c r="K39" s="65"/>
      <c r="L39" s="97">
        <f>+'Ark1'!AB785</f>
        <v>24.146745000094057</v>
      </c>
      <c r="M39" s="47">
        <f>+'Ark1'!W785</f>
        <v>89.964855936038489</v>
      </c>
      <c r="N39" s="65"/>
      <c r="O39" s="40"/>
      <c r="P39" s="47">
        <f>+'Ark1'!U785</f>
        <v>57.923367023683824</v>
      </c>
      <c r="Q39" s="47">
        <f>+'Ark1'!Z785</f>
        <v>-14.177595677521312</v>
      </c>
      <c r="R39" s="47">
        <f>+'Ark1'!AA785</f>
        <v>23.015762794250396</v>
      </c>
      <c r="S39" s="65">
        <f t="shared" si="7"/>
        <v>39.694610778443113</v>
      </c>
      <c r="T39" s="97">
        <f>+'Ark1'!V785</f>
        <v>97.470049768189313</v>
      </c>
      <c r="U39" s="37"/>
      <c r="V39" s="50"/>
      <c r="W39" s="5"/>
      <c r="X39" s="5"/>
      <c r="Z39" s="1"/>
      <c r="AA39" s="1"/>
      <c r="AB39" s="9"/>
      <c r="AC39" s="9"/>
      <c r="AD39" s="9"/>
    </row>
    <row r="40" spans="1:30" ht="15.6">
      <c r="A40" s="37"/>
      <c r="B40" s="45">
        <f>+'Ark1'!C786</f>
        <v>2022</v>
      </c>
      <c r="C40" s="45">
        <f>+'Ark1'!L786</f>
        <v>17</v>
      </c>
      <c r="D40" s="102" t="str">
        <f>VLOOKUP(C40,RNR!$G$2:$H$11,2)</f>
        <v>S</v>
      </c>
      <c r="E40" s="45">
        <f>+'Ark1'!Q786</f>
        <v>190</v>
      </c>
      <c r="F40" s="65"/>
      <c r="G40" s="278">
        <f>+'Ark1'!R786</f>
        <v>21743</v>
      </c>
      <c r="H40" s="65"/>
      <c r="I40" s="65">
        <f>+'Ark1'!S786</f>
        <v>21743</v>
      </c>
      <c r="J40" s="97">
        <f>+'Ark1'!AA786</f>
        <v>75.491285327407823</v>
      </c>
      <c r="K40" s="65"/>
      <c r="L40" s="97">
        <f>+'Ark1'!AB786</f>
        <v>74.241945913264999</v>
      </c>
      <c r="M40" s="47">
        <f>+'Ark1'!W786</f>
        <v>84.331959711171578</v>
      </c>
      <c r="N40" s="65"/>
      <c r="O40" s="40"/>
      <c r="P40" s="47">
        <f>+'Ark1'!U786</f>
        <v>61.920572138159407</v>
      </c>
      <c r="Q40" s="47">
        <f>+'Ark1'!Z786</f>
        <v>-25.686936378935755</v>
      </c>
      <c r="R40" s="47">
        <f>+'Ark1'!AA786</f>
        <v>75.491285327407823</v>
      </c>
      <c r="S40" s="65">
        <f t="shared" si="7"/>
        <v>114.43684210526315</v>
      </c>
      <c r="T40" s="97">
        <f>+'Ark1'!V786</f>
        <v>91.367236956848188</v>
      </c>
      <c r="U40" s="37"/>
      <c r="V40" s="50"/>
      <c r="W40" s="5"/>
      <c r="X40" s="5"/>
      <c r="Z40" s="1"/>
      <c r="AA40" s="1"/>
      <c r="AB40" s="9"/>
      <c r="AD40" s="9"/>
    </row>
    <row r="41" spans="1:30" s="322" customFormat="1" ht="10.050000000000001" customHeight="1">
      <c r="A41" s="37"/>
      <c r="B41" s="37"/>
      <c r="C41" s="37"/>
      <c r="D41" s="37"/>
      <c r="E41" s="37"/>
      <c r="F41" s="37"/>
      <c r="G41" s="269"/>
      <c r="H41" s="37"/>
      <c r="I41" s="37"/>
      <c r="J41" s="37"/>
      <c r="K41" s="37"/>
      <c r="L41" s="37"/>
      <c r="M41" s="37"/>
      <c r="N41" s="37"/>
      <c r="O41" s="40"/>
      <c r="P41" s="37"/>
      <c r="Q41" s="37"/>
      <c r="R41" s="37"/>
      <c r="S41" s="37"/>
      <c r="T41" s="37"/>
      <c r="U41" s="37"/>
      <c r="V41" s="50"/>
      <c r="W41" s="1"/>
      <c r="X41" s="5"/>
    </row>
    <row r="42" spans="1:30" ht="15.6">
      <c r="A42" s="37"/>
      <c r="B42" s="45">
        <f>+'Ark1'!C787</f>
        <v>2022</v>
      </c>
      <c r="C42" s="45">
        <f>+'Ark1'!L787</f>
        <v>75</v>
      </c>
      <c r="D42" s="102" t="str">
        <f>VLOOKUP(C42,RNR!$G$2:$H$11,2)</f>
        <v>Krepert fjøs</v>
      </c>
      <c r="E42" s="45">
        <f>+'Ark1'!Q787</f>
        <v>0</v>
      </c>
      <c r="F42" s="65"/>
      <c r="G42" s="278">
        <f>+'Ark1'!R787</f>
        <v>0</v>
      </c>
      <c r="H42" s="65"/>
      <c r="I42" s="65">
        <f>+'Ark1'!S787</f>
        <v>0</v>
      </c>
      <c r="J42" s="97">
        <f>+'Ark1'!AA787</f>
        <v>0</v>
      </c>
      <c r="K42" s="65"/>
      <c r="L42" s="97">
        <f>+'Ark1'!AB787</f>
        <v>0</v>
      </c>
      <c r="M42" s="47">
        <f>+'Ark1'!W787</f>
        <v>0</v>
      </c>
      <c r="N42" s="65"/>
      <c r="O42" s="40"/>
      <c r="P42" s="47">
        <f>+'Ark1'!U787</f>
        <v>0</v>
      </c>
      <c r="Q42" s="47">
        <f>+'Ark1'!Z787</f>
        <v>0</v>
      </c>
      <c r="R42" s="47">
        <f>+'Ark1'!AA787</f>
        <v>0</v>
      </c>
      <c r="S42" s="65" t="str">
        <f t="shared" si="7"/>
        <v/>
      </c>
      <c r="T42" s="97">
        <f>+'Ark1'!V787</f>
        <v>0</v>
      </c>
      <c r="U42" s="37"/>
      <c r="V42" s="50"/>
      <c r="W42" s="5"/>
      <c r="X42" s="5"/>
      <c r="Z42" s="1"/>
      <c r="AA42" s="1"/>
      <c r="AB42" s="9"/>
      <c r="AD42" s="9"/>
    </row>
    <row r="43" spans="1:30" s="322" customFormat="1" ht="15.6">
      <c r="A43" s="37"/>
      <c r="B43" s="45">
        <f>+'Ark1'!C788</f>
        <v>2022</v>
      </c>
      <c r="C43" s="45">
        <f>+'Ark1'!L788</f>
        <v>76</v>
      </c>
      <c r="D43" s="102" t="str">
        <f>VLOOKUP(C43,RNR!$G$2:$H$11,2)</f>
        <v>Krepert transport</v>
      </c>
      <c r="E43" s="45">
        <f>+'Ark1'!Q788</f>
        <v>0</v>
      </c>
      <c r="F43" s="65"/>
      <c r="G43" s="278">
        <f>+'Ark1'!R788</f>
        <v>0</v>
      </c>
      <c r="H43" s="65"/>
      <c r="I43" s="65">
        <f>+'Ark1'!S788</f>
        <v>0</v>
      </c>
      <c r="J43" s="97">
        <f>+'Ark1'!AA788</f>
        <v>0</v>
      </c>
      <c r="K43" s="65"/>
      <c r="L43" s="97">
        <f>+'Ark1'!AB788</f>
        <v>0</v>
      </c>
      <c r="M43" s="47">
        <f>+'Ark1'!W788</f>
        <v>0</v>
      </c>
      <c r="N43" s="65"/>
      <c r="O43" s="40"/>
      <c r="P43" s="47">
        <f>+'Ark1'!U788</f>
        <v>0</v>
      </c>
      <c r="Q43" s="47">
        <f>+'Ark1'!Z788</f>
        <v>0</v>
      </c>
      <c r="R43" s="47">
        <f>+'Ark1'!AA788</f>
        <v>0</v>
      </c>
      <c r="S43" s="65" t="str">
        <f t="shared" ref="S43:S44" si="8">+IF(G43=0,"",G43/E43)</f>
        <v/>
      </c>
      <c r="T43" s="97">
        <f>+'Ark1'!V788</f>
        <v>0</v>
      </c>
      <c r="U43" s="37"/>
      <c r="V43" s="50"/>
      <c r="W43" s="5"/>
      <c r="X43" s="5"/>
      <c r="Z43" s="1"/>
      <c r="AA43" s="1"/>
      <c r="AB43" s="9"/>
      <c r="AC43" s="9"/>
      <c r="AD43" s="9"/>
    </row>
    <row r="44" spans="1:30" ht="15.6">
      <c r="A44" s="37"/>
      <c r="B44" s="45">
        <f>+'Ark1'!C789</f>
        <v>2022</v>
      </c>
      <c r="C44" s="45">
        <f>+'Ark1'!L789</f>
        <v>99</v>
      </c>
      <c r="D44" s="102" t="str">
        <f>VLOOKUP(C44,RNR!$G$2:$H$11,2)</f>
        <v>Kasserte</v>
      </c>
      <c r="E44" s="45">
        <f>+'Ark1'!Q789</f>
        <v>0</v>
      </c>
      <c r="F44" s="65"/>
      <c r="G44" s="278">
        <f>+'Ark1'!R789</f>
        <v>0</v>
      </c>
      <c r="H44" s="65"/>
      <c r="I44" s="65">
        <f>+'Ark1'!S789</f>
        <v>0</v>
      </c>
      <c r="J44" s="97">
        <f>+'Ark1'!AA789</f>
        <v>0</v>
      </c>
      <c r="K44" s="65"/>
      <c r="L44" s="97">
        <f>+'Ark1'!AB789</f>
        <v>0</v>
      </c>
      <c r="M44" s="47">
        <f>+'Ark1'!W789</f>
        <v>0</v>
      </c>
      <c r="N44" s="65"/>
      <c r="O44" s="40"/>
      <c r="P44" s="47">
        <f>+'Ark1'!U789</f>
        <v>0</v>
      </c>
      <c r="Q44" s="47">
        <f>+'Ark1'!Z789</f>
        <v>0</v>
      </c>
      <c r="R44" s="47">
        <f>+'Ark1'!AA789</f>
        <v>0</v>
      </c>
      <c r="S44" s="65" t="str">
        <f t="shared" si="8"/>
        <v/>
      </c>
      <c r="T44" s="97">
        <f>+'Ark1'!V789</f>
        <v>0</v>
      </c>
      <c r="U44" s="37"/>
      <c r="V44" s="50"/>
      <c r="W44" s="5"/>
      <c r="X44" s="5"/>
      <c r="Z44" s="1"/>
      <c r="AA44" s="1"/>
      <c r="AB44" s="9"/>
      <c r="AD44" s="9"/>
    </row>
    <row r="45" spans="1:30" s="322" customFormat="1" ht="15.6">
      <c r="A45" s="37"/>
      <c r="B45" s="37"/>
      <c r="C45" s="37"/>
      <c r="D45" s="37"/>
      <c r="E45" s="37"/>
      <c r="F45" s="37"/>
      <c r="G45" s="269"/>
      <c r="H45" s="37"/>
      <c r="I45" s="37"/>
      <c r="J45" s="37"/>
      <c r="K45" s="37"/>
      <c r="L45" s="37"/>
      <c r="M45" s="37"/>
      <c r="N45" s="37"/>
      <c r="O45" s="40"/>
      <c r="P45" s="37"/>
      <c r="Q45" s="37"/>
      <c r="R45" s="37"/>
      <c r="S45" s="37"/>
      <c r="T45" s="37"/>
      <c r="U45" s="37"/>
      <c r="V45" s="50"/>
      <c r="W45" s="11"/>
      <c r="X45" s="5"/>
      <c r="Z45" s="1"/>
      <c r="AA45" s="1"/>
      <c r="AB45" s="9"/>
      <c r="AC45" s="9"/>
      <c r="AD45" s="9"/>
    </row>
    <row r="46" spans="1:30" ht="16.5" customHeight="1">
      <c r="A46" s="37"/>
      <c r="B46">
        <f>+'Ark1'!C790</f>
        <v>2021</v>
      </c>
      <c r="C46">
        <f>+'Ark1'!L790</f>
        <v>1</v>
      </c>
      <c r="D46" s="50" t="s">
        <v>24</v>
      </c>
      <c r="E46">
        <f>+'Ark1'!Q790</f>
        <v>0</v>
      </c>
      <c r="F46" s="9"/>
      <c r="G46" s="324">
        <f>+'Ark1'!R790</f>
        <v>0</v>
      </c>
      <c r="H46" s="9"/>
      <c r="I46" s="9">
        <f>+'Ark1'!S790</f>
        <v>0</v>
      </c>
      <c r="J46" s="98">
        <f>+'Ark1'!AA790</f>
        <v>0</v>
      </c>
      <c r="K46" s="9"/>
      <c r="L46" s="98">
        <f>+'Ark1'!AB790</f>
        <v>0</v>
      </c>
      <c r="M46" s="1">
        <f>+'Ark1'!W790</f>
        <v>0</v>
      </c>
      <c r="N46" s="9"/>
      <c r="O46" s="9"/>
      <c r="P46" s="1">
        <f>+'Ark1'!U790</f>
        <v>0</v>
      </c>
      <c r="Q46" s="1">
        <f>+'Ark1'!Z790</f>
        <v>0</v>
      </c>
      <c r="R46" s="1">
        <f>+'Ark1'!AA790</f>
        <v>0</v>
      </c>
      <c r="S46" s="9" t="str">
        <f t="shared" si="0"/>
        <v/>
      </c>
      <c r="T46" s="98">
        <f>+'Ark1'!V790</f>
        <v>0</v>
      </c>
      <c r="U46" s="37"/>
      <c r="V46" s="50"/>
      <c r="W46" s="5"/>
      <c r="X46" s="5"/>
      <c r="Z46" s="11"/>
      <c r="AA46" s="11"/>
      <c r="AB46" s="9"/>
      <c r="AD46" s="9"/>
    </row>
    <row r="47" spans="1:30" ht="16.5" customHeight="1">
      <c r="A47" s="37"/>
      <c r="B47">
        <f>+'Ark1'!C791</f>
        <v>2021</v>
      </c>
      <c r="C47">
        <f>+'Ark1'!L791</f>
        <v>2</v>
      </c>
      <c r="D47" s="50" t="s">
        <v>359</v>
      </c>
      <c r="E47">
        <f>+'Ark1'!Q791</f>
        <v>0</v>
      </c>
      <c r="F47" s="9"/>
      <c r="G47" s="324">
        <f>+'Ark1'!R791</f>
        <v>0</v>
      </c>
      <c r="H47" s="9"/>
      <c r="I47" s="9">
        <f>+'Ark1'!S791</f>
        <v>0</v>
      </c>
      <c r="J47" s="98">
        <f>+'Ark1'!AA791</f>
        <v>0</v>
      </c>
      <c r="K47" s="9"/>
      <c r="L47" s="98">
        <f>+'Ark1'!AB791</f>
        <v>0</v>
      </c>
      <c r="M47" s="1">
        <f>+'Ark1'!W791</f>
        <v>0</v>
      </c>
      <c r="N47" s="9"/>
      <c r="O47" s="9"/>
      <c r="P47" s="1">
        <f>+'Ark1'!U791</f>
        <v>0</v>
      </c>
      <c r="Q47" s="1">
        <f>+'Ark1'!Z791</f>
        <v>0</v>
      </c>
      <c r="R47" s="1">
        <f>+'Ark1'!AA791</f>
        <v>0</v>
      </c>
      <c r="S47" s="9" t="str">
        <f t="shared" si="0"/>
        <v/>
      </c>
      <c r="T47" s="98">
        <f>+'Ark1'!V791</f>
        <v>0</v>
      </c>
      <c r="U47" s="37"/>
      <c r="V47" s="49"/>
      <c r="W47" s="5"/>
      <c r="X47" s="5"/>
      <c r="Z47" s="11"/>
      <c r="AA47" s="11"/>
      <c r="AB47" s="9"/>
      <c r="AD47" s="9"/>
    </row>
    <row r="48" spans="1:30">
      <c r="A48" s="37"/>
      <c r="B48">
        <f>+'Ark1'!C792</f>
        <v>2021</v>
      </c>
      <c r="C48">
        <f>+'Ark1'!L792</f>
        <v>5</v>
      </c>
      <c r="D48" s="50" t="s">
        <v>25</v>
      </c>
      <c r="E48">
        <f>+'Ark1'!Q792</f>
        <v>0</v>
      </c>
      <c r="F48" s="9"/>
      <c r="G48" s="324">
        <f>+'Ark1'!R792</f>
        <v>0</v>
      </c>
      <c r="H48" s="9"/>
      <c r="I48" s="9">
        <f>+'Ark1'!S792</f>
        <v>0</v>
      </c>
      <c r="J48" s="98">
        <f>+'Ark1'!AA792</f>
        <v>0</v>
      </c>
      <c r="K48" s="9"/>
      <c r="L48" s="98">
        <f>+'Ark1'!AB792</f>
        <v>0</v>
      </c>
      <c r="M48" s="1">
        <f>+'Ark1'!W792</f>
        <v>0</v>
      </c>
      <c r="N48" s="9"/>
      <c r="O48" s="9"/>
      <c r="P48" s="1">
        <f>+'Ark1'!U792</f>
        <v>0</v>
      </c>
      <c r="Q48" s="1">
        <f>+'Ark1'!Z792</f>
        <v>0</v>
      </c>
      <c r="R48" s="1">
        <f>+'Ark1'!AA792</f>
        <v>0</v>
      </c>
      <c r="S48" s="9" t="str">
        <f t="shared" si="0"/>
        <v/>
      </c>
      <c r="T48" s="98">
        <f>+'Ark1'!V792</f>
        <v>0</v>
      </c>
      <c r="U48" s="37"/>
      <c r="Z48" s="11"/>
      <c r="AA48" s="11"/>
      <c r="AB48" s="9"/>
      <c r="AD48" s="9"/>
    </row>
    <row r="49" spans="1:30" ht="17.25" customHeight="1">
      <c r="A49" s="37"/>
      <c r="B49">
        <f>+'Ark1'!C793</f>
        <v>2021</v>
      </c>
      <c r="C49">
        <f>+'Ark1'!L793</f>
        <v>8</v>
      </c>
      <c r="D49" s="50" t="s">
        <v>26</v>
      </c>
      <c r="E49">
        <f>+'Ark1'!Q793</f>
        <v>8</v>
      </c>
      <c r="F49" s="9"/>
      <c r="G49" s="324">
        <f>+'Ark1'!R793</f>
        <v>15</v>
      </c>
      <c r="H49" s="9"/>
      <c r="I49" s="9">
        <f>+'Ark1'!S793</f>
        <v>15</v>
      </c>
      <c r="J49" s="98">
        <f>+'Ark1'!AA793</f>
        <v>5.7051574623459583E-2</v>
      </c>
      <c r="K49" s="9"/>
      <c r="L49" s="98">
        <f>+'Ark1'!AB793</f>
        <v>6.0536659951308053E-2</v>
      </c>
      <c r="M49" s="1">
        <f>+'Ark1'!W793</f>
        <v>90.036000000000016</v>
      </c>
      <c r="N49" s="9"/>
      <c r="O49" s="9"/>
      <c r="P49" s="1">
        <f>+'Ark1'!U793</f>
        <v>48.266666666666659</v>
      </c>
      <c r="Q49" s="1">
        <f>+'Ark1'!Z793</f>
        <v>16.403842465855764</v>
      </c>
      <c r="R49" s="1">
        <f>+'Ark1'!AA793</f>
        <v>5.7051574623459583E-2</v>
      </c>
      <c r="S49" s="9">
        <f t="shared" si="0"/>
        <v>1.875</v>
      </c>
      <c r="T49" s="98">
        <f>+'Ark1'!V793</f>
        <v>97.547128927410625</v>
      </c>
      <c r="U49" s="37"/>
      <c r="V49" s="49"/>
      <c r="X49" s="5"/>
      <c r="Z49" s="11"/>
      <c r="AA49" s="11"/>
      <c r="AB49" s="9"/>
      <c r="AD49" s="9"/>
    </row>
    <row r="50" spans="1:30" ht="15.6">
      <c r="A50" s="37"/>
      <c r="B50">
        <f>+'Ark1'!C794</f>
        <v>2021</v>
      </c>
      <c r="C50">
        <f>+'Ark1'!L794</f>
        <v>11</v>
      </c>
      <c r="D50" s="50" t="s">
        <v>360</v>
      </c>
      <c r="E50">
        <f>+'Ark1'!Q794</f>
        <v>61</v>
      </c>
      <c r="F50" s="9"/>
      <c r="G50" s="324">
        <f>+'Ark1'!R794</f>
        <v>263</v>
      </c>
      <c r="H50" s="9"/>
      <c r="I50" s="9">
        <f>+'Ark1'!S794</f>
        <v>263</v>
      </c>
      <c r="J50" s="98">
        <f>+'Ark1'!AA794</f>
        <v>1.0003042750646585</v>
      </c>
      <c r="K50" s="9"/>
      <c r="L50" s="98">
        <f>+'Ark1'!AB794</f>
        <v>1.0595443991267397</v>
      </c>
      <c r="M50" s="1">
        <f>+'Ark1'!W794</f>
        <v>89.87779467680609</v>
      </c>
      <c r="N50" s="9"/>
      <c r="O50" s="9"/>
      <c r="P50" s="1">
        <f>+'Ark1'!U794</f>
        <v>53.064638783269963</v>
      </c>
      <c r="Q50" s="1">
        <f>+'Ark1'!Z794</f>
        <v>6.8612282638087603</v>
      </c>
      <c r="R50" s="1">
        <f>+'Ark1'!AA794</f>
        <v>1.0003042750646585</v>
      </c>
      <c r="S50" s="9">
        <f t="shared" si="0"/>
        <v>4.3114754098360653</v>
      </c>
      <c r="T50" s="98">
        <f>+'Ark1'!V794</f>
        <v>97.375725543668565</v>
      </c>
      <c r="U50" s="37"/>
      <c r="V50" s="49"/>
      <c r="Z50" s="11"/>
      <c r="AA50" s="11"/>
      <c r="AB50" s="9"/>
      <c r="AD50" s="9"/>
    </row>
    <row r="51" spans="1:30">
      <c r="A51" s="37"/>
      <c r="B51">
        <f>+'Ark1'!C795</f>
        <v>2021</v>
      </c>
      <c r="C51">
        <f>+'Ark1'!L795</f>
        <v>14</v>
      </c>
      <c r="D51" s="50" t="s">
        <v>402</v>
      </c>
      <c r="E51">
        <f>+'Ark1'!Q795</f>
        <v>152</v>
      </c>
      <c r="F51" s="9"/>
      <c r="G51" s="324">
        <f>+'Ark1'!R795</f>
        <v>5524</v>
      </c>
      <c r="H51" s="9"/>
      <c r="I51" s="9">
        <f>+'Ark1'!S795</f>
        <v>5523</v>
      </c>
      <c r="J51" s="98">
        <f>+'Ark1'!AA795</f>
        <v>21.01019321466606</v>
      </c>
      <c r="K51" s="9"/>
      <c r="L51" s="98">
        <f>+'Ark1'!AB795</f>
        <v>21.901229347726648</v>
      </c>
      <c r="M51" s="1">
        <f>+'Ark1'!W795</f>
        <v>88.467233387651802</v>
      </c>
      <c r="N51" s="9"/>
      <c r="O51" s="9"/>
      <c r="P51" s="1">
        <f>+'Ark1'!U795</f>
        <v>57.959985515118611</v>
      </c>
      <c r="Q51" s="1">
        <f>+'Ark1'!Z795</f>
        <v>-5.8549114738914225</v>
      </c>
      <c r="R51" s="1">
        <f>+'Ark1'!AA795</f>
        <v>21.01019321466606</v>
      </c>
      <c r="S51" s="9">
        <f t="shared" si="0"/>
        <v>36.342105263157897</v>
      </c>
      <c r="T51" s="98">
        <f>+'Ark1'!V795</f>
        <v>95.863061767308722</v>
      </c>
      <c r="U51" s="37"/>
      <c r="V51" s="11"/>
      <c r="Z51" s="11"/>
      <c r="AA51" s="11"/>
      <c r="AB51" s="9"/>
      <c r="AD51" s="9"/>
    </row>
    <row r="52" spans="1:30" ht="21">
      <c r="A52" s="37"/>
      <c r="B52" s="45">
        <f>+'Ark1'!C796</f>
        <v>2021</v>
      </c>
      <c r="C52" s="45">
        <f>+'Ark1'!L796</f>
        <v>17</v>
      </c>
      <c r="D52" s="90" t="s">
        <v>23</v>
      </c>
      <c r="E52" s="45">
        <f>+'Ark1'!Q796</f>
        <v>182</v>
      </c>
      <c r="F52" s="65"/>
      <c r="G52" s="278">
        <f>+'Ark1'!R796</f>
        <v>20482</v>
      </c>
      <c r="H52" s="65"/>
      <c r="I52" s="65">
        <f>+'Ark1'!S796</f>
        <v>20480</v>
      </c>
      <c r="J52" s="97">
        <f>+'Ark1'!AA796</f>
        <v>77.902023429179991</v>
      </c>
      <c r="K52" s="65"/>
      <c r="L52" s="97">
        <f>+'Ark1'!AB796</f>
        <v>76.978689593195313</v>
      </c>
      <c r="M52" s="47">
        <f>+'Ark1'!W796</f>
        <v>83.855114746093989</v>
      </c>
      <c r="N52" s="65"/>
      <c r="O52" s="65"/>
      <c r="P52" s="47">
        <f>+'Ark1'!U796</f>
        <v>62.059033203125011</v>
      </c>
      <c r="Q52" s="47">
        <f>+'Ark1'!Z796</f>
        <v>-27.326778623650593</v>
      </c>
      <c r="R52" s="47">
        <f>+'Ark1'!AA796</f>
        <v>77.902023429179991</v>
      </c>
      <c r="S52" s="65">
        <f t="shared" si="0"/>
        <v>112.53846153846153</v>
      </c>
      <c r="T52" s="97">
        <f>+'Ark1'!V796</f>
        <v>90.859906131500864</v>
      </c>
      <c r="U52" s="37"/>
      <c r="V52" s="5"/>
      <c r="Z52" s="48"/>
      <c r="AA52" s="48"/>
      <c r="AB52" s="9"/>
      <c r="AD52" s="9"/>
    </row>
    <row r="53" spans="1:30">
      <c r="A53" s="37"/>
      <c r="B53" s="45">
        <f>+'Ark1'!C797</f>
        <v>2020</v>
      </c>
      <c r="C53" s="45">
        <f>+'Ark1'!L797</f>
        <v>1</v>
      </c>
      <c r="D53" s="90" t="s">
        <v>24</v>
      </c>
      <c r="E53" s="45">
        <f>+'Ark1'!Q797</f>
        <v>0</v>
      </c>
      <c r="F53" s="65"/>
      <c r="G53" s="278">
        <f>+'Ark1'!R797</f>
        <v>0</v>
      </c>
      <c r="H53" s="65"/>
      <c r="I53" s="65">
        <f>+'Ark1'!S797</f>
        <v>0</v>
      </c>
      <c r="J53" s="97">
        <f>+'Ark1'!AA797</f>
        <v>0</v>
      </c>
      <c r="K53" s="65"/>
      <c r="L53" s="97">
        <f>+'Ark1'!AB797</f>
        <v>0</v>
      </c>
      <c r="M53" s="47">
        <f>+'Ark1'!W797</f>
        <v>0</v>
      </c>
      <c r="N53" s="65"/>
      <c r="O53" s="65"/>
      <c r="P53" s="47">
        <f>+'Ark1'!U797</f>
        <v>0</v>
      </c>
      <c r="Q53" s="47">
        <f>+'Ark1'!Z797</f>
        <v>0</v>
      </c>
      <c r="R53" s="47">
        <f>+'Ark1'!AA797</f>
        <v>0</v>
      </c>
      <c r="S53" s="65" t="str">
        <f t="shared" si="0"/>
        <v/>
      </c>
      <c r="T53" s="97">
        <f>+'Ark1'!V797</f>
        <v>0</v>
      </c>
      <c r="U53" s="37"/>
      <c r="V53" s="4"/>
      <c r="W53" s="4"/>
      <c r="X53" s="4"/>
      <c r="AC53"/>
    </row>
    <row r="54" spans="1:30" ht="15.6">
      <c r="A54" s="37"/>
      <c r="B54" s="45">
        <f>+'Ark1'!C798</f>
        <v>2020</v>
      </c>
      <c r="C54" s="45">
        <f>+'Ark1'!L798</f>
        <v>2</v>
      </c>
      <c r="D54" s="90" t="s">
        <v>359</v>
      </c>
      <c r="E54" s="45">
        <f>+'Ark1'!Q798</f>
        <v>0</v>
      </c>
      <c r="F54" s="65"/>
      <c r="G54" s="278">
        <f>+'Ark1'!R798</f>
        <v>0</v>
      </c>
      <c r="H54" s="65"/>
      <c r="I54" s="65">
        <f>+'Ark1'!S798</f>
        <v>0</v>
      </c>
      <c r="J54" s="97">
        <f>+'Ark1'!AA798</f>
        <v>0</v>
      </c>
      <c r="K54" s="65"/>
      <c r="L54" s="97">
        <f>+'Ark1'!AB798</f>
        <v>0</v>
      </c>
      <c r="M54" s="47">
        <f>+'Ark1'!W798</f>
        <v>0</v>
      </c>
      <c r="N54" s="65"/>
      <c r="O54" s="65"/>
      <c r="P54" s="47">
        <f>+'Ark1'!U798</f>
        <v>0</v>
      </c>
      <c r="Q54" s="47">
        <f>+'Ark1'!Z798</f>
        <v>0</v>
      </c>
      <c r="R54" s="47">
        <f>+'Ark1'!AA798</f>
        <v>0</v>
      </c>
      <c r="S54" s="65" t="str">
        <f t="shared" si="0"/>
        <v/>
      </c>
      <c r="T54" s="97">
        <f>+'Ark1'!V798</f>
        <v>0</v>
      </c>
      <c r="U54" s="37"/>
      <c r="V54" s="14"/>
      <c r="W54" s="1"/>
      <c r="X54" s="16"/>
      <c r="Z54" s="1"/>
      <c r="AA54" s="5"/>
      <c r="AC54"/>
    </row>
    <row r="55" spans="1:30" ht="15.6">
      <c r="A55" s="37"/>
      <c r="B55" s="45">
        <f>+'Ark1'!C799</f>
        <v>2020</v>
      </c>
      <c r="C55" s="45">
        <f>+'Ark1'!L799</f>
        <v>5</v>
      </c>
      <c r="D55" s="90" t="s">
        <v>25</v>
      </c>
      <c r="E55" s="45">
        <f>+'Ark1'!Q799</f>
        <v>0</v>
      </c>
      <c r="F55" s="65"/>
      <c r="G55" s="278">
        <f>+'Ark1'!R799</f>
        <v>0</v>
      </c>
      <c r="H55" s="65"/>
      <c r="I55" s="65">
        <f>+'Ark1'!S799</f>
        <v>0</v>
      </c>
      <c r="J55" s="97">
        <f>+'Ark1'!AA799</f>
        <v>0</v>
      </c>
      <c r="K55" s="65"/>
      <c r="L55" s="97">
        <f>+'Ark1'!AB799</f>
        <v>0</v>
      </c>
      <c r="M55" s="47">
        <f>+'Ark1'!W799</f>
        <v>0</v>
      </c>
      <c r="N55" s="65"/>
      <c r="O55" s="65"/>
      <c r="P55" s="47">
        <f>+'Ark1'!U799</f>
        <v>0</v>
      </c>
      <c r="Q55" s="47">
        <f>+'Ark1'!Z799</f>
        <v>0</v>
      </c>
      <c r="R55" s="47">
        <f>+'Ark1'!AA799</f>
        <v>0</v>
      </c>
      <c r="S55" s="65" t="str">
        <f t="shared" si="0"/>
        <v/>
      </c>
      <c r="T55" s="97">
        <f>+'Ark1'!V799</f>
        <v>0</v>
      </c>
      <c r="U55" s="37"/>
      <c r="V55" s="14"/>
      <c r="W55" s="1"/>
      <c r="X55" s="16"/>
      <c r="AC55"/>
    </row>
    <row r="56" spans="1:30" ht="15.6">
      <c r="A56" s="37"/>
      <c r="B56" s="45">
        <f>+'Ark1'!C800</f>
        <v>2020</v>
      </c>
      <c r="C56" s="45">
        <f>+'Ark1'!L800</f>
        <v>8</v>
      </c>
      <c r="D56" s="90" t="s">
        <v>26</v>
      </c>
      <c r="E56" s="45">
        <f>+'Ark1'!Q800</f>
        <v>7</v>
      </c>
      <c r="F56" s="65"/>
      <c r="G56" s="278">
        <f>+'Ark1'!R800</f>
        <v>19</v>
      </c>
      <c r="H56" s="65"/>
      <c r="I56" s="65">
        <f>+'Ark1'!S800</f>
        <v>19</v>
      </c>
      <c r="J56" s="97">
        <f>+'Ark1'!AA800</f>
        <v>9.100488552543344E-2</v>
      </c>
      <c r="K56" s="65"/>
      <c r="L56" s="97">
        <f>+'Ark1'!AB800</f>
        <v>0.10702203737559451</v>
      </c>
      <c r="M56" s="47">
        <f>+'Ark1'!W800</f>
        <v>97.127368421052623</v>
      </c>
      <c r="N56" s="65"/>
      <c r="O56" s="65"/>
      <c r="P56" s="47">
        <f>+'Ark1'!U800</f>
        <v>48.315789473684227</v>
      </c>
      <c r="Q56" s="47">
        <f>+'Ark1'!Z800</f>
        <v>-53.019767810390313</v>
      </c>
      <c r="R56" s="47">
        <f>+'Ark1'!AA800</f>
        <v>9.100488552543344E-2</v>
      </c>
      <c r="S56" s="65">
        <f t="shared" ref="S56:S65" si="9">+IF(G56=0,"",G56/E56)</f>
        <v>2.7142857142857144</v>
      </c>
      <c r="T56" s="97">
        <f>+'Ark1'!V800</f>
        <v>105.23008496322062</v>
      </c>
      <c r="U56" s="37"/>
      <c r="V56" s="14"/>
      <c r="W56" s="1"/>
      <c r="X56" s="16"/>
      <c r="AC56"/>
    </row>
    <row r="57" spans="1:30" ht="15.6">
      <c r="A57" s="37"/>
      <c r="B57" s="45">
        <f>+'Ark1'!C801</f>
        <v>2020</v>
      </c>
      <c r="C57" s="45">
        <f>+'Ark1'!L801</f>
        <v>11</v>
      </c>
      <c r="D57" s="90" t="s">
        <v>360</v>
      </c>
      <c r="E57" s="45">
        <f>+'Ark1'!Q801</f>
        <v>53</v>
      </c>
      <c r="F57" s="65"/>
      <c r="G57" s="278">
        <f>+'Ark1'!R801</f>
        <v>232</v>
      </c>
      <c r="H57" s="65"/>
      <c r="I57" s="65">
        <f>+'Ark1'!S801</f>
        <v>232</v>
      </c>
      <c r="J57" s="97">
        <f>+'Ark1'!AA801</f>
        <v>1.1112175495737138</v>
      </c>
      <c r="K57" s="65"/>
      <c r="L57" s="97">
        <f>+'Ark1'!AB801</f>
        <v>1.1984024347452604</v>
      </c>
      <c r="M57" s="47">
        <f>+'Ark1'!W801</f>
        <v>89.071077586206812</v>
      </c>
      <c r="N57" s="65"/>
      <c r="O57" s="65"/>
      <c r="P57" s="47">
        <f>+'Ark1'!U801</f>
        <v>52.961206896551715</v>
      </c>
      <c r="Q57" s="47">
        <f>+'Ark1'!Z801</f>
        <v>-1.0084243820082033</v>
      </c>
      <c r="R57" s="47">
        <f>+'Ark1'!AA801</f>
        <v>1.1112175495737138</v>
      </c>
      <c r="S57" s="65">
        <f t="shared" si="9"/>
        <v>4.3773584905660377</v>
      </c>
      <c r="T57" s="97">
        <f>+'Ark1'!V801</f>
        <v>96.501709194157058</v>
      </c>
      <c r="U57" s="37"/>
      <c r="V57" s="14"/>
      <c r="W57" s="1"/>
      <c r="X57" s="16"/>
      <c r="AC57"/>
    </row>
    <row r="58" spans="1:30" ht="15.6">
      <c r="A58" s="37"/>
      <c r="B58" s="45">
        <f>+'Ark1'!C802</f>
        <v>2020</v>
      </c>
      <c r="C58" s="45">
        <f>+'Ark1'!L802</f>
        <v>14</v>
      </c>
      <c r="D58" s="90" t="s">
        <v>402</v>
      </c>
      <c r="E58" s="45">
        <f>+'Ark1'!Q802</f>
        <v>140</v>
      </c>
      <c r="F58" s="65"/>
      <c r="G58" s="278">
        <f>+'Ark1'!R802</f>
        <v>3728</v>
      </c>
      <c r="H58" s="65"/>
      <c r="I58" s="65">
        <f>+'Ark1'!S802</f>
        <v>3728</v>
      </c>
      <c r="J58" s="97">
        <f>+'Ark1'!AA802</f>
        <v>17.856116486253477</v>
      </c>
      <c r="K58" s="65"/>
      <c r="L58" s="97">
        <f>+'Ark1'!AB802</f>
        <v>18.706217687389248</v>
      </c>
      <c r="M58" s="47">
        <f>+'Ark1'!W802</f>
        <v>86.523103540772482</v>
      </c>
      <c r="N58" s="65"/>
      <c r="O58" s="65"/>
      <c r="P58" s="47">
        <f>+'Ark1'!U802</f>
        <v>57.880364806866957</v>
      </c>
      <c r="Q58" s="47">
        <f>+'Ark1'!Z802</f>
        <v>-6.5019108628310844</v>
      </c>
      <c r="R58" s="47">
        <f>+'Ark1'!AA802</f>
        <v>17.856116486253477</v>
      </c>
      <c r="S58" s="65">
        <f t="shared" si="9"/>
        <v>26.62857142857143</v>
      </c>
      <c r="T58" s="97">
        <f>+'Ark1'!V802</f>
        <v>93.741173933664726</v>
      </c>
      <c r="U58" s="37"/>
      <c r="V58" s="14"/>
      <c r="W58" s="11"/>
      <c r="X58" s="16"/>
      <c r="AC58"/>
    </row>
    <row r="59" spans="1:30" ht="15.6">
      <c r="A59" s="37"/>
      <c r="B59">
        <f>+'Ark1'!C803</f>
        <v>2020</v>
      </c>
      <c r="C59">
        <f>+'Ark1'!L803</f>
        <v>17</v>
      </c>
      <c r="D59" s="50" t="s">
        <v>23</v>
      </c>
      <c r="E59">
        <f>+'Ark1'!Q803</f>
        <v>165</v>
      </c>
      <c r="F59" s="9"/>
      <c r="G59" s="324">
        <f>+'Ark1'!R803</f>
        <v>16890</v>
      </c>
      <c r="H59" s="9"/>
      <c r="I59" s="9">
        <f>+'Ark1'!S803</f>
        <v>16889</v>
      </c>
      <c r="J59" s="98">
        <f>+'Ark1'!AA803</f>
        <v>80.898553501293222</v>
      </c>
      <c r="K59" s="9"/>
      <c r="L59" s="98">
        <f>+'Ark1'!AB803</f>
        <v>79.988357840489883</v>
      </c>
      <c r="M59" s="1">
        <f>+'Ark1'!W803</f>
        <v>81.666671206110479</v>
      </c>
      <c r="N59" s="9"/>
      <c r="O59" s="9"/>
      <c r="P59" s="1">
        <f>+'Ark1'!U803</f>
        <v>62.386050091775694</v>
      </c>
      <c r="Q59" s="1">
        <f>+'Ark1'!Z803</f>
        <v>-35.215170177905591</v>
      </c>
      <c r="R59" s="1">
        <f>+'Ark1'!AA803</f>
        <v>80.898553501293222</v>
      </c>
      <c r="S59" s="9">
        <f t="shared" si="9"/>
        <v>102.36363636363636</v>
      </c>
      <c r="T59" s="98">
        <f>+'Ark1'!V803</f>
        <v>88.485874276800772</v>
      </c>
      <c r="U59" s="37"/>
      <c r="V59" s="14"/>
      <c r="W59" s="11"/>
      <c r="X59" s="16"/>
      <c r="AC59"/>
    </row>
    <row r="60" spans="1:30" ht="15.6">
      <c r="A60" s="37"/>
      <c r="B60">
        <f>+'Ark1'!C804</f>
        <v>2019</v>
      </c>
      <c r="C60">
        <f>+'Ark1'!L804</f>
        <v>1</v>
      </c>
      <c r="D60" s="50" t="s">
        <v>24</v>
      </c>
      <c r="E60">
        <f>+'Ark1'!Q804</f>
        <v>0</v>
      </c>
      <c r="F60" s="9"/>
      <c r="G60" s="324">
        <f>+'Ark1'!R804</f>
        <v>0</v>
      </c>
      <c r="H60" s="9"/>
      <c r="I60" s="9">
        <f>+'Ark1'!S804</f>
        <v>0</v>
      </c>
      <c r="J60" s="98">
        <f>+'Ark1'!AA804</f>
        <v>0</v>
      </c>
      <c r="K60" s="9"/>
      <c r="L60" s="98">
        <f>+'Ark1'!AB804</f>
        <v>0</v>
      </c>
      <c r="M60" s="1">
        <f>+'Ark1'!W804</f>
        <v>0</v>
      </c>
      <c r="N60" s="9"/>
      <c r="O60" s="9"/>
      <c r="P60" s="1">
        <f>+'Ark1'!U804</f>
        <v>0</v>
      </c>
      <c r="Q60" s="1">
        <f>+'Ark1'!Z804</f>
        <v>0</v>
      </c>
      <c r="R60" s="1">
        <f>+'Ark1'!AA804</f>
        <v>0</v>
      </c>
      <c r="S60" s="9" t="str">
        <f t="shared" si="9"/>
        <v/>
      </c>
      <c r="T60" s="98">
        <f>+'Ark1'!V804</f>
        <v>0</v>
      </c>
      <c r="U60" s="37"/>
      <c r="V60" s="14"/>
      <c r="W60" s="11"/>
      <c r="X60" s="16"/>
      <c r="AC60"/>
    </row>
    <row r="61" spans="1:30" ht="15.6">
      <c r="A61" s="37"/>
      <c r="B61">
        <f>+'Ark1'!C805</f>
        <v>2019</v>
      </c>
      <c r="C61">
        <f>+'Ark1'!L805</f>
        <v>2</v>
      </c>
      <c r="D61" s="50" t="s">
        <v>359</v>
      </c>
      <c r="E61">
        <f>+'Ark1'!Q805</f>
        <v>0</v>
      </c>
      <c r="F61" s="9"/>
      <c r="G61" s="324">
        <f>+'Ark1'!R805</f>
        <v>0</v>
      </c>
      <c r="H61" s="9"/>
      <c r="I61" s="9">
        <f>+'Ark1'!S805</f>
        <v>0</v>
      </c>
      <c r="J61" s="98">
        <f>+'Ark1'!AA805</f>
        <v>0</v>
      </c>
      <c r="K61" s="9"/>
      <c r="L61" s="98">
        <f>+'Ark1'!AB805</f>
        <v>0</v>
      </c>
      <c r="M61" s="1">
        <f>+'Ark1'!W805</f>
        <v>0</v>
      </c>
      <c r="N61" s="9"/>
      <c r="O61" s="9"/>
      <c r="P61" s="1">
        <f>+'Ark1'!U805</f>
        <v>0</v>
      </c>
      <c r="Q61" s="1">
        <f>+'Ark1'!Z805</f>
        <v>0</v>
      </c>
      <c r="R61" s="1">
        <f>+'Ark1'!AA805</f>
        <v>0</v>
      </c>
      <c r="S61" s="9" t="str">
        <f t="shared" si="9"/>
        <v/>
      </c>
      <c r="T61" s="98">
        <f>+'Ark1'!V805</f>
        <v>0</v>
      </c>
      <c r="U61" s="37"/>
      <c r="V61" s="14"/>
      <c r="W61" s="11"/>
      <c r="X61" s="16"/>
      <c r="AC61"/>
    </row>
    <row r="62" spans="1:30" ht="15.6">
      <c r="A62" s="37"/>
      <c r="B62">
        <f>+'Ark1'!C806</f>
        <v>2019</v>
      </c>
      <c r="C62">
        <f>+'Ark1'!L806</f>
        <v>5</v>
      </c>
      <c r="D62" s="50" t="s">
        <v>25</v>
      </c>
      <c r="E62">
        <f>+'Ark1'!Q806</f>
        <v>0</v>
      </c>
      <c r="F62" s="9"/>
      <c r="G62" s="324">
        <f>+'Ark1'!R806</f>
        <v>0</v>
      </c>
      <c r="H62" s="9"/>
      <c r="I62" s="9">
        <f>+'Ark1'!S806</f>
        <v>0</v>
      </c>
      <c r="J62" s="98">
        <f>+'Ark1'!AA806</f>
        <v>0</v>
      </c>
      <c r="K62" s="9"/>
      <c r="L62" s="98">
        <f>+'Ark1'!AB806</f>
        <v>0</v>
      </c>
      <c r="M62" s="1">
        <f>+'Ark1'!W806</f>
        <v>0</v>
      </c>
      <c r="N62" s="9"/>
      <c r="O62" s="9"/>
      <c r="P62" s="1">
        <f>+'Ark1'!U806</f>
        <v>0</v>
      </c>
      <c r="Q62" s="1">
        <f>+'Ark1'!Z806</f>
        <v>0</v>
      </c>
      <c r="R62" s="1">
        <f>+'Ark1'!AA806</f>
        <v>0</v>
      </c>
      <c r="S62" s="9" t="str">
        <f t="shared" si="9"/>
        <v/>
      </c>
      <c r="T62" s="98">
        <f>+'Ark1'!V806</f>
        <v>0</v>
      </c>
      <c r="U62" s="37"/>
      <c r="V62" s="14"/>
      <c r="W62" s="5"/>
      <c r="X62" s="16"/>
      <c r="AC62"/>
    </row>
    <row r="63" spans="1:30" ht="15.6">
      <c r="A63" s="37"/>
      <c r="B63">
        <f>+'Ark1'!C807</f>
        <v>2019</v>
      </c>
      <c r="C63">
        <f>+'Ark1'!L807</f>
        <v>8</v>
      </c>
      <c r="D63" s="50" t="s">
        <v>26</v>
      </c>
      <c r="E63">
        <f>+'Ark1'!Q807</f>
        <v>4</v>
      </c>
      <c r="F63" s="9"/>
      <c r="G63" s="324">
        <f>+'Ark1'!R807</f>
        <v>5</v>
      </c>
      <c r="H63" s="9"/>
      <c r="I63" s="9">
        <f>+'Ark1'!S807</f>
        <v>5</v>
      </c>
      <c r="J63" s="98">
        <f>+'Ark1'!AA807</f>
        <v>2.4826216484607755E-2</v>
      </c>
      <c r="K63" s="9"/>
      <c r="L63" s="98">
        <f>+'Ark1'!AB807</f>
        <v>2.7800383014863522E-2</v>
      </c>
      <c r="M63" s="1">
        <f>+'Ark1'!W807</f>
        <v>89.960000000000022</v>
      </c>
      <c r="N63" s="9"/>
      <c r="O63" s="9"/>
      <c r="P63" s="1">
        <f>+'Ark1'!U807</f>
        <v>48.4</v>
      </c>
      <c r="Q63" s="1">
        <f>+'Ark1'!Z807</f>
        <v>-11.064365517917087</v>
      </c>
      <c r="R63" s="1">
        <f>+'Ark1'!AA807</f>
        <v>2.4826216484607755E-2</v>
      </c>
      <c r="S63" s="9">
        <f t="shared" si="9"/>
        <v>1.25</v>
      </c>
      <c r="T63" s="98">
        <f>+'Ark1'!V807</f>
        <v>97.464788732394382</v>
      </c>
      <c r="U63" s="37"/>
      <c r="V63" s="14"/>
      <c r="W63" s="5"/>
      <c r="X63" s="16"/>
      <c r="AC63"/>
    </row>
    <row r="64" spans="1:30" ht="15.6">
      <c r="A64" s="37"/>
      <c r="B64">
        <f>+'Ark1'!C808</f>
        <v>2019</v>
      </c>
      <c r="C64">
        <f>+'Ark1'!L808</f>
        <v>11</v>
      </c>
      <c r="D64" s="50" t="s">
        <v>360</v>
      </c>
      <c r="E64">
        <f>+'Ark1'!Q808</f>
        <v>37</v>
      </c>
      <c r="F64" s="9"/>
      <c r="G64" s="324">
        <f>+'Ark1'!R808</f>
        <v>148</v>
      </c>
      <c r="H64" s="9"/>
      <c r="I64" s="9">
        <f>+'Ark1'!S808</f>
        <v>148</v>
      </c>
      <c r="J64" s="98">
        <f>+'Ark1'!AA808</f>
        <v>0.73485600794438943</v>
      </c>
      <c r="K64" s="9"/>
      <c r="L64" s="98">
        <f>+'Ark1'!AB808</f>
        <v>0.77648175608826819</v>
      </c>
      <c r="M64" s="1">
        <f>+'Ark1'!W808</f>
        <v>84.886418918918892</v>
      </c>
      <c r="N64" s="9"/>
      <c r="O64" s="9"/>
      <c r="P64" s="1">
        <f>+'Ark1'!U808</f>
        <v>53.162162162162176</v>
      </c>
      <c r="Q64" s="1">
        <f>+'Ark1'!Z808</f>
        <v>-7.6932754925457614</v>
      </c>
      <c r="R64" s="1">
        <f>+'Ark1'!AA808</f>
        <v>0.73485600794438943</v>
      </c>
      <c r="S64" s="9">
        <f t="shared" si="9"/>
        <v>4</v>
      </c>
      <c r="T64" s="98">
        <f>+'Ark1'!V808</f>
        <v>91.967951158092021</v>
      </c>
      <c r="U64" s="37"/>
      <c r="V64" s="14"/>
      <c r="W64" s="5"/>
      <c r="X64" s="16"/>
      <c r="AC64"/>
    </row>
    <row r="65" spans="1:29" ht="15.6">
      <c r="A65" s="37"/>
      <c r="B65">
        <f>+'Ark1'!C809</f>
        <v>2019</v>
      </c>
      <c r="C65">
        <f>+'Ark1'!L809</f>
        <v>14</v>
      </c>
      <c r="D65" s="50" t="s">
        <v>402</v>
      </c>
      <c r="E65">
        <f>+'Ark1'!Q809</f>
        <v>131</v>
      </c>
      <c r="F65" s="9"/>
      <c r="G65" s="324">
        <f>+'Ark1'!R809</f>
        <v>4029</v>
      </c>
      <c r="H65" s="9"/>
      <c r="I65" s="9">
        <f>+'Ark1'!S809</f>
        <v>4029</v>
      </c>
      <c r="J65" s="98">
        <f>+'Ark1'!AA809</f>
        <v>20.004965243296922</v>
      </c>
      <c r="K65" s="9"/>
      <c r="L65" s="98">
        <f>+'Ark1'!AB809</f>
        <v>20.954227812778935</v>
      </c>
      <c r="M65" s="1">
        <f>+'Ark1'!W809</f>
        <v>84.147858029287718</v>
      </c>
      <c r="N65" s="9"/>
      <c r="O65" s="9"/>
      <c r="P65" s="1">
        <f>+'Ark1'!U809</f>
        <v>57.984859766691478</v>
      </c>
      <c r="Q65" s="1">
        <f>+'Ark1'!Z809</f>
        <v>-4.110191268137946</v>
      </c>
      <c r="R65" s="1">
        <f>+'Ark1'!AA809</f>
        <v>20.004965243296922</v>
      </c>
      <c r="S65" s="9">
        <f t="shared" si="9"/>
        <v>30.755725190839694</v>
      </c>
      <c r="T65" s="98">
        <f>+'Ark1'!V809</f>
        <v>91.167776846465443</v>
      </c>
      <c r="U65" s="37"/>
      <c r="V65" s="14"/>
      <c r="W65" s="5"/>
      <c r="X65" s="16"/>
      <c r="AC65"/>
    </row>
    <row r="66" spans="1:29" ht="15.6">
      <c r="A66" s="37"/>
      <c r="B66" s="37"/>
      <c r="C66" s="37"/>
      <c r="D66" s="37"/>
      <c r="E66" s="37"/>
      <c r="F66" s="37"/>
      <c r="G66" s="269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14"/>
      <c r="W66" s="5"/>
      <c r="X66" s="16"/>
      <c r="AC66"/>
    </row>
    <row r="67" spans="1:29" ht="15.6">
      <c r="A67" s="37"/>
      <c r="B67" s="37"/>
      <c r="C67" s="37"/>
      <c r="D67" s="37"/>
      <c r="E67" s="37"/>
      <c r="F67" s="37"/>
      <c r="G67" s="269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14"/>
      <c r="W67" s="5"/>
      <c r="X67" s="16"/>
      <c r="AC67"/>
    </row>
    <row r="68" spans="1:29" ht="15.6">
      <c r="A68" s="14"/>
      <c r="B68" s="14"/>
      <c r="C68" s="14"/>
      <c r="D68" s="14"/>
      <c r="E68" s="14"/>
      <c r="F68" s="14"/>
      <c r="G68" s="267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5"/>
      <c r="X68" s="16"/>
      <c r="AC68"/>
    </row>
    <row r="69" spans="1:29" ht="15.6">
      <c r="A69" s="14"/>
      <c r="B69" s="14"/>
      <c r="C69" s="14"/>
      <c r="D69" s="14"/>
      <c r="E69" s="14"/>
      <c r="F69" s="14"/>
      <c r="G69" s="267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5"/>
      <c r="X69" s="16"/>
      <c r="AC69"/>
    </row>
    <row r="70" spans="1:29" ht="15.6">
      <c r="A70" s="16"/>
      <c r="B70" s="16"/>
      <c r="C70" s="16"/>
      <c r="D70" s="16"/>
      <c r="E70" s="16"/>
      <c r="F70" s="16"/>
      <c r="G70" s="250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5"/>
      <c r="X70" s="16"/>
      <c r="AC70"/>
    </row>
    <row r="71" spans="1:29">
      <c r="J71"/>
      <c r="L71"/>
      <c r="S71"/>
      <c r="T71"/>
      <c r="U71"/>
      <c r="AC71"/>
    </row>
    <row r="72" spans="1:29" ht="15.6">
      <c r="A72" s="16"/>
      <c r="B72" s="16"/>
      <c r="C72" s="16"/>
      <c r="D72" s="16"/>
      <c r="E72" s="16"/>
      <c r="F72" s="16"/>
      <c r="G72" s="250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X72" s="16"/>
      <c r="AC72"/>
    </row>
    <row r="73" spans="1:29">
      <c r="J73"/>
      <c r="L73"/>
      <c r="S73"/>
      <c r="T73"/>
      <c r="U73"/>
      <c r="AC73"/>
    </row>
    <row r="74" spans="1:29">
      <c r="J74"/>
      <c r="L74"/>
      <c r="S74"/>
      <c r="T74"/>
      <c r="U74"/>
      <c r="AC74"/>
    </row>
    <row r="75" spans="1:29" ht="15.6">
      <c r="A75" s="5"/>
      <c r="B75" s="5"/>
      <c r="C75" s="5"/>
      <c r="D75" s="5"/>
      <c r="E75" s="5"/>
      <c r="F75" s="5"/>
      <c r="G75" s="250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AC75"/>
    </row>
    <row r="76" spans="1:29">
      <c r="A76" s="4"/>
      <c r="B76" s="4"/>
      <c r="C76" s="4"/>
      <c r="D76" s="4"/>
      <c r="E76" s="4"/>
      <c r="F76" s="4"/>
      <c r="G76" s="32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AC76"/>
    </row>
    <row r="77" spans="1:29" ht="15.6">
      <c r="A77" s="11"/>
      <c r="B77" s="11"/>
      <c r="C77" s="11"/>
      <c r="D77" s="11"/>
      <c r="E77" s="11"/>
      <c r="F77" s="11"/>
      <c r="G77" s="267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"/>
      <c r="X77" s="5"/>
      <c r="AC77"/>
    </row>
    <row r="78" spans="1:29" ht="15.6">
      <c r="A78" s="11"/>
      <c r="B78" s="11"/>
      <c r="C78" s="11"/>
      <c r="D78" s="11"/>
      <c r="E78" s="11"/>
      <c r="F78" s="11"/>
      <c r="G78" s="267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"/>
      <c r="X78" s="5"/>
      <c r="AC78"/>
    </row>
    <row r="79" spans="1:29" ht="15.6">
      <c r="A79" s="11"/>
      <c r="B79" s="11"/>
      <c r="C79" s="11"/>
      <c r="D79" s="11"/>
      <c r="E79" s="11"/>
      <c r="F79" s="11"/>
      <c r="G79" s="267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"/>
      <c r="X79" s="5"/>
      <c r="AC79"/>
    </row>
    <row r="80" spans="1:29" ht="15.6">
      <c r="A80" s="11"/>
      <c r="B80" s="11"/>
      <c r="C80" s="11"/>
      <c r="D80" s="11"/>
      <c r="E80" s="11"/>
      <c r="F80" s="11"/>
      <c r="G80" s="267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"/>
      <c r="X80" s="5"/>
      <c r="AC80"/>
    </row>
    <row r="81" spans="1:29" ht="15.6">
      <c r="A81" s="11"/>
      <c r="B81" s="11"/>
      <c r="C81" s="11"/>
      <c r="D81" s="11"/>
      <c r="E81" s="11"/>
      <c r="F81" s="11"/>
      <c r="G81" s="267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5"/>
      <c r="AC81"/>
    </row>
    <row r="82" spans="1:29" ht="15.6">
      <c r="A82" s="11"/>
      <c r="B82" s="11"/>
      <c r="C82" s="11"/>
      <c r="D82" s="11"/>
      <c r="E82" s="11"/>
      <c r="F82" s="11"/>
      <c r="G82" s="267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5"/>
      <c r="AC82"/>
    </row>
    <row r="83" spans="1:29" ht="15.6">
      <c r="A83" s="11"/>
      <c r="B83" s="11"/>
      <c r="C83" s="11"/>
      <c r="D83" s="11"/>
      <c r="E83" s="11"/>
      <c r="F83" s="11"/>
      <c r="G83" s="267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5"/>
      <c r="AC83"/>
    </row>
    <row r="84" spans="1:29" ht="15.6">
      <c r="A84" s="11"/>
      <c r="B84" s="11"/>
      <c r="C84" s="11"/>
      <c r="D84" s="11"/>
      <c r="E84" s="11"/>
      <c r="F84" s="11"/>
      <c r="G84" s="267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5"/>
      <c r="AC84"/>
    </row>
    <row r="85" spans="1:29" ht="15.6">
      <c r="A85" s="11"/>
      <c r="B85" s="11"/>
      <c r="C85" s="11"/>
      <c r="D85" s="11"/>
      <c r="E85" s="11"/>
      <c r="F85" s="11"/>
      <c r="G85" s="267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5"/>
      <c r="X85" s="5"/>
      <c r="AC85"/>
    </row>
    <row r="86" spans="1:29" ht="15.6">
      <c r="A86" s="11"/>
      <c r="B86" s="11"/>
      <c r="C86" s="11"/>
      <c r="D86" s="11"/>
      <c r="E86" s="11"/>
      <c r="F86" s="11"/>
      <c r="G86" s="267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5"/>
      <c r="X86" s="5"/>
      <c r="AC86"/>
    </row>
    <row r="87" spans="1:29" ht="15.6">
      <c r="A87" s="11"/>
      <c r="B87" s="11"/>
      <c r="C87" s="11"/>
      <c r="D87" s="11"/>
      <c r="E87" s="11"/>
      <c r="F87" s="11"/>
      <c r="G87" s="267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5"/>
      <c r="X87" s="5"/>
      <c r="AC87"/>
    </row>
    <row r="88" spans="1:29" ht="15.6">
      <c r="A88" s="11"/>
      <c r="B88" s="11"/>
      <c r="C88" s="11"/>
      <c r="D88" s="11"/>
      <c r="E88" s="11"/>
      <c r="F88" s="11"/>
      <c r="G88" s="267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5"/>
      <c r="X88" s="5"/>
      <c r="AC88"/>
    </row>
    <row r="89" spans="1:29" ht="15.6">
      <c r="A89" s="11"/>
      <c r="B89" s="11"/>
      <c r="C89" s="11"/>
      <c r="D89" s="11"/>
      <c r="E89" s="11"/>
      <c r="F89" s="11"/>
      <c r="G89" s="267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5"/>
      <c r="X89" s="5"/>
      <c r="AC89"/>
    </row>
    <row r="90" spans="1:29" ht="15.6">
      <c r="A90" s="11"/>
      <c r="B90" s="11"/>
      <c r="C90" s="11"/>
      <c r="D90" s="11"/>
      <c r="E90" s="11"/>
      <c r="F90" s="11"/>
      <c r="G90" s="267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5"/>
      <c r="X90" s="5"/>
      <c r="AC90"/>
    </row>
    <row r="91" spans="1:29" ht="15.6">
      <c r="A91" s="11"/>
      <c r="B91" s="11"/>
      <c r="C91" s="11"/>
      <c r="D91" s="11"/>
      <c r="E91" s="11"/>
      <c r="F91" s="11"/>
      <c r="G91" s="267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5"/>
      <c r="X91" s="5"/>
      <c r="AC91"/>
    </row>
    <row r="92" spans="1:29" ht="15.6">
      <c r="A92" s="11"/>
      <c r="B92" s="11"/>
      <c r="C92" s="11"/>
      <c r="D92" s="11"/>
      <c r="E92" s="11"/>
      <c r="F92" s="11"/>
      <c r="G92" s="267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5"/>
      <c r="X92" s="5"/>
      <c r="AC92"/>
    </row>
    <row r="93" spans="1:29" ht="15.6">
      <c r="A93" s="5"/>
      <c r="B93" s="5"/>
      <c r="C93" s="5"/>
      <c r="D93" s="5"/>
      <c r="E93" s="5"/>
      <c r="F93" s="5"/>
      <c r="G93" s="250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AC93"/>
    </row>
    <row r="94" spans="1:29">
      <c r="J94"/>
      <c r="L94"/>
      <c r="S94"/>
      <c r="T94"/>
      <c r="U94"/>
      <c r="AC94"/>
    </row>
    <row r="95" spans="1:29" ht="15.6">
      <c r="A95" s="5"/>
      <c r="B95" s="5"/>
      <c r="C95" s="5"/>
      <c r="D95" s="5"/>
      <c r="E95" s="5"/>
      <c r="F95" s="5"/>
      <c r="G95" s="250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X95" s="5"/>
      <c r="AC95"/>
    </row>
    <row r="96" spans="1:29">
      <c r="J96"/>
      <c r="L96"/>
      <c r="S96"/>
      <c r="T96"/>
      <c r="U96"/>
      <c r="AC96"/>
    </row>
    <row r="97" spans="1:29">
      <c r="J97"/>
      <c r="L97"/>
      <c r="S97"/>
      <c r="T97"/>
      <c r="U97"/>
      <c r="AC97"/>
    </row>
    <row r="98" spans="1:29" ht="15.6">
      <c r="A98" s="5"/>
      <c r="B98" s="5"/>
      <c r="C98" s="5"/>
      <c r="D98" s="5"/>
      <c r="E98" s="5"/>
      <c r="F98" s="5"/>
      <c r="G98" s="250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X98" s="2"/>
      <c r="AC98"/>
    </row>
    <row r="99" spans="1:29">
      <c r="A99" s="4"/>
      <c r="B99" s="4"/>
      <c r="C99" s="4"/>
      <c r="D99" s="4"/>
      <c r="E99" s="4"/>
      <c r="F99" s="4"/>
      <c r="G99" s="32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AC99"/>
    </row>
    <row r="100" spans="1:29" ht="15.6">
      <c r="A100" s="11"/>
      <c r="B100" s="11"/>
      <c r="C100" s="11"/>
      <c r="D100" s="11"/>
      <c r="E100" s="11"/>
      <c r="F100" s="11"/>
      <c r="G100" s="267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"/>
      <c r="X100" s="5"/>
      <c r="AC100"/>
    </row>
    <row r="101" spans="1:29" ht="15.6">
      <c r="A101" s="11"/>
      <c r="B101" s="11"/>
      <c r="C101" s="11"/>
      <c r="D101" s="11"/>
      <c r="E101" s="11"/>
      <c r="F101" s="11"/>
      <c r="G101" s="267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"/>
      <c r="X101" s="5"/>
      <c r="AC101"/>
    </row>
    <row r="102" spans="1:29" ht="15.6">
      <c r="A102" s="11"/>
      <c r="B102" s="11"/>
      <c r="C102" s="11"/>
      <c r="D102" s="11"/>
      <c r="E102" s="11"/>
      <c r="F102" s="11"/>
      <c r="G102" s="267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"/>
      <c r="X102" s="5"/>
      <c r="AC102"/>
    </row>
    <row r="103" spans="1:29" ht="15.6">
      <c r="A103" s="11"/>
      <c r="B103" s="11"/>
      <c r="C103" s="11"/>
      <c r="D103" s="11"/>
      <c r="E103" s="11"/>
      <c r="F103" s="11"/>
      <c r="G103" s="267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"/>
      <c r="X103" s="5"/>
      <c r="AC103"/>
    </row>
    <row r="104" spans="1:29" ht="15.6">
      <c r="A104" s="11"/>
      <c r="B104" s="11"/>
      <c r="C104" s="11"/>
      <c r="D104" s="11"/>
      <c r="E104" s="11"/>
      <c r="F104" s="11"/>
      <c r="G104" s="267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5"/>
      <c r="AC104"/>
    </row>
    <row r="105" spans="1:29" ht="15.6">
      <c r="A105" s="11"/>
      <c r="B105" s="11"/>
      <c r="C105" s="11"/>
      <c r="D105" s="11"/>
      <c r="E105" s="11"/>
      <c r="F105" s="11"/>
      <c r="G105" s="267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5"/>
      <c r="AC105"/>
    </row>
    <row r="106" spans="1:29" ht="15.6">
      <c r="A106" s="11"/>
      <c r="B106" s="11"/>
      <c r="C106" s="11"/>
      <c r="D106" s="11"/>
      <c r="E106" s="11"/>
      <c r="F106" s="11"/>
      <c r="G106" s="267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5"/>
      <c r="AC106"/>
    </row>
    <row r="107" spans="1:29" ht="15.6">
      <c r="A107" s="11"/>
      <c r="B107" s="11"/>
      <c r="C107" s="11"/>
      <c r="D107" s="11"/>
      <c r="E107" s="11"/>
      <c r="F107" s="11"/>
      <c r="G107" s="267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5"/>
      <c r="AC107"/>
    </row>
    <row r="108" spans="1:29" ht="15.6">
      <c r="A108" s="11"/>
      <c r="B108" s="11"/>
      <c r="C108" s="11"/>
      <c r="D108" s="11"/>
      <c r="E108" s="11"/>
      <c r="F108" s="11"/>
      <c r="G108" s="267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5"/>
      <c r="X108" s="5"/>
      <c r="AC108"/>
    </row>
    <row r="109" spans="1:29" ht="15.6">
      <c r="A109" s="11"/>
      <c r="B109" s="11"/>
      <c r="C109" s="11"/>
      <c r="D109" s="11"/>
      <c r="E109" s="11"/>
      <c r="F109" s="11"/>
      <c r="G109" s="267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5"/>
      <c r="X109" s="5"/>
      <c r="AC109"/>
    </row>
    <row r="110" spans="1:29" ht="15.6">
      <c r="A110" s="11"/>
      <c r="B110" s="11"/>
      <c r="C110" s="11"/>
      <c r="D110" s="11"/>
      <c r="E110" s="11"/>
      <c r="F110" s="11"/>
      <c r="G110" s="267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5"/>
      <c r="X110" s="5"/>
      <c r="AC110"/>
    </row>
    <row r="111" spans="1:29" ht="15.6">
      <c r="A111" s="11"/>
      <c r="B111" s="11"/>
      <c r="C111" s="11"/>
      <c r="D111" s="11"/>
      <c r="E111" s="11"/>
      <c r="F111" s="11"/>
      <c r="G111" s="267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5"/>
      <c r="X111" s="5"/>
      <c r="AC111"/>
    </row>
    <row r="112" spans="1:29" ht="15.6">
      <c r="A112" s="11"/>
      <c r="B112" s="11"/>
      <c r="C112" s="11"/>
      <c r="D112" s="11"/>
      <c r="E112" s="11"/>
      <c r="F112" s="11"/>
      <c r="G112" s="267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5"/>
      <c r="X112" s="5"/>
      <c r="AC112"/>
    </row>
    <row r="113" spans="1:29" ht="15.6">
      <c r="A113" s="11"/>
      <c r="B113" s="11"/>
      <c r="C113" s="11"/>
      <c r="D113" s="11"/>
      <c r="E113" s="11"/>
      <c r="F113" s="11"/>
      <c r="G113" s="267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5"/>
      <c r="X113" s="5"/>
      <c r="AC113"/>
    </row>
    <row r="114" spans="1:29" ht="15.6">
      <c r="A114" s="11"/>
      <c r="B114" s="11"/>
      <c r="C114" s="11"/>
      <c r="D114" s="11"/>
      <c r="E114" s="11"/>
      <c r="F114" s="11"/>
      <c r="G114" s="267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5"/>
      <c r="X114" s="5"/>
      <c r="AC114"/>
    </row>
    <row r="115" spans="1:29" ht="15.6">
      <c r="A115" s="11"/>
      <c r="B115" s="11"/>
      <c r="C115" s="11"/>
      <c r="D115" s="11"/>
      <c r="E115" s="11"/>
      <c r="F115" s="11"/>
      <c r="G115" s="267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5"/>
      <c r="X115" s="5"/>
      <c r="AC115"/>
    </row>
    <row r="116" spans="1:29" ht="15.6">
      <c r="A116" s="5"/>
      <c r="B116" s="5"/>
      <c r="C116" s="5"/>
      <c r="D116" s="5"/>
      <c r="E116" s="5"/>
      <c r="F116" s="5"/>
      <c r="G116" s="250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AC116"/>
    </row>
    <row r="117" spans="1:29">
      <c r="J117"/>
      <c r="L117"/>
      <c r="S117"/>
      <c r="T117"/>
      <c r="U117"/>
      <c r="AC117"/>
    </row>
    <row r="118" spans="1:29" ht="15.6">
      <c r="A118" s="5"/>
      <c r="B118" s="5"/>
      <c r="C118" s="5"/>
      <c r="D118" s="5"/>
      <c r="E118" s="5"/>
      <c r="F118" s="5"/>
      <c r="G118" s="250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X118" s="5"/>
      <c r="AC118"/>
    </row>
    <row r="119" spans="1:29">
      <c r="J119"/>
      <c r="L119"/>
      <c r="S119"/>
      <c r="T119"/>
      <c r="U119"/>
      <c r="AC119"/>
    </row>
    <row r="120" spans="1:29">
      <c r="J120"/>
      <c r="L120"/>
      <c r="S120"/>
      <c r="T120"/>
      <c r="U120"/>
      <c r="AC120"/>
    </row>
    <row r="121" spans="1:29">
      <c r="J121"/>
      <c r="L121"/>
      <c r="S121"/>
      <c r="T121"/>
      <c r="U121"/>
      <c r="AC121"/>
    </row>
    <row r="122" spans="1:29">
      <c r="J122"/>
      <c r="L122"/>
      <c r="S122"/>
      <c r="T122"/>
      <c r="U122"/>
      <c r="AC122"/>
    </row>
    <row r="123" spans="1:29">
      <c r="J123"/>
      <c r="L123"/>
      <c r="S123"/>
      <c r="T123"/>
      <c r="U123"/>
      <c r="AC123"/>
    </row>
    <row r="124" spans="1:29">
      <c r="J124"/>
      <c r="L124"/>
      <c r="S124"/>
      <c r="T124"/>
      <c r="U124"/>
      <c r="AC124"/>
    </row>
    <row r="125" spans="1:29">
      <c r="J125"/>
      <c r="L125"/>
      <c r="S125"/>
      <c r="T125"/>
      <c r="U125"/>
      <c r="AC125"/>
    </row>
    <row r="126" spans="1:29">
      <c r="J126"/>
      <c r="L126"/>
      <c r="S126"/>
      <c r="T126"/>
      <c r="U126"/>
      <c r="AC126"/>
    </row>
    <row r="127" spans="1:29">
      <c r="J127"/>
      <c r="L127"/>
      <c r="S127"/>
      <c r="T127"/>
      <c r="U127"/>
      <c r="AC127"/>
    </row>
    <row r="128" spans="1:29">
      <c r="J128"/>
      <c r="L128"/>
      <c r="S128"/>
      <c r="T128"/>
      <c r="U128"/>
      <c r="AC128"/>
    </row>
    <row r="129" spans="10:29">
      <c r="J129"/>
      <c r="L129"/>
      <c r="S129"/>
      <c r="T129"/>
      <c r="U129"/>
      <c r="AC129"/>
    </row>
    <row r="130" spans="10:29">
      <c r="J130"/>
      <c r="L130"/>
      <c r="S130"/>
      <c r="T130"/>
      <c r="U130"/>
      <c r="AC130"/>
    </row>
    <row r="131" spans="10:29">
      <c r="J131"/>
      <c r="L131"/>
      <c r="S131"/>
      <c r="T131"/>
      <c r="U131"/>
      <c r="AC131"/>
    </row>
    <row r="132" spans="10:29">
      <c r="J132"/>
      <c r="L132"/>
      <c r="S132"/>
      <c r="T132"/>
      <c r="U132"/>
      <c r="AC132"/>
    </row>
    <row r="133" spans="10:29">
      <c r="J133"/>
      <c r="L133"/>
      <c r="S133"/>
      <c r="T133"/>
      <c r="U133"/>
      <c r="AC133"/>
    </row>
    <row r="134" spans="10:29">
      <c r="J134"/>
      <c r="L134"/>
      <c r="S134"/>
      <c r="T134"/>
      <c r="U134"/>
      <c r="AC134"/>
    </row>
    <row r="135" spans="10:29">
      <c r="J135"/>
      <c r="L135"/>
      <c r="S135"/>
      <c r="T135"/>
      <c r="U135"/>
      <c r="AC135"/>
    </row>
    <row r="136" spans="10:29">
      <c r="J136"/>
      <c r="L136"/>
      <c r="S136"/>
      <c r="T136"/>
      <c r="U136"/>
      <c r="AC136"/>
    </row>
    <row r="137" spans="10:29">
      <c r="J137"/>
      <c r="L137"/>
      <c r="S137"/>
      <c r="T137"/>
      <c r="U137"/>
      <c r="AC137"/>
    </row>
    <row r="138" spans="10:29">
      <c r="J138"/>
      <c r="L138"/>
      <c r="S138"/>
      <c r="T138"/>
      <c r="U138"/>
      <c r="AC138"/>
    </row>
    <row r="139" spans="10:29">
      <c r="J139"/>
      <c r="L139"/>
      <c r="S139"/>
      <c r="T139"/>
      <c r="U139"/>
      <c r="AC139"/>
    </row>
    <row r="140" spans="10:29">
      <c r="J140"/>
      <c r="L140"/>
      <c r="S140"/>
      <c r="T140"/>
      <c r="U140"/>
      <c r="AC140"/>
    </row>
    <row r="141" spans="10:29">
      <c r="J141"/>
      <c r="L141"/>
      <c r="S141"/>
      <c r="T141"/>
      <c r="U141"/>
      <c r="AC141"/>
    </row>
    <row r="142" spans="10:29">
      <c r="J142"/>
      <c r="L142"/>
      <c r="S142"/>
      <c r="T142"/>
      <c r="U142"/>
      <c r="AC142"/>
    </row>
    <row r="143" spans="10:29">
      <c r="J143"/>
      <c r="L143"/>
      <c r="S143"/>
      <c r="T143"/>
      <c r="U143"/>
      <c r="AC143"/>
    </row>
    <row r="144" spans="10:29">
      <c r="J144"/>
      <c r="L144"/>
      <c r="S144"/>
      <c r="T144"/>
      <c r="U144"/>
      <c r="AC144"/>
    </row>
    <row r="145" spans="10:29">
      <c r="J145"/>
      <c r="L145"/>
      <c r="S145"/>
      <c r="T145"/>
      <c r="U145"/>
      <c r="AC145"/>
    </row>
    <row r="146" spans="10:29">
      <c r="J146"/>
      <c r="L146"/>
      <c r="S146"/>
      <c r="T146"/>
      <c r="U146"/>
      <c r="AC146"/>
    </row>
    <row r="147" spans="10:29">
      <c r="J147"/>
      <c r="L147"/>
      <c r="S147"/>
      <c r="T147"/>
      <c r="U147"/>
      <c r="AC147"/>
    </row>
    <row r="148" spans="10:29">
      <c r="J148"/>
      <c r="L148"/>
      <c r="S148"/>
      <c r="T148"/>
      <c r="U148"/>
      <c r="AC148"/>
    </row>
    <row r="149" spans="10:29">
      <c r="J149"/>
      <c r="L149"/>
      <c r="S149"/>
      <c r="T149"/>
      <c r="U149"/>
      <c r="AC149"/>
    </row>
    <row r="150" spans="10:29">
      <c r="J150"/>
      <c r="L150"/>
      <c r="S150"/>
      <c r="T150"/>
      <c r="U150"/>
      <c r="AC150"/>
    </row>
    <row r="151" spans="10:29">
      <c r="J151"/>
      <c r="L151"/>
      <c r="S151"/>
      <c r="T151"/>
      <c r="U151"/>
      <c r="AC151"/>
    </row>
    <row r="152" spans="10:29">
      <c r="J152"/>
      <c r="L152"/>
      <c r="S152"/>
      <c r="T152"/>
      <c r="U152"/>
      <c r="AC152"/>
    </row>
    <row r="153" spans="10:29">
      <c r="J153"/>
      <c r="L153"/>
      <c r="S153"/>
      <c r="T153"/>
      <c r="U153"/>
      <c r="AC153"/>
    </row>
    <row r="154" spans="10:29">
      <c r="J154"/>
      <c r="L154"/>
      <c r="S154"/>
      <c r="T154"/>
      <c r="U154"/>
      <c r="AC154"/>
    </row>
    <row r="155" spans="10:29">
      <c r="J155"/>
      <c r="L155"/>
      <c r="S155"/>
      <c r="T155"/>
      <c r="U155"/>
      <c r="AC155"/>
    </row>
    <row r="156" spans="10:29">
      <c r="J156"/>
      <c r="L156"/>
      <c r="S156"/>
      <c r="T156"/>
      <c r="U156"/>
      <c r="AC156"/>
    </row>
    <row r="157" spans="10:29">
      <c r="J157"/>
      <c r="L157"/>
      <c r="S157"/>
      <c r="T157"/>
      <c r="U157"/>
      <c r="AC157"/>
    </row>
    <row r="158" spans="10:29">
      <c r="J158"/>
      <c r="L158"/>
      <c r="S158"/>
      <c r="T158"/>
      <c r="U158"/>
      <c r="AC158"/>
    </row>
    <row r="159" spans="10:29">
      <c r="J159"/>
      <c r="L159"/>
      <c r="S159"/>
      <c r="T159"/>
      <c r="U159"/>
      <c r="AC159"/>
    </row>
    <row r="160" spans="10:29">
      <c r="J160"/>
      <c r="L160"/>
      <c r="S160"/>
      <c r="T160"/>
      <c r="U160"/>
      <c r="AC160"/>
    </row>
    <row r="161" spans="10:32">
      <c r="J161"/>
      <c r="L161"/>
      <c r="S161"/>
      <c r="T161"/>
      <c r="U161"/>
      <c r="AC161"/>
    </row>
    <row r="162" spans="10:32">
      <c r="J162"/>
      <c r="L162"/>
      <c r="S162"/>
      <c r="T162"/>
      <c r="U162"/>
      <c r="AC162"/>
    </row>
    <row r="163" spans="10:32">
      <c r="J163"/>
      <c r="L163"/>
      <c r="S163"/>
      <c r="T163"/>
      <c r="U163"/>
      <c r="AC163"/>
    </row>
    <row r="164" spans="10:32">
      <c r="J164"/>
      <c r="L164"/>
      <c r="S164"/>
      <c r="T164"/>
      <c r="U164"/>
      <c r="AC164"/>
    </row>
    <row r="165" spans="10:32">
      <c r="J165"/>
      <c r="L165"/>
      <c r="S165"/>
      <c r="T165"/>
      <c r="U165"/>
      <c r="AC165"/>
    </row>
    <row r="166" spans="10:32">
      <c r="J166"/>
      <c r="L166"/>
      <c r="S166"/>
      <c r="T166"/>
      <c r="U166"/>
      <c r="AC166"/>
    </row>
    <row r="167" spans="10:32">
      <c r="M167" s="12"/>
      <c r="V167" s="1"/>
      <c r="W167" s="1"/>
      <c r="X167" s="1"/>
      <c r="Y167" s="1"/>
      <c r="Z167" s="1"/>
      <c r="AA167" s="1"/>
      <c r="AB167" s="1"/>
      <c r="AD167" s="12"/>
      <c r="AE167" s="11"/>
      <c r="AF167" s="11"/>
    </row>
    <row r="168" spans="10:32">
      <c r="M168" s="12"/>
      <c r="V168" s="1"/>
      <c r="W168" s="1"/>
      <c r="X168" s="1"/>
      <c r="Y168" s="1"/>
      <c r="Z168" s="1"/>
      <c r="AA168" s="1"/>
      <c r="AB168" s="1"/>
      <c r="AD168" s="12"/>
      <c r="AE168" s="11"/>
      <c r="AF168" s="11"/>
    </row>
    <row r="169" spans="10:32">
      <c r="M169" s="12"/>
      <c r="V169" s="1"/>
      <c r="W169" s="1"/>
      <c r="X169" s="1"/>
      <c r="Y169" s="1"/>
      <c r="Z169" s="1"/>
      <c r="AA169" s="1"/>
      <c r="AB169" s="1"/>
      <c r="AD169" s="12"/>
      <c r="AE169" s="11"/>
      <c r="AF169" s="11"/>
    </row>
    <row r="170" spans="10:32">
      <c r="M170" s="12"/>
      <c r="V170" s="1"/>
      <c r="W170" s="1"/>
      <c r="X170" s="1"/>
      <c r="Y170" s="1"/>
      <c r="Z170" s="1"/>
      <c r="AA170" s="1"/>
      <c r="AB170" s="1"/>
      <c r="AD170" s="12"/>
      <c r="AE170" s="11"/>
      <c r="AF170" s="11"/>
    </row>
    <row r="171" spans="10:32">
      <c r="M171" s="12"/>
      <c r="V171" s="1"/>
      <c r="W171" s="1"/>
      <c r="X171" s="1"/>
      <c r="Y171" s="1"/>
      <c r="Z171" s="1"/>
      <c r="AA171" s="1"/>
      <c r="AB171" s="1"/>
      <c r="AD171" s="12"/>
      <c r="AE171" s="11"/>
      <c r="AF171" s="11"/>
    </row>
    <row r="172" spans="10:32">
      <c r="M172" s="28"/>
      <c r="V172" s="1"/>
      <c r="W172" s="1"/>
      <c r="X172" s="1"/>
      <c r="Y172" s="1"/>
      <c r="Z172" s="1"/>
      <c r="AA172" s="1"/>
      <c r="AB172" s="1"/>
      <c r="AD172" s="12"/>
      <c r="AE172" s="11"/>
      <c r="AF172" s="11"/>
    </row>
    <row r="173" spans="10:32">
      <c r="M173" s="30"/>
      <c r="V173" s="1"/>
      <c r="W173" s="1"/>
      <c r="X173" s="1"/>
      <c r="Y173" s="1"/>
      <c r="Z173" s="1"/>
      <c r="AA173" s="1"/>
      <c r="AB173" s="1"/>
      <c r="AE173" s="11"/>
      <c r="AF173" s="11"/>
    </row>
    <row r="174" spans="10:32">
      <c r="M174" s="30"/>
      <c r="V174" s="1"/>
      <c r="W174" s="1"/>
      <c r="X174" s="1"/>
      <c r="Y174" s="1"/>
      <c r="Z174" s="1"/>
      <c r="AA174" s="1"/>
      <c r="AB174" s="1"/>
      <c r="AE174" s="11"/>
      <c r="AF174" s="11"/>
    </row>
    <row r="175" spans="10:32">
      <c r="M175" s="30"/>
      <c r="V175" s="1"/>
      <c r="W175" s="1"/>
      <c r="X175" s="1"/>
      <c r="Y175" s="1"/>
      <c r="Z175" s="1"/>
      <c r="AA175" s="1"/>
      <c r="AB175" s="1"/>
    </row>
    <row r="176" spans="10:32">
      <c r="M176" s="30"/>
      <c r="V176" s="1"/>
      <c r="W176" s="1"/>
      <c r="X176" s="1"/>
      <c r="Y176" s="1"/>
      <c r="Z176" s="1"/>
      <c r="AA176" s="1"/>
      <c r="AB176" s="1"/>
    </row>
    <row r="177" spans="13:28">
      <c r="M177" s="30"/>
      <c r="V177" s="1"/>
      <c r="W177" s="1"/>
      <c r="X177" s="1"/>
      <c r="Y177" s="1"/>
      <c r="Z177" s="1"/>
      <c r="AA177" s="1"/>
      <c r="AB177" s="1"/>
    </row>
    <row r="178" spans="13:28">
      <c r="M178" s="30"/>
      <c r="V178" s="1"/>
      <c r="W178" s="1"/>
      <c r="X178" s="1"/>
      <c r="Y178" s="1"/>
      <c r="Z178" s="1"/>
      <c r="AA178" s="1"/>
      <c r="AB178" s="1"/>
    </row>
    <row r="179" spans="13:28">
      <c r="M179" s="30"/>
      <c r="V179" s="1"/>
      <c r="W179" s="1"/>
      <c r="X179" s="1"/>
      <c r="Y179" s="1"/>
      <c r="Z179" s="1"/>
      <c r="AA179" s="1"/>
      <c r="AB179" s="1"/>
    </row>
    <row r="180" spans="13:28">
      <c r="M180" s="30"/>
      <c r="V180" s="1"/>
      <c r="W180" s="1"/>
      <c r="X180" s="1"/>
      <c r="Y180" s="1"/>
      <c r="Z180" s="1"/>
      <c r="AA180" s="1"/>
      <c r="AB180" s="1"/>
    </row>
    <row r="181" spans="13:28">
      <c r="M181" s="30"/>
      <c r="V181" s="1"/>
      <c r="W181" s="1"/>
      <c r="X181" s="1"/>
      <c r="Y181" s="1"/>
      <c r="Z181" s="1"/>
      <c r="AA181" s="1"/>
      <c r="AB181" s="1"/>
    </row>
    <row r="182" spans="13:28">
      <c r="M182" s="30"/>
      <c r="V182" s="1"/>
      <c r="W182" s="1"/>
      <c r="X182" s="1"/>
      <c r="Y182" s="1"/>
      <c r="Z182" s="1"/>
      <c r="AA182" s="1"/>
      <c r="AB182" s="1"/>
    </row>
    <row r="183" spans="13:28">
      <c r="M183" s="30"/>
      <c r="V183" s="1"/>
      <c r="W183" s="1"/>
      <c r="X183" s="1"/>
      <c r="Y183" s="1"/>
      <c r="Z183" s="1"/>
      <c r="AA183" s="1"/>
      <c r="AB183" s="1"/>
    </row>
    <row r="184" spans="13:28">
      <c r="M184" s="30"/>
      <c r="V184" s="1"/>
      <c r="W184" s="1"/>
      <c r="X184" s="1"/>
      <c r="Y184" s="1"/>
      <c r="Z184" s="1"/>
      <c r="AA184" s="1"/>
      <c r="AB184" s="1"/>
    </row>
    <row r="185" spans="13:28">
      <c r="M185" s="30"/>
      <c r="V185" s="1"/>
      <c r="W185" s="1"/>
      <c r="X185" s="1"/>
      <c r="Y185" s="1"/>
      <c r="Z185" s="1"/>
      <c r="AA185" s="1"/>
      <c r="AB185" s="1"/>
    </row>
    <row r="186" spans="13:28">
      <c r="M186" s="30"/>
      <c r="V186" s="1"/>
      <c r="W186" s="1"/>
      <c r="X186" s="1"/>
      <c r="Y186" s="1"/>
      <c r="Z186" s="1"/>
      <c r="AA186" s="1"/>
      <c r="AB186" s="1"/>
    </row>
    <row r="187" spans="13:28">
      <c r="M187" s="30"/>
      <c r="V187" s="1"/>
      <c r="W187" s="1"/>
      <c r="X187" s="1"/>
      <c r="Y187" s="1"/>
      <c r="Z187" s="1"/>
      <c r="AA187" s="1"/>
      <c r="AB187" s="1"/>
    </row>
    <row r="188" spans="13:28">
      <c r="M188" s="30"/>
      <c r="V188" s="1"/>
      <c r="W188" s="1"/>
      <c r="X188" s="1"/>
      <c r="Y188" s="1"/>
      <c r="Z188" s="1"/>
      <c r="AA188" s="1"/>
      <c r="AB188" s="1"/>
    </row>
    <row r="189" spans="13:28">
      <c r="M189" s="30"/>
      <c r="V189" s="1"/>
      <c r="W189" s="1"/>
      <c r="X189" s="1"/>
      <c r="Y189" s="1"/>
      <c r="Z189" s="1"/>
      <c r="AA189" s="1"/>
      <c r="AB189" s="1"/>
    </row>
    <row r="190" spans="13:28">
      <c r="M190" s="30"/>
      <c r="V190" s="1"/>
      <c r="W190" s="1"/>
      <c r="X190" s="1"/>
      <c r="Y190" s="1"/>
      <c r="Z190" s="1"/>
      <c r="AA190" s="1"/>
      <c r="AB190" s="1"/>
    </row>
    <row r="191" spans="13:28">
      <c r="M191" s="30"/>
      <c r="V191" s="1"/>
      <c r="W191" s="1"/>
      <c r="X191" s="1"/>
      <c r="Y191" s="1"/>
      <c r="Z191" s="1"/>
      <c r="AA191" s="1"/>
      <c r="AB191" s="1"/>
    </row>
    <row r="192" spans="13:28">
      <c r="M192" s="30"/>
      <c r="V192" s="1"/>
      <c r="W192" s="1"/>
      <c r="X192" s="1"/>
      <c r="Y192" s="1"/>
      <c r="Z192" s="1"/>
      <c r="AA192" s="1"/>
      <c r="AB192" s="1"/>
    </row>
    <row r="193" spans="9:28">
      <c r="M193" s="30"/>
      <c r="V193" s="1"/>
      <c r="W193" s="1"/>
      <c r="X193" s="1"/>
      <c r="Y193" s="1"/>
      <c r="Z193" s="1"/>
      <c r="AA193" s="1"/>
      <c r="AB193" s="1"/>
    </row>
    <row r="194" spans="9:28">
      <c r="M194" s="30"/>
      <c r="V194" s="1"/>
      <c r="W194" s="1"/>
      <c r="X194" s="1"/>
      <c r="Y194" s="1"/>
      <c r="Z194" s="1"/>
      <c r="AA194" s="1"/>
      <c r="AB194" s="1"/>
    </row>
    <row r="195" spans="9:28">
      <c r="I195" s="12"/>
      <c r="J195" s="112"/>
      <c r="L195" s="112"/>
      <c r="M195" s="30"/>
      <c r="P195" s="12"/>
      <c r="T195" s="112"/>
      <c r="V195" s="1"/>
      <c r="W195" s="1"/>
      <c r="X195" s="1"/>
      <c r="Y195" s="1"/>
      <c r="Z195" s="1"/>
      <c r="AA195" s="1"/>
      <c r="AB195" s="1"/>
    </row>
    <row r="196" spans="9:28">
      <c r="I196" s="12"/>
      <c r="J196" s="112"/>
      <c r="L196" s="112"/>
      <c r="M196" s="30"/>
      <c r="P196" s="12"/>
      <c r="T196" s="112"/>
      <c r="V196" s="1"/>
      <c r="W196" s="1"/>
      <c r="X196" s="1"/>
      <c r="Y196" s="1"/>
      <c r="Z196" s="1"/>
      <c r="AA196" s="1"/>
      <c r="AB196" s="1"/>
    </row>
    <row r="197" spans="9:28">
      <c r="I197" s="12"/>
      <c r="J197" s="112"/>
      <c r="L197" s="112"/>
      <c r="M197" s="30"/>
      <c r="P197" s="12"/>
      <c r="T197" s="112"/>
      <c r="V197" s="1"/>
      <c r="W197" s="1"/>
      <c r="X197" s="1"/>
      <c r="Y197" s="1"/>
      <c r="Z197" s="1"/>
      <c r="AA197" s="1"/>
      <c r="AB197" s="1"/>
    </row>
    <row r="198" spans="9:28">
      <c r="I198" s="12"/>
      <c r="J198" s="112"/>
      <c r="L198" s="112"/>
      <c r="M198" s="30"/>
      <c r="P198" s="12"/>
      <c r="T198" s="112"/>
      <c r="V198" s="1"/>
      <c r="W198" s="1"/>
      <c r="X198" s="1"/>
      <c r="Y198" s="1"/>
      <c r="Z198" s="1"/>
      <c r="AA198" s="1"/>
      <c r="AB198" s="1"/>
    </row>
    <row r="199" spans="9:28">
      <c r="I199" s="12"/>
      <c r="J199" s="112"/>
      <c r="L199" s="112"/>
      <c r="M199" s="30"/>
      <c r="P199" s="12"/>
      <c r="T199" s="112"/>
      <c r="V199" s="1"/>
      <c r="W199" s="1"/>
      <c r="X199" s="1"/>
      <c r="Y199" s="1"/>
      <c r="Z199" s="1"/>
      <c r="AA199" s="1"/>
      <c r="AB199" s="1"/>
    </row>
    <row r="200" spans="9:28">
      <c r="I200" s="12"/>
      <c r="J200" s="112"/>
      <c r="L200" s="112"/>
      <c r="M200" s="30"/>
      <c r="P200" s="12"/>
      <c r="T200" s="112"/>
      <c r="V200" s="1"/>
      <c r="W200" s="1"/>
      <c r="X200" s="1"/>
      <c r="Y200" s="1"/>
      <c r="Z200" s="1"/>
      <c r="AA200" s="1"/>
      <c r="AB200" s="1"/>
    </row>
    <row r="201" spans="9:28">
      <c r="I201" s="12"/>
      <c r="J201" s="112"/>
      <c r="L201" s="112"/>
      <c r="M201" s="30"/>
      <c r="P201" s="12"/>
      <c r="T201" s="112"/>
      <c r="V201" s="1"/>
      <c r="W201" s="1"/>
      <c r="X201" s="1"/>
      <c r="Y201" s="1"/>
      <c r="Z201" s="1"/>
      <c r="AA201" s="1"/>
      <c r="AB201" s="1"/>
    </row>
    <row r="202" spans="9:28">
      <c r="I202" s="12"/>
      <c r="J202" s="112"/>
      <c r="L202" s="112"/>
      <c r="M202" s="30"/>
      <c r="P202" s="12"/>
      <c r="T202" s="112"/>
      <c r="V202" s="1"/>
      <c r="W202" s="1"/>
      <c r="X202" s="1"/>
      <c r="Y202" s="1"/>
      <c r="Z202" s="1"/>
      <c r="AA202" s="1"/>
      <c r="AB202" s="1"/>
    </row>
    <row r="203" spans="9:28">
      <c r="I203" s="12"/>
      <c r="J203" s="112"/>
      <c r="L203" s="112"/>
      <c r="M203" s="30"/>
      <c r="P203" s="12"/>
      <c r="T203" s="112"/>
      <c r="V203" s="1"/>
      <c r="W203" s="1"/>
      <c r="X203" s="1"/>
      <c r="Y203" s="1"/>
      <c r="Z203" s="1"/>
      <c r="AA203" s="1"/>
      <c r="AB203" s="1"/>
    </row>
    <row r="204" spans="9:28">
      <c r="I204" s="12"/>
      <c r="J204" s="112"/>
      <c r="L204" s="112"/>
      <c r="M204" s="30"/>
      <c r="P204" s="12"/>
      <c r="T204" s="112"/>
      <c r="V204" s="1"/>
      <c r="W204" s="1"/>
      <c r="X204" s="1"/>
      <c r="Y204" s="1"/>
      <c r="Z204" s="1"/>
      <c r="AA204" s="1"/>
      <c r="AB204" s="1"/>
    </row>
    <row r="205" spans="9:28">
      <c r="I205" s="12"/>
      <c r="J205" s="112"/>
      <c r="L205" s="112"/>
      <c r="M205" s="30"/>
      <c r="P205" s="12"/>
      <c r="T205" s="112"/>
      <c r="V205" s="1"/>
      <c r="W205" s="1"/>
      <c r="X205" s="1"/>
      <c r="Y205" s="1"/>
      <c r="Z205" s="1"/>
      <c r="AA205" s="1"/>
      <c r="AB205" s="1"/>
    </row>
    <row r="206" spans="9:28">
      <c r="I206" s="12"/>
      <c r="J206" s="112"/>
      <c r="L206" s="112"/>
      <c r="M206" s="30"/>
      <c r="P206" s="12"/>
      <c r="T206" s="112"/>
      <c r="V206" s="1"/>
      <c r="W206" s="1"/>
      <c r="X206" s="1"/>
      <c r="Y206" s="1"/>
      <c r="Z206" s="1"/>
      <c r="AA206" s="1"/>
      <c r="AB206" s="1"/>
    </row>
    <row r="207" spans="9:28">
      <c r="I207" s="12"/>
      <c r="J207" s="112"/>
      <c r="L207" s="112"/>
      <c r="M207" s="30"/>
      <c r="P207" s="12"/>
      <c r="T207" s="112"/>
      <c r="V207" s="1"/>
      <c r="W207" s="1"/>
      <c r="X207" s="1"/>
      <c r="Y207" s="1"/>
      <c r="Z207" s="1"/>
      <c r="AA207" s="1"/>
      <c r="AB207" s="1"/>
    </row>
    <row r="208" spans="9:28">
      <c r="I208" s="12"/>
      <c r="J208" s="112"/>
      <c r="L208" s="112"/>
      <c r="M208" s="30"/>
      <c r="P208" s="12"/>
      <c r="T208" s="112"/>
      <c r="V208" s="1"/>
      <c r="W208" s="1"/>
      <c r="X208" s="1"/>
      <c r="Y208" s="1"/>
      <c r="Z208" s="1"/>
      <c r="AA208" s="1"/>
      <c r="AB208" s="1"/>
    </row>
    <row r="209" spans="9:28">
      <c r="I209" s="12"/>
      <c r="J209" s="112"/>
      <c r="L209" s="112"/>
      <c r="M209" s="30"/>
      <c r="P209" s="12"/>
      <c r="T209" s="112"/>
      <c r="V209" s="1"/>
      <c r="W209" s="1"/>
      <c r="X209" s="1"/>
      <c r="Y209" s="1"/>
      <c r="Z209" s="1"/>
      <c r="AA209" s="1"/>
      <c r="AB209" s="1"/>
    </row>
    <row r="210" spans="9:28">
      <c r="I210" s="12"/>
      <c r="J210" s="112"/>
      <c r="L210" s="112"/>
      <c r="M210" s="30"/>
      <c r="P210" s="12"/>
      <c r="T210" s="112"/>
      <c r="V210" s="1"/>
      <c r="W210" s="1"/>
      <c r="X210" s="1"/>
      <c r="Y210" s="1"/>
      <c r="Z210" s="1"/>
      <c r="AA210" s="1"/>
      <c r="AB210" s="1"/>
    </row>
    <row r="211" spans="9:28">
      <c r="I211" s="12"/>
      <c r="J211" s="112"/>
      <c r="L211" s="112"/>
      <c r="M211" s="30"/>
      <c r="P211" s="12"/>
      <c r="T211" s="112"/>
      <c r="V211" s="1"/>
      <c r="W211" s="1"/>
      <c r="X211" s="1"/>
      <c r="Y211" s="1"/>
      <c r="Z211" s="1"/>
      <c r="AA211" s="1"/>
      <c r="AB211" s="1"/>
    </row>
    <row r="212" spans="9:28">
      <c r="I212" s="12"/>
      <c r="J212" s="112"/>
      <c r="L212" s="112"/>
      <c r="M212" s="30"/>
      <c r="P212" s="12"/>
      <c r="T212" s="112"/>
      <c r="V212" s="1"/>
      <c r="W212" s="1"/>
      <c r="X212" s="1"/>
      <c r="Y212" s="1"/>
      <c r="Z212" s="1"/>
      <c r="AA212" s="1"/>
      <c r="AB212" s="1"/>
    </row>
    <row r="213" spans="9:28">
      <c r="I213" s="12"/>
      <c r="J213" s="112"/>
      <c r="L213" s="112"/>
      <c r="M213" s="30"/>
      <c r="P213" s="12"/>
      <c r="T213" s="112"/>
      <c r="V213" s="1"/>
      <c r="W213" s="1"/>
      <c r="X213" s="1"/>
      <c r="Y213" s="1"/>
      <c r="Z213" s="1"/>
      <c r="AA213" s="1"/>
      <c r="AB213" s="1"/>
    </row>
    <row r="214" spans="9:28">
      <c r="I214" s="12"/>
      <c r="J214" s="112"/>
      <c r="L214" s="112"/>
      <c r="M214" s="30"/>
      <c r="P214" s="12"/>
      <c r="T214" s="112"/>
      <c r="V214" s="1"/>
      <c r="W214" s="1"/>
      <c r="X214" s="1"/>
      <c r="Y214" s="1"/>
      <c r="Z214" s="1"/>
      <c r="AA214" s="1"/>
      <c r="AB214" s="1"/>
    </row>
    <row r="215" spans="9:28">
      <c r="I215" s="12"/>
      <c r="J215" s="112"/>
      <c r="L215" s="112"/>
      <c r="M215" s="30"/>
      <c r="P215" s="12"/>
      <c r="T215" s="112"/>
      <c r="V215" s="1"/>
      <c r="W215" s="1"/>
      <c r="X215" s="1"/>
      <c r="Y215" s="1"/>
      <c r="Z215" s="1"/>
      <c r="AA215" s="1"/>
      <c r="AB215" s="1"/>
    </row>
    <row r="216" spans="9:28">
      <c r="I216" s="12"/>
      <c r="J216" s="112"/>
      <c r="L216" s="112"/>
      <c r="M216" s="30"/>
      <c r="P216" s="12"/>
      <c r="T216" s="112"/>
      <c r="V216" s="1"/>
      <c r="W216" s="1"/>
      <c r="X216" s="1"/>
      <c r="Y216" s="1"/>
      <c r="Z216" s="1"/>
      <c r="AA216" s="1"/>
      <c r="AB216" s="1"/>
    </row>
    <row r="217" spans="9:28">
      <c r="I217" s="12"/>
      <c r="J217" s="112"/>
      <c r="L217" s="112"/>
      <c r="M217" s="30"/>
      <c r="P217" s="12"/>
      <c r="T217" s="112"/>
      <c r="V217" s="1"/>
      <c r="W217" s="1"/>
      <c r="X217" s="1"/>
      <c r="Y217" s="1"/>
      <c r="Z217" s="1"/>
      <c r="AA217" s="1"/>
      <c r="AB217" s="1"/>
    </row>
    <row r="218" spans="9:28">
      <c r="I218" s="12"/>
      <c r="J218" s="112"/>
      <c r="L218" s="112"/>
      <c r="M218" s="30"/>
      <c r="P218" s="12"/>
      <c r="T218" s="112"/>
      <c r="V218" s="1"/>
      <c r="W218" s="1"/>
      <c r="X218" s="1"/>
      <c r="Y218" s="1"/>
      <c r="Z218" s="1"/>
      <c r="AA218" s="1"/>
      <c r="AB218" s="1"/>
    </row>
    <row r="219" spans="9:28">
      <c r="I219" s="12"/>
      <c r="J219" s="112"/>
      <c r="L219" s="112"/>
      <c r="M219" s="30"/>
      <c r="P219" s="12"/>
      <c r="T219" s="112"/>
      <c r="V219" s="1"/>
      <c r="W219" s="1"/>
      <c r="X219" s="1"/>
      <c r="Y219" s="1"/>
      <c r="Z219" s="1"/>
      <c r="AA219" s="1"/>
      <c r="AB219" s="1"/>
    </row>
    <row r="220" spans="9:28">
      <c r="I220" s="12"/>
      <c r="J220" s="112"/>
      <c r="L220" s="112"/>
      <c r="M220" s="30"/>
      <c r="P220" s="12"/>
      <c r="T220" s="112"/>
      <c r="V220" s="1"/>
      <c r="W220" s="1"/>
      <c r="X220" s="1"/>
      <c r="Y220" s="1"/>
      <c r="Z220" s="1"/>
      <c r="AA220" s="1"/>
      <c r="AB220" s="1"/>
    </row>
    <row r="221" spans="9:28">
      <c r="I221" s="12"/>
      <c r="J221" s="112"/>
      <c r="L221" s="112"/>
      <c r="M221" s="30"/>
      <c r="P221" s="12"/>
      <c r="T221" s="112"/>
      <c r="V221" s="1"/>
      <c r="W221" s="1"/>
      <c r="X221" s="1"/>
      <c r="Y221" s="1"/>
      <c r="Z221" s="1"/>
      <c r="AA221" s="1"/>
      <c r="AB221" s="1"/>
    </row>
    <row r="222" spans="9:28">
      <c r="I222" s="12"/>
      <c r="J222" s="112"/>
      <c r="L222" s="112"/>
      <c r="M222" s="30"/>
      <c r="P222" s="12"/>
      <c r="T222" s="112"/>
      <c r="V222" s="1"/>
      <c r="W222" s="1"/>
      <c r="X222" s="1"/>
      <c r="Y222" s="1"/>
      <c r="Z222" s="1"/>
      <c r="AA222" s="1"/>
      <c r="AB222" s="1"/>
    </row>
    <row r="223" spans="9:28">
      <c r="I223" s="12"/>
      <c r="J223" s="112"/>
      <c r="L223" s="112"/>
      <c r="M223" s="30"/>
      <c r="P223" s="12"/>
      <c r="T223" s="112"/>
      <c r="V223" s="1"/>
      <c r="W223" s="1"/>
      <c r="X223" s="1"/>
      <c r="Y223" s="1"/>
      <c r="Z223" s="1"/>
      <c r="AA223" s="1"/>
      <c r="AB223" s="1"/>
    </row>
    <row r="224" spans="9:28">
      <c r="I224" s="12"/>
      <c r="J224" s="112"/>
      <c r="L224" s="112"/>
      <c r="M224" s="30"/>
      <c r="P224" s="12"/>
      <c r="T224" s="112"/>
      <c r="V224" s="1"/>
      <c r="W224" s="1"/>
      <c r="X224" s="1"/>
      <c r="Y224" s="1"/>
      <c r="Z224" s="1"/>
      <c r="AA224" s="1"/>
      <c r="AB224" s="1"/>
    </row>
    <row r="225" spans="9:28">
      <c r="I225" s="12"/>
      <c r="J225" s="112"/>
      <c r="L225" s="112"/>
      <c r="M225" s="30"/>
      <c r="P225" s="12"/>
      <c r="T225" s="112"/>
      <c r="V225" s="1"/>
      <c r="W225" s="1"/>
      <c r="X225" s="1"/>
      <c r="Y225" s="1"/>
      <c r="Z225" s="1"/>
      <c r="AA225" s="1"/>
      <c r="AB225" s="1"/>
    </row>
    <row r="226" spans="9:28">
      <c r="I226" s="12"/>
      <c r="J226" s="112"/>
      <c r="L226" s="112"/>
      <c r="M226" s="30"/>
      <c r="P226" s="12"/>
      <c r="T226" s="112"/>
      <c r="V226" s="1"/>
      <c r="W226" s="1"/>
      <c r="X226" s="1"/>
      <c r="Y226" s="1"/>
      <c r="Z226" s="1"/>
      <c r="AA226" s="1"/>
      <c r="AB226" s="1"/>
    </row>
    <row r="227" spans="9:28">
      <c r="I227" s="12"/>
      <c r="J227" s="112"/>
      <c r="L227" s="112"/>
      <c r="M227" s="30"/>
      <c r="P227" s="12"/>
      <c r="T227" s="112"/>
      <c r="V227" s="1"/>
      <c r="W227" s="1"/>
      <c r="X227" s="1"/>
      <c r="Y227" s="1"/>
      <c r="Z227" s="1"/>
      <c r="AA227" s="1"/>
      <c r="AB227" s="1"/>
    </row>
    <row r="228" spans="9:28">
      <c r="I228" s="12"/>
      <c r="J228" s="112"/>
      <c r="L228" s="112"/>
      <c r="M228" s="30"/>
      <c r="P228" s="12"/>
      <c r="T228" s="112"/>
      <c r="V228" s="1"/>
      <c r="W228" s="1"/>
      <c r="X228" s="1"/>
      <c r="Y228" s="1"/>
      <c r="Z228" s="1"/>
      <c r="AA228" s="1"/>
      <c r="AB228" s="1"/>
    </row>
    <row r="229" spans="9:28">
      <c r="I229" s="12"/>
      <c r="J229" s="112"/>
      <c r="L229" s="112"/>
      <c r="M229" s="30"/>
      <c r="P229" s="12"/>
      <c r="Q229" s="30"/>
      <c r="R229" s="30"/>
      <c r="S229" s="68"/>
      <c r="T229" s="112"/>
      <c r="U229" s="68"/>
    </row>
    <row r="230" spans="9:28">
      <c r="I230" s="12"/>
      <c r="J230" s="112"/>
      <c r="L230" s="112"/>
      <c r="P230" s="12"/>
      <c r="Q230" s="30"/>
      <c r="R230" s="30"/>
      <c r="S230" s="68"/>
      <c r="T230" s="112"/>
      <c r="U230" s="68"/>
    </row>
    <row r="231" spans="9:28">
      <c r="I231" s="12"/>
      <c r="J231" s="112"/>
      <c r="L231" s="112"/>
      <c r="P231" s="12"/>
      <c r="T231" s="112"/>
    </row>
    <row r="232" spans="9:28">
      <c r="I232" s="12"/>
      <c r="J232" s="112"/>
      <c r="L232" s="112"/>
      <c r="P232" s="12"/>
      <c r="T232" s="112"/>
    </row>
    <row r="233" spans="9:28">
      <c r="I233" s="12"/>
      <c r="J233" s="112"/>
      <c r="L233" s="112"/>
      <c r="P233" s="12"/>
      <c r="T233" s="112"/>
    </row>
    <row r="234" spans="9:28">
      <c r="I234" s="12"/>
      <c r="J234" s="112"/>
      <c r="L234" s="112"/>
      <c r="P234" s="12"/>
      <c r="T234" s="112"/>
    </row>
    <row r="235" spans="9:28">
      <c r="I235" s="12"/>
      <c r="J235" s="112"/>
      <c r="L235" s="112"/>
      <c r="P235" s="12"/>
      <c r="T235" s="112"/>
    </row>
    <row r="236" spans="9:28">
      <c r="I236" s="12"/>
      <c r="J236" s="112"/>
      <c r="L236" s="112"/>
      <c r="P236" s="12"/>
      <c r="T236" s="112"/>
    </row>
    <row r="237" spans="9:28">
      <c r="I237" s="12"/>
      <c r="J237" s="112"/>
      <c r="L237" s="112"/>
      <c r="P237" s="12"/>
      <c r="T237" s="112"/>
    </row>
    <row r="238" spans="9:28">
      <c r="I238" s="12"/>
      <c r="J238" s="112"/>
      <c r="L238" s="112"/>
      <c r="P238" s="12"/>
      <c r="T238" s="112"/>
    </row>
    <row r="239" spans="9:28">
      <c r="I239" s="12"/>
      <c r="J239" s="112"/>
      <c r="L239" s="112"/>
      <c r="P239" s="12"/>
      <c r="T239" s="112"/>
    </row>
    <row r="240" spans="9:28">
      <c r="I240" s="12"/>
      <c r="J240" s="112"/>
      <c r="L240" s="112"/>
      <c r="P240" s="12"/>
      <c r="T240" s="112"/>
    </row>
    <row r="241" spans="9:20">
      <c r="I241" s="12"/>
      <c r="J241" s="112"/>
      <c r="L241" s="112"/>
      <c r="P241" s="12"/>
      <c r="T241" s="112"/>
    </row>
    <row r="242" spans="9:20">
      <c r="I242" s="12"/>
      <c r="J242" s="112"/>
      <c r="L242" s="112"/>
      <c r="P242" s="12"/>
      <c r="T242" s="112"/>
    </row>
    <row r="243" spans="9:20">
      <c r="I243" s="12"/>
      <c r="J243" s="112"/>
      <c r="L243" s="112"/>
      <c r="P243" s="12"/>
      <c r="T243" s="112"/>
    </row>
    <row r="244" spans="9:20">
      <c r="I244" s="12"/>
      <c r="J244" s="112"/>
      <c r="L244" s="112"/>
      <c r="P244" s="12"/>
      <c r="T244" s="112"/>
    </row>
    <row r="245" spans="9:20">
      <c r="I245" s="12"/>
      <c r="J245" s="112"/>
      <c r="L245" s="112"/>
      <c r="P245" s="12"/>
      <c r="T245" s="112"/>
    </row>
    <row r="246" spans="9:20">
      <c r="I246" s="12"/>
      <c r="J246" s="112"/>
      <c r="L246" s="112"/>
      <c r="P246" s="12"/>
      <c r="T246" s="112"/>
    </row>
    <row r="247" spans="9:20">
      <c r="I247" s="12"/>
      <c r="J247" s="112"/>
      <c r="L247" s="112"/>
      <c r="P247" s="12"/>
      <c r="T247" s="112"/>
    </row>
    <row r="248" spans="9:20">
      <c r="I248" s="12"/>
      <c r="J248" s="112"/>
      <c r="L248" s="112"/>
      <c r="P248" s="12"/>
      <c r="T248" s="112"/>
    </row>
    <row r="249" spans="9:20">
      <c r="I249" s="12"/>
      <c r="J249" s="112"/>
      <c r="L249" s="112"/>
      <c r="P249" s="12"/>
      <c r="T249" s="112"/>
    </row>
    <row r="250" spans="9:20">
      <c r="I250" s="12"/>
      <c r="J250" s="112"/>
      <c r="L250" s="112"/>
      <c r="P250" s="12"/>
      <c r="T250" s="112"/>
    </row>
    <row r="251" spans="9:20">
      <c r="I251" s="12"/>
      <c r="J251" s="112"/>
      <c r="L251" s="112"/>
      <c r="P251" s="12"/>
      <c r="T251" s="112"/>
    </row>
    <row r="252" spans="9:20">
      <c r="I252" s="12"/>
      <c r="J252" s="112"/>
      <c r="L252" s="112"/>
      <c r="P252" s="12"/>
      <c r="T252" s="112"/>
    </row>
    <row r="253" spans="9:20">
      <c r="I253" s="12"/>
      <c r="J253" s="112"/>
      <c r="L253" s="112"/>
      <c r="P253" s="12"/>
      <c r="T253" s="112"/>
    </row>
    <row r="254" spans="9:20">
      <c r="I254" s="12"/>
      <c r="J254" s="112"/>
      <c r="L254" s="112"/>
      <c r="P254" s="12"/>
      <c r="T254" s="112"/>
    </row>
    <row r="255" spans="9:20">
      <c r="I255" s="12"/>
      <c r="J255" s="112"/>
      <c r="L255" s="112"/>
      <c r="P255" s="12"/>
      <c r="T255" s="112"/>
    </row>
    <row r="256" spans="9:20">
      <c r="I256" s="12"/>
      <c r="J256" s="112"/>
      <c r="L256" s="112"/>
      <c r="P256" s="12"/>
      <c r="T256" s="112"/>
    </row>
    <row r="257" spans="9:20">
      <c r="I257" s="12"/>
      <c r="J257" s="112"/>
      <c r="L257" s="112"/>
      <c r="P257" s="12"/>
      <c r="T257" s="112"/>
    </row>
    <row r="258" spans="9:20">
      <c r="I258" s="12"/>
      <c r="J258" s="112"/>
      <c r="L258" s="112"/>
      <c r="P258" s="12"/>
      <c r="T258" s="112"/>
    </row>
    <row r="259" spans="9:20">
      <c r="I259" s="12"/>
      <c r="J259" s="112"/>
      <c r="L259" s="112"/>
      <c r="P259" s="12"/>
      <c r="T259" s="112"/>
    </row>
    <row r="260" spans="9:20">
      <c r="I260" s="12"/>
      <c r="J260" s="112"/>
      <c r="L260" s="112"/>
      <c r="P260" s="12"/>
      <c r="T260" s="112"/>
    </row>
    <row r="261" spans="9:20">
      <c r="I261" s="12"/>
      <c r="J261" s="112"/>
      <c r="L261" s="112"/>
      <c r="P261" s="12"/>
      <c r="T261" s="112"/>
    </row>
    <row r="262" spans="9:20">
      <c r="I262" s="12"/>
      <c r="J262" s="112"/>
      <c r="L262" s="112"/>
      <c r="P262" s="12"/>
      <c r="T262" s="112"/>
    </row>
    <row r="263" spans="9:20">
      <c r="I263" s="12"/>
      <c r="J263" s="112"/>
      <c r="L263" s="112"/>
      <c r="P263" s="12"/>
      <c r="T263" s="112"/>
    </row>
    <row r="264" spans="9:20">
      <c r="I264" s="12"/>
      <c r="J264" s="112"/>
      <c r="L264" s="112"/>
      <c r="P264" s="12"/>
      <c r="T264" s="112"/>
    </row>
    <row r="265" spans="9:20">
      <c r="I265" s="12"/>
      <c r="J265" s="112"/>
      <c r="L265" s="112"/>
      <c r="P265" s="12"/>
      <c r="T265" s="112"/>
    </row>
    <row r="266" spans="9:20">
      <c r="I266" s="12"/>
      <c r="J266" s="112"/>
      <c r="L266" s="112"/>
      <c r="P266" s="12"/>
      <c r="T266" s="112"/>
    </row>
    <row r="267" spans="9:20">
      <c r="I267" s="12"/>
      <c r="J267" s="112"/>
      <c r="L267" s="112"/>
      <c r="P267" s="12"/>
      <c r="T267" s="112"/>
    </row>
    <row r="268" spans="9:20">
      <c r="I268" s="12"/>
      <c r="J268" s="112"/>
      <c r="L268" s="112"/>
      <c r="P268" s="12"/>
      <c r="T268" s="112"/>
    </row>
    <row r="269" spans="9:20">
      <c r="I269" s="12"/>
      <c r="J269" s="112"/>
      <c r="L269" s="112"/>
      <c r="P269" s="12"/>
      <c r="T269" s="112"/>
    </row>
    <row r="270" spans="9:20">
      <c r="I270" s="12"/>
      <c r="J270" s="112"/>
      <c r="L270" s="112"/>
      <c r="P270" s="12"/>
      <c r="T270" s="112"/>
    </row>
    <row r="271" spans="9:20">
      <c r="I271" s="12"/>
      <c r="J271" s="112"/>
      <c r="L271" s="112"/>
      <c r="P271" s="12"/>
      <c r="T271" s="112"/>
    </row>
    <row r="272" spans="9:20">
      <c r="I272" s="12"/>
      <c r="J272" s="112"/>
      <c r="L272" s="112"/>
      <c r="P272" s="12"/>
      <c r="T272" s="112"/>
    </row>
    <row r="273" spans="9:20">
      <c r="I273" s="12"/>
      <c r="J273" s="112"/>
      <c r="L273" s="112"/>
      <c r="P273" s="12"/>
      <c r="T273" s="112"/>
    </row>
    <row r="274" spans="9:20">
      <c r="I274" s="12"/>
      <c r="J274" s="112"/>
      <c r="L274" s="112"/>
      <c r="P274" s="12"/>
      <c r="T274" s="112"/>
    </row>
    <row r="275" spans="9:20">
      <c r="I275" s="12"/>
      <c r="J275" s="112"/>
      <c r="L275" s="112"/>
      <c r="P275" s="12"/>
      <c r="T275" s="112"/>
    </row>
    <row r="276" spans="9:20">
      <c r="I276" s="12"/>
      <c r="J276" s="112"/>
      <c r="L276" s="112"/>
      <c r="P276" s="12"/>
      <c r="T276" s="112"/>
    </row>
    <row r="277" spans="9:20">
      <c r="I277" s="12"/>
      <c r="J277" s="112"/>
      <c r="L277" s="112"/>
      <c r="P277" s="12"/>
      <c r="T277" s="112"/>
    </row>
    <row r="278" spans="9:20">
      <c r="I278" s="12"/>
      <c r="J278" s="112"/>
      <c r="L278" s="112"/>
      <c r="P278" s="12"/>
      <c r="T278" s="112"/>
    </row>
    <row r="279" spans="9:20">
      <c r="I279" s="12"/>
      <c r="J279" s="112"/>
      <c r="L279" s="112"/>
      <c r="P279" s="12"/>
      <c r="T279" s="112"/>
    </row>
    <row r="280" spans="9:20">
      <c r="I280" s="12"/>
      <c r="J280" s="112"/>
      <c r="L280" s="112"/>
      <c r="P280" s="12"/>
      <c r="T280" s="112"/>
    </row>
    <row r="281" spans="9:20">
      <c r="I281" s="12"/>
      <c r="J281" s="112"/>
      <c r="L281" s="112"/>
      <c r="P281" s="12"/>
      <c r="T281" s="112"/>
    </row>
    <row r="282" spans="9:20">
      <c r="I282" s="12"/>
      <c r="J282" s="112"/>
      <c r="L282" s="112"/>
      <c r="P282" s="12"/>
      <c r="T282" s="112"/>
    </row>
    <row r="283" spans="9:20">
      <c r="I283" s="12"/>
      <c r="J283" s="112"/>
      <c r="L283" s="112"/>
      <c r="P283" s="12"/>
      <c r="T283" s="112"/>
    </row>
    <row r="284" spans="9:20">
      <c r="I284" s="12"/>
      <c r="J284" s="112"/>
      <c r="L284" s="112"/>
      <c r="P284" s="12"/>
      <c r="T284" s="112"/>
    </row>
    <row r="285" spans="9:20">
      <c r="I285" s="12"/>
      <c r="J285" s="112"/>
      <c r="L285" s="112"/>
      <c r="P285" s="12"/>
      <c r="T285" s="112"/>
    </row>
    <row r="286" spans="9:20">
      <c r="I286" s="12"/>
      <c r="J286" s="112"/>
      <c r="L286" s="112"/>
      <c r="P286" s="12"/>
      <c r="T286" s="112"/>
    </row>
    <row r="287" spans="9:20">
      <c r="I287" s="12"/>
      <c r="J287" s="112"/>
      <c r="L287" s="112"/>
      <c r="P287" s="12"/>
      <c r="T287" s="112"/>
    </row>
    <row r="288" spans="9:20">
      <c r="I288" s="12"/>
      <c r="J288" s="112"/>
      <c r="L288" s="112"/>
      <c r="P288" s="12"/>
      <c r="T288" s="112"/>
    </row>
    <row r="289" spans="1:20">
      <c r="I289" s="12"/>
      <c r="J289" s="112"/>
      <c r="L289" s="112"/>
      <c r="P289" s="12"/>
      <c r="T289" s="112"/>
    </row>
    <row r="290" spans="1:20">
      <c r="I290" s="12"/>
      <c r="J290" s="112"/>
      <c r="L290" s="112"/>
      <c r="P290" s="12"/>
      <c r="T290" s="112"/>
    </row>
    <row r="291" spans="1:20">
      <c r="I291" s="12"/>
      <c r="J291" s="112"/>
      <c r="L291" s="112"/>
      <c r="P291" s="12"/>
      <c r="T291" s="112"/>
    </row>
    <row r="292" spans="1:20">
      <c r="I292" s="12"/>
      <c r="J292" s="112"/>
      <c r="L292" s="112"/>
      <c r="P292" s="12"/>
      <c r="T292" s="112"/>
    </row>
    <row r="293" spans="1:20">
      <c r="I293" s="12"/>
      <c r="J293" s="112"/>
      <c r="L293" s="112"/>
      <c r="P293" s="12"/>
      <c r="T293" s="112"/>
    </row>
    <row r="294" spans="1:20">
      <c r="I294" s="12"/>
      <c r="J294" s="112"/>
      <c r="L294" s="112"/>
      <c r="P294" s="12"/>
      <c r="T294" s="112"/>
    </row>
    <row r="295" spans="1:20">
      <c r="I295" s="12"/>
      <c r="J295" s="112"/>
      <c r="L295" s="112"/>
      <c r="P295" s="12"/>
      <c r="T295" s="112"/>
    </row>
    <row r="296" spans="1:20">
      <c r="I296" s="12"/>
      <c r="J296" s="112"/>
      <c r="L296" s="112"/>
      <c r="P296" s="12"/>
      <c r="T296" s="112"/>
    </row>
    <row r="297" spans="1:20">
      <c r="I297" s="12"/>
      <c r="J297" s="112"/>
      <c r="L297" s="112"/>
      <c r="P297" s="12"/>
      <c r="T297" s="112"/>
    </row>
    <row r="298" spans="1:20">
      <c r="I298" s="12"/>
      <c r="J298" s="112"/>
      <c r="L298" s="112"/>
      <c r="P298" s="12"/>
      <c r="T298" s="112"/>
    </row>
    <row r="299" spans="1:20">
      <c r="I299" s="12"/>
      <c r="J299" s="112"/>
      <c r="L299" s="112"/>
      <c r="P299" s="12"/>
      <c r="T299" s="112"/>
    </row>
    <row r="300" spans="1:20">
      <c r="I300" s="12"/>
      <c r="J300" s="112"/>
      <c r="L300" s="112"/>
      <c r="P300" s="12"/>
      <c r="T300" s="112"/>
    </row>
    <row r="301" spans="1:20">
      <c r="A301" s="28"/>
      <c r="B301" s="28"/>
      <c r="C301" s="28"/>
      <c r="D301" s="28"/>
      <c r="E301" s="28"/>
      <c r="F301" s="28"/>
      <c r="G301" s="279"/>
      <c r="H301" s="28"/>
      <c r="I301" s="28"/>
      <c r="J301" s="113"/>
      <c r="K301" s="28"/>
      <c r="L301" s="113"/>
      <c r="N301" s="28"/>
      <c r="O301" s="28"/>
      <c r="P301" s="28"/>
      <c r="T301" s="113"/>
    </row>
    <row r="302" spans="1:20">
      <c r="A302" s="30"/>
      <c r="B302" s="30"/>
      <c r="C302" s="30"/>
      <c r="D302" s="30"/>
      <c r="E302" s="30"/>
      <c r="F302" s="30"/>
      <c r="G302" s="280"/>
      <c r="H302" s="30"/>
      <c r="I302" s="30"/>
      <c r="J302" s="114"/>
      <c r="K302" s="30"/>
      <c r="L302" s="114"/>
      <c r="N302" s="30"/>
      <c r="O302" s="30"/>
      <c r="P302" s="30"/>
      <c r="T302" s="114"/>
    </row>
    <row r="303" spans="1:20">
      <c r="A303" s="30"/>
      <c r="B303" s="30"/>
      <c r="C303" s="30"/>
      <c r="D303" s="30"/>
      <c r="E303" s="30"/>
      <c r="F303" s="30"/>
      <c r="G303" s="280"/>
      <c r="H303" s="30"/>
      <c r="I303" s="30"/>
      <c r="J303" s="114"/>
      <c r="K303" s="30"/>
      <c r="L303" s="114"/>
      <c r="N303" s="30"/>
      <c r="O303" s="30"/>
      <c r="P303" s="30"/>
      <c r="T303" s="114"/>
    </row>
    <row r="304" spans="1:20">
      <c r="A304" s="30"/>
      <c r="B304" s="30"/>
      <c r="C304" s="30"/>
      <c r="D304" s="30"/>
      <c r="E304" s="30"/>
      <c r="F304" s="30"/>
      <c r="G304" s="280"/>
      <c r="H304" s="30"/>
      <c r="I304" s="30"/>
      <c r="J304" s="114"/>
      <c r="K304" s="30"/>
      <c r="L304" s="114"/>
      <c r="N304" s="30"/>
      <c r="O304" s="30"/>
      <c r="P304" s="30"/>
      <c r="T304" s="114"/>
    </row>
    <row r="305" spans="1:20">
      <c r="A305" s="30"/>
      <c r="B305" s="30"/>
      <c r="C305" s="30"/>
      <c r="D305" s="30"/>
      <c r="E305" s="30"/>
      <c r="F305" s="30"/>
      <c r="G305" s="280"/>
      <c r="H305" s="30"/>
      <c r="I305" s="30"/>
      <c r="J305" s="114"/>
      <c r="K305" s="30"/>
      <c r="L305" s="114"/>
      <c r="N305" s="30"/>
      <c r="O305" s="30"/>
      <c r="P305" s="30"/>
      <c r="T305" s="114"/>
    </row>
    <row r="306" spans="1:20">
      <c r="A306" s="30"/>
      <c r="B306" s="30"/>
      <c r="C306" s="30"/>
      <c r="D306" s="30"/>
      <c r="E306" s="30"/>
      <c r="F306" s="30"/>
      <c r="G306" s="280"/>
      <c r="H306" s="30"/>
      <c r="I306" s="30"/>
      <c r="J306" s="114"/>
      <c r="K306" s="30"/>
      <c r="L306" s="114"/>
      <c r="N306" s="30"/>
      <c r="O306" s="30"/>
      <c r="P306" s="30"/>
      <c r="T306" s="114"/>
    </row>
    <row r="307" spans="1:20">
      <c r="A307" s="30"/>
      <c r="B307" s="30"/>
      <c r="C307" s="30"/>
      <c r="D307" s="30"/>
      <c r="E307" s="30"/>
      <c r="F307" s="30"/>
      <c r="G307" s="280"/>
      <c r="H307" s="30"/>
      <c r="I307" s="30"/>
      <c r="J307" s="114"/>
      <c r="K307" s="30"/>
      <c r="L307" s="114"/>
      <c r="N307" s="30"/>
      <c r="O307" s="30"/>
      <c r="P307" s="30"/>
      <c r="T307" s="114"/>
    </row>
    <row r="308" spans="1:20">
      <c r="A308" s="30"/>
      <c r="B308" s="30"/>
      <c r="C308" s="30"/>
      <c r="D308" s="30"/>
      <c r="E308" s="30"/>
      <c r="F308" s="30"/>
      <c r="G308" s="280"/>
      <c r="H308" s="30"/>
      <c r="I308" s="30"/>
      <c r="J308" s="114"/>
      <c r="K308" s="30"/>
      <c r="L308" s="114"/>
      <c r="N308" s="30"/>
      <c r="O308" s="30"/>
      <c r="P308" s="30"/>
      <c r="T308" s="114"/>
    </row>
    <row r="309" spans="1:20">
      <c r="A309" s="30"/>
      <c r="B309" s="30"/>
      <c r="C309" s="30"/>
      <c r="D309" s="30"/>
      <c r="E309" s="30"/>
      <c r="F309" s="30"/>
      <c r="G309" s="280"/>
      <c r="H309" s="30"/>
      <c r="I309" s="30"/>
      <c r="J309" s="114"/>
      <c r="K309" s="30"/>
      <c r="L309" s="114"/>
      <c r="N309" s="30"/>
      <c r="O309" s="30"/>
      <c r="P309" s="30"/>
      <c r="T309" s="114"/>
    </row>
    <row r="310" spans="1:20">
      <c r="A310" s="30"/>
      <c r="B310" s="30"/>
      <c r="C310" s="30"/>
      <c r="D310" s="30"/>
      <c r="E310" s="30"/>
      <c r="F310" s="30"/>
      <c r="G310" s="280"/>
      <c r="H310" s="30"/>
      <c r="I310" s="30"/>
      <c r="J310" s="114"/>
      <c r="K310" s="30"/>
      <c r="L310" s="114"/>
      <c r="N310" s="30"/>
      <c r="O310" s="30"/>
      <c r="P310" s="30"/>
      <c r="T310" s="114"/>
    </row>
    <row r="311" spans="1:20">
      <c r="A311" s="30"/>
      <c r="B311" s="30"/>
      <c r="C311" s="30"/>
      <c r="D311" s="30"/>
      <c r="E311" s="30"/>
      <c r="F311" s="30"/>
      <c r="G311" s="280"/>
      <c r="H311" s="30"/>
      <c r="I311" s="30"/>
      <c r="J311" s="114"/>
      <c r="K311" s="30"/>
      <c r="L311" s="114"/>
      <c r="N311" s="30"/>
      <c r="O311" s="30"/>
      <c r="P311" s="30"/>
      <c r="T311" s="114"/>
    </row>
    <row r="312" spans="1:20">
      <c r="A312" s="30"/>
      <c r="B312" s="30"/>
      <c r="C312" s="30"/>
      <c r="D312" s="30"/>
      <c r="E312" s="30"/>
      <c r="F312" s="30"/>
      <c r="G312" s="280"/>
      <c r="H312" s="30"/>
      <c r="I312" s="30"/>
      <c r="J312" s="114"/>
      <c r="K312" s="30"/>
      <c r="L312" s="114"/>
      <c r="N312" s="30"/>
      <c r="O312" s="30"/>
      <c r="P312" s="30"/>
      <c r="T312" s="114"/>
    </row>
    <row r="313" spans="1:20">
      <c r="A313" s="30"/>
      <c r="B313" s="30"/>
      <c r="C313" s="30"/>
      <c r="D313" s="30"/>
      <c r="E313" s="30"/>
      <c r="F313" s="30"/>
      <c r="G313" s="280"/>
      <c r="H313" s="30"/>
      <c r="I313" s="30"/>
      <c r="J313" s="114"/>
      <c r="K313" s="30"/>
      <c r="L313" s="114"/>
      <c r="N313" s="30"/>
      <c r="O313" s="30"/>
      <c r="P313" s="30"/>
      <c r="T313" s="114"/>
    </row>
    <row r="314" spans="1:20">
      <c r="A314" s="30"/>
      <c r="B314" s="30"/>
      <c r="C314" s="30"/>
      <c r="D314" s="30"/>
      <c r="E314" s="30"/>
      <c r="F314" s="30"/>
      <c r="G314" s="280"/>
      <c r="H314" s="30"/>
      <c r="I314" s="30"/>
      <c r="J314" s="114"/>
      <c r="K314" s="30"/>
      <c r="L314" s="114"/>
      <c r="N314" s="30"/>
      <c r="O314" s="30"/>
      <c r="P314" s="30"/>
      <c r="T314" s="114"/>
    </row>
    <row r="315" spans="1:20">
      <c r="A315" s="30"/>
      <c r="B315" s="30"/>
      <c r="C315" s="30"/>
      <c r="D315" s="30"/>
      <c r="E315" s="30"/>
      <c r="F315" s="30"/>
      <c r="G315" s="280"/>
      <c r="H315" s="30"/>
      <c r="I315" s="30"/>
      <c r="J315" s="114"/>
      <c r="K315" s="30"/>
      <c r="L315" s="114"/>
      <c r="N315" s="30"/>
      <c r="O315" s="30"/>
      <c r="P315" s="30"/>
      <c r="T315" s="114"/>
    </row>
    <row r="316" spans="1:20">
      <c r="A316" s="30"/>
      <c r="B316" s="30"/>
      <c r="C316" s="30"/>
      <c r="D316" s="30"/>
      <c r="E316" s="30"/>
      <c r="F316" s="30"/>
      <c r="G316" s="280"/>
      <c r="H316" s="30"/>
      <c r="I316" s="30"/>
      <c r="J316" s="114"/>
      <c r="K316" s="30"/>
      <c r="L316" s="114"/>
      <c r="N316" s="30"/>
      <c r="O316" s="30"/>
      <c r="P316" s="30"/>
      <c r="T316" s="114"/>
    </row>
    <row r="317" spans="1:20">
      <c r="A317" s="30"/>
      <c r="B317" s="30"/>
      <c r="C317" s="30"/>
      <c r="D317" s="30"/>
      <c r="E317" s="30"/>
      <c r="F317" s="30"/>
      <c r="G317" s="280"/>
      <c r="H317" s="30"/>
      <c r="I317" s="30"/>
      <c r="J317" s="114"/>
      <c r="K317" s="30"/>
      <c r="L317" s="114"/>
      <c r="N317" s="30"/>
      <c r="O317" s="30"/>
      <c r="P317" s="30"/>
      <c r="T317" s="114"/>
    </row>
    <row r="318" spans="1:20">
      <c r="A318" s="30"/>
      <c r="B318" s="30"/>
      <c r="C318" s="30"/>
      <c r="D318" s="30"/>
      <c r="E318" s="30"/>
      <c r="F318" s="30"/>
      <c r="G318" s="280"/>
      <c r="H318" s="30"/>
      <c r="I318" s="30"/>
      <c r="J318" s="114"/>
      <c r="K318" s="30"/>
      <c r="L318" s="114"/>
      <c r="N318" s="30"/>
      <c r="O318" s="30"/>
      <c r="P318" s="30"/>
      <c r="T318" s="114"/>
    </row>
    <row r="319" spans="1:20">
      <c r="A319" s="30"/>
      <c r="B319" s="30"/>
      <c r="C319" s="30"/>
      <c r="D319" s="30"/>
      <c r="E319" s="30"/>
      <c r="F319" s="30"/>
      <c r="G319" s="280"/>
      <c r="H319" s="30"/>
      <c r="I319" s="30"/>
      <c r="J319" s="114"/>
      <c r="K319" s="30"/>
      <c r="L319" s="114"/>
      <c r="N319" s="30"/>
      <c r="O319" s="30"/>
      <c r="P319" s="30"/>
      <c r="T319" s="114"/>
    </row>
    <row r="320" spans="1:20">
      <c r="A320" s="30"/>
      <c r="B320" s="30"/>
      <c r="C320" s="30"/>
      <c r="D320" s="30"/>
      <c r="E320" s="30"/>
      <c r="F320" s="30"/>
      <c r="G320" s="280"/>
      <c r="H320" s="30"/>
      <c r="I320" s="30"/>
      <c r="J320" s="114"/>
      <c r="K320" s="30"/>
      <c r="L320" s="114"/>
      <c r="N320" s="30"/>
      <c r="O320" s="30"/>
      <c r="P320" s="30"/>
      <c r="T320" s="114"/>
    </row>
    <row r="321" spans="1:20">
      <c r="A321" s="30"/>
      <c r="B321" s="30"/>
      <c r="C321" s="30"/>
      <c r="D321" s="30"/>
      <c r="E321" s="30"/>
      <c r="F321" s="30"/>
      <c r="G321" s="280"/>
      <c r="H321" s="30"/>
      <c r="I321" s="30"/>
      <c r="J321" s="114"/>
      <c r="K321" s="30"/>
      <c r="L321" s="114"/>
      <c r="N321" s="30"/>
      <c r="O321" s="30"/>
      <c r="P321" s="30"/>
      <c r="T321" s="114"/>
    </row>
    <row r="322" spans="1:20">
      <c r="A322" s="30"/>
      <c r="B322" s="30"/>
      <c r="C322" s="30"/>
      <c r="D322" s="30"/>
      <c r="E322" s="30"/>
      <c r="F322" s="30"/>
      <c r="G322" s="280"/>
      <c r="H322" s="30"/>
      <c r="I322" s="30"/>
      <c r="J322" s="114"/>
      <c r="K322" s="30"/>
      <c r="L322" s="114"/>
      <c r="N322" s="30"/>
      <c r="O322" s="30"/>
      <c r="P322" s="30"/>
      <c r="T322" s="114"/>
    </row>
    <row r="323" spans="1:20">
      <c r="A323" s="30"/>
      <c r="B323" s="30"/>
      <c r="C323" s="30"/>
      <c r="D323" s="30"/>
      <c r="E323" s="30"/>
      <c r="F323" s="30"/>
      <c r="G323" s="280"/>
      <c r="H323" s="30"/>
      <c r="I323" s="30"/>
      <c r="J323" s="114"/>
      <c r="K323" s="30"/>
      <c r="L323" s="114"/>
      <c r="N323" s="30"/>
      <c r="O323" s="30"/>
      <c r="P323" s="30"/>
      <c r="T323" s="114"/>
    </row>
    <row r="324" spans="1:20">
      <c r="A324" s="30"/>
      <c r="B324" s="30"/>
      <c r="C324" s="30"/>
      <c r="D324" s="30"/>
      <c r="E324" s="30"/>
      <c r="F324" s="30"/>
      <c r="G324" s="280"/>
      <c r="H324" s="30"/>
      <c r="I324" s="30"/>
      <c r="J324" s="114"/>
      <c r="K324" s="30"/>
      <c r="L324" s="114"/>
      <c r="N324" s="30"/>
      <c r="O324" s="30"/>
      <c r="P324" s="30"/>
      <c r="T324" s="114"/>
    </row>
    <row r="325" spans="1:20">
      <c r="A325" s="30"/>
      <c r="B325" s="30"/>
      <c r="C325" s="30"/>
      <c r="D325" s="30"/>
      <c r="E325" s="30"/>
      <c r="F325" s="30"/>
      <c r="G325" s="280"/>
      <c r="H325" s="30"/>
      <c r="I325" s="30"/>
      <c r="J325" s="114"/>
      <c r="K325" s="30"/>
      <c r="L325" s="114"/>
      <c r="N325" s="30"/>
      <c r="O325" s="30"/>
      <c r="P325" s="30"/>
      <c r="T325" s="114"/>
    </row>
    <row r="326" spans="1:20">
      <c r="A326" s="30"/>
      <c r="B326" s="30"/>
      <c r="C326" s="30"/>
      <c r="D326" s="30"/>
      <c r="E326" s="30"/>
      <c r="F326" s="30"/>
      <c r="G326" s="280"/>
      <c r="H326" s="30"/>
      <c r="I326" s="30"/>
      <c r="J326" s="114"/>
      <c r="K326" s="30"/>
      <c r="L326" s="114"/>
      <c r="N326" s="30"/>
      <c r="O326" s="30"/>
      <c r="P326" s="30"/>
      <c r="T326" s="114"/>
    </row>
    <row r="327" spans="1:20">
      <c r="A327" s="30"/>
      <c r="B327" s="30"/>
      <c r="C327" s="30"/>
      <c r="D327" s="30"/>
      <c r="E327" s="30"/>
      <c r="F327" s="30"/>
      <c r="G327" s="280"/>
      <c r="H327" s="30"/>
      <c r="I327" s="30"/>
      <c r="J327" s="114"/>
      <c r="K327" s="30"/>
      <c r="L327" s="114"/>
      <c r="N327" s="30"/>
      <c r="O327" s="30"/>
      <c r="P327" s="30"/>
      <c r="T327" s="114"/>
    </row>
    <row r="328" spans="1:20">
      <c r="A328" s="30"/>
      <c r="B328" s="30"/>
      <c r="C328" s="30"/>
      <c r="D328" s="30"/>
      <c r="E328" s="30"/>
      <c r="F328" s="30"/>
      <c r="G328" s="280"/>
      <c r="H328" s="30"/>
      <c r="I328" s="30"/>
      <c r="J328" s="114"/>
      <c r="K328" s="30"/>
      <c r="L328" s="114"/>
      <c r="N328" s="30"/>
      <c r="O328" s="30"/>
      <c r="P328" s="30"/>
      <c r="T328" s="114"/>
    </row>
    <row r="329" spans="1:20">
      <c r="A329" s="30"/>
      <c r="B329" s="30"/>
      <c r="C329" s="30"/>
      <c r="D329" s="30"/>
      <c r="E329" s="30"/>
      <c r="F329" s="30"/>
      <c r="G329" s="280"/>
      <c r="H329" s="30"/>
      <c r="I329" s="30"/>
      <c r="J329" s="114"/>
      <c r="K329" s="30"/>
      <c r="L329" s="114"/>
      <c r="N329" s="30"/>
      <c r="O329" s="30"/>
      <c r="P329" s="30"/>
      <c r="T329" s="114"/>
    </row>
    <row r="330" spans="1:20">
      <c r="A330" s="30"/>
      <c r="B330" s="30"/>
      <c r="C330" s="30"/>
      <c r="D330" s="30"/>
      <c r="E330" s="30"/>
      <c r="F330" s="30"/>
      <c r="G330" s="280"/>
      <c r="H330" s="30"/>
      <c r="I330" s="30"/>
      <c r="J330" s="114"/>
      <c r="K330" s="30"/>
      <c r="L330" s="114"/>
      <c r="N330" s="30"/>
      <c r="O330" s="30"/>
      <c r="P330" s="30"/>
      <c r="T330" s="114"/>
    </row>
    <row r="331" spans="1:20">
      <c r="A331" s="30"/>
      <c r="B331" s="30"/>
      <c r="C331" s="30"/>
      <c r="D331" s="30"/>
      <c r="E331" s="30"/>
      <c r="F331" s="30"/>
      <c r="G331" s="280"/>
      <c r="H331" s="30"/>
      <c r="I331" s="30"/>
      <c r="J331" s="114"/>
      <c r="K331" s="30"/>
      <c r="L331" s="114"/>
      <c r="N331" s="30"/>
      <c r="O331" s="30"/>
      <c r="P331" s="30"/>
      <c r="T331" s="114"/>
    </row>
    <row r="332" spans="1:20">
      <c r="A332" s="30"/>
      <c r="B332" s="30"/>
      <c r="C332" s="30"/>
      <c r="D332" s="30"/>
      <c r="E332" s="30"/>
      <c r="F332" s="30"/>
      <c r="G332" s="280"/>
      <c r="H332" s="30"/>
      <c r="I332" s="30"/>
      <c r="J332" s="114"/>
      <c r="K332" s="30"/>
      <c r="L332" s="114"/>
      <c r="N332" s="30"/>
      <c r="O332" s="30"/>
      <c r="P332" s="30"/>
      <c r="T332" s="114"/>
    </row>
    <row r="333" spans="1:20">
      <c r="A333" s="30"/>
      <c r="B333" s="30"/>
      <c r="C333" s="30"/>
      <c r="D333" s="30"/>
      <c r="E333" s="30"/>
      <c r="F333" s="30"/>
      <c r="G333" s="280"/>
      <c r="H333" s="30"/>
      <c r="I333" s="30"/>
      <c r="J333" s="114"/>
      <c r="K333" s="30"/>
      <c r="L333" s="114"/>
      <c r="N333" s="30"/>
      <c r="O333" s="30"/>
      <c r="P333" s="30"/>
      <c r="T333" s="114"/>
    </row>
    <row r="334" spans="1:20">
      <c r="A334" s="30"/>
      <c r="B334" s="30"/>
      <c r="C334" s="30"/>
      <c r="D334" s="30"/>
      <c r="E334" s="30"/>
      <c r="F334" s="30"/>
      <c r="G334" s="280"/>
      <c r="H334" s="30"/>
      <c r="I334" s="30"/>
      <c r="J334" s="114"/>
      <c r="K334" s="30"/>
      <c r="L334" s="114"/>
      <c r="N334" s="30"/>
      <c r="O334" s="30"/>
      <c r="P334" s="30"/>
      <c r="T334" s="114"/>
    </row>
    <row r="335" spans="1:20">
      <c r="A335" s="30"/>
      <c r="B335" s="30"/>
      <c r="C335" s="30"/>
      <c r="D335" s="30"/>
      <c r="E335" s="30"/>
      <c r="F335" s="30"/>
      <c r="G335" s="280"/>
      <c r="H335" s="30"/>
      <c r="I335" s="30"/>
      <c r="J335" s="114"/>
      <c r="K335" s="30"/>
      <c r="L335" s="114"/>
      <c r="N335" s="30"/>
      <c r="O335" s="30"/>
      <c r="P335" s="30"/>
      <c r="T335" s="114"/>
    </row>
  </sheetData>
  <mergeCells count="1">
    <mergeCell ref="R4:S4"/>
  </mergeCells>
  <conditionalFormatting sqref="V49:V50 A118:V118">
    <cfRule type="cellIs" dxfId="45" priority="10" stopIfTrue="1" operator="lessThan">
      <formula>0</formula>
    </cfRule>
  </conditionalFormatting>
  <conditionalFormatting sqref="A95:V95">
    <cfRule type="cellIs" dxfId="44" priority="11" stopIfTrue="1" operator="greaterThan">
      <formula>0</formula>
    </cfRule>
  </conditionalFormatting>
  <conditionalFormatting sqref="A72:V72">
    <cfRule type="cellIs" dxfId="43" priority="12" stopIfTrue="1" operator="greaterThan">
      <formula>0</formula>
    </cfRule>
    <cfRule type="cellIs" dxfId="42" priority="13" stopIfTrue="1" operator="lessThan">
      <formula>0</formula>
    </cfRule>
  </conditionalFormatting>
  <conditionalFormatting sqref="A95:V95">
    <cfRule type="cellIs" dxfId="41" priority="9" operator="lessThan">
      <formula>0</formula>
    </cfRule>
  </conditionalFormatting>
  <conditionalFormatting sqref="H18:H20 H10:H16">
    <cfRule type="cellIs" dxfId="40" priority="7" operator="lessThan">
      <formula>0</formula>
    </cfRule>
    <cfRule type="cellIs" dxfId="39" priority="8" operator="greaterThan">
      <formula>0</formula>
    </cfRule>
  </conditionalFormatting>
  <conditionalFormatting sqref="K18:K20 K10:K16">
    <cfRule type="cellIs" dxfId="38" priority="5" operator="lessThan">
      <formula>0</formula>
    </cfRule>
    <cfRule type="cellIs" dxfId="37" priority="6" operator="greaterThan">
      <formula>0</formula>
    </cfRule>
  </conditionalFormatting>
  <conditionalFormatting sqref="N10:N16 N18:N20">
    <cfRule type="cellIs" dxfId="36" priority="3" operator="lessThan">
      <formula>0</formula>
    </cfRule>
    <cfRule type="cellIs" dxfId="35" priority="4" operator="greaterThan">
      <formula>0</formula>
    </cfRule>
  </conditionalFormatting>
  <conditionalFormatting sqref="F18:F20 F10:F16">
    <cfRule type="cellIs" dxfId="34" priority="1" operator="lessThan">
      <formula>0</formula>
    </cfRule>
    <cfRule type="cellIs" dxfId="3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2B0B-E56E-4263-861C-0A8D3E3CDBBB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664"/>
  <sheetViews>
    <sheetView zoomScale="90" zoomScaleNormal="90" workbookViewId="0">
      <selection activeCell="R5" sqref="R5"/>
    </sheetView>
  </sheetViews>
  <sheetFormatPr baseColWidth="10" defaultRowHeight="15"/>
  <cols>
    <col min="1" max="1" width="2.90625" customWidth="1"/>
    <col min="2" max="2" width="5.1796875" customWidth="1"/>
    <col min="3" max="3" width="5.08984375" customWidth="1"/>
    <col min="4" max="4" width="6.36328125" customWidth="1"/>
    <col min="5" max="5" width="5.08984375" style="9" customWidth="1"/>
    <col min="6" max="6" width="6.54296875" customWidth="1"/>
    <col min="7" max="7" width="5.08984375" style="9" customWidth="1"/>
    <col min="8" max="8" width="7.6328125" customWidth="1"/>
    <col min="9" max="9" width="5.6328125" style="98" customWidth="1"/>
    <col min="10" max="10" width="5.08984375" style="98" customWidth="1"/>
    <col min="11" max="11" width="5.36328125" customWidth="1"/>
    <col min="12" max="12" width="5.08984375" style="98" customWidth="1"/>
    <col min="13" max="13" width="8.453125" style="98" customWidth="1"/>
    <col min="14" max="14" width="5.08984375" style="98" customWidth="1"/>
    <col min="15" max="15" width="7" style="98" customWidth="1"/>
    <col min="16" max="16" width="6.54296875" style="9" customWidth="1"/>
    <col min="17" max="17" width="6.90625" customWidth="1"/>
    <col min="18" max="18" width="9.453125" style="9" customWidth="1"/>
    <col min="19" max="19" width="8" style="9" customWidth="1"/>
    <col min="20" max="20" width="7.1796875" style="1" customWidth="1"/>
    <col min="21" max="21" width="6.08984375" style="1" customWidth="1"/>
    <col min="22" max="22" width="7.36328125" style="1" customWidth="1"/>
    <col min="23" max="23" width="8.08984375" style="1" customWidth="1"/>
    <col min="24" max="24" width="7.90625" style="1" customWidth="1"/>
    <col min="25" max="25" width="7.36328125" style="1" customWidth="1"/>
    <col min="26" max="26" width="6.90625" style="1" customWidth="1"/>
    <col min="27" max="27" width="10.90625" style="1"/>
    <col min="28" max="28" width="10.90625" style="98"/>
    <col min="30" max="30" width="14" customWidth="1"/>
    <col min="31" max="31" width="12.54296875" customWidth="1"/>
    <col min="32" max="32" width="10.90625" customWidth="1"/>
  </cols>
  <sheetData>
    <row r="1" spans="1:32">
      <c r="A1" s="37"/>
      <c r="B1" s="37"/>
      <c r="C1" s="37"/>
      <c r="D1" s="37"/>
      <c r="E1" s="64"/>
      <c r="F1" s="37"/>
      <c r="G1" s="64"/>
      <c r="H1" s="37"/>
      <c r="I1" s="111"/>
      <c r="J1" s="111"/>
      <c r="K1" s="37"/>
      <c r="L1" s="111"/>
      <c r="M1" s="111"/>
      <c r="N1" s="111"/>
      <c r="O1" s="111"/>
      <c r="P1" s="64"/>
      <c r="Q1" s="37"/>
      <c r="R1" s="37"/>
      <c r="S1" s="4"/>
      <c r="T1" s="4"/>
    </row>
    <row r="2" spans="1:32" s="162" customFormat="1" ht="31.8">
      <c r="A2" s="161"/>
      <c r="B2" s="135" t="s">
        <v>474</v>
      </c>
      <c r="C2" s="161"/>
      <c r="D2" s="168"/>
      <c r="E2" s="161"/>
      <c r="F2" s="168"/>
      <c r="G2" s="161"/>
      <c r="H2" s="163"/>
      <c r="I2" s="163"/>
      <c r="J2" s="135" t="s">
        <v>431</v>
      </c>
      <c r="K2" s="163"/>
      <c r="L2" s="174"/>
      <c r="M2" s="163"/>
      <c r="N2" s="174"/>
      <c r="O2" s="171" t="str">
        <f>+År!B3</f>
        <v>VAK GRIS</v>
      </c>
      <c r="P2" s="135"/>
      <c r="Q2" s="161"/>
      <c r="R2" s="161"/>
      <c r="S2" s="4"/>
      <c r="T2" s="4"/>
      <c r="U2" s="192"/>
      <c r="V2" s="192"/>
      <c r="W2" s="192"/>
      <c r="X2" s="192"/>
      <c r="Y2" s="192"/>
      <c r="Z2" s="192"/>
      <c r="AA2" s="192"/>
      <c r="AB2" s="192"/>
      <c r="AC2" s="193"/>
    </row>
    <row r="3" spans="1:32" ht="13.5" customHeight="1">
      <c r="A3" s="37"/>
      <c r="B3" s="37"/>
      <c r="C3" s="56"/>
      <c r="D3" s="37"/>
      <c r="E3" s="64"/>
      <c r="F3" s="37"/>
      <c r="G3" s="64"/>
      <c r="H3" s="37"/>
      <c r="I3" s="111"/>
      <c r="J3" s="111"/>
      <c r="K3" s="56"/>
      <c r="L3" s="111"/>
      <c r="M3" s="111"/>
      <c r="N3" s="111"/>
      <c r="O3" s="111"/>
      <c r="P3" s="64"/>
      <c r="Q3" s="37"/>
      <c r="R3" s="37"/>
      <c r="S3" s="4"/>
      <c r="T3" s="4"/>
    </row>
    <row r="4" spans="1:32" ht="13.5" customHeight="1">
      <c r="A4" s="37"/>
      <c r="B4" s="37"/>
      <c r="C4" s="56"/>
      <c r="D4" s="37"/>
      <c r="E4" s="64"/>
      <c r="F4" s="37"/>
      <c r="G4" s="64"/>
      <c r="H4" s="37"/>
      <c r="I4" s="111"/>
      <c r="J4" s="111"/>
      <c r="K4" s="56"/>
      <c r="L4" s="111"/>
      <c r="M4" s="111"/>
      <c r="N4" s="111"/>
      <c r="O4" s="111"/>
      <c r="P4" s="64"/>
      <c r="Q4" s="37"/>
      <c r="R4" s="37"/>
      <c r="S4" s="4"/>
      <c r="T4" s="4"/>
    </row>
    <row r="5" spans="1:32" s="186" customFormat="1" ht="19.8">
      <c r="A5" s="146"/>
      <c r="B5" s="146"/>
      <c r="C5" s="146"/>
      <c r="D5" s="146"/>
      <c r="E5" s="185"/>
      <c r="F5" s="129" t="s">
        <v>8</v>
      </c>
      <c r="G5" s="185"/>
      <c r="H5" s="145">
        <f>+År!M3</f>
        <v>52</v>
      </c>
      <c r="I5" s="184"/>
      <c r="J5" s="184"/>
      <c r="K5" s="147" t="s">
        <v>370</v>
      </c>
      <c r="L5" s="184"/>
      <c r="M5" s="146"/>
      <c r="N5" s="184"/>
      <c r="O5" s="146"/>
      <c r="P5" s="343">
        <f>SUM(F10:F31)</f>
        <v>31495</v>
      </c>
      <c r="Q5" s="358"/>
      <c r="R5" s="146"/>
      <c r="S5" s="4"/>
      <c r="T5" s="4"/>
      <c r="U5" s="145"/>
      <c r="V5" s="145"/>
      <c r="W5" s="145"/>
      <c r="X5" s="145"/>
      <c r="Y5" s="145"/>
    </row>
    <row r="6" spans="1:32" ht="15.6">
      <c r="A6" s="43"/>
      <c r="B6" s="43"/>
      <c r="C6" s="43"/>
      <c r="D6" s="43"/>
      <c r="E6" s="84"/>
      <c r="F6" s="43"/>
      <c r="G6" s="84"/>
      <c r="H6" s="43"/>
      <c r="I6" s="121"/>
      <c r="J6" s="121"/>
      <c r="K6" s="43"/>
      <c r="L6" s="121"/>
      <c r="M6" s="121"/>
      <c r="N6" s="121"/>
      <c r="O6" s="121"/>
      <c r="P6" s="84"/>
      <c r="Q6" s="43"/>
      <c r="R6" s="43"/>
      <c r="S6" s="4"/>
      <c r="T6" s="4"/>
      <c r="U6" s="4"/>
      <c r="V6" s="4"/>
      <c r="W6" s="4"/>
      <c r="X6"/>
      <c r="Y6"/>
      <c r="Z6"/>
      <c r="AA6"/>
      <c r="AB6"/>
      <c r="AE6" s="5"/>
      <c r="AF6" s="5"/>
    </row>
    <row r="7" spans="1:32" ht="15.75" customHeight="1">
      <c r="A7" s="43"/>
      <c r="B7" s="43"/>
      <c r="C7" s="37"/>
      <c r="D7" s="56"/>
      <c r="E7" s="177"/>
      <c r="F7" s="37"/>
      <c r="G7" s="177"/>
      <c r="H7" s="37"/>
      <c r="I7" s="175"/>
      <c r="J7" s="175"/>
      <c r="K7" s="69"/>
      <c r="L7" s="175"/>
      <c r="M7" s="121"/>
      <c r="N7" s="175"/>
      <c r="O7" s="111"/>
      <c r="P7" s="84" t="s">
        <v>3</v>
      </c>
      <c r="Q7" s="37"/>
      <c r="R7" s="37"/>
      <c r="S7" s="4"/>
      <c r="T7" s="4"/>
      <c r="U7" s="4"/>
      <c r="V7" s="4"/>
      <c r="W7" s="4"/>
      <c r="X7"/>
      <c r="Y7"/>
      <c r="Z7"/>
      <c r="AA7"/>
      <c r="AB7"/>
      <c r="AE7" s="5"/>
      <c r="AF7" s="5"/>
    </row>
    <row r="8" spans="1:32" ht="18" customHeight="1">
      <c r="A8" s="37"/>
      <c r="B8" s="37"/>
      <c r="C8" s="37"/>
      <c r="D8" s="32" t="s">
        <v>3</v>
      </c>
      <c r="E8" s="177"/>
      <c r="F8" s="177"/>
      <c r="G8" s="177"/>
      <c r="H8" s="73" t="s">
        <v>3</v>
      </c>
      <c r="I8" s="175"/>
      <c r="J8" s="175"/>
      <c r="K8" s="69"/>
      <c r="L8" s="175"/>
      <c r="M8" s="96" t="s">
        <v>17</v>
      </c>
      <c r="N8" s="175"/>
      <c r="O8" s="96" t="s">
        <v>393</v>
      </c>
      <c r="P8" s="73" t="s">
        <v>11</v>
      </c>
      <c r="Q8" s="79" t="s">
        <v>17</v>
      </c>
      <c r="R8" s="37"/>
      <c r="S8" s="4"/>
      <c r="T8" s="4"/>
      <c r="U8" s="4"/>
      <c r="V8" s="4"/>
      <c r="W8" s="4"/>
      <c r="X8"/>
      <c r="Y8"/>
      <c r="Z8"/>
      <c r="AA8"/>
      <c r="AB8"/>
    </row>
    <row r="9" spans="1:32" ht="21">
      <c r="A9" s="37"/>
      <c r="B9" s="37"/>
      <c r="C9" s="43" t="s">
        <v>479</v>
      </c>
      <c r="D9" s="32" t="s">
        <v>438</v>
      </c>
      <c r="E9" s="177"/>
      <c r="F9" s="73" t="s">
        <v>3</v>
      </c>
      <c r="G9" s="177"/>
      <c r="H9" s="73" t="s">
        <v>399</v>
      </c>
      <c r="I9" s="96" t="s">
        <v>3</v>
      </c>
      <c r="J9" s="175"/>
      <c r="K9" s="79" t="s">
        <v>1</v>
      </c>
      <c r="L9" s="175"/>
      <c r="M9" s="96" t="s">
        <v>397</v>
      </c>
      <c r="N9" s="175"/>
      <c r="O9" s="96" t="s">
        <v>397</v>
      </c>
      <c r="P9" s="73" t="s">
        <v>437</v>
      </c>
      <c r="Q9" s="79" t="s">
        <v>397</v>
      </c>
      <c r="R9" s="37"/>
      <c r="S9" s="4"/>
      <c r="T9" s="50"/>
      <c r="U9" s="50"/>
      <c r="W9" s="5"/>
      <c r="X9"/>
      <c r="Y9"/>
      <c r="Z9"/>
      <c r="AA9"/>
      <c r="AB9"/>
    </row>
    <row r="10" spans="1:32" ht="21">
      <c r="A10" s="37"/>
      <c r="B10" s="43" t="s">
        <v>61</v>
      </c>
      <c r="C10" s="43" t="s">
        <v>361</v>
      </c>
      <c r="D10" s="32" t="s">
        <v>434</v>
      </c>
      <c r="E10" s="191" t="s">
        <v>439</v>
      </c>
      <c r="F10" s="73" t="s">
        <v>11</v>
      </c>
      <c r="G10" s="191" t="s">
        <v>439</v>
      </c>
      <c r="H10" s="73" t="s">
        <v>391</v>
      </c>
      <c r="I10" s="96" t="s">
        <v>361</v>
      </c>
      <c r="J10" s="190" t="s">
        <v>439</v>
      </c>
      <c r="K10" s="79" t="s">
        <v>361</v>
      </c>
      <c r="L10" s="190" t="s">
        <v>439</v>
      </c>
      <c r="M10" s="96" t="s">
        <v>394</v>
      </c>
      <c r="N10" s="190" t="s">
        <v>439</v>
      </c>
      <c r="O10" s="96" t="s">
        <v>394</v>
      </c>
      <c r="P10" s="73" t="s">
        <v>468</v>
      </c>
      <c r="Q10" s="79" t="s">
        <v>400</v>
      </c>
      <c r="R10" s="37"/>
      <c r="S10" s="4"/>
      <c r="T10" s="50"/>
      <c r="U10" s="50"/>
      <c r="W10" s="5"/>
      <c r="X10"/>
      <c r="Y10"/>
      <c r="Z10"/>
      <c r="AA10"/>
      <c r="AB10"/>
    </row>
    <row r="11" spans="1:32" ht="15.6">
      <c r="A11" s="37"/>
      <c r="B11" s="45">
        <f>+'Ark1'!C860</f>
        <v>2024</v>
      </c>
      <c r="C11" s="45">
        <f>+'Ark1'!M860</f>
        <v>48</v>
      </c>
      <c r="D11" s="45">
        <f>+'Ark1'!Q860</f>
        <v>7</v>
      </c>
      <c r="E11" s="77">
        <f t="shared" ref="E11:E31" si="0">+D11-D33</f>
        <v>-2</v>
      </c>
      <c r="F11" s="65">
        <f>+'Ark1'!R860</f>
        <v>8</v>
      </c>
      <c r="G11" s="77">
        <f t="shared" ref="G11:G31" si="1">+IF(F11=0,"",F11-F33)</f>
        <v>-7</v>
      </c>
      <c r="H11" s="65">
        <f>+IF(F11=0,"",'Ark1'!S860)</f>
        <v>8</v>
      </c>
      <c r="I11" s="97">
        <f>+IF(F11=0,"",'Ark1'!AA860)</f>
        <v>2.539924437247992E-2</v>
      </c>
      <c r="J11" s="102">
        <f t="shared" ref="J11:J31" si="2">+IF(F11=0,"",I11-I33)</f>
        <v>-2.7553768653961277E-2</v>
      </c>
      <c r="K11" s="47">
        <f>+IF(F11=0,"",'Ark1'!AB860)</f>
        <v>2.8672049307620778E-2</v>
      </c>
      <c r="L11" s="102">
        <f t="shared" ref="L11:L31" si="3">+IF(F11=0,"",K11-K33)</f>
        <v>-3.1749884452735813E-2</v>
      </c>
      <c r="M11" s="97">
        <f>+IF(F11=0,"",'Ark1'!W860)</f>
        <v>93.225000000000023</v>
      </c>
      <c r="N11" s="102">
        <f t="shared" ref="N11:N31" si="4">+IF(F11=0,"",M11-M33)</f>
        <v>-3.7083333333333428</v>
      </c>
      <c r="O11" s="97">
        <f>+IF(F11=0,"",'Ark1'!X860)</f>
        <v>14.896790761771364</v>
      </c>
      <c r="P11" s="65">
        <f t="shared" ref="P11:P52" si="5">+IF(F11=0,"",F11/D11)</f>
        <v>1.1428571428571428</v>
      </c>
      <c r="Q11" s="97">
        <f>+IF(F11=0,"",'Ark1'!V860)</f>
        <v>101.00216684723723</v>
      </c>
      <c r="R11" s="37"/>
      <c r="S11" s="4"/>
      <c r="T11" s="50"/>
      <c r="U11" s="50"/>
      <c r="W11" s="5"/>
      <c r="X11"/>
      <c r="Y11"/>
      <c r="Z11"/>
      <c r="AA11"/>
      <c r="AB11"/>
    </row>
    <row r="12" spans="1:32" ht="15.6">
      <c r="A12" s="37"/>
      <c r="B12" s="45">
        <f>+'Ark1'!C861</f>
        <v>2024</v>
      </c>
      <c r="C12" s="45">
        <f>+'Ark1'!M861</f>
        <v>49</v>
      </c>
      <c r="D12" s="45">
        <f>+'Ark1'!Q861</f>
        <v>4</v>
      </c>
      <c r="E12" s="77">
        <f t="shared" si="0"/>
        <v>-2</v>
      </c>
      <c r="F12" s="65">
        <f>+'Ark1'!R861</f>
        <v>10</v>
      </c>
      <c r="G12" s="77">
        <f t="shared" si="1"/>
        <v>-2</v>
      </c>
      <c r="H12" s="65">
        <f>+IF(F12=0,"",'Ark1'!S861)</f>
        <v>10</v>
      </c>
      <c r="I12" s="97">
        <f>+IF(F12=0,"",'Ark1'!AA861)</f>
        <v>3.1749055465599897E-2</v>
      </c>
      <c r="J12" s="102">
        <f t="shared" si="2"/>
        <v>-1.0613354955553066E-2</v>
      </c>
      <c r="K12" s="47">
        <f>+IF(F12=0,"",'Ark1'!AB861)</f>
        <v>3.7783440680517151E-2</v>
      </c>
      <c r="L12" s="102">
        <f t="shared" si="3"/>
        <v>-4.9025361823702429E-3</v>
      </c>
      <c r="M12" s="97">
        <f>+IF(F12=0,"",'Ark1'!W861)</f>
        <v>98.28</v>
      </c>
      <c r="N12" s="102">
        <f t="shared" si="4"/>
        <v>4.8981818181818255</v>
      </c>
      <c r="O12" s="97">
        <f>+IF(F12=0,"",'Ark1'!X861)</f>
        <v>15.116732451161536</v>
      </c>
      <c r="P12" s="65">
        <f t="shared" si="5"/>
        <v>2.5</v>
      </c>
      <c r="Q12" s="97">
        <f>+IF(F12=0,"",'Ark1'!V861)</f>
        <v>106.47887323943664</v>
      </c>
      <c r="R12" s="37"/>
      <c r="S12" s="4"/>
      <c r="T12" s="50"/>
      <c r="U12" s="50"/>
      <c r="W12" s="5"/>
      <c r="X12"/>
      <c r="Y12"/>
      <c r="Z12"/>
      <c r="AA12"/>
      <c r="AB12"/>
    </row>
    <row r="13" spans="1:32" ht="15.6">
      <c r="A13" s="37"/>
      <c r="B13" s="45">
        <f>+'Ark1'!C862</f>
        <v>2024</v>
      </c>
      <c r="C13" s="45">
        <f>+'Ark1'!M862</f>
        <v>50</v>
      </c>
      <c r="D13" s="45">
        <f>+'Ark1'!Q862</f>
        <v>6</v>
      </c>
      <c r="E13" s="77">
        <f t="shared" si="0"/>
        <v>-3</v>
      </c>
      <c r="F13" s="65">
        <f>+'Ark1'!R862</f>
        <v>8</v>
      </c>
      <c r="G13" s="77">
        <f t="shared" si="1"/>
        <v>-12</v>
      </c>
      <c r="H13" s="65">
        <f>+IF(F13=0,"",'Ark1'!S862)</f>
        <v>8</v>
      </c>
      <c r="I13" s="97">
        <f>+IF(F13=0,"",'Ark1'!AA862)</f>
        <v>2.539924437247992E-2</v>
      </c>
      <c r="J13" s="102">
        <f t="shared" si="2"/>
        <v>-4.5204772996108339E-2</v>
      </c>
      <c r="K13" s="47">
        <f>+IF(F13=0,"",'Ark1'!AB862)</f>
        <v>2.7687865260590624E-2</v>
      </c>
      <c r="L13" s="102">
        <f t="shared" si="3"/>
        <v>-4.5462568025761277E-2</v>
      </c>
      <c r="M13" s="97">
        <f>+IF(F13=0,"",'Ark1'!W862)</f>
        <v>90.02500000000002</v>
      </c>
      <c r="N13" s="102">
        <f t="shared" si="4"/>
        <v>2.0100000000000335</v>
      </c>
      <c r="O13" s="97">
        <f>+IF(F13=0,"",'Ark1'!X862)</f>
        <v>6.2180684299867242</v>
      </c>
      <c r="P13" s="65">
        <f t="shared" si="5"/>
        <v>1.3333333333333333</v>
      </c>
      <c r="Q13" s="97">
        <f>+IF(F13=0,"",'Ark1'!V862)</f>
        <v>97.535211267605618</v>
      </c>
      <c r="R13" s="37"/>
      <c r="S13" s="4"/>
      <c r="T13" s="50"/>
      <c r="U13" s="50"/>
      <c r="W13" s="5"/>
      <c r="X13"/>
      <c r="Y13" s="2"/>
      <c r="Z13" s="2"/>
      <c r="AA13" s="2"/>
      <c r="AB13"/>
    </row>
    <row r="14" spans="1:32" ht="15.6">
      <c r="A14" s="37"/>
      <c r="B14" s="45">
        <f>+'Ark1'!C863</f>
        <v>2024</v>
      </c>
      <c r="C14" s="45">
        <f>+'Ark1'!M863</f>
        <v>51</v>
      </c>
      <c r="D14" s="45">
        <f>+'Ark1'!Q863</f>
        <v>15</v>
      </c>
      <c r="E14" s="77">
        <f t="shared" si="0"/>
        <v>8</v>
      </c>
      <c r="F14" s="65">
        <f>+'Ark1'!R863</f>
        <v>24</v>
      </c>
      <c r="G14" s="77">
        <f t="shared" si="1"/>
        <v>5</v>
      </c>
      <c r="H14" s="65">
        <f>+IF(F14=0,"",'Ark1'!S863)</f>
        <v>24</v>
      </c>
      <c r="I14" s="97">
        <f>+IF(F14=0,"",'Ark1'!AA863)</f>
        <v>7.6197733117439742E-2</v>
      </c>
      <c r="J14" s="102">
        <f t="shared" si="2"/>
        <v>9.1239166172809166E-3</v>
      </c>
      <c r="K14" s="47">
        <f>+IF(F14=0,"",'Ark1'!AB863)</f>
        <v>8.9702993630291702E-2</v>
      </c>
      <c r="L14" s="102">
        <f t="shared" si="3"/>
        <v>1.8002852976839692E-2</v>
      </c>
      <c r="M14" s="97">
        <f>+IF(F14=0,"",'Ark1'!W863)</f>
        <v>97.220833333333317</v>
      </c>
      <c r="N14" s="102">
        <f t="shared" si="4"/>
        <v>6.4103070175438717</v>
      </c>
      <c r="O14" s="97">
        <f>+IF(F14=0,"",'Ark1'!X863)</f>
        <v>11.665582538914489</v>
      </c>
      <c r="P14" s="65">
        <f t="shared" si="5"/>
        <v>1.6</v>
      </c>
      <c r="Q14" s="97">
        <f>+IF(F14=0,"",'Ark1'!V863)</f>
        <v>105.33134705669916</v>
      </c>
      <c r="R14" s="37"/>
      <c r="S14" s="4"/>
      <c r="T14" s="50"/>
      <c r="U14" s="50"/>
      <c r="V14" s="11"/>
      <c r="W14" s="5"/>
      <c r="X14"/>
      <c r="Y14" s="2"/>
      <c r="Z14" s="2"/>
      <c r="AA14" s="4"/>
      <c r="AB14" s="4"/>
      <c r="AC14" s="4"/>
    </row>
    <row r="15" spans="1:32" ht="15.6">
      <c r="A15" s="37"/>
      <c r="B15" s="45">
        <f>+'Ark1'!C864</f>
        <v>2024</v>
      </c>
      <c r="C15" s="45">
        <f>+'Ark1'!M864</f>
        <v>52</v>
      </c>
      <c r="D15" s="45">
        <f>+'Ark1'!Q864</f>
        <v>18</v>
      </c>
      <c r="E15" s="77">
        <f t="shared" si="0"/>
        <v>2</v>
      </c>
      <c r="F15" s="65">
        <f>+'Ark1'!R864</f>
        <v>52</v>
      </c>
      <c r="G15" s="77">
        <f t="shared" si="1"/>
        <v>2</v>
      </c>
      <c r="H15" s="65">
        <f>+IF(F15=0,"",'Ark1'!S864)</f>
        <v>52</v>
      </c>
      <c r="I15" s="97">
        <f>+IF(F15=0,"",'Ark1'!AA864)</f>
        <v>0.16509508842111947</v>
      </c>
      <c r="J15" s="102">
        <f t="shared" si="2"/>
        <v>-1.1414955000351196E-2</v>
      </c>
      <c r="K15" s="47">
        <f>+IF(F15=0,"",'Ark1'!AB864)</f>
        <v>0.1823008723676682</v>
      </c>
      <c r="L15" s="102">
        <f t="shared" si="3"/>
        <v>-1.564952754117549E-2</v>
      </c>
      <c r="M15" s="97">
        <f>+IF(F15=0,"",'Ark1'!W864)</f>
        <v>91.190384615384644</v>
      </c>
      <c r="N15" s="102">
        <f t="shared" si="4"/>
        <v>-4.0796153846153658</v>
      </c>
      <c r="O15" s="97">
        <f>+IF(F15=0,"",'Ark1'!X864)</f>
        <v>12.125041786055938</v>
      </c>
      <c r="P15" s="65">
        <f t="shared" si="5"/>
        <v>2.8888888888888888</v>
      </c>
      <c r="Q15" s="97">
        <f>+IF(F15=0,"",'Ark1'!V864)</f>
        <v>98.797816484707027</v>
      </c>
      <c r="R15" s="37"/>
      <c r="S15" s="4"/>
      <c r="T15" s="50"/>
      <c r="U15" s="50"/>
      <c r="W15" s="5"/>
      <c r="X15"/>
      <c r="Y15"/>
      <c r="Z15"/>
      <c r="AA15"/>
      <c r="AB15"/>
    </row>
    <row r="16" spans="1:32" ht="15.6">
      <c r="A16" s="37"/>
      <c r="B16" s="45">
        <f>+'Ark1'!C865</f>
        <v>2024</v>
      </c>
      <c r="C16" s="45">
        <f>+'Ark1'!M865</f>
        <v>53</v>
      </c>
      <c r="D16" s="45">
        <f>+'Ark1'!Q865</f>
        <v>28</v>
      </c>
      <c r="E16" s="77">
        <f t="shared" si="0"/>
        <v>0</v>
      </c>
      <c r="F16" s="65">
        <f>+'Ark1'!R865</f>
        <v>86</v>
      </c>
      <c r="G16" s="77">
        <f t="shared" si="1"/>
        <v>-30</v>
      </c>
      <c r="H16" s="65">
        <f>+IF(F16=0,"",'Ark1'!S865)</f>
        <v>86</v>
      </c>
      <c r="I16" s="97">
        <f>+IF(F16=0,"",'Ark1'!AA865)</f>
        <v>0.27304187700415922</v>
      </c>
      <c r="J16" s="102">
        <f t="shared" si="2"/>
        <v>-0.13646142373365272</v>
      </c>
      <c r="K16" s="47">
        <f>+IF(F16=0,"",'Ark1'!AB865)</f>
        <v>0.3049855649802713</v>
      </c>
      <c r="L16" s="102">
        <f t="shared" si="3"/>
        <v>-0.14485864076198185</v>
      </c>
      <c r="M16" s="97">
        <f>+IF(F16=0,"",'Ark1'!W865)</f>
        <v>92.245348837209363</v>
      </c>
      <c r="N16" s="102">
        <f t="shared" si="4"/>
        <v>-1.0744787489975067</v>
      </c>
      <c r="O16" s="97">
        <f>+IF(F16=0,"",'Ark1'!X865)</f>
        <v>14.16422497224465</v>
      </c>
      <c r="P16" s="65">
        <f t="shared" si="5"/>
        <v>3.0714285714285716</v>
      </c>
      <c r="Q16" s="97">
        <f>+IF(F16=0,"",'Ark1'!V865)</f>
        <v>99.94078963944672</v>
      </c>
      <c r="R16" s="37"/>
      <c r="S16" s="4"/>
      <c r="T16" s="50"/>
      <c r="U16" s="50"/>
      <c r="W16" s="5"/>
      <c r="X16"/>
      <c r="Y16"/>
      <c r="Z16"/>
      <c r="AA16"/>
      <c r="AB16"/>
    </row>
    <row r="17" spans="1:29" ht="15.6">
      <c r="A17" s="37"/>
      <c r="B17" s="45">
        <f>+'Ark1'!C866</f>
        <v>2024</v>
      </c>
      <c r="C17" s="45">
        <f>+'Ark1'!M866</f>
        <v>54</v>
      </c>
      <c r="D17" s="45">
        <f>+'Ark1'!Q866</f>
        <v>44</v>
      </c>
      <c r="E17" s="77">
        <f t="shared" si="0"/>
        <v>-4</v>
      </c>
      <c r="F17" s="65">
        <f>+'Ark1'!R866</f>
        <v>174</v>
      </c>
      <c r="G17" s="77">
        <f t="shared" si="1"/>
        <v>-41</v>
      </c>
      <c r="H17" s="65">
        <f>+IF(F17=0,"",'Ark1'!S866)</f>
        <v>174</v>
      </c>
      <c r="I17" s="97">
        <f>+IF(F17=0,"",'Ark1'!AA866)</f>
        <v>0.55243356510143804</v>
      </c>
      <c r="J17" s="102">
        <f t="shared" si="2"/>
        <v>-0.20655962161088592</v>
      </c>
      <c r="K17" s="47">
        <f>+IF(F17=0,"",'Ark1'!AB866)</f>
        <v>0.6110129810415782</v>
      </c>
      <c r="L17" s="102">
        <f t="shared" si="3"/>
        <v>-0.21761109143083301</v>
      </c>
      <c r="M17" s="97">
        <f>+IF(F17=0,"",'Ark1'!W866)</f>
        <v>91.340804597701151</v>
      </c>
      <c r="N17" s="102">
        <f t="shared" si="4"/>
        <v>-1.4038465650895517</v>
      </c>
      <c r="O17" s="97">
        <f>+IF(F17=0,"",'Ark1'!X866)</f>
        <v>12.14278563719132</v>
      </c>
      <c r="P17" s="65">
        <f t="shared" si="5"/>
        <v>3.9545454545454546</v>
      </c>
      <c r="Q17" s="97">
        <f>+IF(F17=0,"",'Ark1'!V866)</f>
        <v>98.960785046263354</v>
      </c>
      <c r="R17" s="37"/>
      <c r="S17" s="4"/>
      <c r="T17" s="50"/>
      <c r="U17" s="50"/>
      <c r="W17" s="5"/>
      <c r="X17"/>
      <c r="Y17" s="2"/>
      <c r="Z17" s="2"/>
      <c r="AA17" s="2"/>
      <c r="AB17"/>
    </row>
    <row r="18" spans="1:29" ht="15.6">
      <c r="A18" s="37"/>
      <c r="B18" s="45">
        <f>+'Ark1'!C867</f>
        <v>2024</v>
      </c>
      <c r="C18" s="45">
        <f>+'Ark1'!M867</f>
        <v>55</v>
      </c>
      <c r="D18" s="45">
        <f>+'Ark1'!Q867</f>
        <v>61</v>
      </c>
      <c r="E18" s="77">
        <f t="shared" si="0"/>
        <v>4</v>
      </c>
      <c r="F18" s="65">
        <f>+'Ark1'!R867</f>
        <v>337</v>
      </c>
      <c r="G18" s="77">
        <f t="shared" si="1"/>
        <v>30</v>
      </c>
      <c r="H18" s="65">
        <f>+IF(F18=0,"",'Ark1'!S867)</f>
        <v>337</v>
      </c>
      <c r="I18" s="97">
        <f>+IF(F18=0,"",'Ark1'!AA867)</f>
        <v>1.0699431691907164</v>
      </c>
      <c r="J18" s="102">
        <f t="shared" si="2"/>
        <v>-1.3828497417113672E-2</v>
      </c>
      <c r="K18" s="47">
        <f>+IF(F18=0,"",'Ark1'!AB867)</f>
        <v>1.1577349081046981</v>
      </c>
      <c r="L18" s="102">
        <f t="shared" si="3"/>
        <v>-2.2163337868173816E-2</v>
      </c>
      <c r="M18" s="97">
        <f>+IF(F18=0,"",'Ark1'!W867)</f>
        <v>89.359940652818992</v>
      </c>
      <c r="N18" s="102">
        <f t="shared" si="4"/>
        <v>-3.126052832522987</v>
      </c>
      <c r="O18" s="97">
        <f>+IF(F18=0,"",'Ark1'!X867)</f>
        <v>11.139497082395936</v>
      </c>
      <c r="P18" s="65">
        <f t="shared" si="5"/>
        <v>5.5245901639344259</v>
      </c>
      <c r="Q18" s="97">
        <f>+IF(F18=0,"",'Ark1'!V867)</f>
        <v>96.814670263075854</v>
      </c>
      <c r="R18" s="37"/>
      <c r="S18" s="4"/>
      <c r="T18" s="50"/>
      <c r="U18" s="50"/>
      <c r="W18" s="5"/>
      <c r="X18"/>
      <c r="Y18" s="2"/>
      <c r="Z18" s="2"/>
      <c r="AA18" s="2"/>
      <c r="AB18"/>
    </row>
    <row r="19" spans="1:29" ht="15.6">
      <c r="A19" s="37"/>
      <c r="B19" s="45">
        <f>+'Ark1'!C868</f>
        <v>2024</v>
      </c>
      <c r="C19" s="45">
        <f>+'Ark1'!M868</f>
        <v>56</v>
      </c>
      <c r="D19" s="45">
        <f>+'Ark1'!Q868</f>
        <v>86</v>
      </c>
      <c r="E19" s="77">
        <f t="shared" si="0"/>
        <v>9</v>
      </c>
      <c r="F19" s="65">
        <f>+'Ark1'!R868</f>
        <v>637</v>
      </c>
      <c r="G19" s="77">
        <f t="shared" si="1"/>
        <v>71</v>
      </c>
      <c r="H19" s="65">
        <f>+IF(F19=0,"",'Ark1'!S868)</f>
        <v>637</v>
      </c>
      <c r="I19" s="97">
        <f>+IF(F19=0,"",'Ark1'!AA868)</f>
        <v>2.0224148331587126</v>
      </c>
      <c r="J19" s="102">
        <f t="shared" si="2"/>
        <v>2.4321141627664966E-2</v>
      </c>
      <c r="K19" s="47">
        <f>+IF(F19=0,"",'Ark1'!AB868)</f>
        <v>2.1649742353303254</v>
      </c>
      <c r="L19" s="102">
        <f t="shared" si="3"/>
        <v>3.4136978900012771E-2</v>
      </c>
      <c r="M19" s="97">
        <f>+IF(F19=0,"",'Ark1'!W868)</f>
        <v>88.405023547880774</v>
      </c>
      <c r="N19" s="102">
        <f t="shared" si="4"/>
        <v>-2.1898527772076051</v>
      </c>
      <c r="O19" s="97">
        <f>+IF(F19=0,"",'Ark1'!X868)</f>
        <v>10.528251886888556</v>
      </c>
      <c r="P19" s="65">
        <f t="shared" si="5"/>
        <v>7.4069767441860463</v>
      </c>
      <c r="Q19" s="97">
        <f>+IF(F19=0,"",'Ark1'!V868)</f>
        <v>95.780090517747183</v>
      </c>
      <c r="R19" s="37"/>
      <c r="S19" s="4"/>
      <c r="T19" s="50"/>
      <c r="U19" s="50"/>
      <c r="W19" s="5"/>
      <c r="X19"/>
      <c r="Y19" s="2"/>
      <c r="Z19" s="2"/>
      <c r="AA19" s="2"/>
      <c r="AB19"/>
    </row>
    <row r="20" spans="1:29" ht="15.6">
      <c r="A20" s="37"/>
      <c r="B20" s="45">
        <f>+'Ark1'!C869</f>
        <v>2024</v>
      </c>
      <c r="C20" s="45">
        <f>+'Ark1'!M869</f>
        <v>57</v>
      </c>
      <c r="D20" s="45">
        <f>+'Ark1'!Q869</f>
        <v>117</v>
      </c>
      <c r="E20" s="77">
        <f t="shared" si="0"/>
        <v>19</v>
      </c>
      <c r="F20" s="65">
        <f>+'Ark1'!R869</f>
        <v>1151</v>
      </c>
      <c r="G20" s="77">
        <f t="shared" si="1"/>
        <v>92</v>
      </c>
      <c r="H20" s="65">
        <f>+IF(F20=0,"",'Ark1'!S869)</f>
        <v>1151</v>
      </c>
      <c r="I20" s="97">
        <f>+IF(F20=0,"",'Ark1'!AA869)</f>
        <v>3.6543162840905472</v>
      </c>
      <c r="J20" s="102">
        <f t="shared" si="2"/>
        <v>-8.4166435576201515E-2</v>
      </c>
      <c r="K20" s="47">
        <f>+IF(F20=0,"",'Ark1'!AB869)</f>
        <v>3.8950044778451929</v>
      </c>
      <c r="L20" s="102">
        <f t="shared" si="3"/>
        <v>-6.1950670587687995E-2</v>
      </c>
      <c r="M20" s="97">
        <f>+IF(F20=0,"",'Ark1'!W869)</f>
        <v>88.023023457862777</v>
      </c>
      <c r="N20" s="102">
        <f t="shared" si="4"/>
        <v>-1.8925572786811387</v>
      </c>
      <c r="O20" s="97">
        <f>+IF(F20=0,"",'Ark1'!X869)</f>
        <v>10.888627400688696</v>
      </c>
      <c r="P20" s="65">
        <f t="shared" si="5"/>
        <v>9.8376068376068382</v>
      </c>
      <c r="Q20" s="97">
        <f>+IF(F20=0,"",'Ark1'!V869)</f>
        <v>95.366222597901114</v>
      </c>
      <c r="R20" s="37"/>
      <c r="S20" s="4"/>
      <c r="T20" s="50"/>
      <c r="U20" s="50"/>
      <c r="W20" s="5"/>
      <c r="X20"/>
      <c r="Y20" s="2"/>
      <c r="Z20" s="2"/>
      <c r="AA20" s="2"/>
      <c r="AB20"/>
    </row>
    <row r="21" spans="1:29" ht="15.6">
      <c r="A21" s="37"/>
      <c r="B21" s="45">
        <f>+'Ark1'!C870</f>
        <v>2024</v>
      </c>
      <c r="C21" s="45">
        <f>+'Ark1'!M870</f>
        <v>58</v>
      </c>
      <c r="D21" s="45">
        <f>+'Ark1'!Q870</f>
        <v>124</v>
      </c>
      <c r="E21" s="77">
        <f t="shared" si="0"/>
        <v>19</v>
      </c>
      <c r="F21" s="65">
        <f>+'Ark1'!R870</f>
        <v>1980</v>
      </c>
      <c r="G21" s="77">
        <f t="shared" si="1"/>
        <v>181</v>
      </c>
      <c r="H21" s="65">
        <f>+IF(F21=0,"",'Ark1'!S870)</f>
        <v>1980</v>
      </c>
      <c r="I21" s="97">
        <f>+IF(F21=0,"",'Ark1'!AA870)</f>
        <v>6.2863129821887789</v>
      </c>
      <c r="J21" s="102">
        <f t="shared" si="2"/>
        <v>-6.4518380115735852E-2</v>
      </c>
      <c r="K21" s="47">
        <f>+IF(F21=0,"",'Ark1'!AB870)</f>
        <v>6.5446970452757505</v>
      </c>
      <c r="L21" s="102">
        <f t="shared" si="3"/>
        <v>-0.1171078858771093</v>
      </c>
      <c r="M21" s="97">
        <f>+IF(F21=0,"",'Ark1'!W870)</f>
        <v>85.978131313131485</v>
      </c>
      <c r="N21" s="102">
        <f t="shared" si="4"/>
        <v>-3.1822691318073026</v>
      </c>
      <c r="O21" s="97">
        <f>+IF(F21=0,"",'Ark1'!X870)</f>
        <v>10.105420164941608</v>
      </c>
      <c r="P21" s="65">
        <f t="shared" si="5"/>
        <v>15.96774193548387</v>
      </c>
      <c r="Q21" s="97">
        <f>+IF(F21=0,"",'Ark1'!V870)</f>
        <v>93.150738150738249</v>
      </c>
      <c r="R21" s="37"/>
      <c r="S21" s="4"/>
      <c r="T21" s="50"/>
      <c r="U21" s="50"/>
      <c r="V21" s="11"/>
      <c r="W21" s="5"/>
      <c r="X21"/>
      <c r="Y21" s="2"/>
      <c r="Z21" s="2"/>
      <c r="AA21" s="4"/>
      <c r="AB21" s="4"/>
      <c r="AC21" s="4"/>
    </row>
    <row r="22" spans="1:29" ht="15.6">
      <c r="A22" s="37"/>
      <c r="B22" s="45">
        <f>+'Ark1'!C871</f>
        <v>2024</v>
      </c>
      <c r="C22" s="45">
        <f>+'Ark1'!M871</f>
        <v>59</v>
      </c>
      <c r="D22" s="45">
        <f>+'Ark1'!Q871</f>
        <v>131</v>
      </c>
      <c r="E22" s="77">
        <f t="shared" si="0"/>
        <v>0</v>
      </c>
      <c r="F22" s="65">
        <f>+'Ark1'!R871</f>
        <v>3157</v>
      </c>
      <c r="G22" s="77">
        <f t="shared" si="1"/>
        <v>329</v>
      </c>
      <c r="H22" s="65">
        <f>+IF(F22=0,"",'Ark1'!S871)</f>
        <v>3157</v>
      </c>
      <c r="I22" s="97">
        <f>+IF(F22=0,"",'Ark1'!AA871)</f>
        <v>10.023176810489888</v>
      </c>
      <c r="J22" s="102">
        <f t="shared" si="2"/>
        <v>3.9768754571506193E-2</v>
      </c>
      <c r="K22" s="47">
        <f>+IF(F22=0,"",'Ark1'!AB871)</f>
        <v>10.29877482541786</v>
      </c>
      <c r="L22" s="102">
        <f t="shared" si="3"/>
        <v>2.575370504311536E-2</v>
      </c>
      <c r="M22" s="97">
        <f>+IF(F22=0,"",'Ark1'!W871)</f>
        <v>84.854450427621103</v>
      </c>
      <c r="N22" s="102">
        <f t="shared" si="4"/>
        <v>-2.5610729104269154</v>
      </c>
      <c r="O22" s="97">
        <f>+IF(F22=0,"",'Ark1'!X871)</f>
        <v>9.6590431379118229</v>
      </c>
      <c r="P22" s="65">
        <f t="shared" si="5"/>
        <v>24.099236641221374</v>
      </c>
      <c r="Q22" s="97">
        <f>+IF(F22=0,"",'Ark1'!V871)</f>
        <v>91.933315739567675</v>
      </c>
      <c r="R22" s="37"/>
      <c r="S22" s="4"/>
      <c r="T22" s="50"/>
      <c r="U22" s="50"/>
      <c r="V22" s="11"/>
      <c r="W22" s="5"/>
      <c r="X22"/>
      <c r="AA22" s="9"/>
      <c r="AB22" s="9"/>
      <c r="AC22" s="9"/>
    </row>
    <row r="23" spans="1:29" ht="15.6">
      <c r="A23" s="37"/>
      <c r="B23" s="45">
        <f>+'Ark1'!C872</f>
        <v>2024</v>
      </c>
      <c r="C23" s="45">
        <f>+'Ark1'!M872</f>
        <v>60</v>
      </c>
      <c r="D23" s="45">
        <f>+'Ark1'!Q872</f>
        <v>137</v>
      </c>
      <c r="E23" s="77">
        <f t="shared" si="0"/>
        <v>1</v>
      </c>
      <c r="F23" s="65">
        <f>+'Ark1'!R872</f>
        <v>4734</v>
      </c>
      <c r="G23" s="77">
        <f t="shared" si="1"/>
        <v>618</v>
      </c>
      <c r="H23" s="65">
        <f>+IF(F23=0,"",'Ark1'!S872)</f>
        <v>4734</v>
      </c>
      <c r="I23" s="97">
        <f>+IF(F23=0,"",'Ark1'!AA872)</f>
        <v>15.030002857414988</v>
      </c>
      <c r="J23" s="102">
        <f t="shared" si="2"/>
        <v>0.49969608295952028</v>
      </c>
      <c r="K23" s="47">
        <f>+IF(F23=0,"",'Ark1'!AB872)</f>
        <v>15.19891955045086</v>
      </c>
      <c r="L23" s="102">
        <f t="shared" si="3"/>
        <v>0.47388235917153665</v>
      </c>
      <c r="M23" s="97">
        <f>+IF(F23=0,"",'Ark1'!W872)</f>
        <v>83.511850443599386</v>
      </c>
      <c r="N23" s="102">
        <f t="shared" si="4"/>
        <v>-2.6405687151653865</v>
      </c>
      <c r="O23" s="97">
        <f>+IF(F23=0,"",'Ark1'!X872)</f>
        <v>9.3573641070167124</v>
      </c>
      <c r="P23" s="65">
        <f t="shared" si="5"/>
        <v>34.554744525547449</v>
      </c>
      <c r="Q23" s="97">
        <f>+IF(F23=0,"",'Ark1'!V872)</f>
        <v>90.478711206500066</v>
      </c>
      <c r="R23" s="37"/>
      <c r="S23" s="4"/>
      <c r="T23" s="50"/>
      <c r="U23" s="50"/>
      <c r="V23" s="11"/>
      <c r="W23" s="5"/>
      <c r="X23"/>
      <c r="AA23" s="9"/>
      <c r="AB23" s="9"/>
      <c r="AC23" s="9"/>
    </row>
    <row r="24" spans="1:29" ht="15.6">
      <c r="A24" s="37"/>
      <c r="B24" s="45">
        <f>+'Ark1'!C873</f>
        <v>2024</v>
      </c>
      <c r="C24" s="45">
        <f>+'Ark1'!M873</f>
        <v>61</v>
      </c>
      <c r="D24" s="45">
        <f>+'Ark1'!Q873</f>
        <v>139</v>
      </c>
      <c r="E24" s="77">
        <f t="shared" si="0"/>
        <v>4</v>
      </c>
      <c r="F24" s="65">
        <f>+'Ark1'!R873</f>
        <v>5724</v>
      </c>
      <c r="G24" s="77">
        <f t="shared" si="1"/>
        <v>756</v>
      </c>
      <c r="H24" s="65">
        <f>+IF(F24=0,"",'Ark1'!S873)</f>
        <v>5724</v>
      </c>
      <c r="I24" s="97">
        <f>+IF(F24=0,"",'Ark1'!AA873)</f>
        <v>18.17315934850938</v>
      </c>
      <c r="J24" s="102">
        <f t="shared" si="2"/>
        <v>0.63512143415205102</v>
      </c>
      <c r="K24" s="47">
        <f>+IF(F24=0,"",'Ark1'!AB873)</f>
        <v>18.090394613591474</v>
      </c>
      <c r="L24" s="102">
        <f t="shared" si="3"/>
        <v>0.62678521920247121</v>
      </c>
      <c r="M24" s="97">
        <f>+IF(F24=0,"",'Ark1'!W873)</f>
        <v>82.207617051013301</v>
      </c>
      <c r="N24" s="102">
        <f t="shared" si="4"/>
        <v>-2.3830029167807538</v>
      </c>
      <c r="O24" s="97">
        <f>+IF(F24=0,"",'Ark1'!X873)</f>
        <v>8.9112910959410385</v>
      </c>
      <c r="P24" s="65">
        <f t="shared" si="5"/>
        <v>41.179856115107917</v>
      </c>
      <c r="Q24" s="97">
        <f>+IF(F24=0,"",'Ark1'!V873)</f>
        <v>89.065673944759851</v>
      </c>
      <c r="R24" s="37"/>
      <c r="S24" s="4"/>
      <c r="T24" s="50"/>
      <c r="U24" s="50"/>
      <c r="V24" s="11"/>
      <c r="W24" s="5"/>
      <c r="X24"/>
      <c r="AA24" s="9"/>
      <c r="AB24" s="9"/>
      <c r="AC24" s="9"/>
    </row>
    <row r="25" spans="1:29" ht="15.6">
      <c r="A25" s="37"/>
      <c r="B25" s="45">
        <f>+'Ark1'!C874</f>
        <v>2024</v>
      </c>
      <c r="C25" s="45">
        <f>+'Ark1'!M874</f>
        <v>62</v>
      </c>
      <c r="D25" s="45">
        <f>+'Ark1'!Q874</f>
        <v>135</v>
      </c>
      <c r="E25" s="77">
        <f t="shared" si="0"/>
        <v>4</v>
      </c>
      <c r="F25" s="65">
        <f>+'Ark1'!R874</f>
        <v>5596</v>
      </c>
      <c r="G25" s="77">
        <f t="shared" si="1"/>
        <v>581</v>
      </c>
      <c r="H25" s="65">
        <f>+IF(F25=0,"",'Ark1'!S874)</f>
        <v>5596</v>
      </c>
      <c r="I25" s="97">
        <f>+IF(F25=0,"",'Ark1'!AA874)</f>
        <v>17.766771438549704</v>
      </c>
      <c r="J25" s="102">
        <f t="shared" si="2"/>
        <v>6.2814083376188989E-2</v>
      </c>
      <c r="K25" s="47">
        <f>+IF(F25=0,"",'Ark1'!AB874)</f>
        <v>17.517634098440286</v>
      </c>
      <c r="L25" s="102">
        <f t="shared" si="3"/>
        <v>0.12690918109550253</v>
      </c>
      <c r="M25" s="97">
        <f>+IF(F25=0,"",'Ark1'!W874)</f>
        <v>81.425679056468752</v>
      </c>
      <c r="N25" s="102">
        <f t="shared" si="4"/>
        <v>-2.0390796192393879</v>
      </c>
      <c r="O25" s="97">
        <f>+IF(F25=0,"",'Ark1'!X874)</f>
        <v>8.9150646323004388</v>
      </c>
      <c r="P25" s="65">
        <f t="shared" si="5"/>
        <v>41.451851851851849</v>
      </c>
      <c r="Q25" s="97">
        <f>+IF(F25=0,"",'Ark1'!V874)</f>
        <v>88.218503853162218</v>
      </c>
      <c r="R25" s="37"/>
      <c r="S25" s="4"/>
      <c r="T25" s="50"/>
      <c r="U25" s="50"/>
      <c r="V25" s="5"/>
      <c r="W25" s="5"/>
      <c r="X25"/>
      <c r="AA25" s="9"/>
      <c r="AB25" s="9"/>
      <c r="AC25" s="9"/>
    </row>
    <row r="26" spans="1:29" ht="15.6">
      <c r="A26" s="37"/>
      <c r="B26" s="45">
        <f>+'Ark1'!C875</f>
        <v>2024</v>
      </c>
      <c r="C26" s="45">
        <f>+'Ark1'!M875</f>
        <v>63</v>
      </c>
      <c r="D26" s="45">
        <f>+'Ark1'!Q875</f>
        <v>135</v>
      </c>
      <c r="E26" s="77">
        <f t="shared" si="0"/>
        <v>12</v>
      </c>
      <c r="F26" s="65">
        <f>+'Ark1'!R875</f>
        <v>4382</v>
      </c>
      <c r="G26" s="77">
        <f t="shared" si="1"/>
        <v>577</v>
      </c>
      <c r="H26" s="65">
        <f>+IF(F26=0,"",'Ark1'!S875)</f>
        <v>4381</v>
      </c>
      <c r="I26" s="97">
        <f>+IF(F26=0,"",'Ark1'!AA875)</f>
        <v>13.912436105025877</v>
      </c>
      <c r="J26" s="102">
        <f t="shared" si="2"/>
        <v>0.4800218006519561</v>
      </c>
      <c r="K26" s="47">
        <f>+IF(F26=0,"",'Ark1'!AB875)</f>
        <v>13.498161094397281</v>
      </c>
      <c r="L26" s="102">
        <f t="shared" si="3"/>
        <v>0.45005280998085695</v>
      </c>
      <c r="M26" s="97">
        <f>+IF(F26=0,"",'Ark1'!W875)</f>
        <v>80.142889751198311</v>
      </c>
      <c r="N26" s="102">
        <f t="shared" si="4"/>
        <v>-2.3994604065303093</v>
      </c>
      <c r="O26" s="97">
        <f>+IF(F26=0,"",'Ark1'!X875)</f>
        <v>8.8471394538470847</v>
      </c>
      <c r="P26" s="65">
        <f t="shared" si="5"/>
        <v>32.459259259259262</v>
      </c>
      <c r="Q26" s="97">
        <f>+IF(F26=0,"",'Ark1'!V875)</f>
        <v>86.838616373322878</v>
      </c>
      <c r="R26" s="37"/>
      <c r="S26" s="4"/>
      <c r="T26" s="50"/>
      <c r="U26" s="50"/>
      <c r="V26" s="5"/>
      <c r="W26" s="5"/>
      <c r="X26"/>
      <c r="AA26" s="9"/>
      <c r="AB26" s="9"/>
      <c r="AC26" s="9"/>
    </row>
    <row r="27" spans="1:29" ht="15.6">
      <c r="A27" s="37"/>
      <c r="B27" s="45">
        <f>+'Ark1'!C876</f>
        <v>2024</v>
      </c>
      <c r="C27" s="45">
        <f>+'Ark1'!M876</f>
        <v>64</v>
      </c>
      <c r="D27" s="45">
        <f>+'Ark1'!Q876</f>
        <v>106</v>
      </c>
      <c r="E27" s="77">
        <f t="shared" si="0"/>
        <v>7</v>
      </c>
      <c r="F27" s="65">
        <f>+'Ark1'!R876</f>
        <v>2447</v>
      </c>
      <c r="G27" s="77">
        <f t="shared" si="1"/>
        <v>92</v>
      </c>
      <c r="H27" s="65">
        <f>+IF(F27=0,"",'Ark1'!S876)</f>
        <v>2447</v>
      </c>
      <c r="I27" s="97">
        <f>+IF(F27=0,"",'Ark1'!AA876)</f>
        <v>7.7689938724322944</v>
      </c>
      <c r="J27" s="102">
        <f t="shared" si="2"/>
        <v>-0.54462917271897471</v>
      </c>
      <c r="K27" s="47">
        <f>+IF(F27=0,"",'Ark1'!AB876)</f>
        <v>7.3960739129908193</v>
      </c>
      <c r="L27" s="102">
        <f t="shared" si="3"/>
        <v>-0.5064335099933297</v>
      </c>
      <c r="M27" s="97">
        <f>+IF(F27=0,"",'Ark1'!W876)</f>
        <v>78.619615856150304</v>
      </c>
      <c r="N27" s="102">
        <f t="shared" si="4"/>
        <v>-2.3024266970409855</v>
      </c>
      <c r="O27" s="97">
        <f>+IF(F27=0,"",'Ark1'!X876)</f>
        <v>9.5059858637119614</v>
      </c>
      <c r="P27" s="65">
        <f t="shared" si="5"/>
        <v>23.084905660377359</v>
      </c>
      <c r="Q27" s="97">
        <f>+IF(F27=0,"",'Ark1'!V876)</f>
        <v>85.178348706555255</v>
      </c>
      <c r="R27" s="37"/>
      <c r="S27" s="4"/>
      <c r="T27" s="50"/>
      <c r="U27" s="50"/>
      <c r="V27" s="5"/>
      <c r="W27" s="5"/>
      <c r="X27"/>
      <c r="AA27" s="9"/>
      <c r="AB27" s="9"/>
      <c r="AC27" s="9"/>
    </row>
    <row r="28" spans="1:29" ht="15.6">
      <c r="A28" s="37"/>
      <c r="B28" s="45">
        <f>+'Ark1'!C877</f>
        <v>2024</v>
      </c>
      <c r="C28" s="45">
        <f>+'Ark1'!M877</f>
        <v>65</v>
      </c>
      <c r="D28" s="45">
        <f>+'Ark1'!Q877</f>
        <v>73</v>
      </c>
      <c r="E28" s="77">
        <f t="shared" si="0"/>
        <v>6</v>
      </c>
      <c r="F28" s="65">
        <f>+'Ark1'!R877</f>
        <v>788</v>
      </c>
      <c r="G28" s="77">
        <f t="shared" si="1"/>
        <v>-47</v>
      </c>
      <c r="H28" s="65">
        <f>+IF(F28=0,"",'Ark1'!S877)</f>
        <v>788</v>
      </c>
      <c r="I28" s="97">
        <f>+IF(F28=0,"",'Ark1'!AA877)</f>
        <v>2.5018255706892725</v>
      </c>
      <c r="J28" s="102">
        <f t="shared" si="2"/>
        <v>-0.44589215444928687</v>
      </c>
      <c r="K28" s="47">
        <f>+IF(F28=0,"",'Ark1'!AB877)</f>
        <v>2.3665935640898925</v>
      </c>
      <c r="L28" s="102">
        <f t="shared" si="3"/>
        <v>-0.4324504395754829</v>
      </c>
      <c r="M28" s="97">
        <f>+IF(F28=0,"",'Ark1'!W877)</f>
        <v>78.119796954314708</v>
      </c>
      <c r="N28" s="102">
        <f t="shared" si="4"/>
        <v>-2.5466701115535528</v>
      </c>
      <c r="O28" s="97">
        <f>+IF(F28=0,"",'Ark1'!X877)</f>
        <v>9.9806673001221178</v>
      </c>
      <c r="P28" s="65">
        <f t="shared" si="5"/>
        <v>10.794520547945206</v>
      </c>
      <c r="Q28" s="97">
        <f>+IF(F28=0,"",'Ark1'!V877)</f>
        <v>84.636833103266241</v>
      </c>
      <c r="R28" s="37"/>
      <c r="S28" s="4"/>
      <c r="T28" s="50"/>
      <c r="U28" s="50"/>
      <c r="V28" s="5"/>
      <c r="W28" s="5"/>
      <c r="X28"/>
      <c r="AA28" s="9"/>
      <c r="AB28" s="9"/>
      <c r="AC28" s="9"/>
    </row>
    <row r="29" spans="1:29" ht="15.6">
      <c r="A29" s="37"/>
      <c r="B29" s="45">
        <f>+'Ark1'!C878</f>
        <v>2024</v>
      </c>
      <c r="C29" s="45">
        <f>+'Ark1'!M878</f>
        <v>66</v>
      </c>
      <c r="D29" s="45">
        <f>+'Ark1'!Q878</f>
        <v>39</v>
      </c>
      <c r="E29" s="77">
        <f t="shared" si="0"/>
        <v>0</v>
      </c>
      <c r="F29" s="65">
        <f>+'Ark1'!R878</f>
        <v>167</v>
      </c>
      <c r="G29" s="77">
        <f t="shared" si="1"/>
        <v>-28</v>
      </c>
      <c r="H29" s="65">
        <f>+IF(F29=0,"",'Ark1'!S878)</f>
        <v>167</v>
      </c>
      <c r="I29" s="97">
        <f>+IF(F29=0,"",'Ark1'!AA878)</f>
        <v>0.53020922627551836</v>
      </c>
      <c r="J29" s="102">
        <f t="shared" si="2"/>
        <v>-0.15817994306821714</v>
      </c>
      <c r="K29" s="47">
        <f>+IF(F29=0,"",'Ark1'!AB878)</f>
        <v>0.48967385255577434</v>
      </c>
      <c r="L29" s="102">
        <f t="shared" si="3"/>
        <v>-0.15561910219272745</v>
      </c>
      <c r="M29" s="97">
        <f>+IF(F29=0,"",'Ark1'!W878)</f>
        <v>76.270059880239515</v>
      </c>
      <c r="N29" s="102">
        <f t="shared" si="4"/>
        <v>-3.3627606325809865</v>
      </c>
      <c r="O29" s="97">
        <f>+IF(F29=0,"",'Ark1'!X878)</f>
        <v>10.00185919824726</v>
      </c>
      <c r="P29" s="65">
        <f t="shared" si="5"/>
        <v>4.2820512820512819</v>
      </c>
      <c r="Q29" s="97">
        <f>+IF(F29=0,"",'Ark1'!V878)</f>
        <v>82.632784268948512</v>
      </c>
      <c r="R29" s="37"/>
      <c r="S29" s="4"/>
      <c r="T29" s="50"/>
      <c r="U29" s="50"/>
      <c r="V29" s="5"/>
      <c r="W29" s="5"/>
      <c r="X29"/>
      <c r="AA29" s="9"/>
      <c r="AB29" s="9"/>
      <c r="AC29" s="9"/>
    </row>
    <row r="30" spans="1:29" s="330" customFormat="1" ht="15.6">
      <c r="A30" s="37"/>
      <c r="B30" s="45">
        <f>+'Ark1'!C879</f>
        <v>2024</v>
      </c>
      <c r="C30" s="45">
        <f>+'Ark1'!M879</f>
        <v>67</v>
      </c>
      <c r="D30" s="45">
        <f>+'Ark1'!Q879</f>
        <v>13</v>
      </c>
      <c r="E30" s="77">
        <f t="shared" si="0"/>
        <v>0</v>
      </c>
      <c r="F30" s="65">
        <f>+'Ark1'!R879</f>
        <v>30</v>
      </c>
      <c r="G30" s="77">
        <f t="shared" si="1"/>
        <v>2</v>
      </c>
      <c r="H30" s="65">
        <f>+IF(F30=0,"",'Ark1'!S879)</f>
        <v>30</v>
      </c>
      <c r="I30" s="97">
        <f>+IF(F30=0,"",'Ark1'!AA879)</f>
        <v>9.5247166396799685E-2</v>
      </c>
      <c r="J30" s="102">
        <f t="shared" si="2"/>
        <v>-3.5984579192239186E-3</v>
      </c>
      <c r="K30" s="47">
        <f>+IF(F30=0,"",'Ark1'!AB879)</f>
        <v>9.1198492045505467E-2</v>
      </c>
      <c r="L30" s="102">
        <f t="shared" si="3"/>
        <v>-4.4626437979201489E-3</v>
      </c>
      <c r="M30" s="97">
        <f>+IF(F30=0,"",'Ark1'!W879)</f>
        <v>79.073333333333309</v>
      </c>
      <c r="N30" s="102">
        <f t="shared" si="4"/>
        <v>-3.1409523809524416</v>
      </c>
      <c r="O30" s="97">
        <f>+IF(F30=0,"",'Ark1'!X879)</f>
        <v>8.0398148126821773</v>
      </c>
      <c r="P30" s="65">
        <f t="shared" ref="P30:P31" si="6">+IF(F30=0,"",F30/D30)</f>
        <v>2.3076923076923075</v>
      </c>
      <c r="Q30" s="97">
        <f>+IF(F30=0,"",'Ark1'!V879)</f>
        <v>85.669916937522586</v>
      </c>
      <c r="R30" s="37"/>
      <c r="S30" s="4"/>
      <c r="T30" s="50"/>
      <c r="U30" s="50"/>
      <c r="V30" s="5"/>
      <c r="W30" s="5"/>
      <c r="Y30" s="1"/>
      <c r="Z30" s="1"/>
      <c r="AA30" s="9"/>
      <c r="AB30" s="9"/>
      <c r="AC30" s="9"/>
    </row>
    <row r="31" spans="1:29" ht="15.6">
      <c r="A31" s="37"/>
      <c r="B31" s="45">
        <f>+'Ark1'!C880</f>
        <v>2024</v>
      </c>
      <c r="C31" s="45">
        <f>+'Ark1'!M880</f>
        <v>68</v>
      </c>
      <c r="D31" s="45">
        <f>+'Ark1'!Q880</f>
        <v>2</v>
      </c>
      <c r="E31" s="77">
        <f t="shared" si="0"/>
        <v>1</v>
      </c>
      <c r="F31" s="65">
        <f>+'Ark1'!R880</f>
        <v>3</v>
      </c>
      <c r="G31" s="77">
        <f t="shared" si="1"/>
        <v>2</v>
      </c>
      <c r="H31" s="65">
        <f>+IF(F31=0,"",'Ark1'!S880)</f>
        <v>3</v>
      </c>
      <c r="I31" s="97">
        <f>+IF(F31=0,"",'Ark1'!AA880)</f>
        <v>9.5247166396799678E-3</v>
      </c>
      <c r="J31" s="102">
        <f t="shared" si="2"/>
        <v>5.9945157712505545E-3</v>
      </c>
      <c r="K31" s="47">
        <f>+IF(F31=0,"",'Ark1'!AB880)</f>
        <v>8.0195621957223021E-3</v>
      </c>
      <c r="L31" s="102">
        <f t="shared" si="3"/>
        <v>4.8987319169033336E-3</v>
      </c>
      <c r="M31" s="97">
        <f>+IF(F31=0,"",'Ark1'!W880)</f>
        <v>69.533333333333346</v>
      </c>
      <c r="N31" s="102">
        <f t="shared" si="4"/>
        <v>-5.5666666666666771</v>
      </c>
      <c r="O31" s="97">
        <f>+IF(F31=0,"",'Ark1'!X880)</f>
        <v>15.483826687511328</v>
      </c>
      <c r="P31" s="65">
        <f t="shared" si="6"/>
        <v>1.5</v>
      </c>
      <c r="Q31" s="97">
        <f>+IF(F31=0,"",'Ark1'!V880)</f>
        <v>75.33405561574574</v>
      </c>
      <c r="R31" s="37"/>
      <c r="S31" s="4"/>
      <c r="T31" s="50"/>
      <c r="U31" s="50"/>
      <c r="V31" s="5"/>
      <c r="W31" s="5"/>
      <c r="X31"/>
      <c r="AA31" s="9"/>
      <c r="AB31" s="9"/>
      <c r="AC31" s="9"/>
    </row>
    <row r="32" spans="1:29" ht="15.6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4"/>
      <c r="T32" s="50"/>
      <c r="U32" s="50"/>
      <c r="V32" s="5"/>
      <c r="W32" s="5"/>
      <c r="X32"/>
      <c r="AA32" s="9"/>
      <c r="AB32" s="9"/>
      <c r="AC32" s="9"/>
    </row>
    <row r="33" spans="1:29" ht="16.5" customHeight="1">
      <c r="A33" s="37"/>
      <c r="B33">
        <f>+'Ark1'!C881</f>
        <v>2023</v>
      </c>
      <c r="C33">
        <f>+'Ark1'!M881</f>
        <v>48</v>
      </c>
      <c r="D33">
        <f>+'Ark1'!Q881</f>
        <v>9</v>
      </c>
      <c r="E33" s="9">
        <f t="shared" ref="E33:E52" si="7">+D33-D55</f>
        <v>3</v>
      </c>
      <c r="F33" s="9">
        <f>+'Ark1'!R881</f>
        <v>15</v>
      </c>
      <c r="G33" s="9">
        <f t="shared" ref="G33:G52" si="8">+F33-F55</f>
        <v>-3</v>
      </c>
      <c r="H33" s="9">
        <f>+'Ark1'!S881</f>
        <v>15</v>
      </c>
      <c r="I33" s="98">
        <f>+'Ark1'!AA881</f>
        <v>5.2953013026441197E-2</v>
      </c>
      <c r="J33" s="98">
        <f t="shared" ref="J33:J52" si="9">+I33-I55</f>
        <v>-9.5426469971682942E-3</v>
      </c>
      <c r="K33" s="1">
        <f>+'Ark1'!AB881</f>
        <v>6.0421933760356594E-2</v>
      </c>
      <c r="L33" s="98">
        <f t="shared" ref="L33:L52" si="10">+K33-K55</f>
        <v>-1.377831651952513E-2</v>
      </c>
      <c r="M33" s="98">
        <f>+'Ark1'!W881</f>
        <v>96.933333333333366</v>
      </c>
      <c r="N33" s="98">
        <f t="shared" ref="N33:N52" si="11">+M33-M55</f>
        <v>-4.8777777777777516</v>
      </c>
      <c r="O33" s="98">
        <f>+'Ark1'!X881</f>
        <v>12.894012391631717</v>
      </c>
      <c r="P33" s="9">
        <f t="shared" si="5"/>
        <v>1.6666666666666667</v>
      </c>
      <c r="Q33" s="1">
        <f>+'Ark1'!V881</f>
        <v>105.01986276634167</v>
      </c>
      <c r="R33" s="37"/>
      <c r="S33" s="4"/>
      <c r="T33" s="50"/>
      <c r="U33" s="50"/>
      <c r="V33" s="5"/>
      <c r="W33" s="5"/>
      <c r="X33"/>
      <c r="Y33" s="11"/>
      <c r="Z33" s="11"/>
      <c r="AA33" s="9"/>
      <c r="AB33" s="9"/>
      <c r="AC33" s="9"/>
    </row>
    <row r="34" spans="1:29" ht="16.5" customHeight="1">
      <c r="A34" s="37"/>
      <c r="B34">
        <f>+'Ark1'!C882</f>
        <v>2023</v>
      </c>
      <c r="C34">
        <f>+'Ark1'!M882</f>
        <v>49</v>
      </c>
      <c r="D34">
        <f>+'Ark1'!Q882</f>
        <v>6</v>
      </c>
      <c r="E34" s="9">
        <f t="shared" si="7"/>
        <v>2</v>
      </c>
      <c r="F34" s="9">
        <f>+'Ark1'!R882</f>
        <v>12</v>
      </c>
      <c r="G34" s="9">
        <f t="shared" si="8"/>
        <v>5</v>
      </c>
      <c r="H34" s="9">
        <f>+'Ark1'!S882</f>
        <v>11</v>
      </c>
      <c r="I34" s="98">
        <f>+'Ark1'!AA882</f>
        <v>4.2362410421152963E-2</v>
      </c>
      <c r="J34" s="98">
        <f t="shared" si="9"/>
        <v>1.8058542634193726E-2</v>
      </c>
      <c r="K34" s="1">
        <f>+'Ark1'!AB882</f>
        <v>4.2685976862887394E-2</v>
      </c>
      <c r="L34" s="98">
        <f t="shared" si="10"/>
        <v>1.7412705977422949E-2</v>
      </c>
      <c r="M34" s="98">
        <f>+'Ark1'!W882</f>
        <v>93.381818181818176</v>
      </c>
      <c r="N34" s="98">
        <f t="shared" si="11"/>
        <v>4.2103896103895693</v>
      </c>
      <c r="O34" s="98">
        <f>+'Ark1'!X882</f>
        <v>9.8285130829381249</v>
      </c>
      <c r="P34" s="9">
        <f t="shared" si="5"/>
        <v>2</v>
      </c>
      <c r="Q34" s="1">
        <f>+'Ark1'!V882</f>
        <v>104.3632423914114</v>
      </c>
      <c r="R34" s="37"/>
      <c r="S34" s="4"/>
      <c r="T34" s="49"/>
      <c r="U34" s="49"/>
      <c r="V34" s="5"/>
      <c r="W34" s="5"/>
      <c r="X34"/>
      <c r="Y34" s="11"/>
      <c r="Z34" s="11"/>
      <c r="AA34" s="9"/>
      <c r="AB34" s="9"/>
      <c r="AC34" s="9"/>
    </row>
    <row r="35" spans="1:29">
      <c r="A35" s="37"/>
      <c r="B35">
        <f>+'Ark1'!C883</f>
        <v>2023</v>
      </c>
      <c r="C35">
        <f>+'Ark1'!M883</f>
        <v>50</v>
      </c>
      <c r="D35">
        <f>+'Ark1'!Q883</f>
        <v>9</v>
      </c>
      <c r="E35" s="9">
        <f t="shared" si="7"/>
        <v>1</v>
      </c>
      <c r="F35" s="9">
        <f>+'Ark1'!R883</f>
        <v>20</v>
      </c>
      <c r="G35" s="9">
        <f t="shared" si="8"/>
        <v>-2</v>
      </c>
      <c r="H35" s="9">
        <f>+'Ark1'!S883</f>
        <v>20</v>
      </c>
      <c r="I35" s="98">
        <f>+'Ark1'!AA883</f>
        <v>7.0604017368588262E-2</v>
      </c>
      <c r="J35" s="98">
        <f t="shared" si="9"/>
        <v>-5.7795671047122243E-3</v>
      </c>
      <c r="K35" s="1">
        <f>+'Ark1'!AB883</f>
        <v>7.3150433286351901E-2</v>
      </c>
      <c r="L35" s="98">
        <f t="shared" si="10"/>
        <v>-1.5890271940100231E-2</v>
      </c>
      <c r="M35" s="98">
        <f>+'Ark1'!W883</f>
        <v>88.014999999999986</v>
      </c>
      <c r="N35" s="98">
        <f t="shared" si="11"/>
        <v>-11.945454545454538</v>
      </c>
      <c r="O35" s="98">
        <f>+'Ark1'!X883</f>
        <v>19.489440089443395</v>
      </c>
      <c r="P35" s="9">
        <f t="shared" si="5"/>
        <v>2.2222222222222223</v>
      </c>
      <c r="Q35" s="1">
        <f>+'Ark1'!V883</f>
        <v>95.357529794149514</v>
      </c>
      <c r="R35" s="37"/>
      <c r="S35"/>
      <c r="T35"/>
      <c r="U35"/>
      <c r="V35"/>
      <c r="W35"/>
      <c r="X35"/>
      <c r="Y35" s="11"/>
      <c r="Z35" s="11"/>
      <c r="AA35" s="9"/>
      <c r="AB35" s="9"/>
      <c r="AC35" s="9"/>
    </row>
    <row r="36" spans="1:29" ht="17.25" customHeight="1">
      <c r="A36" s="37"/>
      <c r="B36">
        <f>+'Ark1'!C884</f>
        <v>2023</v>
      </c>
      <c r="C36">
        <f>+'Ark1'!M884</f>
        <v>51</v>
      </c>
      <c r="D36">
        <f>+'Ark1'!Q884</f>
        <v>7</v>
      </c>
      <c r="E36" s="9">
        <f t="shared" si="7"/>
        <v>-1</v>
      </c>
      <c r="F36" s="9">
        <f>+'Ark1'!R884</f>
        <v>19</v>
      </c>
      <c r="G36" s="9">
        <f t="shared" si="8"/>
        <v>-9</v>
      </c>
      <c r="H36" s="9">
        <f>+'Ark1'!S884</f>
        <v>19</v>
      </c>
      <c r="I36" s="98">
        <f>+'Ark1'!AA884</f>
        <v>6.7073816500158825E-2</v>
      </c>
      <c r="J36" s="98">
        <f t="shared" si="9"/>
        <v>-3.0141654647678123E-2</v>
      </c>
      <c r="K36" s="1">
        <f>+'Ark1'!AB884</f>
        <v>7.170014065345201E-2</v>
      </c>
      <c r="L36" s="98">
        <f t="shared" si="10"/>
        <v>-3.7805759653195631E-2</v>
      </c>
      <c r="M36" s="98">
        <f>+'Ark1'!W884</f>
        <v>90.810526315789446</v>
      </c>
      <c r="N36" s="98">
        <f t="shared" si="11"/>
        <v>-5.7816165413535003</v>
      </c>
      <c r="O36" s="98">
        <f>+'Ark1'!X884</f>
        <v>12.929277048085609</v>
      </c>
      <c r="P36" s="9">
        <f t="shared" si="5"/>
        <v>2.7142857142857144</v>
      </c>
      <c r="Q36" s="1">
        <f>+'Ark1'!V884</f>
        <v>98.386269031191233</v>
      </c>
      <c r="R36" s="37"/>
      <c r="S36" s="2"/>
      <c r="T36" s="49"/>
      <c r="U36" s="49"/>
      <c r="V36"/>
      <c r="W36" s="5"/>
      <c r="X36"/>
      <c r="Y36" s="11"/>
      <c r="Z36" s="11"/>
      <c r="AA36" s="9"/>
      <c r="AB36" s="9"/>
      <c r="AC36" s="9"/>
    </row>
    <row r="37" spans="1:29" ht="15.6">
      <c r="A37" s="37"/>
      <c r="B37">
        <f>+'Ark1'!C885</f>
        <v>2023</v>
      </c>
      <c r="C37">
        <f>+'Ark1'!M885</f>
        <v>52</v>
      </c>
      <c r="D37">
        <f>+'Ark1'!Q885</f>
        <v>16</v>
      </c>
      <c r="E37" s="9">
        <f t="shared" si="7"/>
        <v>-4</v>
      </c>
      <c r="F37" s="9">
        <f>+'Ark1'!R885</f>
        <v>50</v>
      </c>
      <c r="G37" s="9">
        <f t="shared" si="8"/>
        <v>-6</v>
      </c>
      <c r="H37" s="9">
        <f>+'Ark1'!S885</f>
        <v>50</v>
      </c>
      <c r="I37" s="98">
        <f>+'Ark1'!AA885</f>
        <v>0.17651004342147067</v>
      </c>
      <c r="J37" s="98">
        <f t="shared" si="9"/>
        <v>-1.79208988742032E-2</v>
      </c>
      <c r="K37" s="1">
        <f>+'Ark1'!AB885</f>
        <v>0.19795039990884369</v>
      </c>
      <c r="L37" s="98">
        <f t="shared" si="10"/>
        <v>-2.3045769506272379E-2</v>
      </c>
      <c r="M37" s="98">
        <f>+'Ark1'!W885</f>
        <v>95.27000000000001</v>
      </c>
      <c r="N37" s="98">
        <f t="shared" si="11"/>
        <v>-2.1973214285714278</v>
      </c>
      <c r="O37" s="98">
        <f>+'Ark1'!X885</f>
        <v>9.1447088526643192</v>
      </c>
      <c r="P37" s="9">
        <f t="shared" si="5"/>
        <v>3.125</v>
      </c>
      <c r="Q37" s="1">
        <f>+'Ark1'!V885</f>
        <v>103.21776814734562</v>
      </c>
      <c r="R37" s="37"/>
      <c r="S37" s="2"/>
      <c r="T37" s="49"/>
      <c r="U37" s="49"/>
      <c r="V37"/>
      <c r="W37"/>
      <c r="X37"/>
      <c r="Y37" s="11"/>
      <c r="Z37" s="11"/>
      <c r="AA37" s="9"/>
      <c r="AB37" s="9"/>
      <c r="AC37" s="9"/>
    </row>
    <row r="38" spans="1:29">
      <c r="A38" s="37"/>
      <c r="B38">
        <f>+'Ark1'!C886</f>
        <v>2023</v>
      </c>
      <c r="C38">
        <f>+'Ark1'!M886</f>
        <v>53</v>
      </c>
      <c r="D38">
        <f>+'Ark1'!Q886</f>
        <v>28</v>
      </c>
      <c r="E38" s="9">
        <f t="shared" si="7"/>
        <v>-3</v>
      </c>
      <c r="F38" s="9">
        <f>+'Ark1'!R886</f>
        <v>116</v>
      </c>
      <c r="G38" s="9">
        <f t="shared" si="8"/>
        <v>3</v>
      </c>
      <c r="H38" s="9">
        <f>+'Ark1'!S886</f>
        <v>116</v>
      </c>
      <c r="I38" s="98">
        <f>+'Ark1'!AA886</f>
        <v>0.40950330073781194</v>
      </c>
      <c r="J38" s="98">
        <f t="shared" si="9"/>
        <v>1.7169435034041447E-2</v>
      </c>
      <c r="K38" s="1">
        <f>+'Ark1'!AB886</f>
        <v>0.44984420574225314</v>
      </c>
      <c r="L38" s="98">
        <f t="shared" si="10"/>
        <v>2.2514169997175371E-2</v>
      </c>
      <c r="M38" s="98">
        <f>+'Ark1'!W886</f>
        <v>93.31982758620687</v>
      </c>
      <c r="N38" s="98">
        <f t="shared" si="11"/>
        <v>-8.0260909368348621E-2</v>
      </c>
      <c r="O38" s="98">
        <f>+'Ark1'!X886</f>
        <v>12.550691833023411</v>
      </c>
      <c r="P38" s="9">
        <f t="shared" si="5"/>
        <v>4.1428571428571432</v>
      </c>
      <c r="Q38" s="1">
        <f>+'Ark1'!V886</f>
        <v>101.10490529383196</v>
      </c>
      <c r="R38" s="37"/>
      <c r="S38" s="12"/>
      <c r="T38" s="11"/>
      <c r="U38" s="11"/>
      <c r="V38"/>
      <c r="W38"/>
      <c r="X38"/>
      <c r="Y38" s="11"/>
      <c r="Z38" s="11"/>
      <c r="AA38" s="9"/>
      <c r="AB38" s="9"/>
      <c r="AC38" s="9"/>
    </row>
    <row r="39" spans="1:29" ht="21">
      <c r="A39" s="37"/>
      <c r="B39">
        <f>+'Ark1'!C887</f>
        <v>2023</v>
      </c>
      <c r="C39">
        <f>+'Ark1'!M887</f>
        <v>54</v>
      </c>
      <c r="D39">
        <f>+'Ark1'!Q887</f>
        <v>48</v>
      </c>
      <c r="E39" s="9">
        <f t="shared" si="7"/>
        <v>4</v>
      </c>
      <c r="F39" s="9">
        <f>+'Ark1'!R887</f>
        <v>215</v>
      </c>
      <c r="G39" s="9">
        <f t="shared" si="8"/>
        <v>40</v>
      </c>
      <c r="H39" s="9">
        <f>+'Ark1'!S887</f>
        <v>215</v>
      </c>
      <c r="I39" s="98">
        <f>+'Ark1'!AA887</f>
        <v>0.75899318671232396</v>
      </c>
      <c r="J39" s="98">
        <f t="shared" si="9"/>
        <v>0.15139649203834304</v>
      </c>
      <c r="K39" s="1">
        <f>+'Ark1'!AB887</f>
        <v>0.82862407247241121</v>
      </c>
      <c r="L39" s="98">
        <f t="shared" si="10"/>
        <v>0.16366131769009507</v>
      </c>
      <c r="M39" s="98">
        <f>+'Ark1'!W887</f>
        <v>92.744651162790703</v>
      </c>
      <c r="N39" s="98">
        <f t="shared" si="11"/>
        <v>-1.1026059800664143</v>
      </c>
      <c r="O39" s="98">
        <f>+'Ark1'!X887</f>
        <v>10.858693087843765</v>
      </c>
      <c r="P39" s="9">
        <f t="shared" si="5"/>
        <v>4.479166666666667</v>
      </c>
      <c r="Q39" s="1">
        <f>+'Ark1'!V887</f>
        <v>100.48174557182087</v>
      </c>
      <c r="R39" s="37"/>
      <c r="S39" s="2"/>
      <c r="T39" s="5"/>
      <c r="U39" s="5"/>
      <c r="V39"/>
      <c r="W39"/>
      <c r="X39"/>
      <c r="Y39" s="48"/>
      <c r="Z39" s="48"/>
      <c r="AA39" s="9"/>
      <c r="AB39" s="9"/>
      <c r="AC39" s="9"/>
    </row>
    <row r="40" spans="1:29">
      <c r="A40" s="37"/>
      <c r="B40">
        <f>+'Ark1'!C888</f>
        <v>2023</v>
      </c>
      <c r="C40">
        <f>+'Ark1'!M888</f>
        <v>55</v>
      </c>
      <c r="D40">
        <f>+'Ark1'!Q888</f>
        <v>57</v>
      </c>
      <c r="E40" s="9">
        <f t="shared" si="7"/>
        <v>-9</v>
      </c>
      <c r="F40" s="9">
        <f>+'Ark1'!R888</f>
        <v>307</v>
      </c>
      <c r="G40" s="9">
        <f t="shared" si="8"/>
        <v>-64</v>
      </c>
      <c r="H40" s="9">
        <f>+'Ark1'!S888</f>
        <v>307</v>
      </c>
      <c r="I40" s="98">
        <f>+'Ark1'!AA888</f>
        <v>1.0837716666078301</v>
      </c>
      <c r="J40" s="98">
        <f t="shared" si="9"/>
        <v>-0.20433332610100963</v>
      </c>
      <c r="K40" s="1">
        <f>+'Ark1'!AB888</f>
        <v>1.179898245972872</v>
      </c>
      <c r="L40" s="98">
        <f t="shared" si="10"/>
        <v>-0.2158762404771597</v>
      </c>
      <c r="M40" s="98">
        <f>+'Ark1'!W888</f>
        <v>92.485993485341979</v>
      </c>
      <c r="N40" s="98">
        <f t="shared" si="11"/>
        <v>-0.43282053083051153</v>
      </c>
      <c r="O40" s="98">
        <f>+'Ark1'!X888</f>
        <v>11.315537985829735</v>
      </c>
      <c r="P40" s="9">
        <f t="shared" si="5"/>
        <v>5.3859649122807021</v>
      </c>
      <c r="Q40" s="1">
        <f>+'Ark1'!V888</f>
        <v>100.20150973493176</v>
      </c>
      <c r="R40" s="37"/>
      <c r="S40" s="4"/>
      <c r="T40" s="4"/>
      <c r="U40" s="4"/>
      <c r="V40" s="4"/>
      <c r="W40" s="4"/>
      <c r="X40"/>
      <c r="Y40"/>
      <c r="Z40"/>
      <c r="AA40"/>
      <c r="AB40"/>
    </row>
    <row r="41" spans="1:29" ht="15.6">
      <c r="A41" s="37"/>
      <c r="B41">
        <f>+'Ark1'!C889</f>
        <v>2023</v>
      </c>
      <c r="C41">
        <f>+'Ark1'!M889</f>
        <v>56</v>
      </c>
      <c r="D41">
        <f>+'Ark1'!Q889</f>
        <v>77</v>
      </c>
      <c r="E41" s="9">
        <f t="shared" si="7"/>
        <v>-3</v>
      </c>
      <c r="F41" s="9">
        <f>+'Ark1'!R889</f>
        <v>566</v>
      </c>
      <c r="G41" s="9">
        <f t="shared" si="8"/>
        <v>-23</v>
      </c>
      <c r="H41" s="9">
        <f>+'Ark1'!S889</f>
        <v>566</v>
      </c>
      <c r="I41" s="98">
        <f>+'Ark1'!AA889</f>
        <v>1.9980936915310477</v>
      </c>
      <c r="J41" s="98">
        <f t="shared" si="9"/>
        <v>-4.6903183685950589E-2</v>
      </c>
      <c r="K41" s="1">
        <f>+'Ark1'!AB889</f>
        <v>2.1308372564303126</v>
      </c>
      <c r="L41" s="98">
        <f t="shared" si="10"/>
        <v>-7.5682867670759713E-2</v>
      </c>
      <c r="M41" s="98">
        <f>+'Ark1'!W889</f>
        <v>90.594876325088379</v>
      </c>
      <c r="N41" s="98">
        <f t="shared" si="11"/>
        <v>-1.9292323336552073</v>
      </c>
      <c r="O41" s="98">
        <f>+'Ark1'!X889</f>
        <v>10.003523684954294</v>
      </c>
      <c r="P41" s="9">
        <f t="shared" si="5"/>
        <v>7.3506493506493502</v>
      </c>
      <c r="Q41" s="1">
        <f>+'Ark1'!V889</f>
        <v>98.152628737907236</v>
      </c>
      <c r="R41" s="37"/>
      <c r="S41" s="4"/>
      <c r="T41" s="14"/>
      <c r="U41" s="14"/>
      <c r="W41" s="16"/>
      <c r="X41"/>
      <c r="Z41" s="5"/>
      <c r="AA41"/>
      <c r="AB41"/>
    </row>
    <row r="42" spans="1:29" ht="15.6">
      <c r="A42" s="37"/>
      <c r="B42">
        <f>+'Ark1'!C890</f>
        <v>2023</v>
      </c>
      <c r="C42">
        <f>+'Ark1'!M890</f>
        <v>57</v>
      </c>
      <c r="D42">
        <f>+'Ark1'!Q890</f>
        <v>98</v>
      </c>
      <c r="E42" s="9">
        <f t="shared" si="7"/>
        <v>-1</v>
      </c>
      <c r="F42" s="9">
        <f>+'Ark1'!R890</f>
        <v>1059</v>
      </c>
      <c r="G42" s="9">
        <f t="shared" si="8"/>
        <v>8</v>
      </c>
      <c r="H42" s="9">
        <f>+'Ark1'!S890</f>
        <v>1059</v>
      </c>
      <c r="I42" s="98">
        <f>+'Ark1'!AA890</f>
        <v>3.7384827196667487</v>
      </c>
      <c r="J42" s="98">
        <f t="shared" si="9"/>
        <v>8.94305705104399E-2</v>
      </c>
      <c r="K42" s="1">
        <f>+'Ark1'!AB890</f>
        <v>3.9569551484328809</v>
      </c>
      <c r="L42" s="98">
        <f t="shared" si="10"/>
        <v>9.3418648300941598E-2</v>
      </c>
      <c r="M42" s="98">
        <f>+'Ark1'!W890</f>
        <v>89.915580736543916</v>
      </c>
      <c r="N42" s="98">
        <f t="shared" si="11"/>
        <v>-0.87579890189563514</v>
      </c>
      <c r="O42" s="98">
        <f>+'Ark1'!X890</f>
        <v>10.603447553359501</v>
      </c>
      <c r="P42" s="9">
        <f t="shared" si="5"/>
        <v>10.806122448979592</v>
      </c>
      <c r="Q42" s="1">
        <f>+'Ark1'!V890</f>
        <v>97.416663853243548</v>
      </c>
      <c r="R42" s="37"/>
      <c r="S42" s="4"/>
      <c r="T42" s="14"/>
      <c r="U42" s="14"/>
      <c r="W42" s="16"/>
      <c r="X42"/>
      <c r="Y42"/>
      <c r="Z42"/>
      <c r="AA42"/>
      <c r="AB42"/>
    </row>
    <row r="43" spans="1:29" ht="15.6">
      <c r="A43" s="37"/>
      <c r="B43">
        <f>+'Ark1'!C891</f>
        <v>2023</v>
      </c>
      <c r="C43">
        <f>+'Ark1'!M891</f>
        <v>58</v>
      </c>
      <c r="D43">
        <f>+'Ark1'!Q891</f>
        <v>105</v>
      </c>
      <c r="E43" s="9">
        <f t="shared" si="7"/>
        <v>-6</v>
      </c>
      <c r="F43" s="9">
        <f>+'Ark1'!R891</f>
        <v>1799</v>
      </c>
      <c r="G43" s="9">
        <f t="shared" si="8"/>
        <v>-4</v>
      </c>
      <c r="H43" s="9">
        <f>+'Ark1'!S891</f>
        <v>1798</v>
      </c>
      <c r="I43" s="98">
        <f>+'Ark1'!AA891</f>
        <v>6.3508313623045147</v>
      </c>
      <c r="J43" s="98">
        <f t="shared" si="9"/>
        <v>9.0849416606298306E-2</v>
      </c>
      <c r="K43" s="1">
        <f>+'Ark1'!AB891</f>
        <v>6.6618049311528598</v>
      </c>
      <c r="L43" s="98">
        <f t="shared" si="10"/>
        <v>7.6071953317245367E-2</v>
      </c>
      <c r="M43" s="98">
        <f>+'Ark1'!W891</f>
        <v>89.160400444938787</v>
      </c>
      <c r="N43" s="98">
        <f t="shared" si="11"/>
        <v>-1.0529273420828247</v>
      </c>
      <c r="O43" s="98">
        <f>+'Ark1'!X891</f>
        <v>10.440469000150189</v>
      </c>
      <c r="P43" s="9">
        <f t="shared" si="5"/>
        <v>17.133333333333333</v>
      </c>
      <c r="Q43" s="1">
        <f>+'Ark1'!V891</f>
        <v>96.618248035315446</v>
      </c>
      <c r="R43" s="37"/>
      <c r="S43" s="4"/>
      <c r="T43" s="14"/>
      <c r="U43" s="14"/>
      <c r="W43" s="16"/>
      <c r="X43"/>
      <c r="Y43"/>
      <c r="Z43"/>
      <c r="AA43"/>
      <c r="AB43"/>
    </row>
    <row r="44" spans="1:29" ht="15.6">
      <c r="A44" s="37"/>
      <c r="B44">
        <f>+'Ark1'!C892</f>
        <v>2023</v>
      </c>
      <c r="C44">
        <f>+'Ark1'!M892</f>
        <v>59</v>
      </c>
      <c r="D44">
        <f>+'Ark1'!Q892</f>
        <v>131</v>
      </c>
      <c r="E44" s="9">
        <f t="shared" si="7"/>
        <v>1</v>
      </c>
      <c r="F44" s="9">
        <f>+'Ark1'!R892</f>
        <v>2828</v>
      </c>
      <c r="G44" s="9">
        <f t="shared" si="8"/>
        <v>5</v>
      </c>
      <c r="H44" s="9">
        <f>+'Ark1'!S892</f>
        <v>2828</v>
      </c>
      <c r="I44" s="98">
        <f>+'Ark1'!AA892</f>
        <v>9.9834080559183818</v>
      </c>
      <c r="J44" s="98">
        <f t="shared" si="9"/>
        <v>0.18200537554896457</v>
      </c>
      <c r="K44" s="1">
        <f>+'Ark1'!AB892</f>
        <v>10.273021120374745</v>
      </c>
      <c r="L44" s="98">
        <f t="shared" si="10"/>
        <v>0.1497488993786753</v>
      </c>
      <c r="M44" s="98">
        <f>+'Ark1'!W892</f>
        <v>87.415523338048018</v>
      </c>
      <c r="N44" s="98">
        <f t="shared" si="11"/>
        <v>-1.1515613236594646</v>
      </c>
      <c r="O44" s="98">
        <f>+'Ark1'!X892</f>
        <v>10.032686123396664</v>
      </c>
      <c r="P44" s="9">
        <f t="shared" si="5"/>
        <v>21.587786259541986</v>
      </c>
      <c r="Q44" s="1">
        <f>+'Ark1'!V892</f>
        <v>94.708042619770396</v>
      </c>
      <c r="R44" s="37"/>
      <c r="S44" s="4"/>
      <c r="T44" s="14"/>
      <c r="U44" s="14"/>
      <c r="W44" s="16"/>
      <c r="X44"/>
      <c r="Y44"/>
      <c r="Z44"/>
      <c r="AA44"/>
      <c r="AB44"/>
    </row>
    <row r="45" spans="1:29" ht="15.6">
      <c r="A45" s="37"/>
      <c r="B45">
        <f>+'Ark1'!C893</f>
        <v>2023</v>
      </c>
      <c r="C45">
        <f>+'Ark1'!M893</f>
        <v>60</v>
      </c>
      <c r="D45">
        <f>+'Ark1'!Q893</f>
        <v>136</v>
      </c>
      <c r="E45" s="9">
        <f t="shared" si="7"/>
        <v>0</v>
      </c>
      <c r="F45" s="9">
        <f>+'Ark1'!R893</f>
        <v>4116</v>
      </c>
      <c r="G45" s="9">
        <f t="shared" si="8"/>
        <v>-25</v>
      </c>
      <c r="H45" s="9">
        <f>+'Ark1'!S893</f>
        <v>4113</v>
      </c>
      <c r="I45" s="98">
        <f>+'Ark1'!AA893</f>
        <v>14.530306774455468</v>
      </c>
      <c r="J45" s="98">
        <f t="shared" si="9"/>
        <v>0.15283298791286803</v>
      </c>
      <c r="K45" s="1">
        <f>+'Ark1'!AB893</f>
        <v>14.725037191279323</v>
      </c>
      <c r="L45" s="98">
        <f t="shared" si="10"/>
        <v>3.1936507973403749E-2</v>
      </c>
      <c r="M45" s="98">
        <f>+'Ark1'!W893</f>
        <v>86.152419158764772</v>
      </c>
      <c r="N45" s="98">
        <f t="shared" si="11"/>
        <v>-1.481157272048975</v>
      </c>
      <c r="O45" s="98">
        <f>+'Ark1'!X893</f>
        <v>9.7310082156050903</v>
      </c>
      <c r="P45" s="9">
        <f t="shared" si="5"/>
        <v>30.264705882352942</v>
      </c>
      <c r="Q45" s="1">
        <f>+'Ark1'!V893</f>
        <v>93.364616433004869</v>
      </c>
      <c r="R45" s="37"/>
      <c r="S45" s="4"/>
      <c r="T45" s="14"/>
      <c r="U45" s="14"/>
      <c r="V45" s="11"/>
      <c r="W45" s="16"/>
      <c r="X45"/>
      <c r="Y45"/>
      <c r="Z45"/>
      <c r="AA45"/>
      <c r="AB45"/>
    </row>
    <row r="46" spans="1:29" ht="15.6">
      <c r="A46" s="37"/>
      <c r="B46">
        <f>+'Ark1'!C894</f>
        <v>2023</v>
      </c>
      <c r="C46">
        <f>+'Ark1'!M894</f>
        <v>61</v>
      </c>
      <c r="D46">
        <f>+'Ark1'!Q894</f>
        <v>135</v>
      </c>
      <c r="E46" s="9">
        <f t="shared" si="7"/>
        <v>-6</v>
      </c>
      <c r="F46" s="9">
        <f>+'Ark1'!R894</f>
        <v>4968</v>
      </c>
      <c r="G46" s="9">
        <f t="shared" si="8"/>
        <v>-223</v>
      </c>
      <c r="H46" s="9">
        <f>+'Ark1'!S894</f>
        <v>4968</v>
      </c>
      <c r="I46" s="98">
        <f>+'Ark1'!AA894</f>
        <v>17.538037914357329</v>
      </c>
      <c r="J46" s="98">
        <f t="shared" si="9"/>
        <v>-0.48501604022915856</v>
      </c>
      <c r="K46" s="1">
        <f>+'Ark1'!AB894</f>
        <v>17.463609394389003</v>
      </c>
      <c r="L46" s="98">
        <f t="shared" si="10"/>
        <v>-0.64020665127867815</v>
      </c>
      <c r="M46" s="98">
        <f>+'Ark1'!W894</f>
        <v>84.590619967794055</v>
      </c>
      <c r="N46" s="98">
        <f t="shared" si="11"/>
        <v>-1.5447277494087643</v>
      </c>
      <c r="O46" s="98">
        <f>+'Ark1'!X894</f>
        <v>9.6826477811400888</v>
      </c>
      <c r="P46" s="9">
        <f t="shared" si="5"/>
        <v>36.799999999999997</v>
      </c>
      <c r="Q46" s="1">
        <f>+'Ark1'!V894</f>
        <v>91.647475588075494</v>
      </c>
      <c r="R46" s="37"/>
      <c r="S46" s="4"/>
      <c r="T46" s="14"/>
      <c r="U46" s="14"/>
      <c r="V46" s="11"/>
      <c r="W46" s="16"/>
      <c r="X46"/>
      <c r="Y46"/>
      <c r="Z46"/>
      <c r="AA46"/>
      <c r="AB46"/>
    </row>
    <row r="47" spans="1:29" ht="15.6">
      <c r="A47" s="37"/>
      <c r="B47">
        <f>+'Ark1'!C895</f>
        <v>2023</v>
      </c>
      <c r="C47">
        <f>+'Ark1'!M895</f>
        <v>62</v>
      </c>
      <c r="D47">
        <f>+'Ark1'!Q895</f>
        <v>131</v>
      </c>
      <c r="E47" s="9">
        <f t="shared" si="7"/>
        <v>-10</v>
      </c>
      <c r="F47" s="9">
        <f>+'Ark1'!R895</f>
        <v>5015</v>
      </c>
      <c r="G47" s="9">
        <f t="shared" si="8"/>
        <v>-44</v>
      </c>
      <c r="H47" s="9">
        <f>+'Ark1'!S895</f>
        <v>5014</v>
      </c>
      <c r="I47" s="98">
        <f>+'Ark1'!AA895</f>
        <v>17.703957355173515</v>
      </c>
      <c r="J47" s="98">
        <f t="shared" si="9"/>
        <v>0.13920490742683356</v>
      </c>
      <c r="K47" s="1">
        <f>+'Ark1'!AB895</f>
        <v>17.390724917344784</v>
      </c>
      <c r="L47" s="98">
        <f t="shared" si="10"/>
        <v>0.11129486855377024</v>
      </c>
      <c r="M47" s="98">
        <f>+'Ark1'!W895</f>
        <v>83.46475867570814</v>
      </c>
      <c r="N47" s="98">
        <f t="shared" si="11"/>
        <v>-0.91006931954667891</v>
      </c>
      <c r="O47" s="98">
        <f>+'Ark1'!X895</f>
        <v>9.4958030623707526</v>
      </c>
      <c r="P47" s="9">
        <f t="shared" si="5"/>
        <v>38.282442748091604</v>
      </c>
      <c r="Q47" s="1">
        <f>+'Ark1'!V895</f>
        <v>90.434367735670307</v>
      </c>
      <c r="R47" s="37"/>
      <c r="S47" s="4"/>
      <c r="T47" s="14"/>
      <c r="U47" s="14"/>
      <c r="V47" s="11"/>
      <c r="W47" s="16"/>
      <c r="X47"/>
      <c r="Y47"/>
      <c r="Z47"/>
      <c r="AA47"/>
      <c r="AB47"/>
    </row>
    <row r="48" spans="1:29" ht="15.6">
      <c r="A48" s="37"/>
      <c r="B48">
        <f>+'Ark1'!C896</f>
        <v>2023</v>
      </c>
      <c r="C48">
        <f>+'Ark1'!M896</f>
        <v>63</v>
      </c>
      <c r="D48">
        <f>+'Ark1'!Q896</f>
        <v>123</v>
      </c>
      <c r="E48" s="9">
        <f t="shared" si="7"/>
        <v>-2</v>
      </c>
      <c r="F48" s="9">
        <f>+'Ark1'!R896</f>
        <v>3805</v>
      </c>
      <c r="G48" s="9">
        <f t="shared" si="8"/>
        <v>-335</v>
      </c>
      <c r="H48" s="9">
        <f>+'Ark1'!S896</f>
        <v>3804</v>
      </c>
      <c r="I48" s="98">
        <f>+'Ark1'!AA896</f>
        <v>13.432414304373921</v>
      </c>
      <c r="J48" s="98">
        <f t="shared" si="9"/>
        <v>-0.94158750105625622</v>
      </c>
      <c r="K48" s="1">
        <f>+'Ark1'!AB896</f>
        <v>13.048108284416424</v>
      </c>
      <c r="L48" s="98">
        <f t="shared" si="10"/>
        <v>-0.77856418228101631</v>
      </c>
      <c r="M48" s="98">
        <f>+'Ark1'!W896</f>
        <v>82.54235015772862</v>
      </c>
      <c r="N48" s="98">
        <f t="shared" si="11"/>
        <v>5.6463684298677208E-2</v>
      </c>
      <c r="O48" s="98">
        <f>+'Ark1'!X896</f>
        <v>9.5169259172374385</v>
      </c>
      <c r="P48" s="9">
        <f t="shared" si="5"/>
        <v>30.934959349593495</v>
      </c>
      <c r="Q48" s="1">
        <f>+'Ark1'!V896</f>
        <v>89.437046935825137</v>
      </c>
      <c r="R48" s="37"/>
      <c r="S48" s="4"/>
      <c r="T48" s="14"/>
      <c r="U48" s="14"/>
      <c r="V48" s="11"/>
      <c r="W48" s="16"/>
      <c r="X48"/>
      <c r="Y48"/>
      <c r="Z48"/>
      <c r="AA48"/>
      <c r="AB48"/>
    </row>
    <row r="49" spans="1:29" ht="15.6">
      <c r="A49" s="37"/>
      <c r="B49">
        <f>+'Ark1'!C897</f>
        <v>2023</v>
      </c>
      <c r="C49">
        <f>+'Ark1'!M897</f>
        <v>64</v>
      </c>
      <c r="D49">
        <f>+'Ark1'!Q897</f>
        <v>99</v>
      </c>
      <c r="E49" s="9">
        <f t="shared" si="7"/>
        <v>2</v>
      </c>
      <c r="F49" s="9">
        <f>+'Ark1'!R897</f>
        <v>2355</v>
      </c>
      <c r="G49" s="9">
        <f t="shared" si="8"/>
        <v>174</v>
      </c>
      <c r="H49" s="9">
        <f>+'Ark1'!S897</f>
        <v>2350</v>
      </c>
      <c r="I49" s="98">
        <f>+'Ark1'!AA897</f>
        <v>8.3136230451512692</v>
      </c>
      <c r="J49" s="98">
        <f t="shared" si="9"/>
        <v>0.74123223895725499</v>
      </c>
      <c r="K49" s="1">
        <f>+'Ark1'!AB897</f>
        <v>7.902507422984149</v>
      </c>
      <c r="L49" s="98">
        <f t="shared" si="10"/>
        <v>0.82795246020146074</v>
      </c>
      <c r="M49" s="98">
        <f>+'Ark1'!W897</f>
        <v>80.922042553191289</v>
      </c>
      <c r="N49" s="98">
        <f t="shared" si="11"/>
        <v>0.77178108530137024</v>
      </c>
      <c r="O49" s="98">
        <f>+'Ark1'!X897</f>
        <v>10.721083586784719</v>
      </c>
      <c r="P49" s="9">
        <f t="shared" si="5"/>
        <v>23.787878787878789</v>
      </c>
      <c r="Q49" s="1">
        <f>+'Ark1'!V897</f>
        <v>87.752426177358842</v>
      </c>
      <c r="R49" s="37"/>
      <c r="S49" s="4"/>
      <c r="T49" s="14"/>
      <c r="U49" s="14"/>
      <c r="V49" s="5"/>
      <c r="W49" s="16"/>
      <c r="X49"/>
      <c r="Y49"/>
      <c r="Z49"/>
      <c r="AA49"/>
      <c r="AB49"/>
    </row>
    <row r="50" spans="1:29" ht="15.6">
      <c r="A50" s="37"/>
      <c r="B50">
        <f>+'Ark1'!C898</f>
        <v>2023</v>
      </c>
      <c r="C50">
        <f>+'Ark1'!M898</f>
        <v>65</v>
      </c>
      <c r="D50">
        <f>+'Ark1'!Q898</f>
        <v>67</v>
      </c>
      <c r="E50" s="9">
        <f t="shared" si="7"/>
        <v>-12</v>
      </c>
      <c r="F50" s="9">
        <f>+'Ark1'!R898</f>
        <v>835</v>
      </c>
      <c r="G50" s="9">
        <f t="shared" si="8"/>
        <v>8</v>
      </c>
      <c r="H50" s="9">
        <f>+'Ark1'!S898</f>
        <v>835</v>
      </c>
      <c r="I50" s="98">
        <f>+'Ark1'!AA898</f>
        <v>2.9477177251385593</v>
      </c>
      <c r="J50" s="98">
        <f t="shared" si="9"/>
        <v>7.6389345164946665E-2</v>
      </c>
      <c r="K50" s="1">
        <f>+'Ark1'!AB898</f>
        <v>2.7990440036653754</v>
      </c>
      <c r="L50" s="98">
        <f t="shared" si="10"/>
        <v>0.18823130884391626</v>
      </c>
      <c r="M50" s="98">
        <f>+'Ark1'!W898</f>
        <v>80.666467065868261</v>
      </c>
      <c r="N50" s="98">
        <f t="shared" si="11"/>
        <v>2.6955722653846834</v>
      </c>
      <c r="O50" s="98">
        <f>+'Ark1'!X898</f>
        <v>11.020528535194028</v>
      </c>
      <c r="P50" s="9">
        <f t="shared" si="5"/>
        <v>12.462686567164178</v>
      </c>
      <c r="Q50" s="1">
        <f>+'Ark1'!V898</f>
        <v>87.395955650994878</v>
      </c>
      <c r="R50" s="37"/>
      <c r="S50" s="4"/>
      <c r="T50" s="14"/>
      <c r="U50" s="14"/>
      <c r="V50" s="5"/>
      <c r="W50" s="16"/>
      <c r="X50"/>
      <c r="Y50"/>
      <c r="Z50"/>
      <c r="AA50"/>
      <c r="AB50"/>
    </row>
    <row r="51" spans="1:29" ht="15.6">
      <c r="A51" s="37"/>
      <c r="B51">
        <f>+'Ark1'!C899</f>
        <v>2023</v>
      </c>
      <c r="C51">
        <f>+'Ark1'!M899</f>
        <v>66</v>
      </c>
      <c r="D51">
        <f>+'Ark1'!Q899</f>
        <v>39</v>
      </c>
      <c r="E51" s="9">
        <f t="shared" si="7"/>
        <v>-12</v>
      </c>
      <c r="F51" s="9">
        <f>+'Ark1'!R899</f>
        <v>195</v>
      </c>
      <c r="G51" s="9">
        <f t="shared" si="8"/>
        <v>13</v>
      </c>
      <c r="H51" s="9">
        <f>+'Ark1'!S899</f>
        <v>195</v>
      </c>
      <c r="I51" s="98">
        <f>+'Ark1'!AA899</f>
        <v>0.68838916934373551</v>
      </c>
      <c r="J51" s="98">
        <f t="shared" si="9"/>
        <v>5.6488606882795334E-2</v>
      </c>
      <c r="K51" s="1">
        <f>+'Ark1'!AB899</f>
        <v>0.64529295474850179</v>
      </c>
      <c r="L51" s="98">
        <f t="shared" si="10"/>
        <v>7.3234371241806318E-2</v>
      </c>
      <c r="M51" s="98">
        <f>+'Ark1'!W899</f>
        <v>79.632820512820501</v>
      </c>
      <c r="N51" s="98">
        <f t="shared" si="11"/>
        <v>2.0024908424908006</v>
      </c>
      <c r="O51" s="98">
        <f>+'Ark1'!X899</f>
        <v>11.877280606637322</v>
      </c>
      <c r="P51" s="9">
        <f t="shared" si="5"/>
        <v>5</v>
      </c>
      <c r="Q51" s="1">
        <f>+'Ark1'!V899</f>
        <v>86.276078562102427</v>
      </c>
      <c r="R51" s="37"/>
      <c r="S51" s="4"/>
      <c r="T51" s="14"/>
      <c r="U51" s="14"/>
      <c r="V51" s="5"/>
      <c r="W51" s="16"/>
      <c r="X51"/>
      <c r="Y51"/>
      <c r="Z51"/>
      <c r="AA51"/>
      <c r="AB51"/>
    </row>
    <row r="52" spans="1:29" ht="15.6">
      <c r="A52" s="37"/>
      <c r="B52">
        <f>+'Ark1'!C900</f>
        <v>2023</v>
      </c>
      <c r="C52">
        <f>+'Ark1'!M900</f>
        <v>67</v>
      </c>
      <c r="D52">
        <f>+'Ark1'!Q900</f>
        <v>13</v>
      </c>
      <c r="E52" s="9">
        <f t="shared" si="7"/>
        <v>2</v>
      </c>
      <c r="F52" s="9">
        <f>+'Ark1'!R900</f>
        <v>28</v>
      </c>
      <c r="G52" s="9">
        <f t="shared" si="8"/>
        <v>12</v>
      </c>
      <c r="H52" s="9">
        <f>+'Ark1'!S900</f>
        <v>28</v>
      </c>
      <c r="I52" s="98">
        <f>+'Ark1'!AA900</f>
        <v>9.8845624316023603E-2</v>
      </c>
      <c r="J52" s="98">
        <f t="shared" si="9"/>
        <v>4.3293926517259634E-2</v>
      </c>
      <c r="K52" s="1">
        <f>+'Ark1'!AB900</f>
        <v>9.5661135843425615E-2</v>
      </c>
      <c r="L52" s="98">
        <f t="shared" si="10"/>
        <v>4.225201757201235E-2</v>
      </c>
      <c r="M52" s="98">
        <f>+'Ark1'!W900</f>
        <v>82.214285714285751</v>
      </c>
      <c r="N52" s="98">
        <f t="shared" si="11"/>
        <v>-0.22946428571424349</v>
      </c>
      <c r="O52" s="98">
        <f>+'Ark1'!X900</f>
        <v>10.339235751174492</v>
      </c>
      <c r="P52" s="9">
        <f t="shared" si="5"/>
        <v>2.1538461538461537</v>
      </c>
      <c r="Q52" s="1">
        <f>+'Ark1'!V900</f>
        <v>89.072898932053889</v>
      </c>
      <c r="R52" s="37"/>
      <c r="S52" s="4"/>
      <c r="T52" s="14"/>
      <c r="U52" s="14"/>
      <c r="V52" s="5"/>
      <c r="W52" s="16"/>
      <c r="X52"/>
      <c r="Y52"/>
      <c r="Z52"/>
      <c r="AA52"/>
      <c r="AB52"/>
    </row>
    <row r="53" spans="1:29" ht="15.6">
      <c r="A53" s="37"/>
      <c r="B53" s="330">
        <f>+'Ark1'!C901</f>
        <v>2023</v>
      </c>
      <c r="C53" s="330">
        <f>+'Ark1'!M901</f>
        <v>68</v>
      </c>
      <c r="D53" s="330">
        <f>+'Ark1'!Q901</f>
        <v>1</v>
      </c>
      <c r="E53" s="9">
        <f t="shared" ref="E53" si="12">+D53-D75</f>
        <v>1</v>
      </c>
      <c r="F53" s="9">
        <f>+'Ark1'!R901</f>
        <v>1</v>
      </c>
      <c r="G53" s="9">
        <f t="shared" ref="G53" si="13">+F53-F75</f>
        <v>1</v>
      </c>
      <c r="H53" s="9">
        <f>+'Ark1'!S901</f>
        <v>1</v>
      </c>
      <c r="I53" s="98">
        <f>+'Ark1'!AA901</f>
        <v>3.5302008684294133E-3</v>
      </c>
      <c r="J53" s="98">
        <f t="shared" ref="J53" si="14">+I53-I75</f>
        <v>3.5302008684294133E-3</v>
      </c>
      <c r="K53" s="1">
        <f>+'Ark1'!AB901</f>
        <v>3.1208302788189686E-3</v>
      </c>
      <c r="L53" s="98">
        <f t="shared" ref="L53" si="15">+K53-K75</f>
        <v>3.1208302788189686E-3</v>
      </c>
      <c r="M53" s="98">
        <f>+'Ark1'!W901</f>
        <v>75.100000000000023</v>
      </c>
      <c r="N53" s="98">
        <f t="shared" ref="N53" si="16">+M53-M75</f>
        <v>75.100000000000023</v>
      </c>
      <c r="O53" s="98">
        <f>+'Ark1'!X901</f>
        <v>0</v>
      </c>
      <c r="P53" s="9">
        <f t="shared" ref="P53" si="17">+IF(F53=0,"",F53/D53)</f>
        <v>1</v>
      </c>
      <c r="Q53" s="1">
        <f>+'Ark1'!V901</f>
        <v>81.365113759479982</v>
      </c>
      <c r="R53" s="37"/>
      <c r="S53" s="4"/>
      <c r="T53" s="11"/>
      <c r="U53" s="11"/>
      <c r="W53" s="5"/>
      <c r="X53"/>
      <c r="Y53"/>
      <c r="Z53"/>
      <c r="AA53"/>
      <c r="AB53"/>
    </row>
    <row r="54" spans="1:29" s="330" customFormat="1" ht="15.6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4"/>
      <c r="T54" s="50"/>
      <c r="U54" s="50"/>
      <c r="V54" s="5"/>
      <c r="W54" s="5"/>
      <c r="Y54" s="1"/>
      <c r="Z54" s="1"/>
      <c r="AA54" s="9"/>
      <c r="AB54" s="9"/>
      <c r="AC54" s="9"/>
    </row>
    <row r="55" spans="1:29" ht="15.6">
      <c r="A55" s="37"/>
      <c r="B55" s="45">
        <f>+'Ark1'!C902</f>
        <v>2022</v>
      </c>
      <c r="C55" s="45">
        <f>+'Ark1'!M902</f>
        <v>48</v>
      </c>
      <c r="D55" s="45">
        <f>+'Ark1'!Q902</f>
        <v>6</v>
      </c>
      <c r="E55" s="65">
        <f t="shared" ref="E55:E74" si="18">+D55-D77</f>
        <v>0</v>
      </c>
      <c r="F55" s="65">
        <f>+'Ark1'!R902</f>
        <v>18</v>
      </c>
      <c r="G55" s="65">
        <f t="shared" ref="G55:G74" si="19">+F55-F77</f>
        <v>7</v>
      </c>
      <c r="H55" s="65">
        <f>+'Ark1'!S902</f>
        <v>18</v>
      </c>
      <c r="I55" s="97">
        <f>+'Ark1'!AA902</f>
        <v>6.2495660023609491E-2</v>
      </c>
      <c r="J55" s="97">
        <f t="shared" ref="J55:J74" si="20">+I55-I77</f>
        <v>2.065783863307244E-2</v>
      </c>
      <c r="K55" s="47">
        <f>+'Ark1'!AB902</f>
        <v>7.4200250279881724E-2</v>
      </c>
      <c r="L55" s="97">
        <f t="shared" ref="L55:L74" si="21">+K55-K77</f>
        <v>3.0483363367601567E-2</v>
      </c>
      <c r="M55" s="97">
        <f>+'Ark1'!W902</f>
        <v>101.81111111111112</v>
      </c>
      <c r="N55" s="97">
        <f t="shared" ref="N55:N74" si="22">+M55-M77</f>
        <v>13.147474747474732</v>
      </c>
      <c r="O55" s="97">
        <f>+'Ark1'!X902</f>
        <v>10.104998152118487</v>
      </c>
      <c r="P55" s="65">
        <f t="shared" ref="P55:P98" si="23">+F55/D55</f>
        <v>3</v>
      </c>
      <c r="Q55" s="47">
        <f>+'Ark1'!V902</f>
        <v>110.30456241723849</v>
      </c>
      <c r="R55" s="37"/>
      <c r="S55" s="4"/>
      <c r="T55" s="11"/>
      <c r="U55" s="11"/>
      <c r="W55" s="5"/>
      <c r="X55"/>
      <c r="Y55"/>
      <c r="Z55"/>
      <c r="AA55"/>
      <c r="AB55"/>
    </row>
    <row r="56" spans="1:29" ht="15.6">
      <c r="A56" s="37"/>
      <c r="B56" s="45">
        <f>+'Ark1'!C903</f>
        <v>2022</v>
      </c>
      <c r="C56" s="45">
        <f>+'Ark1'!M903</f>
        <v>49</v>
      </c>
      <c r="D56" s="45">
        <f>+'Ark1'!Q903</f>
        <v>4</v>
      </c>
      <c r="E56" s="65">
        <f t="shared" si="18"/>
        <v>1</v>
      </c>
      <c r="F56" s="65">
        <f>+'Ark1'!R903</f>
        <v>7</v>
      </c>
      <c r="G56" s="65">
        <f t="shared" si="19"/>
        <v>3</v>
      </c>
      <c r="H56" s="65">
        <f>+'Ark1'!S903</f>
        <v>7</v>
      </c>
      <c r="I56" s="97">
        <f>+'Ark1'!AA903</f>
        <v>2.4303867786959237E-2</v>
      </c>
      <c r="J56" s="97">
        <f t="shared" si="20"/>
        <v>9.0901145540366809E-3</v>
      </c>
      <c r="K56" s="47">
        <f>+'Ark1'!AB903</f>
        <v>2.5273270885464445E-2</v>
      </c>
      <c r="L56" s="97">
        <f t="shared" si="21"/>
        <v>8.4534978464364426E-3</v>
      </c>
      <c r="M56" s="97">
        <f>+'Ark1'!W903</f>
        <v>89.171428571428606</v>
      </c>
      <c r="N56" s="97">
        <f t="shared" si="22"/>
        <v>-4.6385714285713959</v>
      </c>
      <c r="O56" s="97">
        <f>+'Ark1'!X903</f>
        <v>10.124752453512016</v>
      </c>
      <c r="P56" s="65">
        <f t="shared" si="23"/>
        <v>1.75</v>
      </c>
      <c r="Q56" s="47">
        <f>+'Ark1'!V903</f>
        <v>96.610431821699436</v>
      </c>
      <c r="R56" s="37"/>
      <c r="S56" s="4"/>
      <c r="T56" s="11"/>
      <c r="U56" s="11"/>
      <c r="V56" s="11"/>
      <c r="W56" s="5"/>
      <c r="X56"/>
      <c r="Y56"/>
      <c r="Z56"/>
      <c r="AA56"/>
      <c r="AB56"/>
    </row>
    <row r="57" spans="1:29" ht="15.6">
      <c r="A57" s="37"/>
      <c r="B57" s="45">
        <f>+'Ark1'!C904</f>
        <v>2022</v>
      </c>
      <c r="C57" s="45">
        <f>+'Ark1'!M904</f>
        <v>50</v>
      </c>
      <c r="D57" s="45">
        <f>+'Ark1'!Q904</f>
        <v>8</v>
      </c>
      <c r="E57" s="65">
        <f t="shared" si="18"/>
        <v>3</v>
      </c>
      <c r="F57" s="65">
        <f>+'Ark1'!R904</f>
        <v>22</v>
      </c>
      <c r="G57" s="65">
        <f t="shared" si="19"/>
        <v>11</v>
      </c>
      <c r="H57" s="65">
        <f>+'Ark1'!S904</f>
        <v>22</v>
      </c>
      <c r="I57" s="97">
        <f>+'Ark1'!AA904</f>
        <v>7.6383584473300487E-2</v>
      </c>
      <c r="J57" s="97">
        <f t="shared" si="20"/>
        <v>3.4545763082763435E-2</v>
      </c>
      <c r="K57" s="47">
        <f>+'Ark1'!AB904</f>
        <v>8.9040705226452133E-2</v>
      </c>
      <c r="L57" s="97">
        <f t="shared" si="21"/>
        <v>4.7994882900558491E-2</v>
      </c>
      <c r="M57" s="97">
        <f>+'Ark1'!W904</f>
        <v>99.960454545454525</v>
      </c>
      <c r="N57" s="97">
        <f t="shared" si="22"/>
        <v>16.714090909090913</v>
      </c>
      <c r="O57" s="97">
        <f>+'Ark1'!X904</f>
        <v>9.5637727803096784</v>
      </c>
      <c r="P57" s="65">
        <f t="shared" si="23"/>
        <v>2.75</v>
      </c>
      <c r="Q57" s="47">
        <f>+'Ark1'!V904</f>
        <v>108.29951738402444</v>
      </c>
      <c r="R57" s="37"/>
      <c r="S57" s="4"/>
      <c r="T57" s="11"/>
      <c r="U57" s="11"/>
      <c r="V57" s="11"/>
      <c r="W57" s="5"/>
      <c r="X57"/>
      <c r="Y57"/>
      <c r="Z57"/>
      <c r="AA57"/>
      <c r="AB57"/>
    </row>
    <row r="58" spans="1:29" ht="15.6">
      <c r="A58" s="37"/>
      <c r="B58" s="45">
        <f>+'Ark1'!C905</f>
        <v>2022</v>
      </c>
      <c r="C58" s="45">
        <f>+'Ark1'!M905</f>
        <v>51</v>
      </c>
      <c r="D58" s="45">
        <f>+'Ark1'!Q905</f>
        <v>8</v>
      </c>
      <c r="E58" s="65">
        <f t="shared" si="18"/>
        <v>-5</v>
      </c>
      <c r="F58" s="65">
        <f>+'Ark1'!R905</f>
        <v>28</v>
      </c>
      <c r="G58" s="65">
        <f t="shared" si="19"/>
        <v>6</v>
      </c>
      <c r="H58" s="65">
        <f>+'Ark1'!S905</f>
        <v>28</v>
      </c>
      <c r="I58" s="97">
        <f>+'Ark1'!AA905</f>
        <v>9.7215471147836949E-2</v>
      </c>
      <c r="J58" s="97">
        <f t="shared" si="20"/>
        <v>1.3539828366762846E-2</v>
      </c>
      <c r="K58" s="47">
        <f>+'Ark1'!AB905</f>
        <v>0.10950590030664764</v>
      </c>
      <c r="L58" s="97">
        <f t="shared" si="21"/>
        <v>1.9652524764128862E-2</v>
      </c>
      <c r="M58" s="97">
        <f>+'Ark1'!W905</f>
        <v>96.592142857142946</v>
      </c>
      <c r="N58" s="97">
        <f t="shared" si="22"/>
        <v>5.4748701298702258</v>
      </c>
      <c r="O58" s="97">
        <f>+'Ark1'!X905</f>
        <v>9.7012890738229132</v>
      </c>
      <c r="P58" s="65">
        <f t="shared" si="23"/>
        <v>3.5</v>
      </c>
      <c r="Q58" s="47">
        <f>+'Ark1'!V905</f>
        <v>104.65020894598362</v>
      </c>
      <c r="R58" s="37"/>
      <c r="S58" s="4"/>
      <c r="T58" s="11"/>
      <c r="U58" s="11"/>
      <c r="V58" s="11"/>
      <c r="W58" s="5"/>
      <c r="X58"/>
      <c r="Y58"/>
      <c r="Z58"/>
      <c r="AA58"/>
      <c r="AB58"/>
    </row>
    <row r="59" spans="1:29" ht="15.6">
      <c r="A59" s="37"/>
      <c r="B59" s="45">
        <f>+'Ark1'!C906</f>
        <v>2022</v>
      </c>
      <c r="C59" s="45">
        <f>+'Ark1'!M906</f>
        <v>52</v>
      </c>
      <c r="D59" s="45">
        <f>+'Ark1'!Q906</f>
        <v>20</v>
      </c>
      <c r="E59" s="65">
        <f t="shared" si="18"/>
        <v>5</v>
      </c>
      <c r="F59" s="65">
        <f>+'Ark1'!R906</f>
        <v>56</v>
      </c>
      <c r="G59" s="65">
        <f t="shared" si="19"/>
        <v>24</v>
      </c>
      <c r="H59" s="65">
        <f>+'Ark1'!S906</f>
        <v>56</v>
      </c>
      <c r="I59" s="97">
        <f>+'Ark1'!AA906</f>
        <v>0.19443094229567387</v>
      </c>
      <c r="J59" s="97">
        <f t="shared" si="20"/>
        <v>7.2720916432293434E-2</v>
      </c>
      <c r="K59" s="47">
        <f>+'Ark1'!AB906</f>
        <v>0.22099616941511607</v>
      </c>
      <c r="L59" s="97">
        <f t="shared" si="21"/>
        <v>9.579410712196329E-2</v>
      </c>
      <c r="M59" s="97">
        <f>+'Ark1'!W906</f>
        <v>97.467321428571438</v>
      </c>
      <c r="N59" s="97">
        <f t="shared" si="22"/>
        <v>10.180133928571422</v>
      </c>
      <c r="O59" s="97">
        <f>+'Ark1'!X906</f>
        <v>12.16154088731477</v>
      </c>
      <c r="P59" s="65">
        <f t="shared" si="23"/>
        <v>2.8</v>
      </c>
      <c r="Q59" s="47">
        <f>+'Ark1'!V906</f>
        <v>105.59839808079242</v>
      </c>
      <c r="R59" s="37"/>
      <c r="S59" s="4"/>
      <c r="T59" s="11"/>
      <c r="U59" s="11"/>
      <c r="V59" s="11"/>
      <c r="W59" s="5"/>
      <c r="X59"/>
      <c r="Y59"/>
      <c r="Z59"/>
      <c r="AA59"/>
      <c r="AB59"/>
    </row>
    <row r="60" spans="1:29" ht="15.6">
      <c r="A60" s="37"/>
      <c r="B60" s="45">
        <f>+'Ark1'!C907</f>
        <v>2022</v>
      </c>
      <c r="C60" s="45">
        <f>+'Ark1'!M907</f>
        <v>53</v>
      </c>
      <c r="D60" s="45">
        <f>+'Ark1'!Q907</f>
        <v>31</v>
      </c>
      <c r="E60" s="65">
        <f t="shared" si="18"/>
        <v>0</v>
      </c>
      <c r="F60" s="65">
        <f>+'Ark1'!R907</f>
        <v>113</v>
      </c>
      <c r="G60" s="65">
        <f t="shared" si="19"/>
        <v>41</v>
      </c>
      <c r="H60" s="65">
        <f>+'Ark1'!S907</f>
        <v>113</v>
      </c>
      <c r="I60" s="97">
        <f>+'Ark1'!AA907</f>
        <v>0.39233386570377049</v>
      </c>
      <c r="J60" s="97">
        <f t="shared" si="20"/>
        <v>0.11848630751116446</v>
      </c>
      <c r="K60" s="47">
        <f>+'Ark1'!AB907</f>
        <v>0.42733003574507777</v>
      </c>
      <c r="L60" s="97">
        <f t="shared" si="21"/>
        <v>0.13256400630055992</v>
      </c>
      <c r="M60" s="97">
        <f>+'Ark1'!W907</f>
        <v>93.400088495575218</v>
      </c>
      <c r="N60" s="97">
        <f t="shared" si="22"/>
        <v>2.0657829400196164</v>
      </c>
      <c r="O60" s="97">
        <f>+'Ark1'!X907</f>
        <v>9.7209742670236956</v>
      </c>
      <c r="P60" s="65">
        <f t="shared" si="23"/>
        <v>3.6451612903225805</v>
      </c>
      <c r="Q60" s="47">
        <f>+'Ark1'!V907</f>
        <v>101.19186185869472</v>
      </c>
      <c r="R60" s="37"/>
      <c r="S60" s="4"/>
      <c r="T60" s="11"/>
      <c r="U60" s="11"/>
      <c r="V60" s="5"/>
      <c r="W60" s="5"/>
      <c r="X60"/>
      <c r="Y60"/>
      <c r="Z60"/>
      <c r="AA60"/>
      <c r="AB60"/>
    </row>
    <row r="61" spans="1:29" ht="15.6">
      <c r="A61" s="37"/>
      <c r="B61" s="45">
        <f>+'Ark1'!C908</f>
        <v>2022</v>
      </c>
      <c r="C61" s="45">
        <f>+'Ark1'!M908</f>
        <v>54</v>
      </c>
      <c r="D61" s="45">
        <f>+'Ark1'!Q908</f>
        <v>44</v>
      </c>
      <c r="E61" s="65">
        <f t="shared" si="18"/>
        <v>-2</v>
      </c>
      <c r="F61" s="65">
        <f>+'Ark1'!R908</f>
        <v>175</v>
      </c>
      <c r="G61" s="65">
        <f t="shared" si="19"/>
        <v>49</v>
      </c>
      <c r="H61" s="65">
        <f>+'Ark1'!S908</f>
        <v>175</v>
      </c>
      <c r="I61" s="97">
        <f>+'Ark1'!AA908</f>
        <v>0.60759669467398092</v>
      </c>
      <c r="J61" s="97">
        <f t="shared" si="20"/>
        <v>0.12836346783692026</v>
      </c>
      <c r="K61" s="47">
        <f>+'Ark1'!AB908</f>
        <v>0.66496275478231615</v>
      </c>
      <c r="L61" s="97">
        <f t="shared" si="21"/>
        <v>0.15628564526165789</v>
      </c>
      <c r="M61" s="97">
        <f>+'Ark1'!W908</f>
        <v>93.847257142857117</v>
      </c>
      <c r="N61" s="97">
        <f t="shared" si="22"/>
        <v>3.7813047619047353</v>
      </c>
      <c r="O61" s="97">
        <f>+'Ark1'!X908</f>
        <v>10.369464205314644</v>
      </c>
      <c r="P61" s="65">
        <f t="shared" si="23"/>
        <v>3.9772727272727271</v>
      </c>
      <c r="Q61" s="47">
        <f>+'Ark1'!V908</f>
        <v>101.6763349326729</v>
      </c>
      <c r="R61" s="37"/>
      <c r="S61" s="4"/>
      <c r="T61" s="11"/>
      <c r="U61" s="11"/>
      <c r="V61" s="5"/>
      <c r="W61" s="5"/>
      <c r="X61"/>
      <c r="Y61"/>
      <c r="Z61"/>
      <c r="AA61"/>
      <c r="AB61"/>
    </row>
    <row r="62" spans="1:29" ht="15.6">
      <c r="A62" s="37"/>
      <c r="B62" s="45">
        <f>+'Ark1'!C909</f>
        <v>2022</v>
      </c>
      <c r="C62" s="45">
        <f>+'Ark1'!M909</f>
        <v>55</v>
      </c>
      <c r="D62" s="45">
        <f>+'Ark1'!Q909</f>
        <v>66</v>
      </c>
      <c r="E62" s="65">
        <f t="shared" si="18"/>
        <v>10</v>
      </c>
      <c r="F62" s="65">
        <f>+'Ark1'!R909</f>
        <v>371</v>
      </c>
      <c r="G62" s="65">
        <f t="shared" si="19"/>
        <v>120</v>
      </c>
      <c r="H62" s="65">
        <f>+'Ark1'!S909</f>
        <v>371</v>
      </c>
      <c r="I62" s="97">
        <f>+'Ark1'!AA909</f>
        <v>1.2881049927088397</v>
      </c>
      <c r="J62" s="97">
        <f t="shared" si="20"/>
        <v>0.33344197734294878</v>
      </c>
      <c r="K62" s="47">
        <f>+'Ark1'!AB909</f>
        <v>1.3957744864500317</v>
      </c>
      <c r="L62" s="97">
        <f t="shared" si="21"/>
        <v>0.39843599455093648</v>
      </c>
      <c r="M62" s="97">
        <f>+'Ark1'!W909</f>
        <v>92.91881401617249</v>
      </c>
      <c r="N62" s="97">
        <f t="shared" si="22"/>
        <v>4.2730769643795981</v>
      </c>
      <c r="O62" s="97">
        <f>+'Ark1'!X909</f>
        <v>9.8933944145010795</v>
      </c>
      <c r="P62" s="65">
        <f t="shared" si="23"/>
        <v>5.6212121212121211</v>
      </c>
      <c r="Q62" s="47">
        <f>+'Ark1'!V909</f>
        <v>100.67043772066371</v>
      </c>
      <c r="R62" s="37"/>
      <c r="S62" s="4"/>
      <c r="T62" s="11"/>
      <c r="U62" s="11"/>
      <c r="V62" s="5"/>
      <c r="W62" s="5"/>
      <c r="X62"/>
      <c r="Y62"/>
      <c r="Z62"/>
      <c r="AA62"/>
      <c r="AB62"/>
    </row>
    <row r="63" spans="1:29" ht="15.6">
      <c r="A63" s="37"/>
      <c r="B63" s="45">
        <f>+'Ark1'!C910</f>
        <v>2022</v>
      </c>
      <c r="C63" s="45">
        <f>+'Ark1'!M910</f>
        <v>56</v>
      </c>
      <c r="D63" s="45">
        <f>+'Ark1'!Q910</f>
        <v>80</v>
      </c>
      <c r="E63" s="65">
        <f t="shared" si="18"/>
        <v>0</v>
      </c>
      <c r="F63" s="65">
        <f>+'Ark1'!R910</f>
        <v>589</v>
      </c>
      <c r="G63" s="65">
        <f t="shared" si="19"/>
        <v>135</v>
      </c>
      <c r="H63" s="65">
        <f>+'Ark1'!S910</f>
        <v>589</v>
      </c>
      <c r="I63" s="97">
        <f>+'Ark1'!AA910</f>
        <v>2.0449968752169982</v>
      </c>
      <c r="J63" s="97">
        <f t="shared" si="20"/>
        <v>0.31823588328028829</v>
      </c>
      <c r="K63" s="47">
        <f>+'Ark1'!AB910</f>
        <v>2.2065201241010723</v>
      </c>
      <c r="L63" s="97">
        <f t="shared" si="21"/>
        <v>0.38294457205087706</v>
      </c>
      <c r="M63" s="97">
        <f>+'Ark1'!W910</f>
        <v>92.524108658743586</v>
      </c>
      <c r="N63" s="97">
        <f t="shared" si="22"/>
        <v>2.9140205530167265</v>
      </c>
      <c r="O63" s="97">
        <f>+'Ark1'!X910</f>
        <v>9.8083325388995846</v>
      </c>
      <c r="P63" s="65">
        <f t="shared" si="23"/>
        <v>7.3624999999999998</v>
      </c>
      <c r="Q63" s="47">
        <f>+'Ark1'!V910</f>
        <v>100.24280461402341</v>
      </c>
      <c r="R63" s="37"/>
      <c r="S63" s="4"/>
      <c r="T63" s="11"/>
      <c r="U63" s="11"/>
      <c r="V63" s="5"/>
      <c r="W63" s="5"/>
      <c r="X63"/>
      <c r="Y63"/>
      <c r="Z63"/>
      <c r="AA63"/>
      <c r="AB63"/>
    </row>
    <row r="64" spans="1:29" ht="15.6">
      <c r="A64" s="37"/>
      <c r="B64" s="45">
        <f>+'Ark1'!C911</f>
        <v>2022</v>
      </c>
      <c r="C64" s="45">
        <f>+'Ark1'!M911</f>
        <v>57</v>
      </c>
      <c r="D64" s="45">
        <f>+'Ark1'!Q911</f>
        <v>99</v>
      </c>
      <c r="E64" s="65">
        <f t="shared" si="18"/>
        <v>3</v>
      </c>
      <c r="F64" s="65">
        <f>+'Ark1'!R911</f>
        <v>1051</v>
      </c>
      <c r="G64" s="65">
        <f t="shared" si="19"/>
        <v>120</v>
      </c>
      <c r="H64" s="65">
        <f>+'Ark1'!S911</f>
        <v>1051</v>
      </c>
      <c r="I64" s="97">
        <f>+'Ark1'!AA911</f>
        <v>3.6490521491563088</v>
      </c>
      <c r="J64" s="97">
        <f t="shared" si="20"/>
        <v>0.10805108419358334</v>
      </c>
      <c r="K64" s="47">
        <f>+'Ark1'!AB911</f>
        <v>3.8635365001319393</v>
      </c>
      <c r="L64" s="97">
        <f t="shared" si="21"/>
        <v>0.13353308740878234</v>
      </c>
      <c r="M64" s="97">
        <f>+'Ark1'!W911</f>
        <v>90.791379638439551</v>
      </c>
      <c r="N64" s="97">
        <f t="shared" si="22"/>
        <v>1.4096932796856265</v>
      </c>
      <c r="O64" s="97">
        <f>+'Ark1'!X911</f>
        <v>9.7800459634952883</v>
      </c>
      <c r="P64" s="65">
        <f t="shared" si="23"/>
        <v>10.616161616161616</v>
      </c>
      <c r="Q64" s="47">
        <f>+'Ark1'!V911</f>
        <v>98.365525068731898</v>
      </c>
      <c r="R64" s="37"/>
      <c r="S64" s="4"/>
      <c r="T64" s="11"/>
      <c r="U64" s="11"/>
      <c r="V64" s="5"/>
      <c r="W64" s="5"/>
      <c r="X64"/>
      <c r="Y64"/>
      <c r="Z64"/>
      <c r="AA64"/>
      <c r="AB64"/>
    </row>
    <row r="65" spans="1:29" ht="15.6">
      <c r="A65" s="37"/>
      <c r="B65" s="45">
        <f>+'Ark1'!C912</f>
        <v>2022</v>
      </c>
      <c r="C65" s="45">
        <f>+'Ark1'!M912</f>
        <v>58</v>
      </c>
      <c r="D65" s="45">
        <f>+'Ark1'!Q912</f>
        <v>111</v>
      </c>
      <c r="E65" s="65">
        <f t="shared" si="18"/>
        <v>-3</v>
      </c>
      <c r="F65" s="65">
        <f>+'Ark1'!R912</f>
        <v>1803</v>
      </c>
      <c r="G65" s="65">
        <f t="shared" si="19"/>
        <v>285</v>
      </c>
      <c r="H65" s="65">
        <f>+'Ark1'!S912</f>
        <v>1803</v>
      </c>
      <c r="I65" s="97">
        <f>+'Ark1'!AA912</f>
        <v>6.2599819456982164</v>
      </c>
      <c r="J65" s="97">
        <f t="shared" si="20"/>
        <v>0.48636259380410607</v>
      </c>
      <c r="K65" s="47">
        <f>+'Ark1'!AB912</f>
        <v>6.5857329778356144</v>
      </c>
      <c r="L65" s="97">
        <f t="shared" si="21"/>
        <v>0.55608146251947232</v>
      </c>
      <c r="M65" s="97">
        <f>+'Ark1'!W912</f>
        <v>90.213327787021612</v>
      </c>
      <c r="N65" s="97">
        <f t="shared" si="22"/>
        <v>1.5978798291823182</v>
      </c>
      <c r="O65" s="97">
        <f>+'Ark1'!X912</f>
        <v>9.685635859562348</v>
      </c>
      <c r="P65" s="65">
        <f t="shared" si="23"/>
        <v>16.243243243243242</v>
      </c>
      <c r="Q65" s="47">
        <f>+'Ark1'!V912</f>
        <v>97.739250040110235</v>
      </c>
      <c r="R65" s="37"/>
      <c r="S65" s="4"/>
      <c r="T65" s="11"/>
      <c r="U65" s="11"/>
      <c r="V65" s="5"/>
      <c r="W65" s="5"/>
      <c r="X65"/>
      <c r="Y65"/>
      <c r="Z65"/>
      <c r="AA65"/>
      <c r="AB65"/>
    </row>
    <row r="66" spans="1:29" ht="15.6">
      <c r="A66" s="37"/>
      <c r="B66" s="45">
        <f>+'Ark1'!C913</f>
        <v>2022</v>
      </c>
      <c r="C66" s="45">
        <f>+'Ark1'!M913</f>
        <v>59</v>
      </c>
      <c r="D66" s="45">
        <f>+'Ark1'!Q913</f>
        <v>130</v>
      </c>
      <c r="E66" s="65">
        <f t="shared" si="18"/>
        <v>6</v>
      </c>
      <c r="F66" s="65">
        <f>+'Ark1'!R913</f>
        <v>2823</v>
      </c>
      <c r="G66" s="65">
        <f t="shared" si="19"/>
        <v>455</v>
      </c>
      <c r="H66" s="65">
        <f>+'Ark1'!S913</f>
        <v>2823</v>
      </c>
      <c r="I66" s="97">
        <f>+'Ark1'!AA913</f>
        <v>9.8014026803694172</v>
      </c>
      <c r="J66" s="97">
        <f t="shared" si="20"/>
        <v>0.79486076647926218</v>
      </c>
      <c r="K66" s="47">
        <f>+'Ark1'!AB913</f>
        <v>10.123272220996069</v>
      </c>
      <c r="L66" s="97">
        <f t="shared" si="21"/>
        <v>0.80646223035566678</v>
      </c>
      <c r="M66" s="97">
        <f>+'Ark1'!W913</f>
        <v>88.567084661707483</v>
      </c>
      <c r="N66" s="97">
        <f t="shared" si="22"/>
        <v>0.79133719549103887</v>
      </c>
      <c r="O66" s="97">
        <f>+'Ark1'!X913</f>
        <v>9.7875121536341467</v>
      </c>
      <c r="P66" s="65">
        <f t="shared" si="23"/>
        <v>21.715384615384615</v>
      </c>
      <c r="Q66" s="47">
        <f>+'Ark1'!V913</f>
        <v>95.955671356129287</v>
      </c>
      <c r="R66" s="37"/>
      <c r="S66" s="4"/>
      <c r="T66" s="11"/>
      <c r="U66" s="11"/>
      <c r="V66" s="5"/>
      <c r="W66" s="5"/>
      <c r="X66"/>
      <c r="Y66"/>
      <c r="Z66"/>
      <c r="AA66"/>
      <c r="AB66"/>
    </row>
    <row r="67" spans="1:29" ht="15.6">
      <c r="A67" s="37"/>
      <c r="B67" s="45">
        <f>+'Ark1'!C914</f>
        <v>2022</v>
      </c>
      <c r="C67" s="45">
        <f>+'Ark1'!M914</f>
        <v>60</v>
      </c>
      <c r="D67" s="45">
        <f>+'Ark1'!Q914</f>
        <v>136</v>
      </c>
      <c r="E67" s="65">
        <f t="shared" si="18"/>
        <v>-4</v>
      </c>
      <c r="F67" s="65">
        <f>+'Ark1'!R914</f>
        <v>4141</v>
      </c>
      <c r="G67" s="65">
        <f t="shared" si="19"/>
        <v>523</v>
      </c>
      <c r="H67" s="65">
        <f>+'Ark1'!S914</f>
        <v>4141</v>
      </c>
      <c r="I67" s="97">
        <f>+'Ark1'!AA914</f>
        <v>14.3774737865426</v>
      </c>
      <c r="J67" s="97">
        <f t="shared" si="20"/>
        <v>0.61663398736414443</v>
      </c>
      <c r="K67" s="47">
        <f>+'Ark1'!AB914</f>
        <v>14.69310068330592</v>
      </c>
      <c r="L67" s="97">
        <f t="shared" si="21"/>
        <v>0.59198146645435479</v>
      </c>
      <c r="M67" s="97">
        <f>+'Ark1'!W914</f>
        <v>87.633576430813747</v>
      </c>
      <c r="N67" s="97">
        <f t="shared" si="22"/>
        <v>0.65864969595064338</v>
      </c>
      <c r="O67" s="97">
        <f>+'Ark1'!X914</f>
        <v>9.4777098039575804</v>
      </c>
      <c r="P67" s="65">
        <f t="shared" si="23"/>
        <v>30.448529411764707</v>
      </c>
      <c r="Q67" s="47">
        <f>+'Ark1'!V914</f>
        <v>94.944286490589093</v>
      </c>
      <c r="R67" s="37"/>
      <c r="S67" s="4"/>
      <c r="T67" s="11"/>
      <c r="U67" s="11"/>
      <c r="V67" s="5"/>
      <c r="W67" s="5"/>
      <c r="X67"/>
      <c r="Y67"/>
      <c r="Z67"/>
      <c r="AA67"/>
      <c r="AB67"/>
    </row>
    <row r="68" spans="1:29" ht="15.6">
      <c r="A68" s="37"/>
      <c r="B68" s="45">
        <f>+'Ark1'!C915</f>
        <v>2022</v>
      </c>
      <c r="C68" s="45">
        <f>+'Ark1'!M915</f>
        <v>61</v>
      </c>
      <c r="D68" s="45">
        <f>+'Ark1'!Q915</f>
        <v>141</v>
      </c>
      <c r="E68" s="65">
        <f t="shared" si="18"/>
        <v>4</v>
      </c>
      <c r="F68" s="65">
        <f>+'Ark1'!R915</f>
        <v>5191</v>
      </c>
      <c r="G68" s="65">
        <f t="shared" si="19"/>
        <v>661</v>
      </c>
      <c r="H68" s="65">
        <f>+'Ark1'!S915</f>
        <v>5191</v>
      </c>
      <c r="I68" s="97">
        <f>+'Ark1'!AA915</f>
        <v>18.023053954586487</v>
      </c>
      <c r="J68" s="97">
        <f t="shared" si="20"/>
        <v>0.79347841830168164</v>
      </c>
      <c r="K68" s="47">
        <f>+'Ark1'!AB915</f>
        <v>18.103816045667681</v>
      </c>
      <c r="L68" s="97">
        <f t="shared" si="21"/>
        <v>0.713495273715953</v>
      </c>
      <c r="M68" s="97">
        <f>+'Ark1'!W915</f>
        <v>86.135347717202819</v>
      </c>
      <c r="N68" s="97">
        <f t="shared" si="22"/>
        <v>0.49106294899095815</v>
      </c>
      <c r="O68" s="97">
        <f>+'Ark1'!X915</f>
        <v>9.5657570382471544</v>
      </c>
      <c r="P68" s="65">
        <f t="shared" si="23"/>
        <v>36.815602836879435</v>
      </c>
      <c r="Q68" s="47">
        <f>+'Ark1'!V915</f>
        <v>93.321070116146075</v>
      </c>
      <c r="R68" s="37"/>
      <c r="S68" s="4"/>
      <c r="T68" s="5"/>
      <c r="U68" s="5"/>
      <c r="V68" s="5"/>
      <c r="W68" s="5"/>
      <c r="X68"/>
      <c r="Y68"/>
      <c r="Z68"/>
      <c r="AA68"/>
      <c r="AB68"/>
    </row>
    <row r="69" spans="1:29">
      <c r="A69" s="37"/>
      <c r="B69" s="45">
        <f>+'Ark1'!C916</f>
        <v>2022</v>
      </c>
      <c r="C69" s="45">
        <f>+'Ark1'!M916</f>
        <v>62</v>
      </c>
      <c r="D69" s="45">
        <f>+'Ark1'!Q916</f>
        <v>141</v>
      </c>
      <c r="E69" s="65">
        <f t="shared" si="18"/>
        <v>6</v>
      </c>
      <c r="F69" s="65">
        <f>+'Ark1'!R916</f>
        <v>5059</v>
      </c>
      <c r="G69" s="65">
        <f t="shared" si="19"/>
        <v>374</v>
      </c>
      <c r="H69" s="65">
        <f>+'Ark1'!S916</f>
        <v>5058</v>
      </c>
      <c r="I69" s="97">
        <f>+'Ark1'!AA916</f>
        <v>17.564752447746681</v>
      </c>
      <c r="J69" s="97">
        <f t="shared" si="20"/>
        <v>-0.254356026313868</v>
      </c>
      <c r="K69" s="47">
        <f>+'Ark1'!AB916</f>
        <v>17.279430048791014</v>
      </c>
      <c r="L69" s="97">
        <f t="shared" si="21"/>
        <v>-0.47049786518672576</v>
      </c>
      <c r="M69" s="97">
        <f>+'Ark1'!W916</f>
        <v>84.374827995254819</v>
      </c>
      <c r="N69" s="97">
        <f t="shared" si="22"/>
        <v>-0.14838438468130732</v>
      </c>
      <c r="O69" s="97">
        <f>+'Ark1'!X916</f>
        <v>9.7847125023958235</v>
      </c>
      <c r="P69" s="65">
        <f t="shared" si="23"/>
        <v>35.879432624113477</v>
      </c>
      <c r="Q69" s="47">
        <f>+'Ark1'!V916</f>
        <v>91.431995568630271</v>
      </c>
      <c r="R69" s="37"/>
      <c r="S69" s="11"/>
      <c r="T69" s="11"/>
      <c r="U69"/>
      <c r="V69"/>
      <c r="W69"/>
      <c r="X69"/>
      <c r="Y69"/>
      <c r="Z69"/>
      <c r="AA69"/>
      <c r="AB69"/>
    </row>
    <row r="70" spans="1:29" ht="15.6">
      <c r="A70" s="37"/>
      <c r="B70" s="45">
        <f>+'Ark1'!C917</f>
        <v>2022</v>
      </c>
      <c r="C70" s="45">
        <f>+'Ark1'!M917</f>
        <v>63</v>
      </c>
      <c r="D70" s="45">
        <f>+'Ark1'!Q917</f>
        <v>125</v>
      </c>
      <c r="E70" s="65">
        <f t="shared" si="18"/>
        <v>8</v>
      </c>
      <c r="F70" s="65">
        <f>+'Ark1'!R917</f>
        <v>4140</v>
      </c>
      <c r="G70" s="65">
        <f t="shared" si="19"/>
        <v>187</v>
      </c>
      <c r="H70" s="65">
        <f>+'Ark1'!S917</f>
        <v>4140</v>
      </c>
      <c r="I70" s="97">
        <f>+'Ark1'!AA917</f>
        <v>14.374001805430177</v>
      </c>
      <c r="J70" s="97">
        <f t="shared" si="20"/>
        <v>-0.66098982700554387</v>
      </c>
      <c r="K70" s="47">
        <f>+'Ark1'!AB917</f>
        <v>13.82667246669744</v>
      </c>
      <c r="L70" s="97">
        <f t="shared" si="21"/>
        <v>-0.85447835361299873</v>
      </c>
      <c r="M70" s="97">
        <f>+'Ark1'!W917</f>
        <v>82.485886473429943</v>
      </c>
      <c r="N70" s="97">
        <f t="shared" si="22"/>
        <v>-0.36979275753394347</v>
      </c>
      <c r="O70" s="97">
        <f>+'Ark1'!X917</f>
        <v>9.8994171892898741</v>
      </c>
      <c r="P70" s="65">
        <f t="shared" si="23"/>
        <v>33.119999999999997</v>
      </c>
      <c r="Q70" s="47">
        <f>+'Ark1'!V917</f>
        <v>89.367157609349988</v>
      </c>
      <c r="R70" s="37"/>
      <c r="S70" s="5"/>
      <c r="T70" s="5"/>
      <c r="U70" s="5"/>
      <c r="V70"/>
      <c r="W70" s="5"/>
      <c r="X70"/>
      <c r="Y70"/>
      <c r="Z70"/>
      <c r="AA70"/>
      <c r="AB70"/>
    </row>
    <row r="71" spans="1:29">
      <c r="A71" s="37"/>
      <c r="B71" s="45">
        <f>+'Ark1'!C918</f>
        <v>2022</v>
      </c>
      <c r="C71" s="45">
        <f>+'Ark1'!M918</f>
        <v>64</v>
      </c>
      <c r="D71" s="45">
        <f>+'Ark1'!Q918</f>
        <v>97</v>
      </c>
      <c r="E71" s="65">
        <f t="shared" si="18"/>
        <v>-2</v>
      </c>
      <c r="F71" s="65">
        <f>+'Ark1'!R918</f>
        <v>2181</v>
      </c>
      <c r="G71" s="65">
        <f t="shared" si="19"/>
        <v>-270</v>
      </c>
      <c r="H71" s="65">
        <f>+'Ark1'!S918</f>
        <v>2180</v>
      </c>
      <c r="I71" s="97">
        <f>+'Ark1'!AA918</f>
        <v>7.5723908061940142</v>
      </c>
      <c r="J71" s="97">
        <f t="shared" si="20"/>
        <v>-1.7498364872792882</v>
      </c>
      <c r="K71" s="47">
        <f>+'Ark1'!AB918</f>
        <v>7.0745549627826882</v>
      </c>
      <c r="L71" s="97">
        <f t="shared" si="21"/>
        <v>-1.764863754036984</v>
      </c>
      <c r="M71" s="97">
        <f>+'Ark1'!W918</f>
        <v>80.150261467889919</v>
      </c>
      <c r="N71" s="97">
        <f t="shared" si="22"/>
        <v>-0.30776790787508901</v>
      </c>
      <c r="O71" s="97">
        <f>+'Ark1'!X918</f>
        <v>10.937694425028219</v>
      </c>
      <c r="P71" s="65">
        <f t="shared" si="23"/>
        <v>22.484536082474225</v>
      </c>
      <c r="Q71" s="47">
        <f>+'Ark1'!V918</f>
        <v>86.856267456538916</v>
      </c>
      <c r="R71" s="37"/>
      <c r="S71" s="11"/>
      <c r="T71" s="11"/>
      <c r="U71"/>
      <c r="V71"/>
      <c r="W71"/>
      <c r="X71"/>
      <c r="Y71"/>
      <c r="Z71"/>
      <c r="AA71"/>
      <c r="AB71"/>
    </row>
    <row r="72" spans="1:29">
      <c r="A72" s="37"/>
      <c r="B72" s="45">
        <f>+'Ark1'!C919</f>
        <v>2022</v>
      </c>
      <c r="C72" s="45">
        <f>+'Ark1'!M919</f>
        <v>65</v>
      </c>
      <c r="D72" s="45">
        <f>+'Ark1'!Q919</f>
        <v>79</v>
      </c>
      <c r="E72" s="65">
        <f t="shared" si="18"/>
        <v>0</v>
      </c>
      <c r="F72" s="65">
        <f>+'Ark1'!R919</f>
        <v>827</v>
      </c>
      <c r="G72" s="65">
        <f t="shared" si="19"/>
        <v>-126</v>
      </c>
      <c r="H72" s="65">
        <f>+'Ark1'!S919</f>
        <v>827</v>
      </c>
      <c r="I72" s="97">
        <f>+'Ark1'!AA919</f>
        <v>2.8713283799736127</v>
      </c>
      <c r="J72" s="97">
        <f t="shared" si="20"/>
        <v>-0.75334832777018823</v>
      </c>
      <c r="K72" s="47">
        <f>+'Ark1'!AB919</f>
        <v>2.6108126948214592</v>
      </c>
      <c r="L72" s="97">
        <f t="shared" si="21"/>
        <v>-0.67913383583544418</v>
      </c>
      <c r="M72" s="97">
        <f>+'Ark1'!W919</f>
        <v>77.970894800483578</v>
      </c>
      <c r="N72" s="97">
        <f t="shared" si="22"/>
        <v>0.95418965882559803</v>
      </c>
      <c r="O72" s="97">
        <f>+'Ark1'!X919</f>
        <v>12.56841630586581</v>
      </c>
      <c r="P72" s="65">
        <f t="shared" si="23"/>
        <v>10.468354430379748</v>
      </c>
      <c r="Q72" s="47">
        <f>+'Ark1'!V919</f>
        <v>84.475508992940092</v>
      </c>
      <c r="R72" s="37"/>
      <c r="S72" s="11"/>
      <c r="T72" s="11"/>
      <c r="U72"/>
      <c r="V72"/>
      <c r="W72"/>
      <c r="X72"/>
      <c r="Y72"/>
      <c r="Z72"/>
      <c r="AA72"/>
      <c r="AB72"/>
    </row>
    <row r="73" spans="1:29" ht="15.6">
      <c r="A73" s="37"/>
      <c r="B73" s="45">
        <f>+'Ark1'!C920</f>
        <v>2022</v>
      </c>
      <c r="C73" s="45">
        <f>+'Ark1'!M920</f>
        <v>66</v>
      </c>
      <c r="D73" s="45">
        <f>+'Ark1'!Q920</f>
        <v>51</v>
      </c>
      <c r="E73" s="65">
        <f t="shared" si="18"/>
        <v>-3</v>
      </c>
      <c r="F73" s="65">
        <f>+'Ark1'!R920</f>
        <v>182</v>
      </c>
      <c r="G73" s="65">
        <f t="shared" si="19"/>
        <v>-42</v>
      </c>
      <c r="H73" s="65">
        <f>+'Ark1'!S920</f>
        <v>182</v>
      </c>
      <c r="I73" s="97">
        <f>+'Ark1'!AA920</f>
        <v>0.63190056246094017</v>
      </c>
      <c r="J73" s="97">
        <f t="shared" si="20"/>
        <v>-0.22006961858272356</v>
      </c>
      <c r="K73" s="47">
        <f>+'Ark1'!AB920</f>
        <v>0.57205858350669547</v>
      </c>
      <c r="L73" s="97">
        <f t="shared" si="21"/>
        <v>-0.16043482260796982</v>
      </c>
      <c r="M73" s="97">
        <f>+'Ark1'!W920</f>
        <v>77.630329670329701</v>
      </c>
      <c r="N73" s="97">
        <f t="shared" si="22"/>
        <v>4.6770707417583566</v>
      </c>
      <c r="O73" s="97">
        <f>+'Ark1'!X920</f>
        <v>14.781851617911412</v>
      </c>
      <c r="P73" s="65">
        <f t="shared" si="23"/>
        <v>3.5686274509803924</v>
      </c>
      <c r="Q73" s="47">
        <f>+'Ark1'!V920</f>
        <v>84.10653268724775</v>
      </c>
      <c r="R73" s="37"/>
      <c r="S73" s="2"/>
      <c r="T73" s="5"/>
      <c r="U73" s="5"/>
      <c r="V73"/>
      <c r="W73" s="2"/>
      <c r="X73"/>
      <c r="Y73"/>
      <c r="Z73"/>
      <c r="AA73"/>
      <c r="AB73"/>
    </row>
    <row r="74" spans="1:29">
      <c r="A74" s="37"/>
      <c r="B74" s="45">
        <f>+'Ark1'!C921</f>
        <v>2022</v>
      </c>
      <c r="C74" s="45">
        <f>+'Ark1'!M921</f>
        <v>67</v>
      </c>
      <c r="D74" s="45">
        <f>+'Ark1'!Q921</f>
        <v>11</v>
      </c>
      <c r="E74" s="65">
        <f t="shared" si="18"/>
        <v>-14</v>
      </c>
      <c r="F74" s="65">
        <f>+'Ark1'!R921</f>
        <v>16</v>
      </c>
      <c r="G74" s="65">
        <f t="shared" si="19"/>
        <v>-30</v>
      </c>
      <c r="H74" s="65">
        <f>+'Ark1'!S921</f>
        <v>16</v>
      </c>
      <c r="I74" s="97">
        <f>+'Ark1'!AA921</f>
        <v>5.5551697798763969E-2</v>
      </c>
      <c r="J74" s="97">
        <f t="shared" si="20"/>
        <v>-0.11940646437984552</v>
      </c>
      <c r="K74" s="47">
        <f>+'Ark1'!AB921</f>
        <v>5.3409118271413265E-2</v>
      </c>
      <c r="L74" s="97">
        <f t="shared" si="21"/>
        <v>-8.5453966911368945E-2</v>
      </c>
      <c r="M74" s="97">
        <f>+'Ark1'!W921</f>
        <v>82.443749999999994</v>
      </c>
      <c r="N74" s="97">
        <f t="shared" si="22"/>
        <v>15.096793478260878</v>
      </c>
      <c r="O74" s="97">
        <f>+'Ark1'!X921</f>
        <v>8.9214606952841891</v>
      </c>
      <c r="P74" s="65">
        <f t="shared" si="23"/>
        <v>1.4545454545454546</v>
      </c>
      <c r="Q74" s="47">
        <f>+'Ark1'!V921</f>
        <v>89.321505958829903</v>
      </c>
      <c r="R74" s="37"/>
      <c r="S74" s="4"/>
      <c r="T74" s="4"/>
      <c r="U74" s="4"/>
      <c r="V74" s="4"/>
      <c r="W74" s="4"/>
      <c r="X74"/>
      <c r="Y74"/>
      <c r="Z74"/>
      <c r="AA74"/>
      <c r="AB74"/>
    </row>
    <row r="75" spans="1:29" ht="15.6">
      <c r="A75" s="37"/>
      <c r="B75" s="45">
        <f>+'Ark1'!C922</f>
        <v>2022</v>
      </c>
      <c r="C75" s="45">
        <f>+'Ark1'!M922</f>
        <v>68</v>
      </c>
      <c r="D75" s="45">
        <f>+'Ark1'!Q922</f>
        <v>0</v>
      </c>
      <c r="E75" s="65">
        <f t="shared" ref="E75" si="24">+D75-D97</f>
        <v>-14</v>
      </c>
      <c r="F75" s="65">
        <f>+'Ark1'!R922</f>
        <v>0</v>
      </c>
      <c r="G75" s="65">
        <f t="shared" ref="G75" si="25">+F75-F97</f>
        <v>-22</v>
      </c>
      <c r="H75" s="65">
        <f>+'Ark1'!S922</f>
        <v>0</v>
      </c>
      <c r="I75" s="97">
        <f>+'Ark1'!AA922</f>
        <v>0</v>
      </c>
      <c r="J75" s="97">
        <f t="shared" ref="J75" si="26">+I75-I97</f>
        <v>-8.3675642781074103E-2</v>
      </c>
      <c r="K75" s="47">
        <f>+'Ark1'!AB922</f>
        <v>0</v>
      </c>
      <c r="L75" s="97">
        <f t="shared" ref="L75" si="27">+K75-K97</f>
        <v>-5.9299516427490963E-2</v>
      </c>
      <c r="M75" s="97">
        <f>+'Ark1'!W922</f>
        <v>0</v>
      </c>
      <c r="N75" s="97">
        <f t="shared" ref="N75" si="28">+M75-M97</f>
        <v>-60.133636363636377</v>
      </c>
      <c r="O75" s="97">
        <f>+'Ark1'!X922</f>
        <v>0</v>
      </c>
      <c r="P75" s="65" t="e">
        <f t="shared" ref="P75" si="29">+F75/D75</f>
        <v>#DIV/0!</v>
      </c>
      <c r="Q75" s="47">
        <f>+'Ark1'!V922</f>
        <v>0</v>
      </c>
      <c r="R75" s="37"/>
      <c r="S75" s="4"/>
      <c r="T75" s="11"/>
      <c r="U75" s="11"/>
      <c r="V75" s="5"/>
      <c r="W75" s="5"/>
      <c r="X75"/>
      <c r="Y75"/>
      <c r="Z75"/>
      <c r="AA75"/>
      <c r="AB75"/>
    </row>
    <row r="76" spans="1:29" s="330" customFormat="1" ht="15.6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4"/>
      <c r="T76" s="50"/>
      <c r="U76" s="50"/>
      <c r="V76" s="5"/>
      <c r="W76" s="5"/>
      <c r="Y76" s="1"/>
      <c r="Z76" s="1"/>
      <c r="AA76" s="9"/>
      <c r="AB76" s="9"/>
      <c r="AC76" s="9"/>
    </row>
    <row r="77" spans="1:29" ht="15.6">
      <c r="A77" s="37"/>
      <c r="B77">
        <f>+'Ark1'!C923</f>
        <v>2021</v>
      </c>
      <c r="C77">
        <f>+'Ark1'!M923</f>
        <v>48</v>
      </c>
      <c r="D77">
        <f>+'Ark1'!Q923</f>
        <v>6</v>
      </c>
      <c r="E77" s="9">
        <f t="shared" ref="E77" si="30">+D77-D98</f>
        <v>1</v>
      </c>
      <c r="F77" s="9">
        <f>+'Ark1'!R923</f>
        <v>11</v>
      </c>
      <c r="G77" s="9">
        <f t="shared" ref="G77" si="31">+F77-F98</f>
        <v>-2</v>
      </c>
      <c r="H77" s="9">
        <f>+'Ark1'!S923</f>
        <v>11</v>
      </c>
      <c r="I77" s="98">
        <f>+'Ark1'!AA923</f>
        <v>4.1837821390537051E-2</v>
      </c>
      <c r="J77" s="98">
        <f t="shared" ref="J77" si="32">+I77-I98</f>
        <v>-2.0428679232127954E-2</v>
      </c>
      <c r="K77" s="1">
        <f>+'Ark1'!AB923</f>
        <v>4.3716886912280158E-2</v>
      </c>
      <c r="L77" s="98">
        <f t="shared" ref="L77" si="33">+K77-K98</f>
        <v>-3.5504891412941796E-2</v>
      </c>
      <c r="M77" s="98">
        <f>+'Ark1'!W923</f>
        <v>88.663636363636385</v>
      </c>
      <c r="N77" s="98">
        <f t="shared" ref="N77" si="34">+M77-M98</f>
        <v>-16.417132867132835</v>
      </c>
      <c r="O77" s="98">
        <f>+'Ark1'!X923</f>
        <v>13.33460451929305</v>
      </c>
      <c r="P77" s="9">
        <f t="shared" si="23"/>
        <v>1.8333333333333333</v>
      </c>
      <c r="Q77" s="1">
        <f>+'Ark1'!V923</f>
        <v>96.060277750418578</v>
      </c>
      <c r="R77" s="37"/>
      <c r="S77" s="4"/>
      <c r="T77" s="11"/>
      <c r="U77" s="11"/>
      <c r="V77" s="5"/>
      <c r="W77" s="5"/>
      <c r="X77"/>
      <c r="Y77"/>
      <c r="Z77"/>
      <c r="AA77"/>
      <c r="AB77"/>
    </row>
    <row r="78" spans="1:29" ht="15.6">
      <c r="A78" s="37"/>
      <c r="B78">
        <f>+'Ark1'!C924</f>
        <v>2021</v>
      </c>
      <c r="C78">
        <f>+'Ark1'!M924</f>
        <v>49</v>
      </c>
      <c r="D78">
        <f>+'Ark1'!Q924</f>
        <v>3</v>
      </c>
      <c r="E78" s="9">
        <f t="shared" ref="E78:E117" si="35">+D78-D99</f>
        <v>0</v>
      </c>
      <c r="F78" s="9">
        <f>+'Ark1'!R924</f>
        <v>4</v>
      </c>
      <c r="G78" s="9">
        <f t="shared" ref="G78:G117" si="36">+F78-F99</f>
        <v>-2</v>
      </c>
      <c r="H78" s="9">
        <f>+'Ark1'!S924</f>
        <v>4</v>
      </c>
      <c r="I78" s="98">
        <f>+'Ark1'!AA924</f>
        <v>1.5213753232922556E-2</v>
      </c>
      <c r="J78" s="98">
        <f t="shared" ref="J78:J117" si="37">+I78-I99</f>
        <v>-1.3524631669845917E-2</v>
      </c>
      <c r="K78" s="1">
        <f>+'Ark1'!AB924</f>
        <v>1.6819773039028003E-2</v>
      </c>
      <c r="L78" s="98">
        <f t="shared" ref="L78:L117" si="38">+K78-K99</f>
        <v>-1.0980486011344701E-2</v>
      </c>
      <c r="M78" s="98">
        <f>+'Ark1'!W924</f>
        <v>93.81</v>
      </c>
      <c r="N78" s="98">
        <f t="shared" ref="N78:N117" si="39">+M78-M99</f>
        <v>13.91500000000002</v>
      </c>
      <c r="O78" s="98">
        <f>+'Ark1'!X924</f>
        <v>14.607739387050998</v>
      </c>
      <c r="P78" s="9">
        <f t="shared" si="23"/>
        <v>1.3333333333333333</v>
      </c>
      <c r="Q78" s="1">
        <f>+'Ark1'!V924</f>
        <v>101.63596966413868</v>
      </c>
      <c r="R78" s="37"/>
      <c r="S78" s="4"/>
      <c r="T78" s="11"/>
      <c r="U78" s="11"/>
      <c r="V78" s="5"/>
      <c r="W78" s="5"/>
      <c r="X78"/>
      <c r="Y78"/>
      <c r="Z78"/>
      <c r="AA78"/>
      <c r="AB78"/>
    </row>
    <row r="79" spans="1:29" ht="15.6">
      <c r="A79" s="37"/>
      <c r="B79">
        <f>+'Ark1'!C925</f>
        <v>2021</v>
      </c>
      <c r="C79">
        <f>+'Ark1'!M925</f>
        <v>50</v>
      </c>
      <c r="D79">
        <f>+'Ark1'!Q925</f>
        <v>5</v>
      </c>
      <c r="E79" s="9">
        <f t="shared" si="35"/>
        <v>-4</v>
      </c>
      <c r="F79" s="9">
        <f>+'Ark1'!R925</f>
        <v>11</v>
      </c>
      <c r="G79" s="9">
        <f t="shared" si="36"/>
        <v>-5</v>
      </c>
      <c r="H79" s="9">
        <f>+'Ark1'!S925</f>
        <v>11</v>
      </c>
      <c r="I79" s="98">
        <f>+'Ark1'!AA925</f>
        <v>4.1837821390537051E-2</v>
      </c>
      <c r="J79" s="98">
        <f t="shared" si="37"/>
        <v>-3.4797871683512192E-2</v>
      </c>
      <c r="K79" s="1">
        <f>+'Ark1'!AB925</f>
        <v>4.1045822325893641E-2</v>
      </c>
      <c r="L79" s="98">
        <f t="shared" si="38"/>
        <v>-4.061863474685462E-2</v>
      </c>
      <c r="M79" s="98">
        <f>+'Ark1'!W925</f>
        <v>83.246363636363611</v>
      </c>
      <c r="N79" s="98">
        <f t="shared" si="39"/>
        <v>-4.7642613636363933</v>
      </c>
      <c r="O79" s="98">
        <f>+'Ark1'!X925</f>
        <v>11.44788767552367</v>
      </c>
      <c r="P79" s="9">
        <f t="shared" si="23"/>
        <v>2.2000000000000002</v>
      </c>
      <c r="Q79" s="1">
        <f>+'Ark1'!V925</f>
        <v>90.191076529104677</v>
      </c>
      <c r="R79" s="37"/>
      <c r="S79" s="4"/>
      <c r="T79" s="5"/>
      <c r="U79" s="5"/>
      <c r="V79" s="5"/>
      <c r="W79" s="5"/>
      <c r="X79"/>
      <c r="Y79"/>
      <c r="Z79"/>
      <c r="AA79"/>
      <c r="AB79"/>
    </row>
    <row r="80" spans="1:29">
      <c r="A80" s="37"/>
      <c r="B80">
        <f>+'Ark1'!C926</f>
        <v>2021</v>
      </c>
      <c r="C80">
        <f>+'Ark1'!M926</f>
        <v>51</v>
      </c>
      <c r="D80">
        <f>+'Ark1'!Q926</f>
        <v>13</v>
      </c>
      <c r="E80" s="9">
        <f t="shared" si="35"/>
        <v>5</v>
      </c>
      <c r="F80" s="9">
        <f>+'Ark1'!R926</f>
        <v>22</v>
      </c>
      <c r="G80" s="9">
        <f t="shared" si="36"/>
        <v>4</v>
      </c>
      <c r="H80" s="9">
        <f>+'Ark1'!S926</f>
        <v>22</v>
      </c>
      <c r="I80" s="98">
        <f>+'Ark1'!AA926</f>
        <v>8.3675642781074103E-2</v>
      </c>
      <c r="J80" s="98">
        <f t="shared" si="37"/>
        <v>-2.5395119272312722E-3</v>
      </c>
      <c r="K80" s="1">
        <f>+'Ark1'!AB926</f>
        <v>8.9853375542518779E-2</v>
      </c>
      <c r="L80" s="98">
        <f t="shared" si="38"/>
        <v>-2.9626175312228026E-3</v>
      </c>
      <c r="M80" s="98">
        <f>+'Ark1'!W926</f>
        <v>91.11727272727272</v>
      </c>
      <c r="N80" s="98">
        <f t="shared" si="39"/>
        <v>2.2028282828282784</v>
      </c>
      <c r="O80" s="98">
        <f>+'Ark1'!X926</f>
        <v>13.439087219348584</v>
      </c>
      <c r="P80" s="9">
        <f t="shared" si="23"/>
        <v>1.6923076923076923</v>
      </c>
      <c r="Q80" s="1">
        <f>+'Ark1'!V926</f>
        <v>98.718605338323641</v>
      </c>
      <c r="R80" s="37"/>
      <c r="S80" s="11"/>
      <c r="T80" s="11"/>
      <c r="U80"/>
      <c r="V80"/>
      <c r="W80"/>
      <c r="X80"/>
      <c r="Y80"/>
      <c r="Z80"/>
      <c r="AA80"/>
      <c r="AB80"/>
    </row>
    <row r="81" spans="1:28" ht="15.6">
      <c r="A81" s="37"/>
      <c r="B81">
        <f>+'Ark1'!C927</f>
        <v>2021</v>
      </c>
      <c r="C81">
        <f>+'Ark1'!M927</f>
        <v>52</v>
      </c>
      <c r="D81">
        <f>+'Ark1'!Q927</f>
        <v>15</v>
      </c>
      <c r="E81" s="9">
        <f t="shared" si="35"/>
        <v>1</v>
      </c>
      <c r="F81" s="9">
        <f>+'Ark1'!R927</f>
        <v>32</v>
      </c>
      <c r="G81" s="9">
        <f t="shared" si="36"/>
        <v>-2</v>
      </c>
      <c r="H81" s="9">
        <f>+'Ark1'!S927</f>
        <v>32</v>
      </c>
      <c r="I81" s="98">
        <f>+'Ark1'!AA927</f>
        <v>0.12171002586338044</v>
      </c>
      <c r="J81" s="98">
        <f t="shared" si="37"/>
        <v>-4.1140821918974155E-2</v>
      </c>
      <c r="K81" s="1">
        <f>+'Ark1'!AB927</f>
        <v>0.12520206229315278</v>
      </c>
      <c r="L81" s="98">
        <f t="shared" si="38"/>
        <v>-5.1312213676597968E-2</v>
      </c>
      <c r="M81" s="98">
        <f>+'Ark1'!W927</f>
        <v>87.287187500000016</v>
      </c>
      <c r="N81" s="98">
        <f t="shared" si="39"/>
        <v>-2.2334007352940972</v>
      </c>
      <c r="O81" s="98">
        <f>+'Ark1'!X927</f>
        <v>11.959737986880763</v>
      </c>
      <c r="P81" s="9">
        <f t="shared" si="23"/>
        <v>2.1333333333333333</v>
      </c>
      <c r="Q81" s="1">
        <f>+'Ark1'!V927</f>
        <v>94.569000541711802</v>
      </c>
      <c r="R81" s="37"/>
      <c r="S81" s="5"/>
      <c r="T81" s="5"/>
      <c r="U81" s="5"/>
      <c r="V81"/>
      <c r="W81" s="5"/>
      <c r="X81"/>
      <c r="Y81"/>
      <c r="Z81"/>
      <c r="AA81"/>
      <c r="AB81"/>
    </row>
    <row r="82" spans="1:28">
      <c r="A82" s="37"/>
      <c r="B82">
        <f>+'Ark1'!C928</f>
        <v>2021</v>
      </c>
      <c r="C82">
        <f>+'Ark1'!M928</f>
        <v>53</v>
      </c>
      <c r="D82">
        <f>+'Ark1'!Q928</f>
        <v>31</v>
      </c>
      <c r="E82" s="9">
        <f t="shared" si="35"/>
        <v>4</v>
      </c>
      <c r="F82" s="9">
        <f>+'Ark1'!R928</f>
        <v>72</v>
      </c>
      <c r="G82" s="9">
        <f t="shared" si="36"/>
        <v>17</v>
      </c>
      <c r="H82" s="9">
        <f>+'Ark1'!S928</f>
        <v>72</v>
      </c>
      <c r="I82" s="98">
        <f>+'Ark1'!AA928</f>
        <v>0.27384755819260603</v>
      </c>
      <c r="J82" s="98">
        <f t="shared" si="37"/>
        <v>1.0412363250561663E-2</v>
      </c>
      <c r="K82" s="1">
        <f>+'Ark1'!AB928</f>
        <v>0.29476602944451785</v>
      </c>
      <c r="L82" s="98">
        <f t="shared" si="38"/>
        <v>6.2005351640944117E-3</v>
      </c>
      <c r="M82" s="98">
        <f>+'Ark1'!W928</f>
        <v>91.334305555555602</v>
      </c>
      <c r="N82" s="98">
        <f t="shared" si="39"/>
        <v>0.86448737373738993</v>
      </c>
      <c r="O82" s="98">
        <f>+'Ark1'!X928</f>
        <v>13.449422728874456</v>
      </c>
      <c r="P82" s="9">
        <f t="shared" si="23"/>
        <v>2.3225806451612905</v>
      </c>
      <c r="Q82" s="1">
        <f>+'Ark1'!V928</f>
        <v>98.953743830504379</v>
      </c>
      <c r="R82" s="37"/>
      <c r="S82" s="11"/>
      <c r="T82" s="11"/>
      <c r="U82"/>
      <c r="V82"/>
      <c r="W82"/>
      <c r="X82"/>
      <c r="Y82"/>
      <c r="Z82"/>
      <c r="AA82"/>
      <c r="AB82"/>
    </row>
    <row r="83" spans="1:28">
      <c r="A83" s="37"/>
      <c r="B83">
        <f>+'Ark1'!C929</f>
        <v>2021</v>
      </c>
      <c r="C83">
        <f>+'Ark1'!M929</f>
        <v>54</v>
      </c>
      <c r="D83">
        <f>+'Ark1'!Q929</f>
        <v>46</v>
      </c>
      <c r="E83" s="9">
        <f t="shared" si="35"/>
        <v>12</v>
      </c>
      <c r="F83" s="9">
        <f>+'Ark1'!R929</f>
        <v>126</v>
      </c>
      <c r="G83" s="9">
        <f t="shared" si="36"/>
        <v>17</v>
      </c>
      <c r="H83" s="9">
        <f>+'Ark1'!S929</f>
        <v>126</v>
      </c>
      <c r="I83" s="98">
        <f>+'Ark1'!AA929</f>
        <v>0.47923322683706066</v>
      </c>
      <c r="J83" s="98">
        <f t="shared" si="37"/>
        <v>-4.2847432229899451E-2</v>
      </c>
      <c r="K83" s="1">
        <f>+'Ark1'!AB929</f>
        <v>0.50867710952065825</v>
      </c>
      <c r="L83" s="98">
        <f t="shared" si="38"/>
        <v>-5.0165104827940232E-2</v>
      </c>
      <c r="M83" s="98">
        <f>+'Ark1'!W929</f>
        <v>90.065952380952382</v>
      </c>
      <c r="N83" s="98">
        <f t="shared" si="39"/>
        <v>1.6593468763651913</v>
      </c>
      <c r="O83" s="98">
        <f>+'Ark1'!X929</f>
        <v>13.040381249817321</v>
      </c>
      <c r="P83" s="9">
        <f t="shared" si="23"/>
        <v>2.7391304347826089</v>
      </c>
      <c r="Q83" s="1">
        <f>+'Ark1'!V929</f>
        <v>97.579580044368669</v>
      </c>
      <c r="R83" s="37"/>
      <c r="S83" s="11"/>
      <c r="T83" s="11"/>
      <c r="U83"/>
      <c r="V83"/>
      <c r="W83"/>
      <c r="X83"/>
      <c r="Y83"/>
      <c r="Z83"/>
      <c r="AA83"/>
      <c r="AB83"/>
    </row>
    <row r="84" spans="1:28">
      <c r="A84" s="37"/>
      <c r="B84">
        <f>+'Ark1'!C930</f>
        <v>2021</v>
      </c>
      <c r="C84">
        <f>+'Ark1'!M930</f>
        <v>55</v>
      </c>
      <c r="D84">
        <f>+'Ark1'!Q930</f>
        <v>56</v>
      </c>
      <c r="E84" s="9">
        <f t="shared" si="35"/>
        <v>8</v>
      </c>
      <c r="F84" s="9">
        <f>+'Ark1'!R930</f>
        <v>251</v>
      </c>
      <c r="G84" s="9">
        <f t="shared" si="36"/>
        <v>47</v>
      </c>
      <c r="H84" s="9">
        <f>+'Ark1'!S930</f>
        <v>251</v>
      </c>
      <c r="I84" s="98">
        <f>+'Ark1'!AA930</f>
        <v>0.95466301536589093</v>
      </c>
      <c r="J84" s="98">
        <f t="shared" si="37"/>
        <v>-2.2442071328236946E-2</v>
      </c>
      <c r="K84" s="1">
        <f>+'Ark1'!AB930</f>
        <v>0.99733849189909518</v>
      </c>
      <c r="L84" s="98">
        <f t="shared" si="38"/>
        <v>-4.8733462330023625E-2</v>
      </c>
      <c r="M84" s="98">
        <f>+'Ark1'!W930</f>
        <v>88.645737051792892</v>
      </c>
      <c r="N84" s="98">
        <f t="shared" si="39"/>
        <v>0.22514881649883023</v>
      </c>
      <c r="O84" s="98">
        <f>+'Ark1'!X930</f>
        <v>10.907894823322559</v>
      </c>
      <c r="P84" s="9">
        <f t="shared" si="23"/>
        <v>4.4821428571428568</v>
      </c>
      <c r="Q84" s="1">
        <f>+'Ark1'!V930</f>
        <v>96.040885213210004</v>
      </c>
      <c r="R84" s="37"/>
      <c r="S84" s="11"/>
      <c r="T84" s="11"/>
      <c r="U84"/>
      <c r="V84"/>
      <c r="W84"/>
      <c r="X84"/>
      <c r="Y84"/>
      <c r="Z84"/>
      <c r="AA84"/>
      <c r="AB84"/>
    </row>
    <row r="85" spans="1:28">
      <c r="A85" s="37"/>
      <c r="B85">
        <f>+'Ark1'!C931</f>
        <v>2021</v>
      </c>
      <c r="C85">
        <f>+'Ark1'!M931</f>
        <v>56</v>
      </c>
      <c r="D85">
        <f>+'Ark1'!Q931</f>
        <v>80</v>
      </c>
      <c r="E85" s="9">
        <f t="shared" si="35"/>
        <v>14</v>
      </c>
      <c r="F85" s="9">
        <f>+'Ark1'!R931</f>
        <v>454</v>
      </c>
      <c r="G85" s="9">
        <f t="shared" si="36"/>
        <v>75</v>
      </c>
      <c r="H85" s="9">
        <f>+'Ark1'!S931</f>
        <v>454</v>
      </c>
      <c r="I85" s="98">
        <f>+'Ark1'!AA931</f>
        <v>1.72676099193671</v>
      </c>
      <c r="J85" s="98">
        <f t="shared" si="37"/>
        <v>-8.854698775483083E-2</v>
      </c>
      <c r="K85" s="1">
        <f>+'Ark1'!AB931</f>
        <v>1.8235755520501953</v>
      </c>
      <c r="L85" s="98">
        <f t="shared" si="38"/>
        <v>-0.10145943749607467</v>
      </c>
      <c r="M85" s="98">
        <f>+'Ark1'!W931</f>
        <v>89.610088105726859</v>
      </c>
      <c r="N85" s="98">
        <f t="shared" si="39"/>
        <v>2.0267635674682793</v>
      </c>
      <c r="O85" s="98">
        <f>+'Ark1'!X931</f>
        <v>10.344747863639952</v>
      </c>
      <c r="P85" s="9">
        <f t="shared" si="23"/>
        <v>5.6749999999999998</v>
      </c>
      <c r="Q85" s="1">
        <f>+'Ark1'!V931</f>
        <v>97.085685921697518</v>
      </c>
      <c r="R85" s="37"/>
      <c r="S85" s="11"/>
      <c r="T85" s="11"/>
      <c r="U85"/>
      <c r="V85"/>
      <c r="W85"/>
      <c r="X85"/>
      <c r="Y85"/>
      <c r="Z85"/>
      <c r="AA85"/>
      <c r="AB85"/>
    </row>
    <row r="86" spans="1:28">
      <c r="A86" s="37"/>
      <c r="B86">
        <f>+'Ark1'!C932</f>
        <v>2021</v>
      </c>
      <c r="C86">
        <f>+'Ark1'!M932</f>
        <v>57</v>
      </c>
      <c r="D86">
        <f>+'Ark1'!Q932</f>
        <v>96</v>
      </c>
      <c r="E86" s="9">
        <f t="shared" si="35"/>
        <v>9</v>
      </c>
      <c r="F86" s="9">
        <f>+'Ark1'!R932</f>
        <v>931</v>
      </c>
      <c r="G86" s="9">
        <f t="shared" si="36"/>
        <v>299</v>
      </c>
      <c r="H86" s="9">
        <f>+'Ark1'!S932</f>
        <v>931</v>
      </c>
      <c r="I86" s="98">
        <f>+'Ark1'!AA932</f>
        <v>3.5410010649627255</v>
      </c>
      <c r="J86" s="98">
        <f t="shared" si="37"/>
        <v>0.5138911885377806</v>
      </c>
      <c r="K86" s="1">
        <f>+'Ark1'!AB932</f>
        <v>3.7300034127231569</v>
      </c>
      <c r="L86" s="98">
        <f t="shared" si="38"/>
        <v>0.55582415089754544</v>
      </c>
      <c r="M86" s="98">
        <f>+'Ark1'!W932</f>
        <v>89.381686358753925</v>
      </c>
      <c r="N86" s="98">
        <f t="shared" si="39"/>
        <v>2.7779996498933031</v>
      </c>
      <c r="O86" s="98">
        <f>+'Ark1'!X932</f>
        <v>10.125820874943706</v>
      </c>
      <c r="P86" s="9">
        <f t="shared" si="23"/>
        <v>9.6979166666666661</v>
      </c>
      <c r="Q86" s="1">
        <f>+'Ark1'!V932</f>
        <v>96.838230074489758</v>
      </c>
      <c r="R86" s="37"/>
      <c r="S86" s="11"/>
      <c r="T86" s="11"/>
      <c r="U86"/>
      <c r="V86"/>
      <c r="W86"/>
      <c r="X86"/>
      <c r="Y86"/>
      <c r="Z86"/>
      <c r="AA86"/>
      <c r="AB86"/>
    </row>
    <row r="87" spans="1:28">
      <c r="A87" s="37"/>
      <c r="B87">
        <f>+'Ark1'!C933</f>
        <v>2021</v>
      </c>
      <c r="C87">
        <f>+'Ark1'!M933</f>
        <v>58</v>
      </c>
      <c r="D87">
        <f>+'Ark1'!Q933</f>
        <v>114</v>
      </c>
      <c r="E87" s="9">
        <f t="shared" si="35"/>
        <v>21</v>
      </c>
      <c r="F87" s="9">
        <f>+'Ark1'!R933</f>
        <v>1518</v>
      </c>
      <c r="G87" s="9">
        <f t="shared" si="36"/>
        <v>561</v>
      </c>
      <c r="H87" s="9">
        <f>+'Ark1'!S933</f>
        <v>1518</v>
      </c>
      <c r="I87" s="98">
        <f>+'Ark1'!AA933</f>
        <v>5.7736193518941104</v>
      </c>
      <c r="J87" s="98">
        <f t="shared" si="37"/>
        <v>1.1898469599025407</v>
      </c>
      <c r="K87" s="1">
        <f>+'Ark1'!AB933</f>
        <v>6.0296515153161421</v>
      </c>
      <c r="L87" s="98">
        <f t="shared" si="38"/>
        <v>1.2262287262194933</v>
      </c>
      <c r="M87" s="98">
        <f>+'Ark1'!W933</f>
        <v>88.615447957839294</v>
      </c>
      <c r="N87" s="98">
        <f t="shared" si="39"/>
        <v>2.0666809776929966</v>
      </c>
      <c r="O87" s="98">
        <f>+'Ark1'!X933</f>
        <v>9.7297283144679909</v>
      </c>
      <c r="P87" s="9">
        <f t="shared" si="23"/>
        <v>13.315789473684211</v>
      </c>
      <c r="Q87" s="1">
        <f>+'Ark1'!V933</f>
        <v>96.008069293433735</v>
      </c>
      <c r="R87" s="37"/>
      <c r="S87" s="11"/>
      <c r="T87" s="11"/>
      <c r="U87"/>
      <c r="V87"/>
      <c r="W87"/>
      <c r="X87"/>
      <c r="Y87"/>
      <c r="Z87"/>
      <c r="AA87"/>
      <c r="AB87"/>
    </row>
    <row r="88" spans="1:28">
      <c r="A88" s="37"/>
      <c r="B88">
        <f>+'Ark1'!C934</f>
        <v>2021</v>
      </c>
      <c r="C88">
        <f>+'Ark1'!M934</f>
        <v>59</v>
      </c>
      <c r="D88">
        <f>+'Ark1'!Q934</f>
        <v>124</v>
      </c>
      <c r="E88" s="9">
        <f t="shared" si="35"/>
        <v>12</v>
      </c>
      <c r="F88" s="9">
        <f>+'Ark1'!R934</f>
        <v>2368</v>
      </c>
      <c r="G88" s="9">
        <f t="shared" si="36"/>
        <v>812</v>
      </c>
      <c r="H88" s="9">
        <f>+'Ark1'!S934</f>
        <v>2368</v>
      </c>
      <c r="I88" s="98">
        <f>+'Ark1'!AA934</f>
        <v>9.006541913890155</v>
      </c>
      <c r="J88" s="98">
        <f t="shared" si="37"/>
        <v>1.5537207624388669</v>
      </c>
      <c r="K88" s="1">
        <f>+'Ark1'!AB934</f>
        <v>9.3168099906404027</v>
      </c>
      <c r="L88" s="98">
        <f t="shared" si="38"/>
        <v>1.5593012979487773</v>
      </c>
      <c r="M88" s="98">
        <f>+'Ark1'!W934</f>
        <v>87.775747466216444</v>
      </c>
      <c r="N88" s="98">
        <f t="shared" si="39"/>
        <v>1.8081703453937905</v>
      </c>
      <c r="O88" s="98">
        <f>+'Ark1'!X934</f>
        <v>9.4675517745299853</v>
      </c>
      <c r="P88" s="9">
        <f t="shared" si="23"/>
        <v>19.096774193548388</v>
      </c>
      <c r="Q88" s="1">
        <f>+'Ark1'!V934</f>
        <v>95.098317948229905</v>
      </c>
      <c r="R88" s="37"/>
      <c r="S88" s="11"/>
      <c r="T88" s="11"/>
      <c r="U88"/>
      <c r="V88"/>
      <c r="W88"/>
      <c r="X88"/>
      <c r="Y88"/>
      <c r="Z88"/>
      <c r="AA88"/>
      <c r="AB88"/>
    </row>
    <row r="89" spans="1:28">
      <c r="A89" s="37"/>
      <c r="B89">
        <f>+'Ark1'!C935</f>
        <v>2021</v>
      </c>
      <c r="C89">
        <f>+'Ark1'!M935</f>
        <v>60</v>
      </c>
      <c r="D89">
        <f>+'Ark1'!Q935</f>
        <v>140</v>
      </c>
      <c r="E89" s="9">
        <f t="shared" si="35"/>
        <v>15</v>
      </c>
      <c r="F89" s="9">
        <f>+'Ark1'!R935</f>
        <v>3618</v>
      </c>
      <c r="G89" s="9">
        <f t="shared" si="36"/>
        <v>1232</v>
      </c>
      <c r="H89" s="9">
        <f>+'Ark1'!S935</f>
        <v>3617</v>
      </c>
      <c r="I89" s="98">
        <f>+'Ark1'!AA935</f>
        <v>13.760839799178456</v>
      </c>
      <c r="J89" s="98">
        <f t="shared" si="37"/>
        <v>2.3325420695108665</v>
      </c>
      <c r="K89" s="1">
        <f>+'Ark1'!AB935</f>
        <v>14.101119216851565</v>
      </c>
      <c r="L89" s="98">
        <f t="shared" si="38"/>
        <v>2.2826437679332248</v>
      </c>
      <c r="M89" s="98">
        <f>+'Ark1'!W935</f>
        <v>86.974926734863104</v>
      </c>
      <c r="N89" s="98">
        <f t="shared" si="39"/>
        <v>1.5640801296661806</v>
      </c>
      <c r="O89" s="98">
        <f>+'Ark1'!X935</f>
        <v>9.507616596688429</v>
      </c>
      <c r="P89" s="9">
        <f t="shared" si="23"/>
        <v>25.842857142857142</v>
      </c>
      <c r="Q89" s="1">
        <f>+'Ark1'!V935</f>
        <v>94.242102195273375</v>
      </c>
      <c r="R89" s="37"/>
      <c r="S89" s="11"/>
      <c r="T89" s="11"/>
      <c r="U89"/>
      <c r="V89"/>
      <c r="W89"/>
      <c r="X89"/>
      <c r="Y89"/>
      <c r="Z89"/>
      <c r="AA89"/>
      <c r="AB89"/>
    </row>
    <row r="90" spans="1:28">
      <c r="A90" s="37"/>
      <c r="B90">
        <f>+'Ark1'!C936</f>
        <v>2021</v>
      </c>
      <c r="C90">
        <f>+'Ark1'!M936</f>
        <v>61</v>
      </c>
      <c r="D90">
        <f>+'Ark1'!Q936</f>
        <v>137</v>
      </c>
      <c r="E90" s="9">
        <f t="shared" si="35"/>
        <v>15</v>
      </c>
      <c r="F90" s="9">
        <f>+'Ark1'!R936</f>
        <v>4530</v>
      </c>
      <c r="G90" s="9">
        <f t="shared" si="36"/>
        <v>1349</v>
      </c>
      <c r="H90" s="9">
        <f>+'Ark1'!S936</f>
        <v>4530</v>
      </c>
      <c r="I90" s="98">
        <f>+'Ark1'!AA936</f>
        <v>17.229575536284806</v>
      </c>
      <c r="J90" s="98">
        <f t="shared" si="37"/>
        <v>1.9934418070003854</v>
      </c>
      <c r="K90" s="1">
        <f>+'Ark1'!AB936</f>
        <v>17.390320771951728</v>
      </c>
      <c r="L90" s="98">
        <f t="shared" si="38"/>
        <v>1.8219564889836377</v>
      </c>
      <c r="M90" s="98">
        <f>+'Ark1'!W936</f>
        <v>85.644284768211861</v>
      </c>
      <c r="N90" s="98">
        <f t="shared" si="39"/>
        <v>1.2522759659484848</v>
      </c>
      <c r="O90" s="98">
        <f>+'Ark1'!X936</f>
        <v>9.4777367028961681</v>
      </c>
      <c r="P90" s="9">
        <f t="shared" si="23"/>
        <v>33.065693430656935</v>
      </c>
      <c r="Q90" s="1">
        <f>+'Ark1'!V936</f>
        <v>92.789040918972887</v>
      </c>
      <c r="R90" s="37"/>
      <c r="S90" s="11"/>
      <c r="T90" s="11"/>
      <c r="U90"/>
      <c r="V90"/>
      <c r="W90"/>
      <c r="X90"/>
      <c r="Y90"/>
      <c r="Z90"/>
      <c r="AA90"/>
      <c r="AB90"/>
    </row>
    <row r="91" spans="1:28">
      <c r="A91" s="37"/>
      <c r="B91">
        <f>+'Ark1'!C937</f>
        <v>2021</v>
      </c>
      <c r="C91">
        <f>+'Ark1'!M937</f>
        <v>62</v>
      </c>
      <c r="D91">
        <f>+'Ark1'!Q937</f>
        <v>135</v>
      </c>
      <c r="E91" s="9">
        <f t="shared" si="35"/>
        <v>16</v>
      </c>
      <c r="F91" s="9">
        <f>+'Ark1'!R937</f>
        <v>4685</v>
      </c>
      <c r="G91" s="9">
        <f t="shared" si="36"/>
        <v>1131</v>
      </c>
      <c r="H91" s="9">
        <f>+'Ark1'!S937</f>
        <v>4685</v>
      </c>
      <c r="I91" s="98">
        <f>+'Ark1'!AA937</f>
        <v>17.819108474060549</v>
      </c>
      <c r="J91" s="98">
        <f t="shared" si="37"/>
        <v>0.79640514998736478</v>
      </c>
      <c r="K91" s="1">
        <f>+'Ark1'!AB937</f>
        <v>17.749927913977739</v>
      </c>
      <c r="L91" s="98">
        <f t="shared" si="38"/>
        <v>0.5647822888301981</v>
      </c>
      <c r="M91" s="98">
        <f>+'Ark1'!W937</f>
        <v>84.523212379936126</v>
      </c>
      <c r="N91" s="98">
        <f t="shared" si="39"/>
        <v>1.1439974108874367</v>
      </c>
      <c r="O91" s="98">
        <f>+'Ark1'!X937</f>
        <v>9.5618076658403428</v>
      </c>
      <c r="P91" s="9">
        <f t="shared" si="23"/>
        <v>34.703703703703702</v>
      </c>
      <c r="Q91" s="1">
        <f>+'Ark1'!V937</f>
        <v>91.574444615315372</v>
      </c>
      <c r="R91" s="37"/>
      <c r="S91" s="11"/>
      <c r="T91" s="11"/>
      <c r="U91"/>
      <c r="V91"/>
      <c r="W91"/>
      <c r="X91"/>
      <c r="Y91"/>
      <c r="Z91"/>
      <c r="AA91"/>
      <c r="AB91"/>
    </row>
    <row r="92" spans="1:28">
      <c r="A92" s="37"/>
      <c r="B92">
        <f>+'Ark1'!C938</f>
        <v>2021</v>
      </c>
      <c r="C92">
        <f>+'Ark1'!M938</f>
        <v>63</v>
      </c>
      <c r="D92">
        <f>+'Ark1'!Q938</f>
        <v>117</v>
      </c>
      <c r="E92" s="9">
        <f t="shared" si="35"/>
        <v>0</v>
      </c>
      <c r="F92" s="9">
        <f>+'Ark1'!R938</f>
        <v>3953</v>
      </c>
      <c r="G92" s="9">
        <f t="shared" si="36"/>
        <v>367</v>
      </c>
      <c r="H92" s="9">
        <f>+'Ark1'!S938</f>
        <v>3953</v>
      </c>
      <c r="I92" s="98">
        <f>+'Ark1'!AA938</f>
        <v>15.034991632435721</v>
      </c>
      <c r="J92" s="98">
        <f t="shared" si="37"/>
        <v>-2.140983077785565</v>
      </c>
      <c r="K92" s="1">
        <f>+'Ark1'!AB938</f>
        <v>14.681150820310439</v>
      </c>
      <c r="L92" s="98">
        <f t="shared" si="38"/>
        <v>-2.2448991973644858</v>
      </c>
      <c r="M92" s="98">
        <f>+'Ark1'!W938</f>
        <v>82.855679230963887</v>
      </c>
      <c r="N92" s="98">
        <f t="shared" si="39"/>
        <v>1.4663735979465997</v>
      </c>
      <c r="O92" s="98">
        <f>+'Ark1'!X938</f>
        <v>10.390917013808044</v>
      </c>
      <c r="P92" s="9">
        <f t="shared" si="23"/>
        <v>33.786324786324784</v>
      </c>
      <c r="Q92" s="1">
        <f>+'Ark1'!V938</f>
        <v>89.767799816862208</v>
      </c>
      <c r="R92" s="37"/>
      <c r="S92" s="11"/>
      <c r="T92" s="11"/>
      <c r="U92"/>
      <c r="V92"/>
      <c r="W92"/>
      <c r="X92"/>
      <c r="Y92"/>
      <c r="Z92"/>
      <c r="AA92"/>
      <c r="AB92"/>
    </row>
    <row r="93" spans="1:28">
      <c r="A93" s="37"/>
      <c r="B93">
        <f>+'Ark1'!C939</f>
        <v>2021</v>
      </c>
      <c r="C93">
        <f>+'Ark1'!M939</f>
        <v>64</v>
      </c>
      <c r="D93">
        <f>+'Ark1'!Q939</f>
        <v>99</v>
      </c>
      <c r="E93" s="9">
        <f t="shared" si="35"/>
        <v>6</v>
      </c>
      <c r="F93" s="9">
        <f>+'Ark1'!R939</f>
        <v>2451</v>
      </c>
      <c r="G93" s="9">
        <f t="shared" si="36"/>
        <v>42</v>
      </c>
      <c r="H93" s="9">
        <f>+'Ark1'!S939</f>
        <v>2451</v>
      </c>
      <c r="I93" s="98">
        <f>+'Ark1'!AA939</f>
        <v>9.3222272934733024</v>
      </c>
      <c r="J93" s="98">
        <f t="shared" si="37"/>
        <v>-2.2162342449882377</v>
      </c>
      <c r="K93" s="1">
        <f>+'Ark1'!AB939</f>
        <v>8.8394187168196723</v>
      </c>
      <c r="L93" s="98">
        <f t="shared" si="38"/>
        <v>-2.1948252093004434</v>
      </c>
      <c r="M93" s="98">
        <f>+'Ark1'!W939</f>
        <v>80.458029375765008</v>
      </c>
      <c r="N93" s="98">
        <f t="shared" si="39"/>
        <v>1.4760908120456264</v>
      </c>
      <c r="O93" s="98">
        <f>+'Ark1'!X939</f>
        <v>10.673275639900909</v>
      </c>
      <c r="P93" s="9">
        <f t="shared" si="23"/>
        <v>24.757575757575758</v>
      </c>
      <c r="Q93" s="1">
        <f>+'Ark1'!V939</f>
        <v>87.170129334523182</v>
      </c>
      <c r="R93" s="37"/>
      <c r="S93" s="11"/>
      <c r="T93" s="11"/>
      <c r="U93"/>
      <c r="V93"/>
      <c r="W93"/>
      <c r="X93"/>
      <c r="Y93"/>
      <c r="Z93"/>
      <c r="AA93"/>
      <c r="AB93"/>
    </row>
    <row r="94" spans="1:28">
      <c r="A94" s="37"/>
      <c r="B94">
        <f>+'Ark1'!C940</f>
        <v>2021</v>
      </c>
      <c r="C94">
        <f>+'Ark1'!M940</f>
        <v>65</v>
      </c>
      <c r="D94">
        <f>+'Ark1'!Q940</f>
        <v>79</v>
      </c>
      <c r="E94" s="9">
        <f t="shared" si="35"/>
        <v>-1</v>
      </c>
      <c r="F94" s="9">
        <f>+'Ark1'!R940</f>
        <v>953</v>
      </c>
      <c r="G94" s="9">
        <f t="shared" si="36"/>
        <v>-271</v>
      </c>
      <c r="H94" s="9">
        <f>+'Ark1'!S940</f>
        <v>953</v>
      </c>
      <c r="I94" s="98">
        <f>+'Ark1'!AA940</f>
        <v>3.6246767077438009</v>
      </c>
      <c r="J94" s="98">
        <f t="shared" si="37"/>
        <v>-2.237953812420963</v>
      </c>
      <c r="K94" s="1">
        <f>+'Ark1'!AB940</f>
        <v>3.2899465306569033</v>
      </c>
      <c r="L94" s="98">
        <f t="shared" si="38"/>
        <v>-2.0172775902506044</v>
      </c>
      <c r="M94" s="98">
        <f>+'Ark1'!W940</f>
        <v>77.01670514165798</v>
      </c>
      <c r="N94" s="98">
        <f t="shared" si="39"/>
        <v>2.2500384749912001</v>
      </c>
      <c r="O94" s="98">
        <f>+'Ark1'!X940</f>
        <v>10.740616786526624</v>
      </c>
      <c r="P94" s="9">
        <f t="shared" si="23"/>
        <v>12.063291139240507</v>
      </c>
      <c r="Q94" s="1">
        <f>+'Ark1'!V940</f>
        <v>83.441717379911125</v>
      </c>
      <c r="R94" s="37"/>
      <c r="S94" s="11"/>
      <c r="T94" s="11"/>
      <c r="U94"/>
      <c r="V94"/>
      <c r="W94"/>
      <c r="X94"/>
      <c r="Y94"/>
      <c r="Z94"/>
      <c r="AA94"/>
      <c r="AB94"/>
    </row>
    <row r="95" spans="1:28">
      <c r="A95" s="37"/>
      <c r="B95">
        <f>+'Ark1'!C941</f>
        <v>2021</v>
      </c>
      <c r="C95">
        <f>+'Ark1'!M941</f>
        <v>66</v>
      </c>
      <c r="D95">
        <f>+'Ark1'!Q941</f>
        <v>54</v>
      </c>
      <c r="E95" s="9">
        <f t="shared" si="35"/>
        <v>-9</v>
      </c>
      <c r="F95" s="9">
        <f>+'Ark1'!R941</f>
        <v>224</v>
      </c>
      <c r="G95" s="9">
        <f t="shared" si="36"/>
        <v>-169</v>
      </c>
      <c r="H95" s="9">
        <f>+'Ark1'!S941</f>
        <v>224</v>
      </c>
      <c r="I95" s="98">
        <f>+'Ark1'!AA941</f>
        <v>0.85197018104366373</v>
      </c>
      <c r="J95" s="98">
        <f t="shared" si="37"/>
        <v>-1.0303940300876706</v>
      </c>
      <c r="K95" s="1">
        <f>+'Ark1'!AB941</f>
        <v>0.73249340611466529</v>
      </c>
      <c r="L95" s="98">
        <f t="shared" si="38"/>
        <v>-0.85572216515624522</v>
      </c>
      <c r="M95" s="98">
        <f>+'Ark1'!W941</f>
        <v>72.953258928571344</v>
      </c>
      <c r="N95" s="98">
        <f t="shared" si="39"/>
        <v>3.2683225418028599</v>
      </c>
      <c r="O95" s="98">
        <f>+'Ark1'!X941</f>
        <v>10.940586691181124</v>
      </c>
      <c r="P95" s="9">
        <f t="shared" si="23"/>
        <v>4.1481481481481479</v>
      </c>
      <c r="Q95" s="1">
        <f>+'Ark1'!V941</f>
        <v>79.039283779600638</v>
      </c>
      <c r="R95" s="37"/>
      <c r="S95" s="11"/>
      <c r="T95" s="11"/>
      <c r="U95"/>
      <c r="V95"/>
      <c r="W95"/>
      <c r="X95"/>
      <c r="Y95"/>
      <c r="Z95"/>
      <c r="AA95"/>
      <c r="AB95"/>
    </row>
    <row r="96" spans="1:28">
      <c r="A96" s="37"/>
      <c r="B96">
        <f>+'Ark1'!C942</f>
        <v>2021</v>
      </c>
      <c r="C96">
        <f>+'Ark1'!M942</f>
        <v>67</v>
      </c>
      <c r="D96">
        <f>+'Ark1'!Q942</f>
        <v>25</v>
      </c>
      <c r="E96" s="9">
        <f t="shared" si="35"/>
        <v>-14</v>
      </c>
      <c r="F96" s="9">
        <f>+'Ark1'!R942</f>
        <v>46</v>
      </c>
      <c r="G96" s="9">
        <f t="shared" si="36"/>
        <v>-65</v>
      </c>
      <c r="H96" s="9">
        <f>+'Ark1'!S942</f>
        <v>46</v>
      </c>
      <c r="I96" s="98">
        <f>+'Ark1'!AA942</f>
        <v>0.17495816217860949</v>
      </c>
      <c r="J96" s="98">
        <f t="shared" si="37"/>
        <v>-0.356701958522607</v>
      </c>
      <c r="K96" s="1">
        <f>+'Ark1'!AB942</f>
        <v>0.1388630851827822</v>
      </c>
      <c r="L96" s="98">
        <f t="shared" si="38"/>
        <v>-0.27439849146602102</v>
      </c>
      <c r="M96" s="98">
        <f>+'Ark1'!W942</f>
        <v>67.346956521739116</v>
      </c>
      <c r="N96" s="98">
        <f t="shared" si="39"/>
        <v>3.1485781433607656</v>
      </c>
      <c r="O96" s="98">
        <f>+'Ark1'!X942</f>
        <v>11.142145970332578</v>
      </c>
      <c r="P96" s="9">
        <f t="shared" si="23"/>
        <v>1.84</v>
      </c>
      <c r="Q96" s="1">
        <f>+'Ark1'!V942</f>
        <v>72.965283338828939</v>
      </c>
      <c r="R96" s="37"/>
      <c r="S96" s="11"/>
      <c r="T96" s="11"/>
      <c r="U96"/>
      <c r="V96"/>
      <c r="W96"/>
      <c r="X96"/>
      <c r="Y96"/>
      <c r="Z96"/>
      <c r="AA96"/>
      <c r="AB96"/>
    </row>
    <row r="97" spans="1:28">
      <c r="A97" s="37"/>
      <c r="B97" s="208">
        <f>+'Ark1'!C943</f>
        <v>2021</v>
      </c>
      <c r="C97" s="208">
        <f>+'Ark1'!M943</f>
        <v>68</v>
      </c>
      <c r="D97" s="208">
        <f>+'Ark1'!Q943</f>
        <v>14</v>
      </c>
      <c r="E97" s="209">
        <f t="shared" si="35"/>
        <v>14</v>
      </c>
      <c r="F97" s="209">
        <f>+'Ark1'!R943</f>
        <v>22</v>
      </c>
      <c r="G97" s="209">
        <f t="shared" si="36"/>
        <v>22</v>
      </c>
      <c r="H97" s="209">
        <f>+'Ark1'!S943</f>
        <v>22</v>
      </c>
      <c r="I97" s="210">
        <f>+'Ark1'!AA943</f>
        <v>8.3675642781074103E-2</v>
      </c>
      <c r="J97" s="210">
        <f t="shared" si="37"/>
        <v>8.3675642781074103E-2</v>
      </c>
      <c r="K97" s="211">
        <f>+'Ark1'!AB943</f>
        <v>5.9299516427490963E-2</v>
      </c>
      <c r="L97" s="210">
        <f t="shared" si="38"/>
        <v>5.9299516427490963E-2</v>
      </c>
      <c r="M97" s="210">
        <f>+'Ark1'!W943</f>
        <v>60.133636363636377</v>
      </c>
      <c r="N97" s="210">
        <f t="shared" si="39"/>
        <v>60.133636363636377</v>
      </c>
      <c r="O97" s="210">
        <f>+'Ark1'!X943</f>
        <v>8.7835913888311996</v>
      </c>
      <c r="P97" s="209">
        <f t="shared" si="23"/>
        <v>1.5714285714285714</v>
      </c>
      <c r="Q97" s="211">
        <f>+'Ark1'!V943</f>
        <v>65.150201910765318</v>
      </c>
      <c r="R97" s="37"/>
      <c r="S97" s="11"/>
      <c r="T97" s="11"/>
      <c r="U97"/>
      <c r="V97"/>
      <c r="W97"/>
      <c r="X97"/>
      <c r="Y97"/>
      <c r="Z97"/>
      <c r="AA97"/>
      <c r="AB97"/>
    </row>
    <row r="98" spans="1:28">
      <c r="A98" s="37"/>
      <c r="B98" s="208">
        <f>+'Ark1'!C944</f>
        <v>2020</v>
      </c>
      <c r="C98" s="208">
        <f>+'Ark1'!M944</f>
        <v>48</v>
      </c>
      <c r="D98" s="208">
        <f>+'Ark1'!Q944</f>
        <v>5</v>
      </c>
      <c r="E98" s="209">
        <f t="shared" si="35"/>
        <v>5</v>
      </c>
      <c r="F98" s="209">
        <f>+'Ark1'!R944</f>
        <v>13</v>
      </c>
      <c r="G98" s="209">
        <f t="shared" si="36"/>
        <v>13</v>
      </c>
      <c r="H98" s="209">
        <f>+'Ark1'!S944</f>
        <v>13</v>
      </c>
      <c r="I98" s="210">
        <f>+'Ark1'!AA944</f>
        <v>6.2266500622665005E-2</v>
      </c>
      <c r="J98" s="210">
        <f t="shared" si="37"/>
        <v>6.2266500622665005E-2</v>
      </c>
      <c r="K98" s="211">
        <f>+'Ark1'!AB944</f>
        <v>7.9221778325221953E-2</v>
      </c>
      <c r="L98" s="210">
        <f t="shared" si="38"/>
        <v>7.9221778325221953E-2</v>
      </c>
      <c r="M98" s="210">
        <f>+'Ark1'!W944</f>
        <v>105.08076923076922</v>
      </c>
      <c r="N98" s="210">
        <f t="shared" si="39"/>
        <v>105.08076923076922</v>
      </c>
      <c r="O98" s="210">
        <f>+'Ark1'!X944</f>
        <v>18.27141039629462</v>
      </c>
      <c r="P98" s="209">
        <f t="shared" si="23"/>
        <v>2.6</v>
      </c>
      <c r="Q98" s="211">
        <f>+'Ark1'!V944</f>
        <v>113.8469872489374</v>
      </c>
      <c r="R98" s="37"/>
      <c r="S98" s="11"/>
      <c r="T98" s="11"/>
      <c r="U98"/>
      <c r="V98"/>
      <c r="W98"/>
      <c r="X98"/>
      <c r="Y98"/>
      <c r="Z98"/>
      <c r="AA98"/>
      <c r="AB98"/>
    </row>
    <row r="99" spans="1:28">
      <c r="A99" s="37"/>
      <c r="B99" s="208">
        <f>+'Ark1'!C945</f>
        <v>2020</v>
      </c>
      <c r="C99" s="208">
        <f>+'Ark1'!M945</f>
        <v>49</v>
      </c>
      <c r="D99" s="208">
        <f>+'Ark1'!Q945</f>
        <v>3</v>
      </c>
      <c r="E99" s="209">
        <f t="shared" si="35"/>
        <v>3</v>
      </c>
      <c r="F99" s="209">
        <f>+'Ark1'!R945</f>
        <v>6</v>
      </c>
      <c r="G99" s="209">
        <f t="shared" si="36"/>
        <v>6</v>
      </c>
      <c r="H99" s="209">
        <f>+'Ark1'!S945</f>
        <v>6</v>
      </c>
      <c r="I99" s="210">
        <f>+'Ark1'!AA945</f>
        <v>2.8738384902768473E-2</v>
      </c>
      <c r="J99" s="210">
        <f t="shared" si="37"/>
        <v>2.8738384902768473E-2</v>
      </c>
      <c r="K99" s="211">
        <f>+'Ark1'!AB945</f>
        <v>2.7800259050372703E-2</v>
      </c>
      <c r="L99" s="210">
        <f t="shared" si="38"/>
        <v>2.7800259050372703E-2</v>
      </c>
      <c r="M99" s="210">
        <f>+'Ark1'!W945</f>
        <v>79.894999999999982</v>
      </c>
      <c r="N99" s="210">
        <f t="shared" si="39"/>
        <v>79.894999999999982</v>
      </c>
      <c r="O99" s="210">
        <f>+'Ark1'!X945</f>
        <v>19.661613828303462</v>
      </c>
      <c r="P99" s="209">
        <f t="shared" ref="P99:P117" si="40">+F99/D99</f>
        <v>2</v>
      </c>
      <c r="Q99" s="211">
        <f>+'Ark1'!V945</f>
        <v>86.560130010834229</v>
      </c>
      <c r="R99" s="37"/>
      <c r="S99" s="11"/>
      <c r="T99" s="11"/>
      <c r="U99"/>
      <c r="V99"/>
      <c r="W99"/>
      <c r="X99"/>
      <c r="Y99"/>
      <c r="Z99"/>
      <c r="AA99"/>
      <c r="AB99"/>
    </row>
    <row r="100" spans="1:28">
      <c r="A100" s="37"/>
      <c r="B100" s="208">
        <f>+'Ark1'!C946</f>
        <v>2020</v>
      </c>
      <c r="C100" s="208">
        <f>+'Ark1'!M946</f>
        <v>50</v>
      </c>
      <c r="D100" s="208">
        <f>+'Ark1'!Q946</f>
        <v>9</v>
      </c>
      <c r="E100" s="209">
        <f t="shared" si="35"/>
        <v>9</v>
      </c>
      <c r="F100" s="209">
        <f>+'Ark1'!R946</f>
        <v>16</v>
      </c>
      <c r="G100" s="209">
        <f t="shared" si="36"/>
        <v>16</v>
      </c>
      <c r="H100" s="209">
        <f>+'Ark1'!S946</f>
        <v>16</v>
      </c>
      <c r="I100" s="210">
        <f>+'Ark1'!AA946</f>
        <v>7.6635693074049244E-2</v>
      </c>
      <c r="J100" s="210">
        <f t="shared" si="37"/>
        <v>7.6635693074049244E-2</v>
      </c>
      <c r="K100" s="211">
        <f>+'Ark1'!AB946</f>
        <v>8.1664457072748262E-2</v>
      </c>
      <c r="L100" s="210">
        <f t="shared" si="38"/>
        <v>8.1664457072748262E-2</v>
      </c>
      <c r="M100" s="210">
        <f>+'Ark1'!W946</f>
        <v>88.010625000000005</v>
      </c>
      <c r="N100" s="210">
        <f t="shared" si="39"/>
        <v>88.010625000000005</v>
      </c>
      <c r="O100" s="210">
        <f>+'Ark1'!X946</f>
        <v>11.65380864178633</v>
      </c>
      <c r="P100" s="209">
        <f t="shared" si="40"/>
        <v>1.7777777777777777</v>
      </c>
      <c r="Q100" s="211">
        <f>+'Ark1'!V946</f>
        <v>95.352789815817985</v>
      </c>
      <c r="R100" s="37"/>
      <c r="S100" s="11"/>
      <c r="T100" s="11"/>
      <c r="U100"/>
      <c r="V100"/>
      <c r="W100"/>
      <c r="X100"/>
      <c r="Y100"/>
      <c r="Z100"/>
      <c r="AA100"/>
      <c r="AB100"/>
    </row>
    <row r="101" spans="1:28">
      <c r="A101" s="37"/>
      <c r="B101" s="208">
        <f>+'Ark1'!C947</f>
        <v>2020</v>
      </c>
      <c r="C101" s="208">
        <f>+'Ark1'!M947</f>
        <v>51</v>
      </c>
      <c r="D101" s="208">
        <f>+'Ark1'!Q947</f>
        <v>8</v>
      </c>
      <c r="E101" s="209">
        <f t="shared" si="35"/>
        <v>8</v>
      </c>
      <c r="F101" s="209">
        <f>+'Ark1'!R947</f>
        <v>18</v>
      </c>
      <c r="G101" s="209">
        <f t="shared" si="36"/>
        <v>18</v>
      </c>
      <c r="H101" s="209">
        <f>+'Ark1'!S947</f>
        <v>18</v>
      </c>
      <c r="I101" s="210">
        <f>+'Ark1'!AA947</f>
        <v>8.6215154708305375E-2</v>
      </c>
      <c r="J101" s="210">
        <f t="shared" si="37"/>
        <v>8.6215154708305375E-2</v>
      </c>
      <c r="K101" s="211">
        <f>+'Ark1'!AB947</f>
        <v>9.2815993073741582E-2</v>
      </c>
      <c r="L101" s="210">
        <f t="shared" si="38"/>
        <v>9.2815993073741582E-2</v>
      </c>
      <c r="M101" s="210">
        <f>+'Ark1'!W947</f>
        <v>88.914444444444442</v>
      </c>
      <c r="N101" s="210">
        <f t="shared" si="39"/>
        <v>88.914444444444442</v>
      </c>
      <c r="O101" s="210">
        <f>+'Ark1'!X947</f>
        <v>10.325975994883686</v>
      </c>
      <c r="P101" s="209">
        <f t="shared" si="40"/>
        <v>2.25</v>
      </c>
      <c r="Q101" s="211">
        <f>+'Ark1'!V947</f>
        <v>96.332009148910558</v>
      </c>
      <c r="R101" s="37"/>
      <c r="S101" s="11"/>
      <c r="T101" s="11"/>
      <c r="U101"/>
      <c r="V101"/>
      <c r="W101"/>
      <c r="X101"/>
      <c r="Y101"/>
      <c r="Z101"/>
      <c r="AA101"/>
      <c r="AB101"/>
    </row>
    <row r="102" spans="1:28">
      <c r="A102" s="37"/>
      <c r="B102" s="208">
        <f>+'Ark1'!C948</f>
        <v>2020</v>
      </c>
      <c r="C102" s="208">
        <f>+'Ark1'!M948</f>
        <v>52</v>
      </c>
      <c r="D102" s="208">
        <f>+'Ark1'!Q948</f>
        <v>14</v>
      </c>
      <c r="E102" s="209">
        <f t="shared" si="35"/>
        <v>14</v>
      </c>
      <c r="F102" s="209">
        <f>+'Ark1'!R948</f>
        <v>34</v>
      </c>
      <c r="G102" s="209">
        <f t="shared" si="36"/>
        <v>34</v>
      </c>
      <c r="H102" s="209">
        <f>+'Ark1'!S948</f>
        <v>34</v>
      </c>
      <c r="I102" s="210">
        <f>+'Ark1'!AA948</f>
        <v>0.16285084778235459</v>
      </c>
      <c r="J102" s="210">
        <f t="shared" si="37"/>
        <v>0.16285084778235459</v>
      </c>
      <c r="K102" s="211">
        <f>+'Ark1'!AB948</f>
        <v>0.17651427596975075</v>
      </c>
      <c r="L102" s="210">
        <f t="shared" si="38"/>
        <v>0.17651427596975075</v>
      </c>
      <c r="M102" s="210">
        <f>+'Ark1'!W948</f>
        <v>89.520588235294113</v>
      </c>
      <c r="N102" s="210">
        <f t="shared" si="39"/>
        <v>89.520588235294113</v>
      </c>
      <c r="O102" s="210">
        <f>+'Ark1'!X948</f>
        <v>10.457901583794676</v>
      </c>
      <c r="P102" s="209">
        <f t="shared" si="40"/>
        <v>2.4285714285714284</v>
      </c>
      <c r="Q102" s="211">
        <f>+'Ark1'!V948</f>
        <v>96.988719648205958</v>
      </c>
      <c r="R102" s="37"/>
      <c r="S102" s="11"/>
      <c r="T102" s="11"/>
      <c r="U102"/>
      <c r="V102"/>
      <c r="W102"/>
      <c r="X102"/>
      <c r="Y102"/>
      <c r="Z102"/>
      <c r="AA102"/>
      <c r="AB102"/>
    </row>
    <row r="103" spans="1:28">
      <c r="A103" s="37"/>
      <c r="B103" s="208">
        <f>+'Ark1'!C949</f>
        <v>2020</v>
      </c>
      <c r="C103" s="208">
        <f>+'Ark1'!M949</f>
        <v>53</v>
      </c>
      <c r="D103" s="208">
        <f>+'Ark1'!Q949</f>
        <v>27</v>
      </c>
      <c r="E103" s="209">
        <f t="shared" si="35"/>
        <v>27</v>
      </c>
      <c r="F103" s="209">
        <f>+'Ark1'!R949</f>
        <v>55</v>
      </c>
      <c r="G103" s="209">
        <f t="shared" si="36"/>
        <v>55</v>
      </c>
      <c r="H103" s="209">
        <f>+'Ark1'!S949</f>
        <v>55</v>
      </c>
      <c r="I103" s="210">
        <f>+'Ark1'!AA949</f>
        <v>0.26343519494204437</v>
      </c>
      <c r="J103" s="210">
        <f t="shared" si="37"/>
        <v>0.26343519494204437</v>
      </c>
      <c r="K103" s="211">
        <f>+'Ark1'!AB949</f>
        <v>0.28856549428042344</v>
      </c>
      <c r="L103" s="210">
        <f t="shared" si="38"/>
        <v>0.28856549428042344</v>
      </c>
      <c r="M103" s="210">
        <f>+'Ark1'!W949</f>
        <v>90.469818181818212</v>
      </c>
      <c r="N103" s="210">
        <f t="shared" si="39"/>
        <v>90.469818181818212</v>
      </c>
      <c r="O103" s="210">
        <f>+'Ark1'!X949</f>
        <v>12.080942993131789</v>
      </c>
      <c r="P103" s="209">
        <f t="shared" si="40"/>
        <v>2.0370370370370372</v>
      </c>
      <c r="Q103" s="211">
        <f>+'Ark1'!V949</f>
        <v>98.017137791785629</v>
      </c>
      <c r="R103" s="37"/>
      <c r="S103" s="11"/>
      <c r="T103" s="11"/>
      <c r="U103"/>
      <c r="V103"/>
      <c r="W103"/>
      <c r="X103"/>
      <c r="Y103"/>
      <c r="Z103"/>
      <c r="AA103"/>
      <c r="AB103"/>
    </row>
    <row r="104" spans="1:28">
      <c r="A104" s="37"/>
      <c r="B104" s="208">
        <f>+'Ark1'!C950</f>
        <v>2020</v>
      </c>
      <c r="C104" s="208">
        <f>+'Ark1'!M950</f>
        <v>54</v>
      </c>
      <c r="D104" s="208">
        <f>+'Ark1'!Q950</f>
        <v>34</v>
      </c>
      <c r="E104" s="209">
        <f t="shared" si="35"/>
        <v>34</v>
      </c>
      <c r="F104" s="209">
        <f>+'Ark1'!R950</f>
        <v>109</v>
      </c>
      <c r="G104" s="209">
        <f t="shared" si="36"/>
        <v>109</v>
      </c>
      <c r="H104" s="209">
        <f>+'Ark1'!S950</f>
        <v>109</v>
      </c>
      <c r="I104" s="210">
        <f>+'Ark1'!AA950</f>
        <v>0.52208065906696011</v>
      </c>
      <c r="J104" s="210">
        <f t="shared" si="37"/>
        <v>0.52208065906696011</v>
      </c>
      <c r="K104" s="211">
        <f>+'Ark1'!AB950</f>
        <v>0.55884221434859849</v>
      </c>
      <c r="L104" s="210">
        <f t="shared" si="38"/>
        <v>0.55884221434859849</v>
      </c>
      <c r="M104" s="210">
        <f>+'Ark1'!W950</f>
        <v>88.406605504587191</v>
      </c>
      <c r="N104" s="210">
        <f t="shared" si="39"/>
        <v>88.406605504587191</v>
      </c>
      <c r="O104" s="210">
        <f>+'Ark1'!X950</f>
        <v>9.8708875278512647</v>
      </c>
      <c r="P104" s="209">
        <f t="shared" si="40"/>
        <v>3.2058823529411766</v>
      </c>
      <c r="Q104" s="211">
        <f>+'Ark1'!V950</f>
        <v>95.781804447006706</v>
      </c>
      <c r="R104" s="37"/>
      <c r="S104" s="11"/>
      <c r="T104" s="11"/>
      <c r="U104"/>
      <c r="V104"/>
      <c r="W104"/>
      <c r="X104"/>
      <c r="Y104"/>
      <c r="Z104"/>
      <c r="AA104"/>
      <c r="AB104"/>
    </row>
    <row r="105" spans="1:28">
      <c r="A105" s="37"/>
      <c r="B105" s="208">
        <f>+'Ark1'!C951</f>
        <v>2020</v>
      </c>
      <c r="C105" s="208">
        <f>+'Ark1'!M951</f>
        <v>55</v>
      </c>
      <c r="D105" s="208">
        <f>+'Ark1'!Q951</f>
        <v>48</v>
      </c>
      <c r="E105" s="209">
        <f t="shared" si="35"/>
        <v>48</v>
      </c>
      <c r="F105" s="209">
        <f>+'Ark1'!R951</f>
        <v>204</v>
      </c>
      <c r="G105" s="209">
        <f t="shared" si="36"/>
        <v>204</v>
      </c>
      <c r="H105" s="209">
        <f>+'Ark1'!S951</f>
        <v>204</v>
      </c>
      <c r="I105" s="210">
        <f>+'Ark1'!AA951</f>
        <v>0.97710508669412788</v>
      </c>
      <c r="J105" s="210">
        <f t="shared" si="37"/>
        <v>0.97710508669412788</v>
      </c>
      <c r="K105" s="211">
        <f>+'Ark1'!AB951</f>
        <v>1.0460719542291188</v>
      </c>
      <c r="L105" s="210">
        <f t="shared" si="38"/>
        <v>1.0460719542291188</v>
      </c>
      <c r="M105" s="210">
        <f>+'Ark1'!W951</f>
        <v>88.420588235294062</v>
      </c>
      <c r="N105" s="210">
        <f t="shared" si="39"/>
        <v>88.420588235294062</v>
      </c>
      <c r="O105" s="210">
        <f>+'Ark1'!X951</f>
        <v>10.234499453600852</v>
      </c>
      <c r="P105" s="209">
        <f t="shared" si="40"/>
        <v>4.25</v>
      </c>
      <c r="Q105" s="211">
        <f>+'Ark1'!V951</f>
        <v>95.79695366770774</v>
      </c>
      <c r="R105" s="37"/>
      <c r="S105" s="11"/>
      <c r="T105" s="11"/>
      <c r="U105"/>
      <c r="V105"/>
      <c r="W105"/>
      <c r="X105"/>
      <c r="Y105"/>
      <c r="Z105"/>
      <c r="AA105"/>
      <c r="AB105"/>
    </row>
    <row r="106" spans="1:28">
      <c r="A106" s="37"/>
      <c r="B106" s="208">
        <f>+'Ark1'!C952</f>
        <v>2020</v>
      </c>
      <c r="C106" s="208">
        <f>+'Ark1'!M952</f>
        <v>56</v>
      </c>
      <c r="D106" s="208">
        <f>+'Ark1'!Q952</f>
        <v>66</v>
      </c>
      <c r="E106" s="209">
        <f t="shared" si="35"/>
        <v>66</v>
      </c>
      <c r="F106" s="209">
        <f>+'Ark1'!R952</f>
        <v>379</v>
      </c>
      <c r="G106" s="209">
        <f t="shared" si="36"/>
        <v>379</v>
      </c>
      <c r="H106" s="209">
        <f>+'Ark1'!S952</f>
        <v>379</v>
      </c>
      <c r="I106" s="210">
        <f>+'Ark1'!AA952</f>
        <v>1.8153079796915408</v>
      </c>
      <c r="J106" s="210">
        <f t="shared" si="37"/>
        <v>1.8153079796915408</v>
      </c>
      <c r="K106" s="211">
        <f>+'Ark1'!AB952</f>
        <v>1.9250349895462699</v>
      </c>
      <c r="L106" s="210">
        <f t="shared" si="38"/>
        <v>1.9250349895462699</v>
      </c>
      <c r="M106" s="210">
        <f>+'Ark1'!W952</f>
        <v>87.58332453825858</v>
      </c>
      <c r="N106" s="210">
        <f t="shared" si="39"/>
        <v>87.58332453825858</v>
      </c>
      <c r="O106" s="210">
        <f>+'Ark1'!X952</f>
        <v>10.01210338926167</v>
      </c>
      <c r="P106" s="209">
        <f t="shared" si="40"/>
        <v>5.7424242424242422</v>
      </c>
      <c r="Q106" s="211">
        <f>+'Ark1'!V952</f>
        <v>94.889842403313764</v>
      </c>
      <c r="R106" s="37"/>
      <c r="S106" s="11"/>
      <c r="T106" s="11"/>
      <c r="U106"/>
      <c r="V106"/>
      <c r="W106"/>
      <c r="X106"/>
      <c r="Y106"/>
      <c r="Z106"/>
      <c r="AA106"/>
      <c r="AB106"/>
    </row>
    <row r="107" spans="1:28">
      <c r="A107" s="37"/>
      <c r="B107" s="208">
        <f>+'Ark1'!C953</f>
        <v>2020</v>
      </c>
      <c r="C107" s="208">
        <f>+'Ark1'!M953</f>
        <v>57</v>
      </c>
      <c r="D107" s="208">
        <f>+'Ark1'!Q953</f>
        <v>87</v>
      </c>
      <c r="E107" s="209">
        <f t="shared" si="35"/>
        <v>87</v>
      </c>
      <c r="F107" s="209">
        <f>+'Ark1'!R953</f>
        <v>632</v>
      </c>
      <c r="G107" s="209">
        <f t="shared" si="36"/>
        <v>632</v>
      </c>
      <c r="H107" s="209">
        <f>+'Ark1'!S953</f>
        <v>632</v>
      </c>
      <c r="I107" s="210">
        <f>+'Ark1'!AA953</f>
        <v>3.0271098764249449</v>
      </c>
      <c r="J107" s="210">
        <f t="shared" si="37"/>
        <v>3.0271098764249449</v>
      </c>
      <c r="K107" s="211">
        <f>+'Ark1'!AB953</f>
        <v>3.1741792618256115</v>
      </c>
      <c r="L107" s="210">
        <f t="shared" si="38"/>
        <v>3.1741792618256115</v>
      </c>
      <c r="M107" s="210">
        <f>+'Ark1'!W953</f>
        <v>86.603686708860621</v>
      </c>
      <c r="N107" s="210">
        <f t="shared" si="39"/>
        <v>86.603686708860621</v>
      </c>
      <c r="O107" s="210">
        <f>+'Ark1'!X953</f>
        <v>10.14047134184494</v>
      </c>
      <c r="P107" s="209">
        <f t="shared" si="40"/>
        <v>7.264367816091954</v>
      </c>
      <c r="Q107" s="211">
        <f>+'Ark1'!V953</f>
        <v>93.828479641235901</v>
      </c>
      <c r="R107" s="37"/>
      <c r="S107" s="11"/>
      <c r="T107" s="11"/>
      <c r="U107"/>
      <c r="V107"/>
      <c r="W107"/>
      <c r="X107"/>
      <c r="Y107"/>
      <c r="Z107"/>
      <c r="AA107"/>
      <c r="AB107"/>
    </row>
    <row r="108" spans="1:28">
      <c r="A108" s="37"/>
      <c r="B108" s="208">
        <f>+'Ark1'!C954</f>
        <v>2020</v>
      </c>
      <c r="C108" s="208">
        <f>+'Ark1'!M954</f>
        <v>58</v>
      </c>
      <c r="D108" s="208">
        <f>+'Ark1'!Q954</f>
        <v>93</v>
      </c>
      <c r="E108" s="209">
        <f t="shared" si="35"/>
        <v>93</v>
      </c>
      <c r="F108" s="209">
        <f>+'Ark1'!R954</f>
        <v>957</v>
      </c>
      <c r="G108" s="209">
        <f t="shared" si="36"/>
        <v>957</v>
      </c>
      <c r="H108" s="209">
        <f>+'Ark1'!S954</f>
        <v>957</v>
      </c>
      <c r="I108" s="210">
        <f>+'Ark1'!AA954</f>
        <v>4.5837723919915696</v>
      </c>
      <c r="J108" s="210">
        <f t="shared" si="37"/>
        <v>4.5837723919915696</v>
      </c>
      <c r="K108" s="211">
        <f>+'Ark1'!AB954</f>
        <v>4.8034227890966488</v>
      </c>
      <c r="L108" s="210">
        <f t="shared" si="38"/>
        <v>4.8034227890966488</v>
      </c>
      <c r="M108" s="210">
        <f>+'Ark1'!W954</f>
        <v>86.548766980146297</v>
      </c>
      <c r="N108" s="210">
        <f t="shared" si="39"/>
        <v>86.548766980146297</v>
      </c>
      <c r="O108" s="210">
        <f>+'Ark1'!X954</f>
        <v>9.9932130649545883</v>
      </c>
      <c r="P108" s="209">
        <f t="shared" si="40"/>
        <v>10.290322580645162</v>
      </c>
      <c r="Q108" s="211">
        <f>+'Ark1'!V954</f>
        <v>93.768978310017687</v>
      </c>
      <c r="R108" s="37"/>
      <c r="S108" s="11"/>
      <c r="T108" s="11"/>
      <c r="U108"/>
      <c r="V108"/>
      <c r="W108"/>
      <c r="X108"/>
      <c r="Y108"/>
      <c r="Z108"/>
      <c r="AA108"/>
      <c r="AB108"/>
    </row>
    <row r="109" spans="1:28">
      <c r="A109" s="37"/>
      <c r="B109" s="208">
        <f>+'Ark1'!C955</f>
        <v>2020</v>
      </c>
      <c r="C109" s="208">
        <f>+'Ark1'!M955</f>
        <v>59</v>
      </c>
      <c r="D109" s="208">
        <f>+'Ark1'!Q955</f>
        <v>112</v>
      </c>
      <c r="E109" s="209">
        <f t="shared" si="35"/>
        <v>112</v>
      </c>
      <c r="F109" s="209">
        <f>+'Ark1'!R955</f>
        <v>1556</v>
      </c>
      <c r="G109" s="209">
        <f t="shared" si="36"/>
        <v>1556</v>
      </c>
      <c r="H109" s="209">
        <f>+'Ark1'!S955</f>
        <v>1556</v>
      </c>
      <c r="I109" s="210">
        <f>+'Ark1'!AA955</f>
        <v>7.4528211514512881</v>
      </c>
      <c r="J109" s="210">
        <f t="shared" si="37"/>
        <v>7.4528211514512881</v>
      </c>
      <c r="K109" s="211">
        <f>+'Ark1'!AB955</f>
        <v>7.7575086926916255</v>
      </c>
      <c r="L109" s="210">
        <f t="shared" si="38"/>
        <v>7.7575086926916255</v>
      </c>
      <c r="M109" s="210">
        <f>+'Ark1'!W955</f>
        <v>85.967577120822654</v>
      </c>
      <c r="N109" s="210">
        <f t="shared" si="39"/>
        <v>85.967577120822654</v>
      </c>
      <c r="O109" s="210">
        <f>+'Ark1'!X955</f>
        <v>9.3522249104097313</v>
      </c>
      <c r="P109" s="209">
        <f t="shared" si="40"/>
        <v>13.892857142857142</v>
      </c>
      <c r="Q109" s="211">
        <f>+'Ark1'!V955</f>
        <v>93.13930348951537</v>
      </c>
      <c r="R109" s="37"/>
      <c r="S109" s="11"/>
      <c r="T109" s="11"/>
      <c r="U109"/>
      <c r="V109"/>
      <c r="W109"/>
      <c r="X109"/>
      <c r="Y109"/>
      <c r="Z109"/>
      <c r="AA109"/>
      <c r="AB109"/>
    </row>
    <row r="110" spans="1:28">
      <c r="A110" s="37"/>
      <c r="B110" s="208">
        <f>+'Ark1'!C956</f>
        <v>2020</v>
      </c>
      <c r="C110" s="208">
        <f>+'Ark1'!M956</f>
        <v>60</v>
      </c>
      <c r="D110" s="208">
        <f>+'Ark1'!Q956</f>
        <v>125</v>
      </c>
      <c r="E110" s="209">
        <f t="shared" si="35"/>
        <v>125</v>
      </c>
      <c r="F110" s="209">
        <f>+'Ark1'!R956</f>
        <v>2386</v>
      </c>
      <c r="G110" s="209">
        <f t="shared" si="36"/>
        <v>2386</v>
      </c>
      <c r="H110" s="209">
        <f>+'Ark1'!S956</f>
        <v>2386</v>
      </c>
      <c r="I110" s="210">
        <f>+'Ark1'!AA956</f>
        <v>11.428297729667589</v>
      </c>
      <c r="J110" s="210">
        <f t="shared" si="37"/>
        <v>11.428297729667589</v>
      </c>
      <c r="K110" s="211">
        <f>+'Ark1'!AB956</f>
        <v>11.81847544891834</v>
      </c>
      <c r="L110" s="210">
        <f t="shared" si="38"/>
        <v>11.81847544891834</v>
      </c>
      <c r="M110" s="210">
        <f>+'Ark1'!W956</f>
        <v>85.410846605196923</v>
      </c>
      <c r="N110" s="210">
        <f t="shared" si="39"/>
        <v>85.410846605196923</v>
      </c>
      <c r="O110" s="210">
        <f>+'Ark1'!X956</f>
        <v>10.144408670786424</v>
      </c>
      <c r="P110" s="209">
        <f t="shared" si="40"/>
        <v>19.088000000000001</v>
      </c>
      <c r="Q110" s="211">
        <f>+'Ark1'!V956</f>
        <v>92.53612849967169</v>
      </c>
      <c r="R110" s="37"/>
      <c r="S110" s="11"/>
      <c r="T110" s="11"/>
      <c r="U110"/>
      <c r="V110"/>
      <c r="W110"/>
      <c r="X110"/>
      <c r="Y110"/>
      <c r="Z110"/>
      <c r="AA110"/>
      <c r="AB110"/>
    </row>
    <row r="111" spans="1:28">
      <c r="A111" s="37"/>
      <c r="B111" s="208">
        <f>+'Ark1'!C957</f>
        <v>2020</v>
      </c>
      <c r="C111" s="208">
        <f>+'Ark1'!M957</f>
        <v>61</v>
      </c>
      <c r="D111" s="208">
        <f>+'Ark1'!Q957</f>
        <v>122</v>
      </c>
      <c r="E111" s="209">
        <f t="shared" si="35"/>
        <v>122</v>
      </c>
      <c r="F111" s="209">
        <f>+'Ark1'!R957</f>
        <v>3181</v>
      </c>
      <c r="G111" s="209">
        <f t="shared" si="36"/>
        <v>3181</v>
      </c>
      <c r="H111" s="209">
        <f>+'Ark1'!S957</f>
        <v>3181</v>
      </c>
      <c r="I111" s="210">
        <f>+'Ark1'!AA957</f>
        <v>15.23613372928442</v>
      </c>
      <c r="J111" s="210">
        <f t="shared" si="37"/>
        <v>15.23613372928442</v>
      </c>
      <c r="K111" s="211">
        <f>+'Ark1'!AB957</f>
        <v>15.568364282968091</v>
      </c>
      <c r="L111" s="210">
        <f t="shared" si="38"/>
        <v>15.568364282968091</v>
      </c>
      <c r="M111" s="210">
        <f>+'Ark1'!W957</f>
        <v>84.392008802263376</v>
      </c>
      <c r="N111" s="210">
        <f t="shared" si="39"/>
        <v>84.392008802263376</v>
      </c>
      <c r="O111" s="210">
        <f>+'Ark1'!X957</f>
        <v>9.4117990430747671</v>
      </c>
      <c r="P111" s="209">
        <f t="shared" si="40"/>
        <v>26.07377049180328</v>
      </c>
      <c r="Q111" s="211">
        <f>+'Ark1'!V957</f>
        <v>91.432295560415369</v>
      </c>
      <c r="R111" s="37"/>
      <c r="S111" s="11"/>
      <c r="T111" s="11"/>
      <c r="U111"/>
      <c r="V111"/>
      <c r="W111"/>
      <c r="X111"/>
      <c r="Y111"/>
      <c r="Z111"/>
      <c r="AA111"/>
      <c r="AB111"/>
    </row>
    <row r="112" spans="1:28">
      <c r="A112" s="37"/>
      <c r="B112" s="208">
        <f>+'Ark1'!C958</f>
        <v>2020</v>
      </c>
      <c r="C112" s="208">
        <f>+'Ark1'!M958</f>
        <v>62</v>
      </c>
      <c r="D112" s="208">
        <f>+'Ark1'!Q958</f>
        <v>119</v>
      </c>
      <c r="E112" s="209">
        <f t="shared" si="35"/>
        <v>119</v>
      </c>
      <c r="F112" s="209">
        <f>+'Ark1'!R958</f>
        <v>3554</v>
      </c>
      <c r="G112" s="209">
        <f t="shared" si="36"/>
        <v>3554</v>
      </c>
      <c r="H112" s="209">
        <f>+'Ark1'!S958</f>
        <v>3554</v>
      </c>
      <c r="I112" s="210">
        <f>+'Ark1'!AA958</f>
        <v>17.022703324073184</v>
      </c>
      <c r="J112" s="210">
        <f t="shared" si="37"/>
        <v>17.022703324073184</v>
      </c>
      <c r="K112" s="211">
        <f>+'Ark1'!AB958</f>
        <v>17.185145625147541</v>
      </c>
      <c r="L112" s="210">
        <f t="shared" si="38"/>
        <v>17.185145625147541</v>
      </c>
      <c r="M112" s="210">
        <f>+'Ark1'!W958</f>
        <v>83.379214969048689</v>
      </c>
      <c r="N112" s="210">
        <f t="shared" si="39"/>
        <v>83.379214969048689</v>
      </c>
      <c r="O112" s="210">
        <f>+'Ark1'!X958</f>
        <v>9.2927725365083145</v>
      </c>
      <c r="P112" s="209">
        <f t="shared" si="40"/>
        <v>29.865546218487395</v>
      </c>
      <c r="Q112" s="211">
        <f>+'Ark1'!V958</f>
        <v>90.335010800703202</v>
      </c>
      <c r="R112" s="37"/>
      <c r="S112" s="11"/>
      <c r="T112" s="11"/>
      <c r="U112"/>
      <c r="V112"/>
      <c r="W112"/>
      <c r="X112"/>
      <c r="Y112"/>
      <c r="Z112"/>
      <c r="AA112"/>
      <c r="AB112"/>
    </row>
    <row r="113" spans="1:28">
      <c r="A113" s="37"/>
      <c r="B113" s="208">
        <f>+'Ark1'!C959</f>
        <v>2020</v>
      </c>
      <c r="C113" s="208">
        <f>+'Ark1'!M959</f>
        <v>63</v>
      </c>
      <c r="D113" s="208">
        <f>+'Ark1'!Q959</f>
        <v>117</v>
      </c>
      <c r="E113" s="209">
        <f t="shared" si="35"/>
        <v>117</v>
      </c>
      <c r="F113" s="209">
        <f>+'Ark1'!R959</f>
        <v>3586</v>
      </c>
      <c r="G113" s="209">
        <f t="shared" si="36"/>
        <v>3586</v>
      </c>
      <c r="H113" s="209">
        <f>+'Ark1'!S959</f>
        <v>3586</v>
      </c>
      <c r="I113" s="210">
        <f>+'Ark1'!AA959</f>
        <v>17.175974710221286</v>
      </c>
      <c r="J113" s="210">
        <f t="shared" si="37"/>
        <v>17.175974710221286</v>
      </c>
      <c r="K113" s="211">
        <f>+'Ark1'!AB959</f>
        <v>16.926050017674925</v>
      </c>
      <c r="L113" s="210">
        <f t="shared" si="38"/>
        <v>16.926050017674925</v>
      </c>
      <c r="M113" s="210">
        <f>+'Ark1'!W959</f>
        <v>81.389305633017287</v>
      </c>
      <c r="N113" s="210">
        <f t="shared" si="39"/>
        <v>81.389305633017287</v>
      </c>
      <c r="O113" s="210">
        <f>+'Ark1'!X959</f>
        <v>9.6332361024559212</v>
      </c>
      <c r="P113" s="209">
        <f t="shared" si="40"/>
        <v>30.649572649572651</v>
      </c>
      <c r="Q113" s="211">
        <f>+'Ark1'!V959</f>
        <v>88.17909602710435</v>
      </c>
      <c r="R113" s="37"/>
      <c r="S113" s="11"/>
      <c r="T113" s="11"/>
      <c r="U113"/>
      <c r="V113"/>
      <c r="W113"/>
      <c r="X113"/>
      <c r="Y113"/>
      <c r="Z113"/>
      <c r="AA113"/>
      <c r="AB113"/>
    </row>
    <row r="114" spans="1:28">
      <c r="A114" s="37"/>
      <c r="B114" s="208">
        <f>+'Ark1'!C960</f>
        <v>2020</v>
      </c>
      <c r="C114" s="208">
        <f>+'Ark1'!M960</f>
        <v>64</v>
      </c>
      <c r="D114" s="208">
        <f>+'Ark1'!Q960</f>
        <v>93</v>
      </c>
      <c r="E114" s="209">
        <f t="shared" si="35"/>
        <v>93</v>
      </c>
      <c r="F114" s="209">
        <f>+'Ark1'!R960</f>
        <v>2409</v>
      </c>
      <c r="G114" s="209">
        <f t="shared" si="36"/>
        <v>2409</v>
      </c>
      <c r="H114" s="209">
        <f>+'Ark1'!S960</f>
        <v>2409</v>
      </c>
      <c r="I114" s="210">
        <f>+'Ark1'!AA960</f>
        <v>11.53846153846154</v>
      </c>
      <c r="J114" s="210">
        <f t="shared" si="37"/>
        <v>11.53846153846154</v>
      </c>
      <c r="K114" s="211">
        <f>+'Ark1'!AB960</f>
        <v>11.034243926120116</v>
      </c>
      <c r="L114" s="210">
        <f t="shared" si="38"/>
        <v>11.034243926120116</v>
      </c>
      <c r="M114" s="210">
        <f>+'Ark1'!W960</f>
        <v>78.981938563719382</v>
      </c>
      <c r="N114" s="210">
        <f t="shared" si="39"/>
        <v>78.981938563719382</v>
      </c>
      <c r="O114" s="210">
        <f>+'Ark1'!X960</f>
        <v>9.6570103252142641</v>
      </c>
      <c r="P114" s="209">
        <f t="shared" si="40"/>
        <v>25.903225806451612</v>
      </c>
      <c r="Q114" s="211">
        <f>+'Ark1'!V960</f>
        <v>85.570897685503212</v>
      </c>
      <c r="R114" s="37"/>
      <c r="S114" s="11"/>
      <c r="T114" s="11"/>
      <c r="U114"/>
      <c r="V114"/>
      <c r="W114"/>
      <c r="X114"/>
      <c r="Y114"/>
      <c r="Z114"/>
      <c r="AA114"/>
      <c r="AB114"/>
    </row>
    <row r="115" spans="1:28">
      <c r="A115" s="37"/>
      <c r="B115" s="208">
        <f>+'Ark1'!C961</f>
        <v>2020</v>
      </c>
      <c r="C115" s="208">
        <f>+'Ark1'!M961</f>
        <v>65</v>
      </c>
      <c r="D115" s="208">
        <f>+'Ark1'!Q961</f>
        <v>80</v>
      </c>
      <c r="E115" s="209">
        <f t="shared" si="35"/>
        <v>80</v>
      </c>
      <c r="F115" s="209">
        <f>+'Ark1'!R961</f>
        <v>1224</v>
      </c>
      <c r="G115" s="209">
        <f t="shared" si="36"/>
        <v>1224</v>
      </c>
      <c r="H115" s="209">
        <f>+'Ark1'!S961</f>
        <v>1224</v>
      </c>
      <c r="I115" s="210">
        <f>+'Ark1'!AA961</f>
        <v>5.8626305201647639</v>
      </c>
      <c r="J115" s="210">
        <f t="shared" si="37"/>
        <v>5.8626305201647639</v>
      </c>
      <c r="K115" s="211">
        <f>+'Ark1'!AB961</f>
        <v>5.3072241209075077</v>
      </c>
      <c r="L115" s="210">
        <f t="shared" si="38"/>
        <v>5.3072241209075077</v>
      </c>
      <c r="M115" s="210">
        <f>+'Ark1'!W961</f>
        <v>74.766666666666779</v>
      </c>
      <c r="N115" s="210">
        <f t="shared" si="39"/>
        <v>74.766666666666779</v>
      </c>
      <c r="O115" s="210">
        <f>+'Ark1'!X961</f>
        <v>9.9621111875801098</v>
      </c>
      <c r="P115" s="209">
        <f t="shared" si="40"/>
        <v>15.3</v>
      </c>
      <c r="Q115" s="211">
        <f>+'Ark1'!V961</f>
        <v>81.003972553268355</v>
      </c>
      <c r="R115" s="37"/>
      <c r="S115" s="11"/>
      <c r="T115" s="11"/>
      <c r="U115"/>
      <c r="V115"/>
      <c r="W115"/>
      <c r="X115"/>
      <c r="Y115"/>
      <c r="Z115"/>
      <c r="AA115"/>
      <c r="AB115"/>
    </row>
    <row r="116" spans="1:28">
      <c r="A116" s="37"/>
      <c r="B116" s="208">
        <f>+'Ark1'!C962</f>
        <v>2020</v>
      </c>
      <c r="C116" s="208">
        <f>+'Ark1'!M962</f>
        <v>66</v>
      </c>
      <c r="D116" s="208">
        <f>+'Ark1'!Q962</f>
        <v>63</v>
      </c>
      <c r="E116" s="209">
        <f t="shared" si="35"/>
        <v>63</v>
      </c>
      <c r="F116" s="209">
        <f>+'Ark1'!R962</f>
        <v>393</v>
      </c>
      <c r="G116" s="209">
        <f t="shared" si="36"/>
        <v>393</v>
      </c>
      <c r="H116" s="209">
        <f>+'Ark1'!S962</f>
        <v>393</v>
      </c>
      <c r="I116" s="210">
        <f>+'Ark1'!AA962</f>
        <v>1.8823642111313343</v>
      </c>
      <c r="J116" s="210">
        <f t="shared" si="37"/>
        <v>1.8823642111313343</v>
      </c>
      <c r="K116" s="211">
        <f>+'Ark1'!AB962</f>
        <v>1.5882155712709105</v>
      </c>
      <c r="L116" s="210">
        <f t="shared" si="38"/>
        <v>1.5882155712709105</v>
      </c>
      <c r="M116" s="210">
        <f>+'Ark1'!W962</f>
        <v>69.684936386768484</v>
      </c>
      <c r="N116" s="210">
        <f t="shared" si="39"/>
        <v>69.684936386768484</v>
      </c>
      <c r="O116" s="210">
        <f>+'Ark1'!X962</f>
        <v>10.035692108175452</v>
      </c>
      <c r="P116" s="209">
        <f t="shared" si="40"/>
        <v>6.2380952380952381</v>
      </c>
      <c r="Q116" s="211">
        <f>+'Ark1'!V962</f>
        <v>75.498305944494533</v>
      </c>
      <c r="R116" s="37"/>
      <c r="S116" s="11"/>
      <c r="T116" s="11"/>
      <c r="U116"/>
      <c r="V116"/>
      <c r="W116"/>
      <c r="X116"/>
      <c r="Y116"/>
      <c r="Z116"/>
      <c r="AA116"/>
      <c r="AB116"/>
    </row>
    <row r="117" spans="1:28">
      <c r="A117" s="37"/>
      <c r="B117" s="208">
        <f>+'Ark1'!C963</f>
        <v>2020</v>
      </c>
      <c r="C117" s="208">
        <f>+'Ark1'!M963</f>
        <v>67</v>
      </c>
      <c r="D117" s="208">
        <f>+'Ark1'!Q963</f>
        <v>39</v>
      </c>
      <c r="E117" s="209">
        <f t="shared" si="35"/>
        <v>39</v>
      </c>
      <c r="F117" s="209">
        <f>+'Ark1'!R963</f>
        <v>111</v>
      </c>
      <c r="G117" s="209">
        <f t="shared" si="36"/>
        <v>111</v>
      </c>
      <c r="H117" s="209">
        <f>+'Ark1'!S963</f>
        <v>111</v>
      </c>
      <c r="I117" s="210">
        <f>+'Ark1'!AA963</f>
        <v>0.53166012070121649</v>
      </c>
      <c r="J117" s="210">
        <f t="shared" si="37"/>
        <v>0.53166012070121649</v>
      </c>
      <c r="K117" s="211">
        <f>+'Ark1'!AB963</f>
        <v>0.41326157664880325</v>
      </c>
      <c r="L117" s="210">
        <f t="shared" si="38"/>
        <v>0.41326157664880325</v>
      </c>
      <c r="M117" s="210">
        <f>+'Ark1'!W963</f>
        <v>64.198378378378351</v>
      </c>
      <c r="N117" s="210">
        <f t="shared" si="39"/>
        <v>64.198378378378351</v>
      </c>
      <c r="O117" s="210">
        <f>+'Ark1'!X963</f>
        <v>8.7340887033766972</v>
      </c>
      <c r="P117" s="209">
        <f t="shared" si="40"/>
        <v>2.8461538461538463</v>
      </c>
      <c r="Q117" s="211">
        <f>+'Ark1'!V963</f>
        <v>69.554039413194346</v>
      </c>
      <c r="R117" s="37"/>
      <c r="S117" s="11"/>
      <c r="T117" s="11"/>
      <c r="U117"/>
      <c r="V117"/>
      <c r="W117"/>
      <c r="X117"/>
      <c r="Y117"/>
      <c r="Z117"/>
      <c r="AA117"/>
      <c r="AB117"/>
    </row>
    <row r="118" spans="1:28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11"/>
      <c r="T118" s="11"/>
      <c r="U118"/>
      <c r="V118"/>
      <c r="W118"/>
      <c r="X118"/>
      <c r="Y118"/>
      <c r="Z118"/>
      <c r="AA118"/>
      <c r="AB118"/>
    </row>
    <row r="119" spans="1:28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11"/>
      <c r="T119" s="11"/>
      <c r="U119"/>
      <c r="V119"/>
      <c r="W119"/>
      <c r="X119"/>
      <c r="Y119"/>
      <c r="Z119"/>
      <c r="AA119"/>
      <c r="AB119"/>
    </row>
    <row r="120" spans="1:28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11"/>
      <c r="T120" s="11"/>
      <c r="U120"/>
      <c r="V120"/>
      <c r="W120"/>
      <c r="X120"/>
      <c r="Y120"/>
      <c r="Z120"/>
      <c r="AA120"/>
      <c r="AB120"/>
    </row>
    <row r="121" spans="1:28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/>
      <c r="V121"/>
      <c r="W121"/>
      <c r="X121"/>
      <c r="Y121"/>
      <c r="Z121"/>
      <c r="AA121"/>
      <c r="AB121"/>
    </row>
    <row r="122" spans="1:28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/>
      <c r="V122"/>
      <c r="W122"/>
      <c r="X122"/>
      <c r="Y122"/>
      <c r="Z122"/>
      <c r="AA122"/>
      <c r="AB122"/>
    </row>
    <row r="123" spans="1:28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/>
      <c r="V123"/>
      <c r="W123"/>
      <c r="X123"/>
      <c r="Y123"/>
      <c r="Z123"/>
      <c r="AA123"/>
      <c r="AB123"/>
    </row>
    <row r="124" spans="1:28">
      <c r="E124"/>
      <c r="G124"/>
      <c r="I124"/>
      <c r="J124"/>
      <c r="L124"/>
      <c r="M124"/>
      <c r="N124"/>
      <c r="O124"/>
      <c r="P124"/>
      <c r="R124"/>
      <c r="S124"/>
      <c r="T124"/>
      <c r="U124"/>
      <c r="V124"/>
      <c r="W124"/>
      <c r="X124"/>
      <c r="Y124"/>
      <c r="Z124"/>
      <c r="AA124"/>
      <c r="AB124"/>
    </row>
    <row r="125" spans="1:28">
      <c r="E125"/>
      <c r="G125"/>
      <c r="I125"/>
      <c r="J125"/>
      <c r="L125"/>
      <c r="M125"/>
      <c r="N125"/>
      <c r="O125"/>
      <c r="P125"/>
      <c r="R125"/>
      <c r="S125"/>
      <c r="T125"/>
      <c r="U125"/>
      <c r="V125"/>
      <c r="W125"/>
      <c r="X125"/>
      <c r="Y125"/>
      <c r="Z125"/>
      <c r="AA125"/>
      <c r="AB125"/>
    </row>
    <row r="126" spans="1:28">
      <c r="E126"/>
      <c r="G126"/>
      <c r="I126"/>
      <c r="J126"/>
      <c r="L126"/>
      <c r="M126"/>
      <c r="N126"/>
      <c r="O126"/>
      <c r="P126"/>
      <c r="R126"/>
      <c r="S126"/>
      <c r="T126"/>
      <c r="U126"/>
      <c r="V126"/>
      <c r="W126"/>
      <c r="X126"/>
      <c r="Y126"/>
      <c r="Z126"/>
      <c r="AA126"/>
      <c r="AB126"/>
    </row>
    <row r="127" spans="1:28">
      <c r="E127"/>
      <c r="G127"/>
      <c r="I127"/>
      <c r="J127"/>
      <c r="L127"/>
      <c r="M127"/>
      <c r="N127"/>
      <c r="O127"/>
      <c r="P127"/>
      <c r="R127"/>
      <c r="S127"/>
      <c r="T127"/>
      <c r="U127"/>
      <c r="V127"/>
      <c r="W127"/>
      <c r="X127"/>
      <c r="Y127"/>
      <c r="Z127"/>
      <c r="AA127"/>
      <c r="AB127"/>
    </row>
    <row r="128" spans="1:28">
      <c r="E128"/>
      <c r="G128"/>
      <c r="I128"/>
      <c r="J128"/>
      <c r="L128"/>
      <c r="M128"/>
      <c r="N128"/>
      <c r="O128"/>
      <c r="P128"/>
      <c r="R128"/>
      <c r="S128"/>
      <c r="T128"/>
      <c r="U128"/>
      <c r="V128"/>
      <c r="W128"/>
      <c r="X128"/>
      <c r="Y128"/>
      <c r="Z128"/>
      <c r="AA128"/>
      <c r="AB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spans="1:28">
      <c r="E609"/>
      <c r="G609"/>
      <c r="I609"/>
      <c r="J609"/>
      <c r="L609"/>
      <c r="M609"/>
      <c r="N609"/>
      <c r="O609"/>
      <c r="P609"/>
      <c r="R609"/>
      <c r="S609"/>
      <c r="T609"/>
      <c r="U609"/>
      <c r="V609"/>
      <c r="W609"/>
      <c r="X609"/>
      <c r="Y609"/>
      <c r="Z609"/>
      <c r="AA609"/>
      <c r="AB609"/>
    </row>
    <row r="610" spans="1:28">
      <c r="E610"/>
      <c r="G610"/>
      <c r="I610"/>
      <c r="J610"/>
      <c r="L610"/>
      <c r="M610"/>
      <c r="N610"/>
      <c r="O610"/>
      <c r="P610"/>
      <c r="R610"/>
      <c r="S610"/>
      <c r="T610"/>
      <c r="U610"/>
      <c r="V610"/>
      <c r="W610"/>
      <c r="X610"/>
      <c r="Y610"/>
      <c r="Z610"/>
      <c r="AA610"/>
      <c r="AB610"/>
    </row>
    <row r="611" spans="1:28">
      <c r="E611"/>
      <c r="G611"/>
      <c r="I611"/>
      <c r="J611"/>
      <c r="L611"/>
      <c r="M611"/>
      <c r="N611"/>
      <c r="O611"/>
      <c r="P611"/>
      <c r="R611"/>
      <c r="S611"/>
      <c r="T611"/>
      <c r="U611"/>
      <c r="V611"/>
      <c r="W611"/>
      <c r="X611"/>
      <c r="Y611"/>
      <c r="Z611"/>
      <c r="AA611"/>
      <c r="AB611"/>
    </row>
    <row r="612" spans="1:28">
      <c r="E612"/>
      <c r="G612"/>
      <c r="I612"/>
      <c r="J612"/>
      <c r="L612"/>
      <c r="M612"/>
      <c r="N612"/>
      <c r="O612"/>
      <c r="P612"/>
      <c r="R612"/>
      <c r="S612"/>
      <c r="T612"/>
      <c r="U612"/>
      <c r="V612"/>
      <c r="W612"/>
      <c r="X612"/>
      <c r="Y612"/>
      <c r="Z612"/>
      <c r="AA612"/>
      <c r="AB612"/>
    </row>
    <row r="613" spans="1:28">
      <c r="E613"/>
      <c r="G613"/>
      <c r="I613"/>
      <c r="J613"/>
      <c r="L613"/>
      <c r="M613"/>
      <c r="N613"/>
      <c r="O613"/>
      <c r="P613"/>
      <c r="R613"/>
      <c r="S613"/>
      <c r="T613"/>
      <c r="U613"/>
      <c r="V613"/>
      <c r="W613"/>
      <c r="X613"/>
      <c r="Y613"/>
      <c r="Z613"/>
      <c r="AA613"/>
      <c r="AB613"/>
    </row>
    <row r="614" spans="1:28">
      <c r="E614"/>
      <c r="G614"/>
      <c r="I614"/>
      <c r="J614"/>
      <c r="L614"/>
      <c r="M614"/>
      <c r="N614"/>
      <c r="O614"/>
      <c r="P614"/>
      <c r="R614"/>
      <c r="S614"/>
      <c r="T614"/>
      <c r="U614"/>
      <c r="V614"/>
      <c r="W614"/>
      <c r="X614"/>
      <c r="Y614"/>
      <c r="Z614"/>
      <c r="AA614"/>
      <c r="AB614"/>
    </row>
    <row r="615" spans="1:28">
      <c r="E615"/>
      <c r="G615"/>
      <c r="I615"/>
      <c r="J615"/>
      <c r="L615"/>
      <c r="M615"/>
      <c r="N615"/>
      <c r="O615"/>
      <c r="P615"/>
      <c r="R615"/>
      <c r="S615"/>
      <c r="T615"/>
      <c r="U615"/>
      <c r="V615"/>
      <c r="W615"/>
      <c r="X615"/>
      <c r="Y615"/>
      <c r="Z615"/>
      <c r="AA615"/>
      <c r="AB615"/>
    </row>
    <row r="616" spans="1:28">
      <c r="E616"/>
      <c r="G616"/>
      <c r="I616"/>
      <c r="J616"/>
      <c r="L616"/>
      <c r="M616"/>
      <c r="N616"/>
      <c r="O616"/>
      <c r="P616"/>
      <c r="R616"/>
      <c r="S616"/>
      <c r="T616"/>
      <c r="U616"/>
      <c r="V616"/>
      <c r="W616"/>
      <c r="X616"/>
      <c r="Y616"/>
      <c r="Z616"/>
      <c r="AA616"/>
      <c r="AB616"/>
    </row>
    <row r="617" spans="1:28">
      <c r="E617"/>
      <c r="G617"/>
      <c r="I617"/>
      <c r="J617"/>
      <c r="L617"/>
      <c r="M617"/>
      <c r="N617"/>
      <c r="O617"/>
      <c r="P617"/>
      <c r="R617"/>
      <c r="S617"/>
      <c r="T617"/>
      <c r="U617"/>
      <c r="V617"/>
      <c r="W617"/>
      <c r="X617"/>
      <c r="Y617"/>
      <c r="Z617"/>
      <c r="AA617"/>
      <c r="AB617"/>
    </row>
    <row r="618" spans="1:28">
      <c r="E618"/>
      <c r="G618"/>
      <c r="I618"/>
      <c r="J618"/>
      <c r="L618"/>
      <c r="M618"/>
      <c r="N618"/>
      <c r="O618"/>
      <c r="P618"/>
      <c r="R618"/>
      <c r="S618"/>
      <c r="T618"/>
      <c r="U618"/>
      <c r="V618"/>
      <c r="W618"/>
      <c r="X618"/>
      <c r="Y618"/>
      <c r="Z618"/>
      <c r="AA618"/>
      <c r="AB618"/>
    </row>
    <row r="619" spans="1:28">
      <c r="E619"/>
      <c r="G619"/>
      <c r="I619"/>
      <c r="J619"/>
      <c r="L619"/>
      <c r="M619"/>
      <c r="N619"/>
      <c r="O619"/>
      <c r="P619"/>
      <c r="R619"/>
      <c r="S619"/>
      <c r="T619"/>
      <c r="U619"/>
      <c r="V619"/>
      <c r="W619"/>
      <c r="X619"/>
      <c r="Y619"/>
      <c r="Z619"/>
      <c r="AA619"/>
      <c r="AB619"/>
    </row>
    <row r="620" spans="1:28">
      <c r="E620"/>
      <c r="G620"/>
      <c r="I620"/>
      <c r="J620"/>
      <c r="L620"/>
      <c r="M620"/>
      <c r="N620"/>
      <c r="O620"/>
      <c r="P620"/>
      <c r="R620"/>
      <c r="S620"/>
      <c r="T620"/>
      <c r="U620"/>
      <c r="V620"/>
      <c r="W620"/>
      <c r="X620"/>
      <c r="Y620"/>
      <c r="Z620"/>
      <c r="AA620"/>
      <c r="AB620"/>
    </row>
    <row r="621" spans="1:28">
      <c r="E621"/>
      <c r="G621"/>
      <c r="I621"/>
      <c r="J621"/>
      <c r="L621"/>
      <c r="M621"/>
      <c r="N621"/>
      <c r="O621"/>
      <c r="P621"/>
      <c r="R621"/>
      <c r="S621"/>
      <c r="T621"/>
      <c r="U621"/>
      <c r="V621"/>
      <c r="W621"/>
      <c r="X621"/>
      <c r="Y621"/>
      <c r="Z621"/>
      <c r="AA621"/>
      <c r="AB621"/>
    </row>
    <row r="622" spans="1:28">
      <c r="A622" s="9"/>
      <c r="B622" s="9"/>
      <c r="C622" s="9"/>
      <c r="D622" s="9"/>
      <c r="F622" s="9"/>
      <c r="H622" s="9"/>
      <c r="I622" s="9"/>
      <c r="J622" s="9"/>
      <c r="K622" s="9"/>
      <c r="L622" s="9"/>
      <c r="M622" s="9"/>
      <c r="N622" s="9"/>
      <c r="O622" s="9"/>
      <c r="Q622" s="9"/>
    </row>
    <row r="623" spans="1:28">
      <c r="A623" s="9"/>
      <c r="B623" s="9"/>
      <c r="C623" s="9"/>
      <c r="D623" s="9"/>
      <c r="F623" s="9"/>
      <c r="H623" s="9"/>
      <c r="I623" s="9"/>
      <c r="J623" s="9"/>
      <c r="K623" s="9"/>
      <c r="L623" s="9"/>
      <c r="M623" s="9"/>
      <c r="N623" s="9"/>
      <c r="O623" s="9"/>
      <c r="Q623" s="9"/>
    </row>
    <row r="624" spans="1:28">
      <c r="A624" s="9"/>
      <c r="B624" s="9"/>
      <c r="C624" s="9"/>
      <c r="D624" s="9"/>
      <c r="F624" s="9"/>
      <c r="H624" s="9"/>
      <c r="I624" s="9"/>
      <c r="J624" s="9"/>
      <c r="K624" s="9"/>
      <c r="L624" s="9"/>
      <c r="M624" s="9"/>
      <c r="N624" s="9"/>
      <c r="O624" s="9"/>
      <c r="Q624" s="9"/>
    </row>
    <row r="625" spans="1:17">
      <c r="A625" s="9"/>
      <c r="B625" s="9"/>
      <c r="C625" s="9"/>
      <c r="D625" s="9"/>
      <c r="F625" s="9"/>
      <c r="H625" s="9"/>
      <c r="I625" s="9"/>
      <c r="J625" s="9"/>
      <c r="K625" s="9"/>
      <c r="L625" s="9"/>
      <c r="M625" s="9"/>
      <c r="N625" s="9"/>
      <c r="O625" s="9"/>
      <c r="Q625" s="9"/>
    </row>
    <row r="626" spans="1:17">
      <c r="A626" s="9"/>
      <c r="B626" s="9"/>
      <c r="C626" s="9"/>
      <c r="D626" s="9"/>
      <c r="F626" s="9"/>
      <c r="H626" s="9"/>
      <c r="I626" s="9"/>
      <c r="J626" s="9"/>
      <c r="K626" s="9"/>
      <c r="L626" s="9"/>
      <c r="M626" s="9"/>
      <c r="N626" s="9"/>
      <c r="O626" s="9"/>
      <c r="Q626" s="9"/>
    </row>
    <row r="627" spans="1:17">
      <c r="A627" s="9"/>
      <c r="B627" s="9"/>
      <c r="C627" s="9"/>
      <c r="D627" s="9"/>
      <c r="F627" s="9"/>
      <c r="H627" s="9"/>
      <c r="I627" s="9"/>
      <c r="J627" s="9"/>
      <c r="K627" s="9"/>
      <c r="L627" s="9"/>
      <c r="M627" s="9"/>
      <c r="N627" s="9"/>
      <c r="O627" s="9"/>
      <c r="Q627" s="9"/>
    </row>
    <row r="628" spans="1:17">
      <c r="A628" s="9"/>
      <c r="B628" s="9"/>
      <c r="C628" s="9"/>
      <c r="D628" s="9"/>
      <c r="F628" s="9"/>
      <c r="H628" s="9"/>
      <c r="I628" s="9"/>
      <c r="J628" s="9"/>
      <c r="K628" s="9"/>
      <c r="L628" s="9"/>
      <c r="M628" s="9"/>
      <c r="N628" s="9"/>
      <c r="O628" s="9"/>
      <c r="Q628" s="9"/>
    </row>
    <row r="629" spans="1:17">
      <c r="A629" s="9"/>
      <c r="B629" s="9"/>
      <c r="C629" s="9"/>
      <c r="D629" s="9"/>
      <c r="F629" s="9"/>
      <c r="H629" s="9"/>
      <c r="I629" s="9"/>
      <c r="J629" s="9"/>
      <c r="K629" s="9"/>
      <c r="L629" s="9"/>
      <c r="M629" s="9"/>
      <c r="N629" s="9"/>
      <c r="O629" s="9"/>
      <c r="Q629" s="9"/>
    </row>
    <row r="630" spans="1:17">
      <c r="A630" s="9"/>
      <c r="B630" s="9"/>
      <c r="C630" s="9"/>
      <c r="D630" s="9"/>
      <c r="F630" s="9"/>
      <c r="H630" s="9"/>
      <c r="I630" s="9"/>
      <c r="J630" s="9"/>
      <c r="K630" s="9"/>
      <c r="L630" s="9"/>
      <c r="M630" s="9"/>
      <c r="N630" s="9"/>
      <c r="O630" s="9"/>
      <c r="Q630" s="9"/>
    </row>
    <row r="631" spans="1:17">
      <c r="A631" s="9"/>
      <c r="B631" s="9"/>
      <c r="C631" s="9"/>
      <c r="D631" s="9"/>
      <c r="F631" s="9"/>
      <c r="H631" s="9"/>
      <c r="I631" s="9"/>
      <c r="J631" s="9"/>
      <c r="K631" s="9"/>
      <c r="L631" s="9"/>
      <c r="M631" s="9"/>
      <c r="N631" s="9"/>
      <c r="O631" s="9"/>
      <c r="Q631" s="9"/>
    </row>
    <row r="632" spans="1:17">
      <c r="A632" s="9"/>
      <c r="B632" s="9"/>
      <c r="C632" s="9"/>
      <c r="D632" s="9"/>
      <c r="F632" s="9"/>
      <c r="H632" s="9"/>
      <c r="I632" s="9"/>
      <c r="J632" s="9"/>
      <c r="K632" s="9"/>
      <c r="L632" s="9"/>
      <c r="M632" s="9"/>
      <c r="N632" s="9"/>
      <c r="O632" s="9"/>
      <c r="Q632" s="9"/>
    </row>
    <row r="633" spans="1:17">
      <c r="A633" s="9"/>
      <c r="B633" s="9"/>
      <c r="C633" s="9"/>
      <c r="D633" s="9"/>
      <c r="F633" s="9"/>
      <c r="H633" s="9"/>
      <c r="I633" s="9"/>
      <c r="J633" s="9"/>
      <c r="K633" s="9"/>
      <c r="L633" s="9"/>
      <c r="M633" s="9"/>
      <c r="N633" s="9"/>
      <c r="O633" s="9"/>
      <c r="Q633" s="9"/>
    </row>
    <row r="634" spans="1:17">
      <c r="A634" s="9"/>
      <c r="B634" s="9"/>
      <c r="C634" s="9"/>
      <c r="D634" s="9"/>
      <c r="F634" s="9"/>
      <c r="H634" s="9"/>
      <c r="I634" s="9"/>
      <c r="J634" s="9"/>
      <c r="K634" s="9"/>
      <c r="L634" s="9"/>
      <c r="M634" s="9"/>
      <c r="N634" s="9"/>
      <c r="O634" s="9"/>
      <c r="Q634" s="9"/>
    </row>
    <row r="635" spans="1:17">
      <c r="A635" s="9"/>
      <c r="B635" s="9"/>
      <c r="C635" s="9"/>
      <c r="D635" s="9"/>
      <c r="F635" s="9"/>
      <c r="H635" s="9"/>
      <c r="I635" s="9"/>
      <c r="J635" s="9"/>
      <c r="K635" s="9"/>
      <c r="L635" s="9"/>
      <c r="M635" s="9"/>
      <c r="N635" s="9"/>
      <c r="O635" s="9"/>
      <c r="Q635" s="9"/>
    </row>
    <row r="636" spans="1:17">
      <c r="A636" s="9"/>
      <c r="B636" s="9"/>
      <c r="C636" s="9"/>
      <c r="D636" s="9"/>
      <c r="F636" s="9"/>
      <c r="H636" s="9"/>
      <c r="I636" s="9"/>
      <c r="J636" s="9"/>
      <c r="K636" s="9"/>
      <c r="L636" s="9"/>
      <c r="M636" s="9"/>
      <c r="N636" s="9"/>
      <c r="O636" s="9"/>
      <c r="Q636" s="9"/>
    </row>
    <row r="637" spans="1:17">
      <c r="A637" s="9"/>
      <c r="B637" s="9"/>
      <c r="C637" s="9"/>
      <c r="D637" s="9"/>
      <c r="F637" s="9"/>
      <c r="H637" s="9"/>
      <c r="I637" s="9"/>
      <c r="J637" s="9"/>
      <c r="K637" s="9"/>
      <c r="L637" s="9"/>
      <c r="M637" s="9"/>
      <c r="N637" s="9"/>
      <c r="O637" s="9"/>
      <c r="Q637" s="9"/>
    </row>
    <row r="638" spans="1:17">
      <c r="A638" s="9"/>
      <c r="B638" s="9"/>
      <c r="C638" s="9"/>
      <c r="D638" s="9"/>
      <c r="F638" s="9"/>
      <c r="H638" s="9"/>
      <c r="I638" s="9"/>
      <c r="J638" s="9"/>
      <c r="K638" s="9"/>
      <c r="L638" s="9"/>
      <c r="M638" s="9"/>
      <c r="N638" s="9"/>
      <c r="O638" s="9"/>
      <c r="Q638" s="9"/>
    </row>
    <row r="639" spans="1:17">
      <c r="A639" s="9"/>
      <c r="B639" s="9"/>
      <c r="C639" s="9"/>
      <c r="D639" s="9"/>
      <c r="F639" s="9"/>
      <c r="H639" s="9"/>
      <c r="I639" s="9"/>
      <c r="J639" s="9"/>
      <c r="K639" s="9"/>
      <c r="L639" s="9"/>
      <c r="M639" s="9"/>
      <c r="N639" s="9"/>
      <c r="O639" s="9"/>
      <c r="Q639" s="9"/>
    </row>
    <row r="640" spans="1:17">
      <c r="A640" s="9"/>
      <c r="B640" s="9"/>
      <c r="C640" s="9"/>
      <c r="D640" s="9"/>
      <c r="F640" s="9"/>
      <c r="H640" s="9"/>
      <c r="I640" s="9"/>
      <c r="J640" s="9"/>
      <c r="K640" s="9"/>
      <c r="L640" s="9"/>
      <c r="M640" s="9"/>
      <c r="N640" s="9"/>
      <c r="O640" s="9"/>
      <c r="Q640" s="9"/>
    </row>
    <row r="641" spans="1:17">
      <c r="A641" s="9"/>
      <c r="B641" s="9"/>
      <c r="C641" s="9"/>
      <c r="D641" s="9"/>
      <c r="F641" s="9"/>
      <c r="H641" s="9"/>
      <c r="I641" s="9"/>
      <c r="J641" s="9"/>
      <c r="K641" s="9"/>
      <c r="L641" s="9"/>
      <c r="M641" s="9"/>
      <c r="N641" s="9"/>
      <c r="O641" s="9"/>
      <c r="Q641" s="9"/>
    </row>
    <row r="642" spans="1:17">
      <c r="A642" s="9"/>
      <c r="B642" s="9"/>
      <c r="C642" s="9"/>
      <c r="D642" s="9"/>
      <c r="F642" s="9"/>
      <c r="H642" s="9"/>
      <c r="I642" s="9"/>
      <c r="J642" s="9"/>
      <c r="K642" s="9"/>
      <c r="L642" s="9"/>
      <c r="M642" s="9"/>
      <c r="N642" s="9"/>
      <c r="O642" s="9"/>
      <c r="Q642" s="9"/>
    </row>
    <row r="643" spans="1:17">
      <c r="A643" s="9"/>
      <c r="B643" s="9"/>
      <c r="C643" s="9"/>
      <c r="D643" s="9"/>
      <c r="F643" s="9"/>
      <c r="H643" s="9"/>
      <c r="I643" s="9"/>
      <c r="J643" s="9"/>
      <c r="K643" s="9"/>
      <c r="L643" s="9"/>
      <c r="M643" s="9"/>
      <c r="N643" s="9"/>
      <c r="O643" s="9"/>
      <c r="Q643" s="9"/>
    </row>
    <row r="644" spans="1:17">
      <c r="A644" s="9"/>
      <c r="B644" s="9"/>
      <c r="C644" s="9"/>
      <c r="D644" s="9"/>
      <c r="F644" s="9"/>
      <c r="H644" s="9"/>
      <c r="I644" s="9"/>
      <c r="J644" s="9"/>
      <c r="K644" s="9"/>
      <c r="L644" s="9"/>
      <c r="M644" s="9"/>
      <c r="N644" s="9"/>
      <c r="O644" s="9"/>
      <c r="Q644" s="9"/>
    </row>
    <row r="645" spans="1:17">
      <c r="A645" s="9"/>
      <c r="B645" s="9"/>
      <c r="C645" s="9"/>
      <c r="D645" s="9"/>
      <c r="F645" s="9"/>
      <c r="H645" s="9"/>
      <c r="I645" s="9"/>
      <c r="J645" s="9"/>
      <c r="K645" s="9"/>
      <c r="L645" s="9"/>
      <c r="M645" s="9"/>
      <c r="N645" s="9"/>
      <c r="O645" s="9"/>
      <c r="Q645" s="9"/>
    </row>
    <row r="646" spans="1:17">
      <c r="A646" s="9"/>
      <c r="B646" s="9"/>
      <c r="C646" s="9"/>
      <c r="D646" s="9"/>
      <c r="F646" s="9"/>
      <c r="H646" s="9"/>
      <c r="I646" s="9"/>
      <c r="J646" s="9"/>
      <c r="K646" s="9"/>
      <c r="L646" s="9"/>
      <c r="M646" s="9"/>
      <c r="N646" s="9"/>
      <c r="O646" s="9"/>
      <c r="Q646" s="9"/>
    </row>
    <row r="647" spans="1:17">
      <c r="A647" s="9"/>
      <c r="B647" s="9"/>
      <c r="C647" s="9"/>
      <c r="D647" s="9"/>
      <c r="F647" s="9"/>
      <c r="H647" s="9"/>
      <c r="I647" s="9"/>
      <c r="J647" s="9"/>
      <c r="K647" s="9"/>
      <c r="L647" s="9"/>
      <c r="M647" s="9"/>
      <c r="N647" s="9"/>
      <c r="O647" s="9"/>
      <c r="Q647" s="9"/>
    </row>
    <row r="648" spans="1:17">
      <c r="A648" s="9"/>
      <c r="B648" s="9"/>
      <c r="C648" s="9"/>
      <c r="D648" s="9"/>
      <c r="F648" s="9"/>
      <c r="H648" s="9"/>
      <c r="I648" s="9"/>
      <c r="J648" s="9"/>
      <c r="K648" s="9"/>
      <c r="L648" s="9"/>
      <c r="M648" s="9"/>
      <c r="N648" s="9"/>
      <c r="O648" s="9"/>
      <c r="Q648" s="9"/>
    </row>
    <row r="649" spans="1:17">
      <c r="A649" s="9"/>
      <c r="B649" s="9"/>
      <c r="C649" s="9"/>
      <c r="D649" s="9"/>
      <c r="F649" s="9"/>
      <c r="H649" s="9"/>
      <c r="I649" s="9"/>
      <c r="J649" s="9"/>
      <c r="K649" s="9"/>
      <c r="L649" s="9"/>
      <c r="M649" s="9"/>
      <c r="N649" s="9"/>
      <c r="O649" s="9"/>
      <c r="Q649" s="9"/>
    </row>
    <row r="650" spans="1:17">
      <c r="A650" s="9"/>
      <c r="B650" s="9"/>
      <c r="C650" s="9"/>
      <c r="D650" s="9"/>
      <c r="F650" s="9"/>
      <c r="H650" s="9"/>
      <c r="I650" s="9"/>
      <c r="J650" s="9"/>
      <c r="K650" s="9"/>
      <c r="L650" s="9"/>
      <c r="M650" s="9"/>
      <c r="N650" s="9"/>
      <c r="O650" s="9"/>
      <c r="Q650" s="9"/>
    </row>
    <row r="651" spans="1:17">
      <c r="A651" s="9"/>
      <c r="B651" s="9"/>
      <c r="C651" s="9"/>
      <c r="D651" s="9"/>
      <c r="F651" s="9"/>
      <c r="H651" s="9"/>
      <c r="I651" s="9"/>
      <c r="J651" s="9"/>
      <c r="K651" s="9"/>
      <c r="L651" s="9"/>
      <c r="M651" s="9"/>
      <c r="N651" s="9"/>
      <c r="O651" s="9"/>
      <c r="Q651" s="9"/>
    </row>
    <row r="652" spans="1:17">
      <c r="A652" s="9"/>
      <c r="B652" s="9"/>
      <c r="C652" s="9"/>
      <c r="D652" s="9"/>
      <c r="F652" s="9"/>
      <c r="H652" s="9"/>
      <c r="I652" s="9"/>
      <c r="J652" s="9"/>
      <c r="K652" s="9"/>
      <c r="L652" s="9"/>
      <c r="M652" s="9"/>
      <c r="N652" s="9"/>
      <c r="O652" s="9"/>
      <c r="Q652" s="9"/>
    </row>
    <row r="653" spans="1:17">
      <c r="A653" s="9"/>
      <c r="B653" s="9"/>
      <c r="C653" s="9"/>
      <c r="D653" s="9"/>
      <c r="F653" s="9"/>
      <c r="H653" s="9"/>
      <c r="I653" s="9"/>
      <c r="J653" s="9"/>
      <c r="K653" s="9"/>
      <c r="L653" s="9"/>
      <c r="M653" s="9"/>
      <c r="N653" s="9"/>
      <c r="O653" s="9"/>
      <c r="Q653" s="9"/>
    </row>
    <row r="654" spans="1:17">
      <c r="A654" s="9"/>
      <c r="B654" s="9"/>
      <c r="C654" s="9"/>
      <c r="D654" s="9"/>
      <c r="F654" s="9"/>
      <c r="H654" s="9"/>
      <c r="I654" s="9"/>
      <c r="J654" s="9"/>
      <c r="K654" s="9"/>
      <c r="L654" s="9"/>
      <c r="M654" s="9"/>
      <c r="N654" s="9"/>
      <c r="O654" s="9"/>
      <c r="Q654" s="9"/>
    </row>
    <row r="655" spans="1:17">
      <c r="A655" s="9"/>
      <c r="B655" s="9"/>
      <c r="C655" s="9"/>
      <c r="D655" s="9"/>
      <c r="F655" s="9"/>
      <c r="H655" s="9"/>
      <c r="I655" s="9"/>
      <c r="J655" s="9"/>
      <c r="K655" s="9"/>
      <c r="L655" s="9"/>
      <c r="M655" s="9"/>
      <c r="N655" s="9"/>
      <c r="O655" s="9"/>
      <c r="Q655" s="9"/>
    </row>
    <row r="656" spans="1:17">
      <c r="A656" s="9"/>
      <c r="B656" s="9"/>
      <c r="C656" s="9"/>
      <c r="D656" s="9"/>
      <c r="F656" s="9"/>
      <c r="H656" s="9"/>
      <c r="I656" s="9"/>
      <c r="J656" s="9"/>
      <c r="K656" s="9"/>
      <c r="L656" s="9"/>
      <c r="M656" s="9"/>
      <c r="N656" s="9"/>
      <c r="O656" s="9"/>
      <c r="Q656" s="9"/>
    </row>
    <row r="657" spans="1:17">
      <c r="A657" s="9"/>
      <c r="B657" s="9"/>
      <c r="C657" s="9"/>
      <c r="D657" s="9"/>
      <c r="F657" s="9"/>
      <c r="H657" s="9"/>
      <c r="I657" s="9"/>
      <c r="J657" s="9"/>
      <c r="K657" s="9"/>
      <c r="L657" s="9"/>
      <c r="M657" s="9"/>
      <c r="N657" s="9"/>
      <c r="O657" s="9"/>
      <c r="Q657" s="9"/>
    </row>
    <row r="658" spans="1:17">
      <c r="A658" s="9"/>
      <c r="B658" s="9"/>
      <c r="C658" s="9"/>
      <c r="D658" s="9"/>
      <c r="F658" s="9"/>
      <c r="H658" s="9"/>
      <c r="I658" s="9"/>
      <c r="J658" s="9"/>
      <c r="K658" s="9"/>
      <c r="L658" s="9"/>
      <c r="M658" s="9"/>
      <c r="N658" s="9"/>
      <c r="O658" s="9"/>
      <c r="Q658" s="9"/>
    </row>
    <row r="659" spans="1:17">
      <c r="A659" s="9"/>
      <c r="B659" s="9"/>
      <c r="C659" s="9"/>
      <c r="D659" s="9"/>
      <c r="F659" s="9"/>
      <c r="H659" s="9"/>
      <c r="I659" s="9"/>
      <c r="J659" s="9"/>
      <c r="K659" s="9"/>
      <c r="L659" s="9"/>
      <c r="M659" s="9"/>
      <c r="N659" s="9"/>
      <c r="O659" s="9"/>
      <c r="Q659" s="9"/>
    </row>
    <row r="660" spans="1:17">
      <c r="A660" s="9"/>
      <c r="B660" s="9"/>
      <c r="C660" s="9"/>
      <c r="D660" s="9"/>
      <c r="F660" s="9"/>
      <c r="H660" s="9"/>
      <c r="I660" s="9"/>
      <c r="J660" s="9"/>
      <c r="K660" s="9"/>
      <c r="L660" s="9"/>
      <c r="M660" s="9"/>
      <c r="N660" s="9"/>
      <c r="O660" s="9"/>
      <c r="Q660" s="9"/>
    </row>
    <row r="661" spans="1:17">
      <c r="A661" s="9"/>
      <c r="B661" s="9"/>
      <c r="C661" s="9"/>
      <c r="D661" s="9"/>
      <c r="F661" s="9"/>
      <c r="H661" s="9"/>
      <c r="I661" s="9"/>
      <c r="J661" s="9"/>
      <c r="K661" s="9"/>
      <c r="L661" s="9"/>
      <c r="M661" s="9"/>
      <c r="N661" s="9"/>
      <c r="O661" s="9"/>
      <c r="Q661" s="9"/>
    </row>
    <row r="662" spans="1:17">
      <c r="A662" s="9"/>
      <c r="B662" s="9"/>
      <c r="C662" s="9"/>
      <c r="D662" s="9"/>
      <c r="F662" s="9"/>
      <c r="H662" s="9"/>
      <c r="I662" s="9"/>
      <c r="J662" s="9"/>
      <c r="K662" s="9"/>
      <c r="L662" s="9"/>
      <c r="M662" s="9"/>
      <c r="N662" s="9"/>
      <c r="O662" s="9"/>
      <c r="Q662" s="9"/>
    </row>
    <row r="663" spans="1:17">
      <c r="A663" s="9"/>
      <c r="B663" s="9"/>
      <c r="C663" s="9"/>
      <c r="D663" s="9"/>
      <c r="F663" s="9"/>
      <c r="H663" s="9"/>
      <c r="I663" s="9"/>
      <c r="J663" s="9"/>
      <c r="K663" s="9"/>
      <c r="L663" s="9"/>
      <c r="M663" s="9"/>
      <c r="N663" s="9"/>
      <c r="O663" s="9"/>
      <c r="Q663" s="9"/>
    </row>
    <row r="664" spans="1:17">
      <c r="A664" s="9"/>
      <c r="B664" s="9"/>
      <c r="C664" s="9"/>
      <c r="D664" s="9"/>
      <c r="F664" s="9"/>
      <c r="H664" s="9"/>
      <c r="I664" s="9"/>
      <c r="J664" s="9"/>
      <c r="K664" s="9"/>
      <c r="L664" s="9"/>
      <c r="M664" s="9"/>
      <c r="N664" s="9"/>
      <c r="O664" s="9"/>
      <c r="Q664" s="9"/>
    </row>
  </sheetData>
  <mergeCells count="1">
    <mergeCell ref="P5:Q5"/>
  </mergeCells>
  <conditionalFormatting sqref="T36:U37 T81:U81">
    <cfRule type="cellIs" dxfId="32" priority="12" stopIfTrue="1" operator="lessThan">
      <formula>0</formula>
    </cfRule>
  </conditionalFormatting>
  <conditionalFormatting sqref="T70:U70">
    <cfRule type="cellIs" dxfId="31" priority="13" stopIfTrue="1" operator="greaterThan">
      <formula>0</formula>
    </cfRule>
  </conditionalFormatting>
  <conditionalFormatting sqref="T70:U70">
    <cfRule type="cellIs" dxfId="30" priority="11" operator="lessThan">
      <formula>0</formula>
    </cfRule>
  </conditionalFormatting>
  <conditionalFormatting sqref="J11:J31 L11:L31 E11:E31 G11:G31 N11:N31">
    <cfRule type="cellIs" dxfId="29" priority="9" operator="lessThan">
      <formula>0</formula>
    </cfRule>
    <cfRule type="cellIs" dxfId="28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23BB-C4F4-42C3-8BB7-C90699284C27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88"/>
  <sheetViews>
    <sheetView topLeftCell="A3" zoomScale="92" zoomScaleNormal="92" workbookViewId="0">
      <selection activeCell="W6" sqref="W6"/>
    </sheetView>
  </sheetViews>
  <sheetFormatPr baseColWidth="10" defaultRowHeight="15"/>
  <cols>
    <col min="1" max="1" width="1.90625" customWidth="1"/>
    <col min="2" max="2" width="6.08984375" customWidth="1"/>
    <col min="3" max="3" width="4.453125" customWidth="1"/>
    <col min="4" max="4" width="8.08984375" customWidth="1"/>
    <col min="5" max="5" width="6.81640625" customWidth="1"/>
    <col min="6" max="6" width="4.54296875" customWidth="1"/>
    <col min="7" max="7" width="6.453125" customWidth="1"/>
    <col min="8" max="8" width="5.54296875" customWidth="1"/>
    <col min="9" max="9" width="6.453125" style="98" customWidth="1"/>
    <col min="10" max="10" width="4.36328125" customWidth="1"/>
    <col min="11" max="11" width="5.81640625" style="98" customWidth="1"/>
    <col min="12" max="12" width="5.36328125" customWidth="1"/>
    <col min="13" max="13" width="6.90625" customWidth="1"/>
    <col min="14" max="14" width="5.36328125" customWidth="1"/>
    <col min="15" max="15" width="7.36328125" customWidth="1"/>
    <col min="16" max="16" width="5.36328125" customWidth="1"/>
    <col min="17" max="17" width="7.453125" customWidth="1"/>
    <col min="18" max="18" width="7.1796875" customWidth="1"/>
    <col min="19" max="19" width="7.81640625" customWidth="1"/>
    <col min="20" max="20" width="7.90625" style="98" customWidth="1"/>
    <col min="21" max="21" width="7.08984375" style="9" customWidth="1"/>
    <col min="22" max="22" width="3.54296875" style="9" customWidth="1"/>
    <col min="23" max="23" width="7.08984375" style="1" customWidth="1"/>
    <col min="24" max="24" width="7" style="1" customWidth="1"/>
    <col min="25" max="25" width="7.08984375" style="1" customWidth="1"/>
    <col min="26" max="26" width="7.6328125" style="1" customWidth="1"/>
    <col min="27" max="27" width="7.54296875" style="1" customWidth="1"/>
    <col min="28" max="28" width="7.81640625" style="1" customWidth="1"/>
    <col min="29" max="29" width="7.36328125" style="1" customWidth="1"/>
    <col min="30" max="30" width="7.54296875" style="1" customWidth="1"/>
    <col min="31" max="32" width="10.90625" style="1"/>
    <col min="34" max="34" width="14" customWidth="1"/>
    <col min="35" max="35" width="12.54296875" customWidth="1"/>
    <col min="36" max="36" width="10.90625" customWidth="1"/>
  </cols>
  <sheetData>
    <row r="1" spans="1:39" ht="15.6">
      <c r="A1" s="37"/>
      <c r="B1" s="37"/>
      <c r="C1" s="37"/>
      <c r="D1" s="37"/>
      <c r="E1" s="37"/>
      <c r="F1" s="37"/>
      <c r="G1" s="37"/>
      <c r="H1" s="37"/>
      <c r="I1" s="111"/>
      <c r="J1" s="37"/>
      <c r="K1" s="111"/>
      <c r="L1" s="37"/>
      <c r="M1" s="37"/>
      <c r="N1" s="37"/>
      <c r="O1" s="37"/>
      <c r="P1" s="37"/>
      <c r="Q1" s="37"/>
      <c r="R1" s="37"/>
      <c r="S1" s="37"/>
      <c r="T1" s="111"/>
      <c r="U1" s="64"/>
      <c r="V1" s="37"/>
      <c r="W1" s="2"/>
      <c r="X1" s="5"/>
      <c r="Y1" s="5"/>
      <c r="Z1"/>
      <c r="AA1"/>
      <c r="AB1"/>
      <c r="AC1"/>
      <c r="AD1"/>
      <c r="AE1"/>
      <c r="AF1"/>
    </row>
    <row r="2" spans="1:39" s="162" customFormat="1" ht="31.8">
      <c r="A2" s="161"/>
      <c r="B2" s="161"/>
      <c r="C2" s="135" t="s">
        <v>465</v>
      </c>
      <c r="D2" s="161"/>
      <c r="E2" s="161"/>
      <c r="F2" s="161"/>
      <c r="G2" s="161"/>
      <c r="H2" s="161"/>
      <c r="I2" s="163"/>
      <c r="J2" s="161"/>
      <c r="K2" s="163"/>
      <c r="L2" s="161"/>
      <c r="M2" s="135" t="s">
        <v>431</v>
      </c>
      <c r="N2" s="161"/>
      <c r="O2" s="135"/>
      <c r="P2" s="161"/>
      <c r="Q2" s="135" t="str">
        <f>+År!B3</f>
        <v>VAK GRIS</v>
      </c>
      <c r="R2" s="161"/>
      <c r="S2" s="163"/>
      <c r="T2" s="168"/>
      <c r="U2" s="161"/>
      <c r="V2" s="37"/>
      <c r="W2" s="4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</row>
    <row r="3" spans="1:39" s="162" customFormat="1" ht="18" customHeight="1">
      <c r="A3" s="161"/>
      <c r="B3" s="161"/>
      <c r="C3" s="135"/>
      <c r="D3" s="161"/>
      <c r="E3" s="161"/>
      <c r="F3" s="161"/>
      <c r="G3" s="161"/>
      <c r="H3" s="161"/>
      <c r="I3" s="163"/>
      <c r="J3" s="161"/>
      <c r="K3" s="163"/>
      <c r="L3" s="161"/>
      <c r="M3" s="135"/>
      <c r="N3" s="161"/>
      <c r="O3" s="135"/>
      <c r="P3" s="161"/>
      <c r="Q3" s="135"/>
      <c r="R3" s="135"/>
      <c r="S3" s="161"/>
      <c r="T3" s="163"/>
      <c r="U3" s="168"/>
      <c r="V3" s="161"/>
      <c r="W3" s="4"/>
      <c r="X3" s="4"/>
      <c r="Y3" s="4"/>
      <c r="Z3" s="4"/>
      <c r="AA3" s="4"/>
      <c r="AB3"/>
      <c r="AC3"/>
      <c r="AD3"/>
      <c r="AE3"/>
      <c r="AF3"/>
      <c r="AG3"/>
      <c r="AH3"/>
      <c r="AI3"/>
      <c r="AJ3"/>
      <c r="AK3"/>
      <c r="AL3"/>
    </row>
    <row r="4" spans="1:39" s="157" customFormat="1" ht="21.75" customHeight="1">
      <c r="A4" s="155"/>
      <c r="B4" s="155"/>
      <c r="C4" s="155"/>
      <c r="D4" s="164" t="s">
        <v>8</v>
      </c>
      <c r="E4" s="359">
        <f>+År!M3</f>
        <v>52</v>
      </c>
      <c r="F4" s="346"/>
      <c r="G4" s="37"/>
      <c r="H4" s="165"/>
      <c r="I4" s="37"/>
      <c r="J4" s="166"/>
      <c r="K4" s="37"/>
      <c r="L4" s="164" t="s">
        <v>370</v>
      </c>
      <c r="M4" s="37"/>
      <c r="N4" s="37"/>
      <c r="O4" s="37"/>
      <c r="P4" s="343">
        <f>SUM(G11:G32)</f>
        <v>31491</v>
      </c>
      <c r="Q4" s="344"/>
      <c r="R4" s="169"/>
      <c r="S4" s="155"/>
      <c r="T4" s="169"/>
      <c r="U4" s="170"/>
      <c r="V4" s="169"/>
      <c r="W4" s="2"/>
      <c r="X4" s="4"/>
      <c r="Y4"/>
      <c r="Z4"/>
      <c r="AA4"/>
      <c r="AB4"/>
      <c r="AC4"/>
      <c r="AD4"/>
      <c r="AE4"/>
      <c r="AF4"/>
      <c r="AG4"/>
      <c r="AH4"/>
      <c r="AI4"/>
      <c r="AJ4" s="167"/>
    </row>
    <row r="5" spans="1:39" s="157" customFormat="1" ht="21.75" customHeight="1">
      <c r="A5" s="155"/>
      <c r="B5" s="155"/>
      <c r="C5" s="155"/>
      <c r="D5" s="129"/>
      <c r="E5" s="129"/>
      <c r="F5" s="129"/>
      <c r="G5" s="164"/>
      <c r="H5" s="129"/>
      <c r="I5" s="129"/>
      <c r="J5" s="129"/>
      <c r="K5" s="165"/>
      <c r="L5" s="129"/>
      <c r="M5" s="166"/>
      <c r="N5" s="129"/>
      <c r="O5" s="164"/>
      <c r="P5" s="129"/>
      <c r="Q5" s="164"/>
      <c r="R5" s="164"/>
      <c r="S5" s="164"/>
      <c r="T5" s="170"/>
      <c r="U5" s="169"/>
      <c r="V5" s="37"/>
      <c r="W5" s="4"/>
      <c r="X5" s="5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67"/>
    </row>
    <row r="6" spans="1:39" s="157" customFormat="1" ht="21.75" customHeight="1">
      <c r="A6" s="155"/>
      <c r="B6" s="155"/>
      <c r="C6" s="155"/>
      <c r="D6" s="129"/>
      <c r="E6" s="129"/>
      <c r="F6" s="129"/>
      <c r="G6" s="164"/>
      <c r="H6" s="129"/>
      <c r="I6" s="129"/>
      <c r="J6" s="129"/>
      <c r="K6" s="165"/>
      <c r="L6" s="164" t="s">
        <v>481</v>
      </c>
      <c r="M6" s="129"/>
      <c r="N6" s="164"/>
      <c r="O6" s="164"/>
      <c r="P6" s="164"/>
      <c r="Q6" s="164"/>
      <c r="R6" s="207">
        <f>SUM(G28:G32)</f>
        <v>1407</v>
      </c>
      <c r="S6" s="169"/>
      <c r="T6" s="37"/>
      <c r="U6" s="37"/>
      <c r="V6" s="37"/>
      <c r="W6" s="4"/>
      <c r="X6"/>
      <c r="Y6"/>
      <c r="Z6"/>
      <c r="AA6"/>
      <c r="AB6"/>
      <c r="AC6"/>
      <c r="AD6"/>
      <c r="AE6"/>
      <c r="AF6"/>
      <c r="AG6"/>
      <c r="AH6"/>
      <c r="AI6"/>
      <c r="AJ6"/>
      <c r="AK6" s="167"/>
    </row>
    <row r="7" spans="1:39" ht="15" customHeight="1">
      <c r="A7" s="43"/>
      <c r="B7" s="43"/>
      <c r="C7" s="37"/>
      <c r="D7" s="56"/>
      <c r="E7" s="37"/>
      <c r="F7" s="37"/>
      <c r="G7" s="37"/>
      <c r="H7" s="37"/>
      <c r="I7" s="139"/>
      <c r="J7" s="37"/>
      <c r="K7" s="142"/>
      <c r="L7" s="37"/>
      <c r="M7" s="43"/>
      <c r="N7" s="37"/>
      <c r="O7" s="37"/>
      <c r="P7" s="37"/>
      <c r="Q7" s="37"/>
      <c r="R7" s="37"/>
      <c r="S7" s="37"/>
      <c r="T7" s="111"/>
      <c r="U7" s="73" t="s">
        <v>3</v>
      </c>
      <c r="V7" s="37"/>
      <c r="W7" s="4"/>
      <c r="X7" s="4"/>
      <c r="Y7" s="4"/>
      <c r="Z7" s="4"/>
      <c r="AA7" s="4"/>
      <c r="AB7"/>
      <c r="AC7"/>
      <c r="AD7"/>
      <c r="AE7"/>
      <c r="AF7"/>
    </row>
    <row r="8" spans="1:39" ht="18.75" customHeight="1">
      <c r="A8" s="37"/>
      <c r="B8" s="37"/>
      <c r="C8" s="37"/>
      <c r="D8" s="37"/>
      <c r="E8" s="32" t="s">
        <v>3</v>
      </c>
      <c r="F8" s="37"/>
      <c r="G8" s="37"/>
      <c r="H8" s="37"/>
      <c r="I8" s="139"/>
      <c r="J8" s="37"/>
      <c r="K8" s="142"/>
      <c r="L8" s="37"/>
      <c r="M8" s="43"/>
      <c r="N8" s="37"/>
      <c r="O8" s="79" t="s">
        <v>17</v>
      </c>
      <c r="P8" s="37"/>
      <c r="Q8" s="79" t="s">
        <v>393</v>
      </c>
      <c r="R8" s="37"/>
      <c r="S8" s="37"/>
      <c r="T8" s="96" t="s">
        <v>17</v>
      </c>
      <c r="U8" s="73" t="s">
        <v>11</v>
      </c>
      <c r="V8" s="37"/>
      <c r="W8" s="2"/>
      <c r="X8" s="5"/>
      <c r="Y8" s="5"/>
      <c r="Z8"/>
      <c r="AA8"/>
      <c r="AB8"/>
      <c r="AC8"/>
      <c r="AD8"/>
      <c r="AE8"/>
      <c r="AF8"/>
    </row>
    <row r="9" spans="1:39" ht="15.6">
      <c r="A9" s="37"/>
      <c r="B9" s="37"/>
      <c r="C9" s="37"/>
      <c r="D9" s="37"/>
      <c r="E9" s="32" t="s">
        <v>438</v>
      </c>
      <c r="F9" s="37"/>
      <c r="G9" s="73" t="s">
        <v>3</v>
      </c>
      <c r="H9" s="37"/>
      <c r="I9" s="96" t="s">
        <v>3</v>
      </c>
      <c r="J9" s="37"/>
      <c r="K9" s="96" t="s">
        <v>1</v>
      </c>
      <c r="L9" s="37"/>
      <c r="M9" s="79" t="s">
        <v>17</v>
      </c>
      <c r="N9" s="37"/>
      <c r="O9" s="79" t="s">
        <v>397</v>
      </c>
      <c r="P9" s="37"/>
      <c r="Q9" s="79" t="s">
        <v>397</v>
      </c>
      <c r="R9" s="79" t="s">
        <v>393</v>
      </c>
      <c r="S9" s="79" t="s">
        <v>17</v>
      </c>
      <c r="T9" s="96" t="s">
        <v>397</v>
      </c>
      <c r="U9" s="73" t="s">
        <v>437</v>
      </c>
      <c r="V9" s="37"/>
      <c r="W9" s="4"/>
      <c r="X9" s="4"/>
      <c r="Y9" s="4"/>
      <c r="Z9" s="4"/>
      <c r="AA9" s="4"/>
      <c r="AB9"/>
      <c r="AC9"/>
      <c r="AD9"/>
      <c r="AE9"/>
      <c r="AF9"/>
    </row>
    <row r="10" spans="1:39" ht="15.6">
      <c r="A10" s="37"/>
      <c r="B10" s="43" t="s">
        <v>61</v>
      </c>
      <c r="C10" s="43" t="s">
        <v>380</v>
      </c>
      <c r="D10" s="40"/>
      <c r="E10" s="32" t="s">
        <v>434</v>
      </c>
      <c r="F10" s="107" t="s">
        <v>439</v>
      </c>
      <c r="G10" s="73" t="s">
        <v>11</v>
      </c>
      <c r="H10" s="107" t="s">
        <v>439</v>
      </c>
      <c r="I10" s="96" t="s">
        <v>361</v>
      </c>
      <c r="J10" s="107" t="s">
        <v>439</v>
      </c>
      <c r="K10" s="96" t="s">
        <v>361</v>
      </c>
      <c r="L10" s="107" t="s">
        <v>439</v>
      </c>
      <c r="M10" s="79" t="s">
        <v>391</v>
      </c>
      <c r="N10" s="107" t="s">
        <v>439</v>
      </c>
      <c r="O10" s="79" t="s">
        <v>394</v>
      </c>
      <c r="P10" s="107" t="s">
        <v>439</v>
      </c>
      <c r="Q10" s="79" t="s">
        <v>394</v>
      </c>
      <c r="R10" s="79" t="s">
        <v>395</v>
      </c>
      <c r="S10" s="79" t="s">
        <v>29</v>
      </c>
      <c r="T10" s="96" t="s">
        <v>400</v>
      </c>
      <c r="U10" s="73" t="s">
        <v>468</v>
      </c>
      <c r="V10" s="37"/>
      <c r="W10" s="4"/>
      <c r="X10" s="50"/>
      <c r="Y10" s="50"/>
      <c r="AA10" s="5"/>
      <c r="AB10"/>
      <c r="AC10"/>
      <c r="AD10"/>
      <c r="AE10"/>
      <c r="AF10"/>
    </row>
    <row r="11" spans="1:39" ht="15.6">
      <c r="A11" s="37"/>
      <c r="B11" s="45">
        <f>+'Ark1'!C1070</f>
        <v>2024</v>
      </c>
      <c r="C11" s="45">
        <f>+'Ark1'!N1070</f>
        <v>40</v>
      </c>
      <c r="D11" s="46" t="str">
        <f>VLOOKUP(C11,RNR!$J$3:$K$25,2)</f>
        <v>&lt;=55kg</v>
      </c>
      <c r="E11" s="45">
        <f>+'Ark1'!Q1070</f>
        <v>41</v>
      </c>
      <c r="F11" s="45">
        <f t="shared" ref="F11:F27" si="0">+E11-E35</f>
        <v>3</v>
      </c>
      <c r="G11" s="65">
        <f>+'Ark1'!R1070</f>
        <v>114</v>
      </c>
      <c r="H11" s="57">
        <f t="shared" ref="H11:H27" si="1">+G11-G35</f>
        <v>-33</v>
      </c>
      <c r="I11" s="97">
        <f>+'Ark1'!AA1070</f>
        <v>0.3619392323078387</v>
      </c>
      <c r="J11" s="97">
        <f t="shared" ref="J11:J27" si="2">+I11-I35</f>
        <v>-0.15700029535128518</v>
      </c>
      <c r="K11" s="97">
        <f>+'Ark1'!AB1070</f>
        <v>0.216220621769805</v>
      </c>
      <c r="L11" s="97">
        <f t="shared" ref="L11:L27" si="3">+K11-K35</f>
        <v>-9.4424580178041784E-2</v>
      </c>
      <c r="M11" s="47">
        <f>+'Ark1'!U1070</f>
        <v>62.221238938053105</v>
      </c>
      <c r="N11" s="47">
        <f t="shared" ref="N11:N27" si="4">+M11-M35</f>
        <v>-0.22093793269518613</v>
      </c>
      <c r="O11" s="47">
        <f>+'Ark1'!W1070</f>
        <v>49.771681415929201</v>
      </c>
      <c r="P11" s="47">
        <f t="shared" ref="P11:P27" si="5">+O11-O35</f>
        <v>-1.0813798085605768</v>
      </c>
      <c r="Q11" s="47">
        <f>+'Ark1'!X1070</f>
        <v>3.5876254632941049</v>
      </c>
      <c r="R11" s="47">
        <f>+'Ark1'!Y1070</f>
        <v>2.4950730681635296</v>
      </c>
      <c r="S11" s="47">
        <f>+'Ark1'!T1070</f>
        <v>1.4473684210526321</v>
      </c>
      <c r="T11" s="97">
        <f>+'Ark1'!V1070</f>
        <v>54.308286752509609</v>
      </c>
      <c r="U11" s="65">
        <f t="shared" ref="U11:U75" si="6">+G11/E11</f>
        <v>2.7804878048780486</v>
      </c>
      <c r="V11" s="37"/>
      <c r="W11" s="4"/>
      <c r="X11" s="50"/>
      <c r="Y11" s="50"/>
      <c r="AA11" s="5"/>
      <c r="AB11"/>
      <c r="AC11"/>
      <c r="AD11"/>
      <c r="AE11"/>
      <c r="AF11"/>
    </row>
    <row r="12" spans="1:39" ht="15.6">
      <c r="A12" s="37"/>
      <c r="B12" s="45">
        <f>+'Ark1'!C1071</f>
        <v>2024</v>
      </c>
      <c r="C12" s="45">
        <f>+'Ark1'!N1071</f>
        <v>55</v>
      </c>
      <c r="D12" s="46" t="str">
        <f>VLOOKUP(C12,RNR!$J$3:$K$25,2)</f>
        <v>&gt; 55 kg</v>
      </c>
      <c r="E12" s="45">
        <f>+'Ark1'!Q1071</f>
        <v>81</v>
      </c>
      <c r="F12" s="45">
        <f t="shared" si="0"/>
        <v>10</v>
      </c>
      <c r="G12" s="65">
        <f>+'Ark1'!R1071</f>
        <v>532</v>
      </c>
      <c r="H12" s="57">
        <f t="shared" si="1"/>
        <v>117</v>
      </c>
      <c r="I12" s="97">
        <f>+'Ark1'!AA1071</f>
        <v>1.6890497507699147</v>
      </c>
      <c r="J12" s="97">
        <f t="shared" si="2"/>
        <v>0.22401639037170828</v>
      </c>
      <c r="K12" s="97">
        <f>+'Ark1'!AB1071</f>
        <v>1.2300263019342088</v>
      </c>
      <c r="L12" s="97">
        <f t="shared" si="3"/>
        <v>0.19777532600985559</v>
      </c>
      <c r="M12" s="47">
        <f>+'Ark1'!U1071</f>
        <v>62.071428571428562</v>
      </c>
      <c r="N12" s="47">
        <f t="shared" si="4"/>
        <v>-0.24182444061964503</v>
      </c>
      <c r="O12" s="47">
        <f>+'Ark1'!W1071</f>
        <v>60.140413533834547</v>
      </c>
      <c r="P12" s="47">
        <f t="shared" si="5"/>
        <v>0.28450991937671688</v>
      </c>
      <c r="Q12" s="47">
        <f>+'Ark1'!X1071</f>
        <v>2.0690164697989597</v>
      </c>
      <c r="R12" s="47">
        <f>+'Ark1'!Y1071</f>
        <v>2.2508501795126619</v>
      </c>
      <c r="S12" s="47">
        <f>+'Ark1'!T1071</f>
        <v>1.8195488721804511</v>
      </c>
      <c r="T12" s="97">
        <f>+'Ark1'!V1071</f>
        <v>65.157544457025509</v>
      </c>
      <c r="U12" s="65">
        <f t="shared" si="6"/>
        <v>6.5679012345679011</v>
      </c>
      <c r="V12" s="37"/>
      <c r="W12" s="4"/>
      <c r="X12" s="50"/>
      <c r="Y12" s="50"/>
      <c r="AA12" s="5"/>
      <c r="AB12"/>
      <c r="AC12"/>
      <c r="AD12"/>
      <c r="AE12"/>
      <c r="AF12"/>
    </row>
    <row r="13" spans="1:39" ht="15.6">
      <c r="A13" s="37"/>
      <c r="B13" s="45">
        <f>+'Ark1'!C1072</f>
        <v>2024</v>
      </c>
      <c r="C13" s="45">
        <f>+'Ark1'!N1072</f>
        <v>63</v>
      </c>
      <c r="D13" s="46" t="str">
        <f>VLOOKUP(C13,RNR!$J$3:$K$25,2)</f>
        <v>&gt; 63 kg</v>
      </c>
      <c r="E13" s="45">
        <f>+'Ark1'!Q1072</f>
        <v>60</v>
      </c>
      <c r="F13" s="45">
        <f t="shared" si="0"/>
        <v>3</v>
      </c>
      <c r="G13" s="65">
        <f>+'Ark1'!R1072</f>
        <v>321</v>
      </c>
      <c r="H13" s="57">
        <f t="shared" si="1"/>
        <v>90</v>
      </c>
      <c r="I13" s="97">
        <f>+'Ark1'!AA1072</f>
        <v>1.0191446804457565</v>
      </c>
      <c r="J13" s="97">
        <f t="shared" si="2"/>
        <v>0.20366827983856162</v>
      </c>
      <c r="K13" s="97">
        <f>+'Ark1'!AB1072</f>
        <v>0.79142237469385956</v>
      </c>
      <c r="L13" s="97">
        <f t="shared" si="3"/>
        <v>0.17640687588607062</v>
      </c>
      <c r="M13" s="47">
        <f>+'Ark1'!U1072</f>
        <v>61.965732087227416</v>
      </c>
      <c r="N13" s="47">
        <f t="shared" si="4"/>
        <v>9.1273212768520295E-2</v>
      </c>
      <c r="O13" s="47">
        <f>+'Ark1'!W1072</f>
        <v>64.130841121495294</v>
      </c>
      <c r="P13" s="47">
        <f t="shared" si="5"/>
        <v>6.2442853097039119E-2</v>
      </c>
      <c r="Q13" s="47">
        <f>+'Ark1'!X1072</f>
        <v>0.56959479749107278</v>
      </c>
      <c r="R13" s="47">
        <f>+'Ark1'!Y1072</f>
        <v>2.0633450240683326</v>
      </c>
      <c r="S13" s="47">
        <f>+'Ark1'!T1072</f>
        <v>1.6573208722741437</v>
      </c>
      <c r="T13" s="97">
        <f>+'Ark1'!V1072</f>
        <v>69.480867953949456</v>
      </c>
      <c r="U13" s="65">
        <f t="shared" si="6"/>
        <v>5.35</v>
      </c>
      <c r="V13" s="37"/>
      <c r="W13" s="4"/>
      <c r="X13" s="50"/>
      <c r="Y13" s="50"/>
      <c r="AA13" s="5"/>
      <c r="AB13"/>
      <c r="AC13"/>
      <c r="AD13"/>
      <c r="AE13"/>
      <c r="AF13"/>
    </row>
    <row r="14" spans="1:39" ht="15.6">
      <c r="A14" s="37"/>
      <c r="B14" s="45">
        <f>+'Ark1'!C1073</f>
        <v>2024</v>
      </c>
      <c r="C14" s="45">
        <f>+'Ark1'!N1073</f>
        <v>65</v>
      </c>
      <c r="D14" s="46" t="str">
        <f>VLOOKUP(C14,RNR!$J$3:$K$25,2)</f>
        <v>&gt; 65 kg</v>
      </c>
      <c r="E14" s="45">
        <f>+'Ark1'!Q1073</f>
        <v>79</v>
      </c>
      <c r="F14" s="45">
        <f t="shared" si="0"/>
        <v>16</v>
      </c>
      <c r="G14" s="65">
        <f>+'Ark1'!R1073</f>
        <v>484</v>
      </c>
      <c r="H14" s="57">
        <f t="shared" si="1"/>
        <v>138</v>
      </c>
      <c r="I14" s="97">
        <f>+'Ark1'!AA1073</f>
        <v>1.5366542845350348</v>
      </c>
      <c r="J14" s="97">
        <f t="shared" si="2"/>
        <v>0.31520478405845753</v>
      </c>
      <c r="K14" s="97">
        <f>+'Ark1'!AB1073</f>
        <v>1.2291574519551904</v>
      </c>
      <c r="L14" s="97">
        <f t="shared" si="3"/>
        <v>0.27872542058432159</v>
      </c>
      <c r="M14" s="47">
        <f>+'Ark1'!U1073</f>
        <v>61.77272727272728</v>
      </c>
      <c r="N14" s="47">
        <f t="shared" si="4"/>
        <v>-6.5423016290083069E-2</v>
      </c>
      <c r="O14" s="47">
        <f>+'Ark1'!W1073</f>
        <v>66.058057851239681</v>
      </c>
      <c r="P14" s="47">
        <f t="shared" si="5"/>
        <v>-4.3965270147609203E-2</v>
      </c>
      <c r="Q14" s="47">
        <f>+'Ark1'!X1073</f>
        <v>0.54930191305708309</v>
      </c>
      <c r="R14" s="47">
        <f>+'Ark1'!Y1073</f>
        <v>2.2198391721954143</v>
      </c>
      <c r="S14" s="47">
        <f>+'Ark1'!T1073</f>
        <v>1.9938016528925624</v>
      </c>
      <c r="T14" s="97">
        <f>+'Ark1'!V1073</f>
        <v>71.56886007718272</v>
      </c>
      <c r="U14" s="65">
        <f t="shared" si="6"/>
        <v>6.1265822784810124</v>
      </c>
      <c r="V14" s="37"/>
      <c r="W14" s="4"/>
      <c r="X14" s="50"/>
      <c r="Y14" s="50"/>
      <c r="AA14" s="5"/>
      <c r="AB14"/>
      <c r="AC14" s="2"/>
      <c r="AD14" s="2"/>
      <c r="AE14" s="2"/>
      <c r="AF14"/>
    </row>
    <row r="15" spans="1:39" ht="15.6">
      <c r="A15" s="37"/>
      <c r="B15" s="45">
        <f>+'Ark1'!C1074</f>
        <v>2024</v>
      </c>
      <c r="C15" s="45">
        <f>+'Ark1'!N1074</f>
        <v>67</v>
      </c>
      <c r="D15" s="46" t="str">
        <f>VLOOKUP(C15,RNR!$J$3:$K$25,2)</f>
        <v>&gt; 67 kg</v>
      </c>
      <c r="E15" s="45">
        <f>+'Ark1'!Q1074</f>
        <v>78</v>
      </c>
      <c r="F15" s="45">
        <f t="shared" si="0"/>
        <v>12</v>
      </c>
      <c r="G15" s="65">
        <f>+'Ark1'!R1074</f>
        <v>746</v>
      </c>
      <c r="H15" s="57">
        <f t="shared" si="1"/>
        <v>272</v>
      </c>
      <c r="I15" s="97">
        <f>+'Ark1'!AA1074</f>
        <v>2.3684795377337524</v>
      </c>
      <c r="J15" s="97">
        <f t="shared" si="2"/>
        <v>0.69516432609821033</v>
      </c>
      <c r="K15" s="97">
        <f>+'Ark1'!AB1074</f>
        <v>1.9530786411109449</v>
      </c>
      <c r="L15" s="97">
        <f t="shared" si="3"/>
        <v>0.61172833389616277</v>
      </c>
      <c r="M15" s="47">
        <f>+'Ark1'!U1074</f>
        <v>61.723860589812325</v>
      </c>
      <c r="N15" s="47">
        <f t="shared" si="4"/>
        <v>-0.17065417812017358</v>
      </c>
      <c r="O15" s="47">
        <f>+'Ark1'!W1074</f>
        <v>68.099597855227984</v>
      </c>
      <c r="P15" s="47">
        <f t="shared" si="5"/>
        <v>1.7075598693452321E-3</v>
      </c>
      <c r="Q15" s="47">
        <f>+'Ark1'!X1074</f>
        <v>0.58695593066271179</v>
      </c>
      <c r="R15" s="47">
        <f>+'Ark1'!Y1074</f>
        <v>2.0526303276688935</v>
      </c>
      <c r="S15" s="47">
        <f>+'Ark1'!T1074</f>
        <v>1.7600536193029488</v>
      </c>
      <c r="T15" s="97">
        <f>+'Ark1'!V1074</f>
        <v>73.780712735891498</v>
      </c>
      <c r="U15" s="65">
        <f t="shared" si="6"/>
        <v>9.5641025641025639</v>
      </c>
      <c r="V15" s="37"/>
      <c r="W15" s="4"/>
      <c r="X15" s="50"/>
      <c r="Y15" s="50"/>
      <c r="Z15" s="11"/>
      <c r="AA15" s="5"/>
      <c r="AB15"/>
      <c r="AC15" s="2"/>
      <c r="AD15" s="2"/>
      <c r="AE15" s="4"/>
      <c r="AF15" s="4"/>
      <c r="AG15" s="4"/>
    </row>
    <row r="16" spans="1:39" ht="15.6">
      <c r="A16" s="37"/>
      <c r="B16" s="45">
        <f>+'Ark1'!C1075</f>
        <v>2024</v>
      </c>
      <c r="C16" s="45">
        <f>+'Ark1'!N1075</f>
        <v>69</v>
      </c>
      <c r="D16" s="46" t="str">
        <f>VLOOKUP(C16,RNR!$J$3:$K$25,2)</f>
        <v>&gt; 69 kg</v>
      </c>
      <c r="E16" s="45">
        <f>+'Ark1'!Q1075</f>
        <v>83</v>
      </c>
      <c r="F16" s="45">
        <f t="shared" si="0"/>
        <v>9</v>
      </c>
      <c r="G16" s="65">
        <f>+'Ark1'!R1075</f>
        <v>913</v>
      </c>
      <c r="H16" s="57">
        <f t="shared" si="1"/>
        <v>248</v>
      </c>
      <c r="I16" s="97">
        <f>+'Ark1'!AA1075</f>
        <v>2.8986887640092696</v>
      </c>
      <c r="J16" s="97">
        <f t="shared" si="2"/>
        <v>0.5511051865037091</v>
      </c>
      <c r="K16" s="97">
        <f>+'Ark1'!AB1075</f>
        <v>2.4619210157702032</v>
      </c>
      <c r="L16" s="97">
        <f t="shared" si="3"/>
        <v>0.52445888077073066</v>
      </c>
      <c r="M16" s="47">
        <f>+'Ark1'!U1075</f>
        <v>61.757940854326399</v>
      </c>
      <c r="N16" s="47">
        <f t="shared" si="4"/>
        <v>-5.1081702064600165E-2</v>
      </c>
      <c r="O16" s="47">
        <f>+'Ark1'!W1075</f>
        <v>70.140197152245349</v>
      </c>
      <c r="P16" s="47">
        <f t="shared" si="5"/>
        <v>2.9971588335584443E-2</v>
      </c>
      <c r="Q16" s="47">
        <f>+'Ark1'!X1075</f>
        <v>0.57178527948430635</v>
      </c>
      <c r="R16" s="47">
        <f>+'Ark1'!Y1075</f>
        <v>1.8923680606887388</v>
      </c>
      <c r="S16" s="47">
        <f>+'Ark1'!T1075</f>
        <v>1.6341730558598029</v>
      </c>
      <c r="T16" s="97">
        <f>+'Ark1'!V1075</f>
        <v>75.991546210450068</v>
      </c>
      <c r="U16" s="65">
        <f t="shared" si="6"/>
        <v>11</v>
      </c>
      <c r="V16" s="37"/>
      <c r="W16" s="4"/>
      <c r="X16" s="50"/>
      <c r="Y16" s="50"/>
      <c r="AA16" s="5"/>
      <c r="AB16"/>
      <c r="AC16"/>
      <c r="AD16"/>
      <c r="AE16"/>
      <c r="AF16"/>
    </row>
    <row r="17" spans="1:33" ht="15.6">
      <c r="A17" s="37"/>
      <c r="B17" s="45">
        <f>+'Ark1'!C1076</f>
        <v>2024</v>
      </c>
      <c r="C17" s="45">
        <f>+'Ark1'!N1076</f>
        <v>71</v>
      </c>
      <c r="D17" s="46" t="str">
        <f>VLOOKUP(C17,RNR!$J$3:$K$25,2)</f>
        <v>&gt; 71 kg</v>
      </c>
      <c r="E17" s="45">
        <f>+'Ark1'!Q1076</f>
        <v>99</v>
      </c>
      <c r="F17" s="45">
        <f t="shared" si="0"/>
        <v>12</v>
      </c>
      <c r="G17" s="65">
        <f>+'Ark1'!R1076</f>
        <v>1506</v>
      </c>
      <c r="H17" s="57">
        <f t="shared" si="1"/>
        <v>582</v>
      </c>
      <c r="I17" s="97">
        <f>+'Ark1'!AA1076</f>
        <v>4.7814077531193444</v>
      </c>
      <c r="J17" s="97">
        <f t="shared" si="2"/>
        <v>1.5195021506905646</v>
      </c>
      <c r="K17" s="97">
        <f>+'Ark1'!AB1076</f>
        <v>4.1739053211102304</v>
      </c>
      <c r="L17" s="97">
        <f t="shared" si="3"/>
        <v>1.4053881073625685</v>
      </c>
      <c r="M17" s="47">
        <f>+'Ark1'!U1076</f>
        <v>61.566401062417007</v>
      </c>
      <c r="N17" s="47">
        <f t="shared" si="4"/>
        <v>-0.11325261723668945</v>
      </c>
      <c r="O17" s="47">
        <f>+'Ark1'!W1076</f>
        <v>72.09103585657374</v>
      </c>
      <c r="P17" s="47">
        <f t="shared" si="5"/>
        <v>-1.0587520049654131E-2</v>
      </c>
      <c r="Q17" s="47">
        <f>+'Ark1'!X1076</f>
        <v>0.57134366921097357</v>
      </c>
      <c r="R17" s="47">
        <f>+'Ark1'!Y1076</f>
        <v>1.9169094298175395</v>
      </c>
      <c r="S17" s="47">
        <f>+'Ark1'!T1076</f>
        <v>1.8326693227091628</v>
      </c>
      <c r="T17" s="97">
        <f>+'Ark1'!V1076</f>
        <v>78.105130938866481</v>
      </c>
      <c r="U17" s="65">
        <f t="shared" si="6"/>
        <v>15.212121212121213</v>
      </c>
      <c r="V17" s="37"/>
      <c r="W17" s="4"/>
      <c r="X17" s="50"/>
      <c r="Y17" s="50"/>
      <c r="AA17" s="5"/>
      <c r="AB17"/>
      <c r="AC17"/>
      <c r="AD17"/>
      <c r="AE17"/>
      <c r="AF17"/>
    </row>
    <row r="18" spans="1:33" ht="15.6">
      <c r="A18" s="37"/>
      <c r="B18" s="45">
        <f>+'Ark1'!C1077</f>
        <v>2024</v>
      </c>
      <c r="C18" s="45">
        <f>+'Ark1'!N1077</f>
        <v>73</v>
      </c>
      <c r="D18" s="46" t="str">
        <f>VLOOKUP(C18,RNR!$J$3:$K$25,2)</f>
        <v>&gt; 73 kg</v>
      </c>
      <c r="E18" s="45">
        <f>+'Ark1'!Q1077</f>
        <v>95</v>
      </c>
      <c r="F18" s="45">
        <f t="shared" si="0"/>
        <v>17</v>
      </c>
      <c r="G18" s="65">
        <f>+'Ark1'!R1077</f>
        <v>1783</v>
      </c>
      <c r="H18" s="57">
        <f t="shared" si="1"/>
        <v>693</v>
      </c>
      <c r="I18" s="97">
        <f>+'Ark1'!AA1077</f>
        <v>5.6608565895164622</v>
      </c>
      <c r="J18" s="97">
        <f t="shared" si="2"/>
        <v>1.8129376429283997</v>
      </c>
      <c r="K18" s="97">
        <f>+'Ark1'!AB1077</f>
        <v>5.0777015227364686</v>
      </c>
      <c r="L18" s="97">
        <f t="shared" si="3"/>
        <v>1.7219072151225863</v>
      </c>
      <c r="M18" s="47">
        <f>+'Ark1'!U1077</f>
        <v>61.424004486819982</v>
      </c>
      <c r="N18" s="47">
        <f t="shared" si="4"/>
        <v>-0.12737165996899336</v>
      </c>
      <c r="O18" s="47">
        <f>+'Ark1'!W1077</f>
        <v>74.076332024677427</v>
      </c>
      <c r="P18" s="47">
        <f t="shared" si="5"/>
        <v>-1.0089993671144271E-2</v>
      </c>
      <c r="Q18" s="47">
        <f>+'Ark1'!X1077</f>
        <v>0.55088834162472333</v>
      </c>
      <c r="R18" s="47">
        <f>+'Ark1'!Y1077</f>
        <v>2.0074807666783205</v>
      </c>
      <c r="S18" s="47">
        <f>+'Ark1'!T1077</f>
        <v>2.0594503645541224</v>
      </c>
      <c r="T18" s="97">
        <f>+'Ark1'!V1077</f>
        <v>80.256047697375394</v>
      </c>
      <c r="U18" s="65">
        <f t="shared" si="6"/>
        <v>18.768421052631577</v>
      </c>
      <c r="V18" s="37"/>
      <c r="W18" s="4"/>
      <c r="X18" s="50"/>
      <c r="Y18" s="50"/>
      <c r="AA18" s="5"/>
      <c r="AB18"/>
      <c r="AC18" s="2"/>
      <c r="AD18" s="2"/>
      <c r="AE18" s="2"/>
      <c r="AF18"/>
    </row>
    <row r="19" spans="1:33" ht="15.6">
      <c r="A19" s="37"/>
      <c r="B19" s="45">
        <f>+'Ark1'!C1078</f>
        <v>2024</v>
      </c>
      <c r="C19" s="45">
        <f>+'Ark1'!N1078</f>
        <v>75</v>
      </c>
      <c r="D19" s="46" t="str">
        <f>VLOOKUP(C19,RNR!$J$3:$K$25,2)</f>
        <v>&gt; 75 kg</v>
      </c>
      <c r="E19" s="45">
        <f>+'Ark1'!Q1078</f>
        <v>101</v>
      </c>
      <c r="F19" s="45">
        <f t="shared" si="0"/>
        <v>7</v>
      </c>
      <c r="G19" s="65">
        <f>+'Ark1'!R1078</f>
        <v>2274</v>
      </c>
      <c r="H19" s="57">
        <f t="shared" si="1"/>
        <v>726</v>
      </c>
      <c r="I19" s="97">
        <f>+'Ark1'!AA1078</f>
        <v>7.2197352128774179</v>
      </c>
      <c r="J19" s="97">
        <f t="shared" si="2"/>
        <v>1.7549842685486858</v>
      </c>
      <c r="K19" s="97">
        <f>+'Ark1'!AB1078</f>
        <v>6.650300762415851</v>
      </c>
      <c r="L19" s="97">
        <f t="shared" si="3"/>
        <v>1.7565646178530105</v>
      </c>
      <c r="M19" s="47">
        <f>+'Ark1'!U1078</f>
        <v>61.361037818821458</v>
      </c>
      <c r="N19" s="47">
        <f t="shared" si="4"/>
        <v>-0.1292722586979238</v>
      </c>
      <c r="O19" s="47">
        <f>+'Ark1'!W1078</f>
        <v>76.070184696569925</v>
      </c>
      <c r="P19" s="47">
        <f t="shared" si="5"/>
        <v>-4.3631070475953493E-3</v>
      </c>
      <c r="Q19" s="47">
        <f>+'Ark1'!X1078</f>
        <v>0.59101247387233236</v>
      </c>
      <c r="R19" s="47">
        <f>+'Ark1'!Y1078</f>
        <v>2.0214970408508206</v>
      </c>
      <c r="S19" s="47">
        <f>+'Ark1'!T1078</f>
        <v>2.3007915567282322</v>
      </c>
      <c r="T19" s="97">
        <f>+'Ark1'!V1078</f>
        <v>82.41623477418193</v>
      </c>
      <c r="U19" s="65">
        <f t="shared" si="6"/>
        <v>22.514851485148515</v>
      </c>
      <c r="V19" s="37"/>
      <c r="W19" s="4"/>
      <c r="X19" s="50"/>
      <c r="Y19" s="50"/>
      <c r="AA19" s="5"/>
      <c r="AB19"/>
      <c r="AC19" s="2"/>
      <c r="AD19" s="2"/>
      <c r="AE19" s="2"/>
      <c r="AF19"/>
    </row>
    <row r="20" spans="1:33" ht="15.6">
      <c r="A20" s="37"/>
      <c r="B20" s="45">
        <f>+'Ark1'!C1079</f>
        <v>2024</v>
      </c>
      <c r="C20" s="45">
        <f>+'Ark1'!N1079</f>
        <v>77</v>
      </c>
      <c r="D20" s="46" t="str">
        <f>VLOOKUP(C20,RNR!$J$3:$K$25,2)</f>
        <v>&gt; 77 kg</v>
      </c>
      <c r="E20" s="45">
        <f>+'Ark1'!Q1079</f>
        <v>104</v>
      </c>
      <c r="F20" s="45">
        <f t="shared" si="0"/>
        <v>14</v>
      </c>
      <c r="G20" s="65">
        <f>+'Ark1'!R1079</f>
        <v>2636</v>
      </c>
      <c r="H20" s="57">
        <f t="shared" si="1"/>
        <v>898</v>
      </c>
      <c r="I20" s="97">
        <f>+'Ark1'!AA1079</f>
        <v>8.3690510207321349</v>
      </c>
      <c r="J20" s="97">
        <f t="shared" si="2"/>
        <v>2.2335619114018144</v>
      </c>
      <c r="K20" s="97">
        <f>+'Ark1'!AB1079</f>
        <v>7.9151271971380179</v>
      </c>
      <c r="L20" s="97">
        <f t="shared" si="3"/>
        <v>2.2742285459558689</v>
      </c>
      <c r="M20" s="47">
        <f>+'Ark1'!U1079</f>
        <v>61.241654021244315</v>
      </c>
      <c r="N20" s="47">
        <f t="shared" si="4"/>
        <v>-7.5377048951295933E-2</v>
      </c>
      <c r="O20" s="47">
        <f>+'Ark1'!W1079</f>
        <v>78.104514415781495</v>
      </c>
      <c r="P20" s="47">
        <f t="shared" si="5"/>
        <v>1.407396218681356E-3</v>
      </c>
      <c r="Q20" s="47">
        <f>+'Ark1'!X1079</f>
        <v>0.58938391436838755</v>
      </c>
      <c r="R20" s="47">
        <f>+'Ark1'!Y1079</f>
        <v>2.0942390077117734</v>
      </c>
      <c r="S20" s="47">
        <f>+'Ark1'!T1079</f>
        <v>2.4992412746585724</v>
      </c>
      <c r="T20" s="97">
        <f>+'Ark1'!V1079</f>
        <v>84.620275640067106</v>
      </c>
      <c r="U20" s="65">
        <f t="shared" si="6"/>
        <v>25.346153846153847</v>
      </c>
      <c r="V20" s="37"/>
      <c r="W20" s="4"/>
      <c r="X20" s="50"/>
      <c r="Y20" s="50"/>
      <c r="AA20" s="5"/>
      <c r="AB20"/>
      <c r="AC20" s="2"/>
      <c r="AD20" s="2"/>
      <c r="AE20" s="2"/>
      <c r="AF20"/>
    </row>
    <row r="21" spans="1:33" ht="15.6">
      <c r="A21" s="37"/>
      <c r="B21" s="45">
        <f>+'Ark1'!C1080</f>
        <v>2024</v>
      </c>
      <c r="C21" s="45">
        <f>+'Ark1'!N1080</f>
        <v>79</v>
      </c>
      <c r="D21" s="46" t="str">
        <f>VLOOKUP(C21,RNR!$J$3:$K$25,2)</f>
        <v>&gt; 79 kg</v>
      </c>
      <c r="E21" s="45">
        <f>+'Ark1'!Q1080</f>
        <v>109</v>
      </c>
      <c r="F21" s="45">
        <f t="shared" si="0"/>
        <v>7</v>
      </c>
      <c r="G21" s="65">
        <f>+'Ark1'!R1080</f>
        <v>2731</v>
      </c>
      <c r="H21" s="57">
        <f t="shared" si="1"/>
        <v>760</v>
      </c>
      <c r="I21" s="97">
        <f>+'Ark1'!AA1080</f>
        <v>8.670667047655332</v>
      </c>
      <c r="J21" s="97">
        <f t="shared" si="2"/>
        <v>1.7126411359809559</v>
      </c>
      <c r="K21" s="97">
        <f>+'Ark1'!AB1080</f>
        <v>8.4064772381489092</v>
      </c>
      <c r="L21" s="97">
        <f t="shared" si="3"/>
        <v>1.8471361048453652</v>
      </c>
      <c r="M21" s="47">
        <f>+'Ark1'!U1080</f>
        <v>61.098864884657615</v>
      </c>
      <c r="N21" s="47">
        <f t="shared" si="4"/>
        <v>-0.13299711432767936</v>
      </c>
      <c r="O21" s="47">
        <f>+'Ark1'!W1080</f>
        <v>80.067447821311049</v>
      </c>
      <c r="P21" s="47">
        <f t="shared" si="5"/>
        <v>-1.6113822524545185E-2</v>
      </c>
      <c r="Q21" s="47">
        <f>+'Ark1'!X1080</f>
        <v>0.56212578135023739</v>
      </c>
      <c r="R21" s="47">
        <f>+'Ark1'!Y1080</f>
        <v>2.1788661082799266</v>
      </c>
      <c r="S21" s="47">
        <f>+'Ark1'!T1080</f>
        <v>2.901135115342365</v>
      </c>
      <c r="T21" s="97">
        <f>+'Ark1'!V1080</f>
        <v>86.746964053424605</v>
      </c>
      <c r="U21" s="65">
        <f t="shared" si="6"/>
        <v>25.055045871559631</v>
      </c>
      <c r="V21" s="37"/>
      <c r="W21" s="4"/>
      <c r="X21" s="50"/>
      <c r="Y21" s="50"/>
      <c r="AA21" s="5"/>
      <c r="AB21"/>
      <c r="AC21" s="2"/>
      <c r="AD21" s="2"/>
      <c r="AE21" s="2"/>
      <c r="AF21"/>
    </row>
    <row r="22" spans="1:33" ht="15.6">
      <c r="A22" s="37"/>
      <c r="B22" s="45">
        <f>+'Ark1'!C1081</f>
        <v>2024</v>
      </c>
      <c r="C22" s="45">
        <f>+'Ark1'!N1081</f>
        <v>81</v>
      </c>
      <c r="D22" s="46" t="str">
        <f>VLOOKUP(C22,RNR!$J$3:$K$25,2)</f>
        <v>&gt; 81 kg</v>
      </c>
      <c r="E22" s="45">
        <f>+'Ark1'!Q1081</f>
        <v>113</v>
      </c>
      <c r="F22" s="45">
        <f t="shared" si="0"/>
        <v>12</v>
      </c>
      <c r="G22" s="65">
        <f>+'Ark1'!R1081</f>
        <v>2965</v>
      </c>
      <c r="H22" s="57">
        <f t="shared" si="1"/>
        <v>646</v>
      </c>
      <c r="I22" s="97">
        <f>+'Ark1'!AA1081</f>
        <v>9.4135949455503685</v>
      </c>
      <c r="J22" s="97">
        <f t="shared" si="2"/>
        <v>1.2270591316625605</v>
      </c>
      <c r="K22" s="97">
        <f>+'Ark1'!AB1081</f>
        <v>9.3532968916123274</v>
      </c>
      <c r="L22" s="97">
        <f t="shared" si="3"/>
        <v>1.4435463165962332</v>
      </c>
      <c r="M22" s="47">
        <f>+'Ark1'!U1081</f>
        <v>60.912647554806043</v>
      </c>
      <c r="N22" s="47">
        <f t="shared" si="4"/>
        <v>-0.2343985857717712</v>
      </c>
      <c r="O22" s="47">
        <f>+'Ark1'!W1081</f>
        <v>82.054738617200883</v>
      </c>
      <c r="P22" s="47">
        <f t="shared" si="5"/>
        <v>-2.4217829543374592E-2</v>
      </c>
      <c r="Q22" s="47">
        <f>+'Ark1'!X1081</f>
        <v>0.59037414105988006</v>
      </c>
      <c r="R22" s="47">
        <f>+'Ark1'!Y1081</f>
        <v>2.2091619523631945</v>
      </c>
      <c r="S22" s="47">
        <f>+'Ark1'!T1081</f>
        <v>3.120067453625631</v>
      </c>
      <c r="T22" s="97">
        <f>+'Ark1'!V1081</f>
        <v>88.900041838787359</v>
      </c>
      <c r="U22" s="65">
        <f t="shared" si="6"/>
        <v>26.238938053097346</v>
      </c>
      <c r="V22" s="37"/>
      <c r="W22" s="4"/>
      <c r="X22" s="50"/>
      <c r="Y22" s="50"/>
      <c r="AA22" s="5"/>
      <c r="AB22"/>
      <c r="AC22" s="2"/>
      <c r="AD22" s="2"/>
      <c r="AE22" s="2"/>
      <c r="AF22"/>
    </row>
    <row r="23" spans="1:33" ht="15.6">
      <c r="A23" s="37"/>
      <c r="B23" s="45">
        <f>+'Ark1'!C1082</f>
        <v>2024</v>
      </c>
      <c r="C23" s="45">
        <f>+'Ark1'!N1082</f>
        <v>83</v>
      </c>
      <c r="D23" s="46" t="str">
        <f>VLOOKUP(C23,RNR!$J$3:$K$25,2)</f>
        <v>&gt; 83 kg</v>
      </c>
      <c r="E23" s="45">
        <f>+'Ark1'!Q1082</f>
        <v>111</v>
      </c>
      <c r="F23" s="45">
        <f t="shared" si="0"/>
        <v>6</v>
      </c>
      <c r="G23" s="65">
        <f>+'Ark1'!R1082</f>
        <v>2803</v>
      </c>
      <c r="H23" s="57">
        <f t="shared" si="1"/>
        <v>455</v>
      </c>
      <c r="I23" s="97">
        <f>+'Ark1'!AA1082</f>
        <v>8.8992602470076552</v>
      </c>
      <c r="J23" s="97">
        <f t="shared" si="2"/>
        <v>0.61034860793539103</v>
      </c>
      <c r="K23" s="97">
        <f>+'Ark1'!AB1082</f>
        <v>9.0576418527341751</v>
      </c>
      <c r="L23" s="97">
        <f t="shared" si="3"/>
        <v>0.85591703508146466</v>
      </c>
      <c r="M23" s="47">
        <f>+'Ark1'!U1082</f>
        <v>60.835176596503757</v>
      </c>
      <c r="N23" s="47">
        <f t="shared" si="4"/>
        <v>-0.17845202359846724</v>
      </c>
      <c r="O23" s="47">
        <f>+'Ark1'!W1082</f>
        <v>84.053478415983008</v>
      </c>
      <c r="P23" s="47">
        <f t="shared" si="5"/>
        <v>-4.102503948772096E-3</v>
      </c>
      <c r="Q23" s="47">
        <f>+'Ark1'!X1082</f>
        <v>0.59295831782316955</v>
      </c>
      <c r="R23" s="47">
        <f>+'Ark1'!Y1082</f>
        <v>2.2556743833856721</v>
      </c>
      <c r="S23" s="47">
        <f>+'Ark1'!T1082</f>
        <v>3.3032465215840179</v>
      </c>
      <c r="T23" s="97">
        <f>+'Ark1'!V1082</f>
        <v>91.065523744293685</v>
      </c>
      <c r="U23" s="65">
        <f t="shared" si="6"/>
        <v>25.252252252252251</v>
      </c>
      <c r="V23" s="37"/>
      <c r="W23" s="4"/>
      <c r="X23" s="50"/>
      <c r="Y23" s="50"/>
      <c r="Z23" s="11"/>
      <c r="AA23" s="5"/>
      <c r="AB23"/>
      <c r="AC23" s="2"/>
      <c r="AD23" s="2"/>
      <c r="AE23" s="4"/>
      <c r="AF23" s="4"/>
      <c r="AG23" s="4"/>
    </row>
    <row r="24" spans="1:33" ht="15.6">
      <c r="A24" s="37"/>
      <c r="B24" s="45">
        <f>+'Ark1'!C1083</f>
        <v>2024</v>
      </c>
      <c r="C24" s="45">
        <f>+'Ark1'!N1083</f>
        <v>85</v>
      </c>
      <c r="D24" s="46" t="str">
        <f>VLOOKUP(C24,RNR!$J$3:$K$25,2)</f>
        <v>&gt; 85 kg</v>
      </c>
      <c r="E24" s="45">
        <f>+'Ark1'!Q1083</f>
        <v>111</v>
      </c>
      <c r="F24" s="45">
        <f t="shared" si="0"/>
        <v>5</v>
      </c>
      <c r="G24" s="65">
        <f>+'Ark1'!R1083</f>
        <v>2403</v>
      </c>
      <c r="H24" s="57">
        <f t="shared" si="1"/>
        <v>27</v>
      </c>
      <c r="I24" s="97">
        <f>+'Ark1'!AA1083</f>
        <v>7.629298028383654</v>
      </c>
      <c r="J24" s="97">
        <f t="shared" si="2"/>
        <v>-0.75845923500463552</v>
      </c>
      <c r="K24" s="97">
        <f>+'Ark1'!AB1083</f>
        <v>7.9467095094284508</v>
      </c>
      <c r="L24" s="97">
        <f t="shared" si="3"/>
        <v>-0.54779157515355603</v>
      </c>
      <c r="M24" s="47">
        <f>+'Ark1'!U1083</f>
        <v>60.653766125676242</v>
      </c>
      <c r="N24" s="47">
        <f t="shared" si="4"/>
        <v>-0.16778269587259587</v>
      </c>
      <c r="O24" s="47">
        <f>+'Ark1'!W1083</f>
        <v>86.019558884727331</v>
      </c>
      <c r="P24" s="47">
        <f t="shared" si="5"/>
        <v>-1.2680172511565502E-2</v>
      </c>
      <c r="Q24" s="47">
        <f>+'Ark1'!X1083</f>
        <v>0.54501132269135089</v>
      </c>
      <c r="R24" s="47">
        <f>+'Ark1'!Y1083</f>
        <v>2.2155893598853398</v>
      </c>
      <c r="S24" s="47">
        <f>+'Ark1'!T1083</f>
        <v>3.9941739492301296</v>
      </c>
      <c r="T24" s="97">
        <f>+'Ark1'!V1083</f>
        <v>93.195621760268352</v>
      </c>
      <c r="U24" s="65">
        <f t="shared" si="6"/>
        <v>21.648648648648649</v>
      </c>
      <c r="V24" s="37"/>
      <c r="W24" s="4"/>
      <c r="X24" s="50"/>
      <c r="Y24" s="50"/>
      <c r="Z24" s="11"/>
      <c r="AA24" s="5"/>
      <c r="AB24"/>
      <c r="AE24" s="9"/>
      <c r="AF24" s="9"/>
      <c r="AG24" s="9"/>
    </row>
    <row r="25" spans="1:33" ht="15.6">
      <c r="A25" s="37"/>
      <c r="B25" s="45">
        <f>+'Ark1'!C1084</f>
        <v>2024</v>
      </c>
      <c r="C25" s="45">
        <f>+'Ark1'!N1084</f>
        <v>87</v>
      </c>
      <c r="D25" s="46" t="str">
        <f>VLOOKUP(C25,RNR!$J$3:$K$25,2)</f>
        <v>&gt; 87 kg</v>
      </c>
      <c r="E25" s="45">
        <f>+'Ark1'!Q1084</f>
        <v>123</v>
      </c>
      <c r="F25" s="45">
        <f t="shared" si="0"/>
        <v>3</v>
      </c>
      <c r="G25" s="65">
        <f>+'Ark1'!R1084</f>
        <v>3117</v>
      </c>
      <c r="H25" s="57">
        <f t="shared" si="1"/>
        <v>-239</v>
      </c>
      <c r="I25" s="97">
        <f>+'Ark1'!AA1084</f>
        <v>9.8961805886274874</v>
      </c>
      <c r="J25" s="97">
        <f t="shared" si="2"/>
        <v>-1.9511735258216305</v>
      </c>
      <c r="K25" s="97">
        <f>+'Ark1'!AB1084</f>
        <v>10.603349032222223</v>
      </c>
      <c r="L25" s="97">
        <f t="shared" si="3"/>
        <v>-1.7424768614354331</v>
      </c>
      <c r="M25" s="47">
        <f>+'Ark1'!U1084</f>
        <v>60.537054860442737</v>
      </c>
      <c r="N25" s="47">
        <f t="shared" si="4"/>
        <v>-0.13219424563594373</v>
      </c>
      <c r="O25" s="47">
        <f>+'Ark1'!W1084</f>
        <v>88.485049727301899</v>
      </c>
      <c r="P25" s="47">
        <f t="shared" si="5"/>
        <v>-4.036743598777548E-2</v>
      </c>
      <c r="Q25" s="47">
        <f>+'Ark1'!X1084</f>
        <v>0.86883135497811892</v>
      </c>
      <c r="R25" s="47">
        <f>+'Ark1'!Y1084</f>
        <v>2.3013972519745254</v>
      </c>
      <c r="S25" s="47">
        <f>+'Ark1'!T1084</f>
        <v>3.9939043952518438</v>
      </c>
      <c r="T25" s="97">
        <f>+'Ark1'!V1084</f>
        <v>95.866792770641425</v>
      </c>
      <c r="U25" s="65">
        <f t="shared" si="6"/>
        <v>25.341463414634145</v>
      </c>
      <c r="V25" s="37"/>
      <c r="W25" s="4"/>
      <c r="X25" s="50"/>
      <c r="Y25" s="50"/>
      <c r="Z25" s="11"/>
      <c r="AA25" s="5"/>
      <c r="AB25"/>
      <c r="AE25" s="9"/>
      <c r="AF25" s="9"/>
      <c r="AG25" s="9"/>
    </row>
    <row r="26" spans="1:33" ht="15.6">
      <c r="A26" s="37"/>
      <c r="B26" s="45">
        <f>+'Ark1'!C1085</f>
        <v>2024</v>
      </c>
      <c r="C26" s="45">
        <f>+'Ark1'!N1085</f>
        <v>90</v>
      </c>
      <c r="D26" s="46" t="str">
        <f>VLOOKUP(C26,RNR!$J$3:$K$25,2)</f>
        <v>&gt; 90 kg</v>
      </c>
      <c r="E26" s="45">
        <f>+'Ark1'!Q1085</f>
        <v>134</v>
      </c>
      <c r="F26" s="45">
        <f t="shared" si="0"/>
        <v>7</v>
      </c>
      <c r="G26" s="65">
        <f>+'Ark1'!R1085</f>
        <v>3146</v>
      </c>
      <c r="H26" s="57">
        <f t="shared" si="1"/>
        <v>-1021</v>
      </c>
      <c r="I26" s="97">
        <f>+'Ark1'!AA1085</f>
        <v>9.9882528494777318</v>
      </c>
      <c r="J26" s="97">
        <f t="shared" si="2"/>
        <v>-4.722094169267633</v>
      </c>
      <c r="K26" s="97">
        <f>+'Ark1'!AB1085</f>
        <v>11.162657750574311</v>
      </c>
      <c r="L26" s="97">
        <f t="shared" si="3"/>
        <v>-4.826378037120941</v>
      </c>
      <c r="M26" s="47">
        <f>+'Ark1'!U1085</f>
        <v>60.277177368086441</v>
      </c>
      <c r="N26" s="47">
        <f t="shared" si="4"/>
        <v>-0.19318500292387597</v>
      </c>
      <c r="O26" s="47">
        <f>+'Ark1'!W1085</f>
        <v>92.293801652892583</v>
      </c>
      <c r="P26" s="47">
        <f t="shared" si="5"/>
        <v>-4.1667509574239148E-2</v>
      </c>
      <c r="Q26" s="47">
        <f>+'Ark1'!X1085</f>
        <v>1.4367385909901824</v>
      </c>
      <c r="R26" s="47">
        <f>+'Ark1'!Y1085</f>
        <v>2.3658073230048502</v>
      </c>
      <c r="S26" s="47">
        <f>+'Ark1'!T1085</f>
        <v>4.5845518118245394</v>
      </c>
      <c r="T26" s="97">
        <f>+'Ark1'!V1085</f>
        <v>99.993284564347263</v>
      </c>
      <c r="U26" s="65">
        <f t="shared" si="6"/>
        <v>23.477611940298509</v>
      </c>
      <c r="V26" s="37"/>
      <c r="W26" s="4"/>
      <c r="X26" s="50"/>
      <c r="Y26" s="50"/>
      <c r="Z26" s="5"/>
      <c r="AA26" s="5"/>
      <c r="AB26"/>
      <c r="AE26" s="9"/>
      <c r="AF26" s="9"/>
      <c r="AG26" s="9"/>
    </row>
    <row r="27" spans="1:33" ht="15.6">
      <c r="A27" s="37"/>
      <c r="B27" s="45">
        <f>+'Ark1'!C1086</f>
        <v>2024</v>
      </c>
      <c r="C27" s="45">
        <f>+'Ark1'!N1086</f>
        <v>95</v>
      </c>
      <c r="D27" s="46" t="str">
        <f>VLOOKUP(C27,RNR!$J$3:$K$25,2)</f>
        <v>&gt; 95 kg</v>
      </c>
      <c r="E27" s="45">
        <f>+'Ark1'!Q1086</f>
        <v>113</v>
      </c>
      <c r="F27" s="45">
        <f t="shared" si="0"/>
        <v>-1</v>
      </c>
      <c r="G27" s="65">
        <f>+'Ark1'!R1086</f>
        <v>1610</v>
      </c>
      <c r="H27" s="57">
        <f t="shared" si="1"/>
        <v>-612</v>
      </c>
      <c r="I27" s="97">
        <f>+'Ark1'!AA1086</f>
        <v>5.1115979299615839</v>
      </c>
      <c r="J27" s="97">
        <f t="shared" si="2"/>
        <v>-2.7325083996885748</v>
      </c>
      <c r="K27" s="97">
        <f>+'Ark1'!AB1086</f>
        <v>6.0176664880910868</v>
      </c>
      <c r="L27" s="97">
        <f t="shared" si="3"/>
        <v>-2.957213903283475</v>
      </c>
      <c r="M27" s="47">
        <f>+'Ark1'!U1086</f>
        <v>59.909937888198762</v>
      </c>
      <c r="N27" s="47">
        <f t="shared" si="4"/>
        <v>-0.18277138272834037</v>
      </c>
      <c r="O27" s="47">
        <f>+'Ark1'!W1086</f>
        <v>97.222298136646017</v>
      </c>
      <c r="P27" s="47">
        <f t="shared" si="5"/>
        <v>2.4953402172513961E-2</v>
      </c>
      <c r="Q27" s="47">
        <f>+'Ark1'!X1086</f>
        <v>1.4234394302961138</v>
      </c>
      <c r="R27" s="47">
        <f>+'Ark1'!Y1086</f>
        <v>2.4560662627107246</v>
      </c>
      <c r="S27" s="47">
        <f>+'Ark1'!T1086</f>
        <v>5.4018633540372676</v>
      </c>
      <c r="T27" s="97">
        <f>+'Ark1'!V1086</f>
        <v>105.33293405920448</v>
      </c>
      <c r="U27" s="65">
        <f t="shared" si="6"/>
        <v>14.247787610619469</v>
      </c>
      <c r="V27" s="37"/>
      <c r="W27" s="4"/>
      <c r="X27" s="50"/>
      <c r="Y27" s="50"/>
      <c r="Z27" s="5"/>
      <c r="AA27" s="5"/>
      <c r="AB27"/>
      <c r="AE27" s="9"/>
      <c r="AF27" s="9"/>
      <c r="AG27" s="9"/>
    </row>
    <row r="28" spans="1:33" ht="15.6">
      <c r="A28" s="37"/>
      <c r="B28" s="45">
        <f>+'Ark1'!C1087</f>
        <v>2024</v>
      </c>
      <c r="C28" s="45">
        <f>+'Ark1'!N1087</f>
        <v>100</v>
      </c>
      <c r="D28" s="46" t="str">
        <f>VLOOKUP(C28,RNR!$J$3:$K$25,2)</f>
        <v>&gt; 100 kg</v>
      </c>
      <c r="E28" s="45">
        <f>+'Ark1'!Q1087</f>
        <v>100</v>
      </c>
      <c r="F28" s="45">
        <f>+E28-0</f>
        <v>100</v>
      </c>
      <c r="G28" s="65">
        <f>+'Ark1'!R1087</f>
        <v>775</v>
      </c>
      <c r="H28" s="241">
        <f>+G28-0</f>
        <v>775</v>
      </c>
      <c r="I28" s="97">
        <f>+'Ark1'!AA1087</f>
        <v>2.460551798583992</v>
      </c>
      <c r="J28" s="97">
        <f>+I28-0</f>
        <v>2.460551798583992</v>
      </c>
      <c r="K28" s="97">
        <f>+'Ark1'!AB1087</f>
        <v>3.0451307974831754</v>
      </c>
      <c r="L28" s="97">
        <f>+K28-0</f>
        <v>3.0451307974831754</v>
      </c>
      <c r="M28" s="47">
        <f>+'Ark1'!U1087</f>
        <v>59.451612903225808</v>
      </c>
      <c r="N28" s="47"/>
      <c r="O28" s="47">
        <f>+'Ark1'!W1087</f>
        <v>102.20399999999994</v>
      </c>
      <c r="P28" s="47"/>
      <c r="Q28" s="47">
        <f>+'Ark1'!X1087</f>
        <v>1.4029175130405103</v>
      </c>
      <c r="R28" s="47">
        <f>+'Ark1'!Y1087</f>
        <v>2.6683172137850057</v>
      </c>
      <c r="S28" s="47">
        <f>+'Ark1'!T1087</f>
        <v>6.4787096774193556</v>
      </c>
      <c r="T28" s="97">
        <f>+'Ark1'!V1087</f>
        <v>110.73022751896002</v>
      </c>
      <c r="U28" s="65">
        <f t="shared" si="6"/>
        <v>7.75</v>
      </c>
      <c r="V28" s="37"/>
      <c r="W28" s="4"/>
      <c r="X28" s="50"/>
      <c r="Y28" s="50"/>
      <c r="Z28" s="5"/>
      <c r="AA28" s="5"/>
      <c r="AB28"/>
      <c r="AE28" s="9"/>
      <c r="AF28" s="9"/>
      <c r="AG28" s="9"/>
    </row>
    <row r="29" spans="1:33" ht="15.6">
      <c r="A29" s="37"/>
      <c r="B29" s="45">
        <f>+'Ark1'!C1088</f>
        <v>2024</v>
      </c>
      <c r="C29" s="45">
        <f>+'Ark1'!N1088</f>
        <v>105</v>
      </c>
      <c r="D29" s="46" t="str">
        <f>VLOOKUP(C29,RNR!$J$3:$K$25,2)</f>
        <v>&gt; 105 kg</v>
      </c>
      <c r="E29" s="45">
        <f>+'Ark1'!Q1088</f>
        <v>72</v>
      </c>
      <c r="F29" s="45">
        <f t="shared" ref="F29:F32" si="7">+E29-0</f>
        <v>72</v>
      </c>
      <c r="G29" s="65">
        <f>+'Ark1'!R1088</f>
        <v>337</v>
      </c>
      <c r="H29" s="241">
        <f t="shared" ref="H29:H32" si="8">+G29-0</f>
        <v>337</v>
      </c>
      <c r="I29" s="97">
        <f>+'Ark1'!AA1088</f>
        <v>1.0699431691907164</v>
      </c>
      <c r="J29" s="97">
        <f t="shared" ref="J29:L32" si="9">+I29-0</f>
        <v>1.0699431691907164</v>
      </c>
      <c r="K29" s="97">
        <f>+'Ark1'!AB1088</f>
        <v>1.3881454647088325</v>
      </c>
      <c r="L29" s="97">
        <f t="shared" si="9"/>
        <v>1.3881454647088325</v>
      </c>
      <c r="M29" s="47">
        <f>+'Ark1'!U1088</f>
        <v>59.044510385756688</v>
      </c>
      <c r="N29" s="47"/>
      <c r="O29" s="47">
        <f>+'Ark1'!W1088</f>
        <v>107.14421364985169</v>
      </c>
      <c r="P29" s="47"/>
      <c r="Q29" s="47">
        <f>+'Ark1'!X1088</f>
        <v>1.4501726251609945</v>
      </c>
      <c r="R29" s="47">
        <f>+'Ark1'!Y1088</f>
        <v>2.6442549248246001</v>
      </c>
      <c r="S29" s="47">
        <f>+'Ark1'!T1088</f>
        <v>7.5578635014836797</v>
      </c>
      <c r="T29" s="97">
        <f>+'Ark1'!V1088</f>
        <v>116.0825716683117</v>
      </c>
      <c r="U29" s="65">
        <f t="shared" si="6"/>
        <v>4.6805555555555554</v>
      </c>
      <c r="V29" s="37"/>
      <c r="W29" s="4"/>
      <c r="X29" s="50"/>
      <c r="Y29" s="50"/>
      <c r="Z29" s="5"/>
      <c r="AA29" s="5"/>
      <c r="AB29"/>
      <c r="AE29" s="9"/>
      <c r="AF29" s="9"/>
      <c r="AG29" s="9"/>
    </row>
    <row r="30" spans="1:33" ht="15.6">
      <c r="A30" s="37"/>
      <c r="B30" s="45">
        <f>+'Ark1'!C1089</f>
        <v>2024</v>
      </c>
      <c r="C30" s="45">
        <f>+'Ark1'!N1089</f>
        <v>110</v>
      </c>
      <c r="D30" s="46" t="str">
        <f>VLOOKUP(C30,RNR!$J$3:$K$25,2)</f>
        <v>&gt; 110 kg</v>
      </c>
      <c r="E30" s="45">
        <f>+'Ark1'!Q1089</f>
        <v>49</v>
      </c>
      <c r="F30" s="45">
        <f t="shared" si="7"/>
        <v>49</v>
      </c>
      <c r="G30" s="65">
        <f>+'Ark1'!R1089</f>
        <v>172</v>
      </c>
      <c r="H30" s="241">
        <f t="shared" si="8"/>
        <v>172</v>
      </c>
      <c r="I30" s="97">
        <f>+'Ark1'!AA1089</f>
        <v>0.54608375400831843</v>
      </c>
      <c r="J30" s="97">
        <f t="shared" si="9"/>
        <v>0.54608375400831843</v>
      </c>
      <c r="K30" s="97">
        <f>+'Ark1'!AB1089</f>
        <v>0.74252072985704876</v>
      </c>
      <c r="L30" s="97">
        <f t="shared" si="9"/>
        <v>0.74252072985704876</v>
      </c>
      <c r="M30" s="47">
        <f>+'Ark1'!U1089</f>
        <v>58.203488372093005</v>
      </c>
      <c r="N30" s="47"/>
      <c r="O30" s="47">
        <f>+'Ark1'!W1089</f>
        <v>112.2906976744186</v>
      </c>
      <c r="P30" s="47"/>
      <c r="Q30" s="47">
        <f>+'Ark1'!X1089</f>
        <v>1.454554027954414</v>
      </c>
      <c r="R30" s="47">
        <f>+'Ark1'!Y1089</f>
        <v>3.0056902498046987</v>
      </c>
      <c r="S30" s="47">
        <f>+'Ark1'!T1089</f>
        <v>8.7674418604651105</v>
      </c>
      <c r="T30" s="97">
        <f>+'Ark1'!V1089</f>
        <v>121.65839401345453</v>
      </c>
      <c r="U30" s="65">
        <f t="shared" si="6"/>
        <v>3.510204081632653</v>
      </c>
      <c r="V30" s="37"/>
      <c r="W30" s="4"/>
      <c r="X30" s="50"/>
      <c r="Y30" s="50"/>
      <c r="Z30" s="5"/>
      <c r="AA30" s="5"/>
      <c r="AB30"/>
      <c r="AE30" s="9"/>
      <c r="AF30" s="9"/>
      <c r="AG30" s="9"/>
    </row>
    <row r="31" spans="1:33" ht="15.6">
      <c r="A31" s="37"/>
      <c r="B31" s="45">
        <f>+'Ark1'!C1090</f>
        <v>2024</v>
      </c>
      <c r="C31" s="45">
        <f>+'Ark1'!N1090</f>
        <v>115</v>
      </c>
      <c r="D31" s="46" t="str">
        <f>VLOOKUP(C31,RNR!$J$3:$K$25,2)</f>
        <v>&gt; 115 kg</v>
      </c>
      <c r="E31" s="45">
        <f>+'Ark1'!Q1090</f>
        <v>34</v>
      </c>
      <c r="F31" s="45">
        <f t="shared" si="7"/>
        <v>34</v>
      </c>
      <c r="G31" s="65">
        <f>+'Ark1'!R1090</f>
        <v>87</v>
      </c>
      <c r="H31" s="241">
        <f t="shared" si="8"/>
        <v>87</v>
      </c>
      <c r="I31" s="97">
        <f>+'Ark1'!AA1090</f>
        <v>0.27621678255071902</v>
      </c>
      <c r="J31" s="97">
        <f t="shared" si="9"/>
        <v>0.27621678255071902</v>
      </c>
      <c r="K31" s="97">
        <f>+'Ark1'!AB1090</f>
        <v>0.39257410069702142</v>
      </c>
      <c r="L31" s="97">
        <f t="shared" si="9"/>
        <v>0.39257410069702142</v>
      </c>
      <c r="M31" s="47">
        <f>+'Ark1'!U1090</f>
        <v>57.66666666666665</v>
      </c>
      <c r="N31" s="47"/>
      <c r="O31" s="47">
        <f>+'Ark1'!W1090</f>
        <v>117.37241379310342</v>
      </c>
      <c r="P31" s="47"/>
      <c r="Q31" s="47">
        <f>+'Ark1'!X1090</f>
        <v>1.265246298786743</v>
      </c>
      <c r="R31" s="47">
        <f>+'Ark1'!Y1090</f>
        <v>2.8794422618735354</v>
      </c>
      <c r="S31" s="47">
        <f>+'Ark1'!T1090</f>
        <v>9.8505747126436773</v>
      </c>
      <c r="T31" s="97">
        <f>+'Ark1'!V1090</f>
        <v>127.16404527963532</v>
      </c>
      <c r="U31" s="65">
        <f t="shared" si="6"/>
        <v>2.5588235294117645</v>
      </c>
      <c r="V31" s="37"/>
      <c r="W31" s="4"/>
      <c r="X31" s="50"/>
      <c r="Y31" s="50"/>
      <c r="Z31" s="5"/>
      <c r="AA31" s="5"/>
      <c r="AB31"/>
      <c r="AE31" s="9"/>
      <c r="AF31" s="9"/>
      <c r="AG31" s="9"/>
    </row>
    <row r="32" spans="1:33" ht="15.6">
      <c r="A32" s="37"/>
      <c r="B32" s="45">
        <f>+'Ark1'!C1091</f>
        <v>2024</v>
      </c>
      <c r="C32" s="45">
        <f>+'Ark1'!N1091</f>
        <v>120</v>
      </c>
      <c r="D32" s="46" t="str">
        <f>VLOOKUP(C32,RNR!$J$3:$K$25,2)</f>
        <v>&gt; 120 kg</v>
      </c>
      <c r="E32" s="45">
        <f>+'Ark1'!Q1091</f>
        <v>16</v>
      </c>
      <c r="F32" s="45">
        <f t="shared" si="7"/>
        <v>16</v>
      </c>
      <c r="G32" s="65">
        <f>+'Ark1'!R1091</f>
        <v>36</v>
      </c>
      <c r="H32" s="241">
        <f t="shared" si="8"/>
        <v>36</v>
      </c>
      <c r="I32" s="97">
        <f>+'Ark1'!AA1091</f>
        <v>0.11429659967615964</v>
      </c>
      <c r="J32" s="97">
        <f t="shared" si="9"/>
        <v>0.11429659967615964</v>
      </c>
      <c r="K32" s="97">
        <f>+'Ark1'!AB1091</f>
        <v>0.168772186189937</v>
      </c>
      <c r="L32" s="97">
        <f t="shared" si="9"/>
        <v>0.168772186189937</v>
      </c>
      <c r="M32" s="47">
        <f>+'Ark1'!U1091</f>
        <v>56.94444444444445</v>
      </c>
      <c r="N32" s="47"/>
      <c r="O32" s="47">
        <f>+'Ark1'!W1091</f>
        <v>121.94444444444439</v>
      </c>
      <c r="P32" s="47"/>
      <c r="Q32" s="47">
        <f>+'Ark1'!X1091</f>
        <v>1.3204469875474183</v>
      </c>
      <c r="R32" s="47">
        <f>+'Ark1'!Y1091</f>
        <v>3.1793119839610702</v>
      </c>
      <c r="S32" s="47">
        <f>+'Ark1'!T1091</f>
        <v>10.444444444444445</v>
      </c>
      <c r="T32" s="97">
        <f>+'Ark1'!V1091</f>
        <v>132.11749127242084</v>
      </c>
      <c r="U32" s="65">
        <f t="shared" si="6"/>
        <v>2.25</v>
      </c>
      <c r="V32" s="37"/>
      <c r="W32" s="4"/>
      <c r="X32" s="50"/>
      <c r="Y32" s="50"/>
      <c r="Z32" s="5"/>
      <c r="AA32" s="5"/>
      <c r="AB32"/>
      <c r="AE32" s="9"/>
      <c r="AF32" s="9"/>
      <c r="AG32" s="9"/>
    </row>
    <row r="33" spans="1:33" ht="15.6">
      <c r="A33" s="37"/>
      <c r="B33">
        <f>+'Ark1'!C1092</f>
        <v>2024</v>
      </c>
      <c r="C33">
        <f>+'Ark1'!N1092</f>
        <v>125</v>
      </c>
      <c r="D33" s="46" t="str">
        <f>VLOOKUP(C33,RNR!$J$3:$K$25,2)</f>
        <v>&gt; 125 kg</v>
      </c>
      <c r="E33">
        <f>+'Ark1'!Q1092</f>
        <v>1</v>
      </c>
      <c r="G33" s="9">
        <f>+'Ark1'!R1092</f>
        <v>3</v>
      </c>
      <c r="I33" s="98">
        <f>+'Ark1'!AA1092</f>
        <v>9.5247166396799678E-3</v>
      </c>
      <c r="K33" s="98">
        <f>+'Ark1'!AB1092</f>
        <v>1.4689715795711836E-2</v>
      </c>
      <c r="M33" s="1">
        <f>+'Ark1'!U1092</f>
        <v>60.66666666666665</v>
      </c>
      <c r="O33" s="1">
        <f>+'Ark1'!W1092</f>
        <v>127.3666666666667</v>
      </c>
      <c r="Q33" s="1">
        <f>+'Ark1'!X1092</f>
        <v>1.7172329163186277</v>
      </c>
      <c r="R33" s="1">
        <f>+'Ark1'!Y1092</f>
        <v>0.94280904158227774</v>
      </c>
      <c r="S33" s="1">
        <f>+'Ark1'!T1092</f>
        <v>0</v>
      </c>
      <c r="T33" s="98">
        <f>+'Ark1'!V1092</f>
        <v>137.99205489346329</v>
      </c>
      <c r="U33" s="9">
        <f t="shared" si="6"/>
        <v>3</v>
      </c>
      <c r="V33" s="37"/>
      <c r="W33" s="4"/>
      <c r="X33" s="50"/>
      <c r="Y33" s="50"/>
      <c r="Z33" s="5"/>
      <c r="AA33" s="5"/>
      <c r="AB33"/>
      <c r="AC33" s="11"/>
      <c r="AD33" s="11"/>
      <c r="AE33" s="9"/>
      <c r="AF33" s="9"/>
      <c r="AG33" s="9"/>
    </row>
    <row r="34" spans="1:33" ht="15.6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4"/>
      <c r="X34" s="50"/>
      <c r="Y34" s="50"/>
      <c r="Z34" s="5"/>
      <c r="AA34" s="5"/>
      <c r="AB34"/>
      <c r="AE34" s="9"/>
      <c r="AF34" s="9"/>
      <c r="AG34" s="9"/>
    </row>
    <row r="35" spans="1:33" ht="16.5" customHeight="1">
      <c r="A35" s="37"/>
      <c r="B35" s="45">
        <f>+'Ark1'!C1093</f>
        <v>2023</v>
      </c>
      <c r="C35" s="45">
        <f>+'Ark1'!N1093</f>
        <v>40</v>
      </c>
      <c r="D35" s="46" t="str">
        <f>VLOOKUP(C35,RNR!$J$3:$K$25,2)</f>
        <v>&lt;=55kg</v>
      </c>
      <c r="E35" s="45">
        <f>+'Ark1'!Q1093</f>
        <v>38</v>
      </c>
      <c r="F35" s="45"/>
      <c r="G35" s="65">
        <f>+'Ark1'!R1093</f>
        <v>147</v>
      </c>
      <c r="H35" s="45"/>
      <c r="I35" s="97">
        <f>+'Ark1'!AA1093</f>
        <v>0.51893952765912388</v>
      </c>
      <c r="J35" s="45"/>
      <c r="K35" s="97">
        <f>+'Ark1'!AB1093</f>
        <v>0.31064520194784678</v>
      </c>
      <c r="L35" s="45"/>
      <c r="M35" s="47">
        <f>+'Ark1'!U1093</f>
        <v>62.442176870748291</v>
      </c>
      <c r="N35" s="45"/>
      <c r="O35" s="47">
        <f>+'Ark1'!W1093</f>
        <v>50.853061224489778</v>
      </c>
      <c r="P35" s="45"/>
      <c r="Q35" s="47">
        <f>+'Ark1'!X1093</f>
        <v>3.5039201782149556</v>
      </c>
      <c r="R35" s="47">
        <f>+'Ark1'!Y1093</f>
        <v>2.4106601452847047</v>
      </c>
      <c r="S35" s="47">
        <f>+'Ark1'!T1093</f>
        <v>1.3129251700680271</v>
      </c>
      <c r="T35" s="97">
        <f>+'Ark1'!V1093</f>
        <v>55.095407610498143</v>
      </c>
      <c r="U35" s="65">
        <f t="shared" ref="U35:U56" si="10">+G35/E35</f>
        <v>3.8684210526315788</v>
      </c>
      <c r="V35" s="37"/>
      <c r="W35" s="4"/>
      <c r="X35" s="50"/>
      <c r="Y35" s="50"/>
      <c r="Z35" s="5"/>
      <c r="AA35" s="5"/>
      <c r="AB35"/>
      <c r="AC35" s="11"/>
      <c r="AD35" s="11"/>
      <c r="AE35" s="9"/>
      <c r="AF35" s="9"/>
      <c r="AG35" s="9"/>
    </row>
    <row r="36" spans="1:33" ht="16.5" customHeight="1">
      <c r="A36" s="37"/>
      <c r="B36" s="45">
        <f>+'Ark1'!C1094</f>
        <v>2023</v>
      </c>
      <c r="C36" s="45">
        <f>+'Ark1'!N1094</f>
        <v>55</v>
      </c>
      <c r="D36" s="46" t="str">
        <f>VLOOKUP(C36,RNR!$J$3:$K$25,2)</f>
        <v>&gt; 55 kg</v>
      </c>
      <c r="E36" s="45">
        <f>+'Ark1'!Q1094</f>
        <v>71</v>
      </c>
      <c r="F36" s="45"/>
      <c r="G36" s="65">
        <f>+'Ark1'!R1094</f>
        <v>415</v>
      </c>
      <c r="H36" s="45"/>
      <c r="I36" s="97">
        <f>+'Ark1'!AA1094</f>
        <v>1.4650333603982064</v>
      </c>
      <c r="J36" s="45"/>
      <c r="K36" s="97">
        <f>+'Ark1'!AB1094</f>
        <v>1.0322509759243532</v>
      </c>
      <c r="L36" s="45"/>
      <c r="M36" s="47">
        <f>+'Ark1'!U1094</f>
        <v>62.313253012048207</v>
      </c>
      <c r="N36" s="45"/>
      <c r="O36" s="47">
        <f>+'Ark1'!W1094</f>
        <v>59.85590361445783</v>
      </c>
      <c r="P36" s="45"/>
      <c r="Q36" s="47">
        <f>+'Ark1'!X1094</f>
        <v>2.1761373074943311</v>
      </c>
      <c r="R36" s="47">
        <f>+'Ark1'!Y1094</f>
        <v>2.1449167189346623</v>
      </c>
      <c r="S36" s="47">
        <f>+'Ark1'!T1094</f>
        <v>1.2602409638554219</v>
      </c>
      <c r="T36" s="97">
        <f>+'Ark1'!V1094</f>
        <v>64.849299690636812</v>
      </c>
      <c r="U36" s="65">
        <f t="shared" si="10"/>
        <v>5.845070422535211</v>
      </c>
      <c r="V36" s="37"/>
      <c r="W36" s="4"/>
      <c r="X36" s="49"/>
      <c r="Y36" s="50"/>
      <c r="Z36" s="5"/>
      <c r="AA36" s="5"/>
      <c r="AB36"/>
      <c r="AC36" s="11"/>
      <c r="AD36" s="11"/>
      <c r="AE36" s="9"/>
      <c r="AF36" s="9"/>
      <c r="AG36" s="9"/>
    </row>
    <row r="37" spans="1:33">
      <c r="A37" s="37"/>
      <c r="B37" s="45">
        <f>+'Ark1'!C1095</f>
        <v>2023</v>
      </c>
      <c r="C37" s="45">
        <f>+'Ark1'!N1095</f>
        <v>63</v>
      </c>
      <c r="D37" s="46" t="str">
        <f>VLOOKUP(C37,RNR!$J$3:$K$25,2)</f>
        <v>&gt; 63 kg</v>
      </c>
      <c r="E37" s="45">
        <f>+'Ark1'!Q1095</f>
        <v>57</v>
      </c>
      <c r="F37" s="45"/>
      <c r="G37" s="65">
        <f>+'Ark1'!R1095</f>
        <v>231</v>
      </c>
      <c r="H37" s="45"/>
      <c r="I37" s="97">
        <f>+'Ark1'!AA1095</f>
        <v>0.81547640060719484</v>
      </c>
      <c r="J37" s="45"/>
      <c r="K37" s="97">
        <f>+'Ark1'!AB1095</f>
        <v>0.61501549880778894</v>
      </c>
      <c r="L37" s="45"/>
      <c r="M37" s="47">
        <f>+'Ark1'!U1095</f>
        <v>61.874458874458895</v>
      </c>
      <c r="N37" s="45"/>
      <c r="O37" s="47">
        <f>+'Ark1'!W1095</f>
        <v>64.068398268398255</v>
      </c>
      <c r="P37" s="45"/>
      <c r="Q37" s="47">
        <f>+'Ark1'!X1095</f>
        <v>0.59127607017915151</v>
      </c>
      <c r="R37" s="47">
        <f>+'Ark1'!Y1095</f>
        <v>1.9577344749180827</v>
      </c>
      <c r="S37" s="47">
        <f>+'Ark1'!T1095</f>
        <v>1.2727272727272727</v>
      </c>
      <c r="T37" s="97">
        <f>+'Ark1'!V1095</f>
        <v>69.413215892089113</v>
      </c>
      <c r="U37" s="65">
        <f t="shared" si="10"/>
        <v>4.0526315789473681</v>
      </c>
      <c r="V37" s="37"/>
      <c r="W37"/>
      <c r="X37"/>
      <c r="Y37" s="50"/>
      <c r="Z37"/>
      <c r="AA37"/>
      <c r="AB37"/>
      <c r="AC37" s="11"/>
      <c r="AD37" s="11"/>
      <c r="AE37" s="9"/>
      <c r="AF37" s="9"/>
      <c r="AG37" s="9"/>
    </row>
    <row r="38" spans="1:33" ht="17.25" customHeight="1">
      <c r="A38" s="37"/>
      <c r="B38" s="45">
        <f>+'Ark1'!C1096</f>
        <v>2023</v>
      </c>
      <c r="C38" s="45">
        <f>+'Ark1'!N1096</f>
        <v>65</v>
      </c>
      <c r="D38" s="46" t="str">
        <f>VLOOKUP(C38,RNR!$J$3:$K$25,2)</f>
        <v>&gt; 65 kg</v>
      </c>
      <c r="E38" s="45">
        <f>+'Ark1'!Q1096</f>
        <v>63</v>
      </c>
      <c r="F38" s="45"/>
      <c r="G38" s="65">
        <f>+'Ark1'!R1096</f>
        <v>346</v>
      </c>
      <c r="H38" s="45"/>
      <c r="I38" s="97">
        <f>+'Ark1'!AA1096</f>
        <v>1.2214495004765773</v>
      </c>
      <c r="J38" s="45"/>
      <c r="K38" s="97">
        <f>+'Ark1'!AB1096</f>
        <v>0.95043203137086885</v>
      </c>
      <c r="L38" s="45"/>
      <c r="M38" s="47">
        <f>+'Ark1'!U1096</f>
        <v>61.838150289017364</v>
      </c>
      <c r="N38" s="45"/>
      <c r="O38" s="47">
        <f>+'Ark1'!W1096</f>
        <v>66.10202312138729</v>
      </c>
      <c r="P38" s="45"/>
      <c r="Q38" s="47">
        <f>+'Ark1'!X1096</f>
        <v>0.51735371508517136</v>
      </c>
      <c r="R38" s="47">
        <f>+'Ark1'!Y1096</f>
        <v>1.9405443013509809</v>
      </c>
      <c r="S38" s="47">
        <f>+'Ark1'!T1096</f>
        <v>1.6907514450867052</v>
      </c>
      <c r="T38" s="97">
        <f>+'Ark1'!V1096</f>
        <v>71.616493089260246</v>
      </c>
      <c r="U38" s="65">
        <f t="shared" si="10"/>
        <v>5.4920634920634921</v>
      </c>
      <c r="V38" s="37"/>
      <c r="W38" s="2"/>
      <c r="X38" s="49"/>
      <c r="Y38" s="50"/>
      <c r="Z38"/>
      <c r="AA38" s="5"/>
      <c r="AB38"/>
      <c r="AC38" s="11"/>
      <c r="AD38" s="11"/>
      <c r="AE38" s="9"/>
      <c r="AF38" s="9"/>
      <c r="AG38" s="9"/>
    </row>
    <row r="39" spans="1:33" ht="15.6">
      <c r="A39" s="37"/>
      <c r="B39" s="45">
        <f>+'Ark1'!C1097</f>
        <v>2023</v>
      </c>
      <c r="C39" s="45">
        <f>+'Ark1'!N1097</f>
        <v>67</v>
      </c>
      <c r="D39" s="46" t="str">
        <f>VLOOKUP(C39,RNR!$J$3:$K$25,2)</f>
        <v>&gt; 67 kg</v>
      </c>
      <c r="E39" s="45">
        <f>+'Ark1'!Q1097</f>
        <v>66</v>
      </c>
      <c r="F39" s="45"/>
      <c r="G39" s="65">
        <f>+'Ark1'!R1097</f>
        <v>474</v>
      </c>
      <c r="H39" s="45"/>
      <c r="I39" s="97">
        <f>+'Ark1'!AA1097</f>
        <v>1.6733152116355421</v>
      </c>
      <c r="J39" s="45"/>
      <c r="K39" s="97">
        <f>+'Ark1'!AB1097</f>
        <v>1.3413503072147821</v>
      </c>
      <c r="L39" s="45"/>
      <c r="M39" s="47">
        <f>+'Ark1'!U1097</f>
        <v>61.894514767932499</v>
      </c>
      <c r="N39" s="45"/>
      <c r="O39" s="47">
        <f>+'Ark1'!W1097</f>
        <v>68.097890295358638</v>
      </c>
      <c r="P39" s="45"/>
      <c r="Q39" s="47">
        <f>+'Ark1'!X1097</f>
        <v>0.58992578073494517</v>
      </c>
      <c r="R39" s="47">
        <f>+'Ark1'!Y1097</f>
        <v>2.021365696581721</v>
      </c>
      <c r="S39" s="47">
        <f>+'Ark1'!T1097</f>
        <v>1.7067510548523204</v>
      </c>
      <c r="T39" s="97">
        <f>+'Ark1'!V1097</f>
        <v>73.778862725199019</v>
      </c>
      <c r="U39" s="65">
        <f t="shared" si="10"/>
        <v>7.1818181818181817</v>
      </c>
      <c r="V39" s="37"/>
      <c r="W39" s="2"/>
      <c r="X39" s="49"/>
      <c r="Y39" s="50"/>
      <c r="Z39"/>
      <c r="AA39"/>
      <c r="AB39"/>
      <c r="AC39" s="11"/>
      <c r="AD39" s="11"/>
      <c r="AE39" s="9"/>
      <c r="AF39" s="9"/>
      <c r="AG39" s="9"/>
    </row>
    <row r="40" spans="1:33">
      <c r="A40" s="37"/>
      <c r="B40" s="45">
        <f>+'Ark1'!C1098</f>
        <v>2023</v>
      </c>
      <c r="C40" s="45">
        <f>+'Ark1'!N1098</f>
        <v>69</v>
      </c>
      <c r="D40" s="46" t="str">
        <f>VLOOKUP(C40,RNR!$J$3:$K$25,2)</f>
        <v>&gt; 69 kg</v>
      </c>
      <c r="E40" s="45">
        <f>+'Ark1'!Q1098</f>
        <v>74</v>
      </c>
      <c r="F40" s="45"/>
      <c r="G40" s="65">
        <f>+'Ark1'!R1098</f>
        <v>665</v>
      </c>
      <c r="H40" s="45"/>
      <c r="I40" s="97">
        <f>+'Ark1'!AA1098</f>
        <v>2.3475835775055605</v>
      </c>
      <c r="J40" s="45"/>
      <c r="K40" s="97">
        <f>+'Ark1'!AB1098</f>
        <v>1.9374621349994725</v>
      </c>
      <c r="L40" s="45"/>
      <c r="M40" s="47">
        <f>+'Ark1'!U1098</f>
        <v>61.809022556391</v>
      </c>
      <c r="N40" s="45"/>
      <c r="O40" s="47">
        <f>+'Ark1'!W1098</f>
        <v>70.110225563909765</v>
      </c>
      <c r="P40" s="45"/>
      <c r="Q40" s="47">
        <f>+'Ark1'!X1098</f>
        <v>0.58478254576137878</v>
      </c>
      <c r="R40" s="47">
        <f>+'Ark1'!Y1098</f>
        <v>2.0375224025381722</v>
      </c>
      <c r="S40" s="47">
        <f>+'Ark1'!T1098</f>
        <v>1.6195488721804512</v>
      </c>
      <c r="T40" s="97">
        <f>+'Ark1'!V1098</f>
        <v>75.959074283759122</v>
      </c>
      <c r="U40" s="65">
        <f t="shared" si="10"/>
        <v>8.986486486486486</v>
      </c>
      <c r="V40" s="37"/>
      <c r="W40" s="12"/>
      <c r="X40" s="11"/>
      <c r="Y40" s="50"/>
      <c r="Z40"/>
      <c r="AA40"/>
      <c r="AB40"/>
      <c r="AC40" s="11"/>
      <c r="AD40" s="11"/>
      <c r="AE40" s="9"/>
      <c r="AF40" s="9"/>
      <c r="AG40" s="9"/>
    </row>
    <row r="41" spans="1:33" ht="21">
      <c r="A41" s="37"/>
      <c r="B41" s="45">
        <f>+'Ark1'!C1099</f>
        <v>2023</v>
      </c>
      <c r="C41" s="45">
        <f>+'Ark1'!N1099</f>
        <v>71</v>
      </c>
      <c r="D41" s="46" t="str">
        <f>VLOOKUP(C41,RNR!$J$3:$K$25,2)</f>
        <v>&gt; 71 kg</v>
      </c>
      <c r="E41" s="45">
        <f>+'Ark1'!Q1099</f>
        <v>87</v>
      </c>
      <c r="F41" s="45"/>
      <c r="G41" s="65">
        <f>+'Ark1'!R1099</f>
        <v>924</v>
      </c>
      <c r="H41" s="45"/>
      <c r="I41" s="97">
        <f>+'Ark1'!AA1099</f>
        <v>3.2619056024287798</v>
      </c>
      <c r="J41" s="45"/>
      <c r="K41" s="97">
        <f>+'Ark1'!AB1099</f>
        <v>2.7685172137476619</v>
      </c>
      <c r="L41" s="45"/>
      <c r="M41" s="47">
        <f>+'Ark1'!U1099</f>
        <v>61.679653679653697</v>
      </c>
      <c r="N41" s="45"/>
      <c r="O41" s="47">
        <f>+'Ark1'!W1099</f>
        <v>72.101623376623394</v>
      </c>
      <c r="P41" s="45"/>
      <c r="Q41" s="47">
        <f>+'Ark1'!X1099</f>
        <v>0.58781601515712356</v>
      </c>
      <c r="R41" s="47">
        <f>+'Ark1'!Y1099</f>
        <v>1.9747259904109211</v>
      </c>
      <c r="S41" s="47">
        <f>+'Ark1'!T1099</f>
        <v>1.811688311688312</v>
      </c>
      <c r="T41" s="97">
        <f>+'Ark1'!V1099</f>
        <v>78.116601708150881</v>
      </c>
      <c r="U41" s="65">
        <f t="shared" si="10"/>
        <v>10.620689655172415</v>
      </c>
      <c r="V41" s="37"/>
      <c r="W41" s="2"/>
      <c r="X41" s="5"/>
      <c r="Y41" s="50"/>
      <c r="Z41"/>
      <c r="AA41"/>
      <c r="AB41"/>
      <c r="AC41" s="48"/>
      <c r="AD41" s="48"/>
      <c r="AE41" s="9"/>
      <c r="AF41" s="9"/>
      <c r="AG41" s="9"/>
    </row>
    <row r="42" spans="1:33">
      <c r="A42" s="37"/>
      <c r="B42" s="45">
        <f>+'Ark1'!C1100</f>
        <v>2023</v>
      </c>
      <c r="C42" s="45">
        <f>+'Ark1'!N1100</f>
        <v>73</v>
      </c>
      <c r="D42" s="46" t="str">
        <f>VLOOKUP(C42,RNR!$J$3:$K$25,2)</f>
        <v>&gt; 73 kg</v>
      </c>
      <c r="E42" s="45">
        <f>+'Ark1'!Q1100</f>
        <v>78</v>
      </c>
      <c r="F42" s="45"/>
      <c r="G42" s="65">
        <f>+'Ark1'!R1100</f>
        <v>1090</v>
      </c>
      <c r="H42" s="45"/>
      <c r="I42" s="97">
        <f>+'Ark1'!AA1100</f>
        <v>3.8479189465880625</v>
      </c>
      <c r="J42" s="45"/>
      <c r="K42" s="97">
        <f>+'Ark1'!AB1100</f>
        <v>3.3557943076138823</v>
      </c>
      <c r="L42" s="45"/>
      <c r="M42" s="47">
        <f>+'Ark1'!U1100</f>
        <v>61.551376146788975</v>
      </c>
      <c r="N42" s="45"/>
      <c r="O42" s="47">
        <f>+'Ark1'!W1100</f>
        <v>74.086422018348571</v>
      </c>
      <c r="P42" s="45"/>
      <c r="Q42" s="47">
        <f>+'Ark1'!X1100</f>
        <v>0.56780524335802629</v>
      </c>
      <c r="R42" s="47">
        <f>+'Ark1'!Y1100</f>
        <v>2.1062647785188902</v>
      </c>
      <c r="S42" s="47">
        <f>+'Ark1'!T1100</f>
        <v>2.1311926605504596</v>
      </c>
      <c r="T42" s="97">
        <f>+'Ark1'!V1100</f>
        <v>80.266979434830716</v>
      </c>
      <c r="U42" s="65">
        <f t="shared" si="10"/>
        <v>13.974358974358974</v>
      </c>
      <c r="V42" s="37"/>
      <c r="W42" s="4"/>
      <c r="X42" s="4"/>
      <c r="Y42" s="50"/>
      <c r="Z42" s="4"/>
      <c r="AA42" s="4"/>
      <c r="AB42"/>
      <c r="AC42"/>
      <c r="AD42"/>
      <c r="AE42"/>
      <c r="AF42"/>
    </row>
    <row r="43" spans="1:33" ht="15.6">
      <c r="A43" s="37"/>
      <c r="B43" s="45">
        <f>+'Ark1'!C1101</f>
        <v>2023</v>
      </c>
      <c r="C43" s="45">
        <f>+'Ark1'!N1101</f>
        <v>75</v>
      </c>
      <c r="D43" s="46" t="str">
        <f>VLOOKUP(C43,RNR!$J$3:$K$25,2)</f>
        <v>&gt; 75 kg</v>
      </c>
      <c r="E43" s="45">
        <f>+'Ark1'!Q1101</f>
        <v>94</v>
      </c>
      <c r="F43" s="45"/>
      <c r="G43" s="65">
        <f>+'Ark1'!R1101</f>
        <v>1548</v>
      </c>
      <c r="H43" s="45"/>
      <c r="I43" s="97">
        <f>+'Ark1'!AA1101</f>
        <v>5.4647509443287321</v>
      </c>
      <c r="J43" s="45"/>
      <c r="K43" s="97">
        <f>+'Ark1'!AB1101</f>
        <v>4.8937361445628405</v>
      </c>
      <c r="L43" s="45"/>
      <c r="M43" s="47">
        <f>+'Ark1'!U1101</f>
        <v>61.490310077519382</v>
      </c>
      <c r="N43" s="45"/>
      <c r="O43" s="47">
        <f>+'Ark1'!W1101</f>
        <v>76.07454780361752</v>
      </c>
      <c r="P43" s="45"/>
      <c r="Q43" s="47">
        <f>+'Ark1'!X1101</f>
        <v>0.56550107178233899</v>
      </c>
      <c r="R43" s="47">
        <f>+'Ark1'!Y1101</f>
        <v>2.0593353728214079</v>
      </c>
      <c r="S43" s="47">
        <f>+'Ark1'!T1101</f>
        <v>1.9851421188630496</v>
      </c>
      <c r="T43" s="97">
        <f>+'Ark1'!V1101</f>
        <v>82.42096186740801</v>
      </c>
      <c r="U43" s="65">
        <f t="shared" si="10"/>
        <v>16.468085106382979</v>
      </c>
      <c r="V43" s="37"/>
      <c r="W43" s="4"/>
      <c r="X43" s="14"/>
      <c r="Y43" s="50"/>
      <c r="AA43" s="16"/>
      <c r="AB43"/>
      <c r="AD43" s="5"/>
      <c r="AE43"/>
      <c r="AF43"/>
    </row>
    <row r="44" spans="1:33" ht="15.6">
      <c r="A44" s="37"/>
      <c r="B44" s="45">
        <f>+'Ark1'!C1102</f>
        <v>2023</v>
      </c>
      <c r="C44" s="45">
        <f>+'Ark1'!N1102</f>
        <v>77</v>
      </c>
      <c r="D44" s="46" t="str">
        <f>VLOOKUP(C44,RNR!$J$3:$K$25,2)</f>
        <v>&gt; 77 kg</v>
      </c>
      <c r="E44" s="45">
        <f>+'Ark1'!Q1102</f>
        <v>90</v>
      </c>
      <c r="F44" s="45"/>
      <c r="G44" s="65">
        <f>+'Ark1'!R1102</f>
        <v>1738</v>
      </c>
      <c r="H44" s="45"/>
      <c r="I44" s="97">
        <f>+'Ark1'!AA1102</f>
        <v>6.1354891093303205</v>
      </c>
      <c r="J44" s="45"/>
      <c r="K44" s="97">
        <f>+'Ark1'!AB1102</f>
        <v>5.6408986511821491</v>
      </c>
      <c r="L44" s="45"/>
      <c r="M44" s="47">
        <f>+'Ark1'!U1102</f>
        <v>61.317031070195611</v>
      </c>
      <c r="N44" s="45"/>
      <c r="O44" s="47">
        <f>+'Ark1'!W1102</f>
        <v>78.103107019562813</v>
      </c>
      <c r="P44" s="45"/>
      <c r="Q44" s="47">
        <f>+'Ark1'!X1102</f>
        <v>0.58465377422907494</v>
      </c>
      <c r="R44" s="47">
        <f>+'Ark1'!Y1102</f>
        <v>2.1449643815491206</v>
      </c>
      <c r="S44" s="47">
        <f>+'Ark1'!T1102</f>
        <v>2.5569620253164556</v>
      </c>
      <c r="T44" s="97">
        <f>+'Ark1'!V1102</f>
        <v>84.618750833762519</v>
      </c>
      <c r="U44" s="65">
        <f t="shared" si="10"/>
        <v>19.31111111111111</v>
      </c>
      <c r="V44" s="37"/>
      <c r="W44" s="4"/>
      <c r="X44" s="14"/>
      <c r="Y44" s="50"/>
      <c r="AA44" s="16"/>
      <c r="AB44"/>
      <c r="AC44"/>
      <c r="AD44"/>
      <c r="AE44"/>
      <c r="AF44"/>
    </row>
    <row r="45" spans="1:33" ht="15.6">
      <c r="A45" s="37"/>
      <c r="B45" s="45">
        <f>+'Ark1'!C1103</f>
        <v>2023</v>
      </c>
      <c r="C45" s="45">
        <f>+'Ark1'!N1103</f>
        <v>79</v>
      </c>
      <c r="D45" s="46" t="str">
        <f>VLOOKUP(C45,RNR!$J$3:$K$25,2)</f>
        <v>&gt; 79 kg</v>
      </c>
      <c r="E45" s="45">
        <f>+'Ark1'!Q1103</f>
        <v>102</v>
      </c>
      <c r="F45" s="45"/>
      <c r="G45" s="65">
        <f>+'Ark1'!R1103</f>
        <v>1971</v>
      </c>
      <c r="H45" s="45"/>
      <c r="I45" s="97">
        <f>+'Ark1'!AA1103</f>
        <v>6.9580259116743761</v>
      </c>
      <c r="J45" s="45"/>
      <c r="K45" s="97">
        <f>+'Ark1'!AB1103</f>
        <v>6.5593411333035441</v>
      </c>
      <c r="L45" s="45"/>
      <c r="M45" s="47">
        <f>+'Ark1'!U1103</f>
        <v>61.231861998985295</v>
      </c>
      <c r="N45" s="45"/>
      <c r="O45" s="47">
        <f>+'Ark1'!W1103</f>
        <v>80.083561643835594</v>
      </c>
      <c r="P45" s="45"/>
      <c r="Q45" s="47">
        <f>+'Ark1'!X1103</f>
        <v>0.58481000190379762</v>
      </c>
      <c r="R45" s="47">
        <f>+'Ark1'!Y1103</f>
        <v>2.217617649598012</v>
      </c>
      <c r="S45" s="47">
        <f>+'Ark1'!T1103</f>
        <v>2.5646879756468803</v>
      </c>
      <c r="T45" s="97">
        <f>+'Ark1'!V1103</f>
        <v>86.764422149334237</v>
      </c>
      <c r="U45" s="65">
        <f t="shared" si="10"/>
        <v>19.323529411764707</v>
      </c>
      <c r="V45" s="37"/>
      <c r="W45" s="4"/>
      <c r="X45" s="14"/>
      <c r="Y45" s="50"/>
      <c r="AA45" s="16"/>
      <c r="AB45"/>
      <c r="AC45"/>
      <c r="AD45"/>
      <c r="AE45"/>
      <c r="AF45"/>
    </row>
    <row r="46" spans="1:33" ht="15.6">
      <c r="A46" s="37"/>
      <c r="B46" s="45">
        <f>+'Ark1'!C1104</f>
        <v>2023</v>
      </c>
      <c r="C46" s="45">
        <f>+'Ark1'!N1104</f>
        <v>81</v>
      </c>
      <c r="D46" s="46" t="str">
        <f>VLOOKUP(C46,RNR!$J$3:$K$25,2)</f>
        <v>&gt; 81 kg</v>
      </c>
      <c r="E46" s="45">
        <f>+'Ark1'!Q1104</f>
        <v>101</v>
      </c>
      <c r="F46" s="45"/>
      <c r="G46" s="65">
        <f>+'Ark1'!R1104</f>
        <v>2319</v>
      </c>
      <c r="H46" s="45"/>
      <c r="I46" s="97">
        <f>+'Ark1'!AA1104</f>
        <v>8.1865358138878079</v>
      </c>
      <c r="J46" s="45"/>
      <c r="K46" s="97">
        <f>+'Ark1'!AB1104</f>
        <v>7.9097505750160941</v>
      </c>
      <c r="L46" s="45"/>
      <c r="M46" s="47">
        <f>+'Ark1'!U1104</f>
        <v>61.147046140577814</v>
      </c>
      <c r="N46" s="45"/>
      <c r="O46" s="47">
        <f>+'Ark1'!W1104</f>
        <v>82.078956446744257</v>
      </c>
      <c r="P46" s="45"/>
      <c r="Q46" s="47">
        <f>+'Ark1'!X1104</f>
        <v>0.59295601956131561</v>
      </c>
      <c r="R46" s="47">
        <f>+'Ark1'!Y1104</f>
        <v>2.2137655180467966</v>
      </c>
      <c r="S46" s="47">
        <f>+'Ark1'!T1104</f>
        <v>2.8650280293229846</v>
      </c>
      <c r="T46" s="97">
        <f>+'Ark1'!V1104</f>
        <v>88.926280007306943</v>
      </c>
      <c r="U46" s="65">
        <f t="shared" si="10"/>
        <v>22.96039603960396</v>
      </c>
      <c r="V46" s="37"/>
      <c r="W46" s="4"/>
      <c r="X46" s="14"/>
      <c r="Y46" s="50"/>
      <c r="AA46" s="16"/>
      <c r="AB46"/>
      <c r="AC46"/>
      <c r="AD46"/>
      <c r="AE46"/>
      <c r="AF46"/>
    </row>
    <row r="47" spans="1:33" ht="15.6">
      <c r="A47" s="37"/>
      <c r="B47" s="45">
        <f>+'Ark1'!C1105</f>
        <v>2023</v>
      </c>
      <c r="C47" s="45">
        <f>+'Ark1'!N1105</f>
        <v>83</v>
      </c>
      <c r="D47" s="46" t="str">
        <f>VLOOKUP(C47,RNR!$J$3:$K$25,2)</f>
        <v>&gt; 83 kg</v>
      </c>
      <c r="E47" s="45">
        <f>+'Ark1'!Q1105</f>
        <v>105</v>
      </c>
      <c r="F47" s="45"/>
      <c r="G47" s="65">
        <f>+'Ark1'!R1105</f>
        <v>2348</v>
      </c>
      <c r="H47" s="45"/>
      <c r="I47" s="97">
        <f>+'Ark1'!AA1105</f>
        <v>8.2889116390722641</v>
      </c>
      <c r="J47" s="45"/>
      <c r="K47" s="97">
        <f>+'Ark1'!AB1105</f>
        <v>8.2017248176527104</v>
      </c>
      <c r="L47" s="45"/>
      <c r="M47" s="47">
        <f>+'Ark1'!U1105</f>
        <v>61.013628620102224</v>
      </c>
      <c r="N47" s="45"/>
      <c r="O47" s="47">
        <f>+'Ark1'!W1105</f>
        <v>84.05758091993178</v>
      </c>
      <c r="P47" s="45"/>
      <c r="Q47" s="47">
        <f>+'Ark1'!X1105</f>
        <v>0.59021516723984924</v>
      </c>
      <c r="R47" s="47">
        <f>+'Ark1'!Y1105</f>
        <v>2.2706148073006154</v>
      </c>
      <c r="S47" s="47">
        <f>+'Ark1'!T1105</f>
        <v>2.9186541737649065</v>
      </c>
      <c r="T47" s="97">
        <f>+'Ark1'!V1105</f>
        <v>91.069968493967494</v>
      </c>
      <c r="U47" s="65">
        <f t="shared" si="10"/>
        <v>22.361904761904761</v>
      </c>
      <c r="V47" s="37"/>
      <c r="W47" s="4"/>
      <c r="X47" s="14"/>
      <c r="Y47" s="50"/>
      <c r="Z47" s="11"/>
      <c r="AA47" s="16"/>
      <c r="AB47"/>
      <c r="AC47"/>
      <c r="AD47"/>
      <c r="AE47"/>
      <c r="AF47"/>
    </row>
    <row r="48" spans="1:33" ht="15.6">
      <c r="A48" s="37"/>
      <c r="B48" s="45">
        <f>+'Ark1'!C1106</f>
        <v>2023</v>
      </c>
      <c r="C48" s="45">
        <f>+'Ark1'!N1106</f>
        <v>85</v>
      </c>
      <c r="D48" s="46" t="str">
        <f>VLOOKUP(C48,RNR!$J$3:$K$25,2)</f>
        <v>&gt; 85 kg</v>
      </c>
      <c r="E48" s="45">
        <f>+'Ark1'!Q1106</f>
        <v>106</v>
      </c>
      <c r="F48" s="45"/>
      <c r="G48" s="65">
        <f>+'Ark1'!R1106</f>
        <v>2376</v>
      </c>
      <c r="H48" s="45"/>
      <c r="I48" s="97">
        <f>+'Ark1'!AA1106</f>
        <v>8.3877572633882895</v>
      </c>
      <c r="J48" s="45"/>
      <c r="K48" s="97">
        <f>+'Ark1'!AB1106</f>
        <v>8.4945010845820068</v>
      </c>
      <c r="L48" s="45"/>
      <c r="M48" s="47">
        <f>+'Ark1'!U1106</f>
        <v>60.821548821548838</v>
      </c>
      <c r="N48" s="45"/>
      <c r="O48" s="47">
        <f>+'Ark1'!W1106</f>
        <v>86.032239057238897</v>
      </c>
      <c r="P48" s="45"/>
      <c r="Q48" s="47">
        <f>+'Ark1'!X1106</f>
        <v>0.56292230251596687</v>
      </c>
      <c r="R48" s="47">
        <f>+'Ark1'!Y1106</f>
        <v>2.3414664083046937</v>
      </c>
      <c r="S48" s="47">
        <f>+'Ark1'!T1106</f>
        <v>3.4061447811447798</v>
      </c>
      <c r="T48" s="97">
        <f>+'Ark1'!V1106</f>
        <v>93.209359758655694</v>
      </c>
      <c r="U48" s="65">
        <f t="shared" si="10"/>
        <v>22.415094339622641</v>
      </c>
      <c r="V48" s="37"/>
      <c r="W48" s="4"/>
      <c r="X48" s="14"/>
      <c r="Y48" s="50"/>
      <c r="Z48" s="11"/>
      <c r="AA48" s="16"/>
      <c r="AB48"/>
      <c r="AC48"/>
      <c r="AD48"/>
      <c r="AE48"/>
      <c r="AF48"/>
    </row>
    <row r="49" spans="1:32" ht="15.6">
      <c r="A49" s="37"/>
      <c r="B49" s="45">
        <f>+'Ark1'!C1107</f>
        <v>2023</v>
      </c>
      <c r="C49" s="45">
        <f>+'Ark1'!N1107</f>
        <v>87</v>
      </c>
      <c r="D49" s="46" t="str">
        <f>VLOOKUP(C49,RNR!$J$3:$K$25,2)</f>
        <v>&gt; 87 kg</v>
      </c>
      <c r="E49" s="45">
        <f>+'Ark1'!Q1107</f>
        <v>120</v>
      </c>
      <c r="F49" s="45"/>
      <c r="G49" s="65">
        <f>+'Ark1'!R1107</f>
        <v>3356</v>
      </c>
      <c r="H49" s="45"/>
      <c r="I49" s="97">
        <f>+'Ark1'!AA1107</f>
        <v>11.847354114449118</v>
      </c>
      <c r="J49" s="45"/>
      <c r="K49" s="97">
        <f>+'Ark1'!AB1107</f>
        <v>12.345825893657656</v>
      </c>
      <c r="L49" s="45"/>
      <c r="M49" s="47">
        <f>+'Ark1'!U1107</f>
        <v>60.669249106078681</v>
      </c>
      <c r="N49" s="45"/>
      <c r="O49" s="47">
        <f>+'Ark1'!W1107</f>
        <v>88.525417163289674</v>
      </c>
      <c r="P49" s="45"/>
      <c r="Q49" s="47">
        <f>+'Ark1'!X1107</f>
        <v>0.85948780309538686</v>
      </c>
      <c r="R49" s="47">
        <f>+'Ark1'!Y1107</f>
        <v>2.3464061295089524</v>
      </c>
      <c r="S49" s="47">
        <f>+'Ark1'!T1107</f>
        <v>3.8423718712753274</v>
      </c>
      <c r="T49" s="97">
        <f>+'Ark1'!V1107</f>
        <v>95.910527804214226</v>
      </c>
      <c r="U49" s="65">
        <f t="shared" si="10"/>
        <v>27.966666666666665</v>
      </c>
      <c r="V49" s="37"/>
      <c r="W49" s="4"/>
      <c r="X49" s="14"/>
      <c r="Y49" s="50"/>
      <c r="Z49" s="11"/>
      <c r="AA49" s="16"/>
      <c r="AB49"/>
      <c r="AC49"/>
      <c r="AD49"/>
      <c r="AE49"/>
      <c r="AF49"/>
    </row>
    <row r="50" spans="1:32" ht="15.6">
      <c r="A50" s="37"/>
      <c r="B50" s="45">
        <f>+'Ark1'!C1108</f>
        <v>2023</v>
      </c>
      <c r="C50" s="45">
        <f>+'Ark1'!N1108</f>
        <v>90</v>
      </c>
      <c r="D50" s="46" t="str">
        <f>VLOOKUP(C50,RNR!$J$3:$K$25,2)</f>
        <v>&gt; 90 kg</v>
      </c>
      <c r="E50" s="45">
        <f>+'Ark1'!Q1108</f>
        <v>127</v>
      </c>
      <c r="F50" s="45"/>
      <c r="G50" s="65">
        <f>+'Ark1'!R1108</f>
        <v>4167</v>
      </c>
      <c r="H50" s="45"/>
      <c r="I50" s="97">
        <f>+'Ark1'!AA1108</f>
        <v>14.710347018745365</v>
      </c>
      <c r="J50" s="45"/>
      <c r="K50" s="97">
        <f>+'Ark1'!AB1108</f>
        <v>15.989035787695252</v>
      </c>
      <c r="L50" s="45"/>
      <c r="M50" s="47">
        <f>+'Ark1'!U1108</f>
        <v>60.470362371010317</v>
      </c>
      <c r="N50" s="45"/>
      <c r="O50" s="47">
        <f>+'Ark1'!W1108</f>
        <v>92.335469162466822</v>
      </c>
      <c r="P50" s="45"/>
      <c r="Q50" s="47">
        <f>+'Ark1'!X1108</f>
        <v>1.410861366514613</v>
      </c>
      <c r="R50" s="47">
        <f>+'Ark1'!Y1108</f>
        <v>2.4349511743974181</v>
      </c>
      <c r="S50" s="47">
        <f>+'Ark1'!T1108</f>
        <v>4.1660667146628256</v>
      </c>
      <c r="T50" s="97">
        <f>+'Ark1'!V1108</f>
        <v>100.03842812834998</v>
      </c>
      <c r="U50" s="65">
        <f t="shared" si="10"/>
        <v>32.811023622047244</v>
      </c>
      <c r="V50" s="37"/>
      <c r="W50" s="4"/>
      <c r="X50" s="14"/>
      <c r="Y50" s="50"/>
      <c r="Z50" s="11"/>
      <c r="AA50" s="16"/>
      <c r="AB50"/>
      <c r="AC50"/>
      <c r="AD50"/>
      <c r="AE50"/>
      <c r="AF50"/>
    </row>
    <row r="51" spans="1:32" ht="15.6">
      <c r="A51" s="37"/>
      <c r="B51" s="45">
        <f>+'Ark1'!C1109</f>
        <v>2023</v>
      </c>
      <c r="C51" s="45">
        <f>+'Ark1'!N1109</f>
        <v>95</v>
      </c>
      <c r="D51" s="46" t="str">
        <f>VLOOKUP(C51,RNR!$J$3:$K$25,2)</f>
        <v>&gt; 95 kg</v>
      </c>
      <c r="E51" s="45">
        <f>+'Ark1'!Q1109</f>
        <v>114</v>
      </c>
      <c r="F51" s="45"/>
      <c r="G51" s="65">
        <f>+'Ark1'!R1109</f>
        <v>2222</v>
      </c>
      <c r="H51" s="45"/>
      <c r="I51" s="97">
        <f>+'Ark1'!AA1109</f>
        <v>7.8441063296501587</v>
      </c>
      <c r="J51" s="45"/>
      <c r="K51" s="97">
        <f>+'Ark1'!AB1109</f>
        <v>8.9748803913745618</v>
      </c>
      <c r="L51" s="45"/>
      <c r="M51" s="47">
        <f>+'Ark1'!U1109</f>
        <v>60.092709270927102</v>
      </c>
      <c r="N51" s="45"/>
      <c r="O51" s="47">
        <f>+'Ark1'!W1109</f>
        <v>97.197344734473504</v>
      </c>
      <c r="P51" s="45"/>
      <c r="Q51" s="47">
        <f>+'Ark1'!X1109</f>
        <v>1.4144385861279181</v>
      </c>
      <c r="R51" s="47">
        <f>+'Ark1'!Y1109</f>
        <v>2.507495683754053</v>
      </c>
      <c r="S51" s="47">
        <f>+'Ark1'!T1109</f>
        <v>5.142214221422142</v>
      </c>
      <c r="T51" s="97">
        <f>+'Ark1'!V1109</f>
        <v>105.30589895392544</v>
      </c>
      <c r="U51" s="65">
        <f t="shared" si="10"/>
        <v>19.491228070175438</v>
      </c>
      <c r="V51" s="37"/>
      <c r="W51" s="4"/>
      <c r="X51" s="14"/>
      <c r="Y51" s="50"/>
      <c r="Z51" s="11"/>
      <c r="AA51" s="16"/>
      <c r="AB51"/>
      <c r="AC51"/>
      <c r="AD51"/>
      <c r="AE51"/>
      <c r="AF51"/>
    </row>
    <row r="52" spans="1:32" ht="15.6">
      <c r="A52" s="37"/>
      <c r="B52" s="45">
        <f>+'Ark1'!C1110</f>
        <v>2023</v>
      </c>
      <c r="C52" s="45">
        <f>+'Ark1'!N1110</f>
        <v>100</v>
      </c>
      <c r="D52" s="46" t="str">
        <f>VLOOKUP(C52,RNR!$J$3:$K$25,2)</f>
        <v>&gt; 100 kg</v>
      </c>
      <c r="E52" s="45">
        <f>+'Ark1'!Q1110</f>
        <v>105</v>
      </c>
      <c r="F52" s="45"/>
      <c r="G52" s="65">
        <f>+'Ark1'!R1110</f>
        <v>1082</v>
      </c>
      <c r="H52" s="45"/>
      <c r="I52" s="97">
        <f>+'Ark1'!AA1110</f>
        <v>3.8196773396406254</v>
      </c>
      <c r="J52" s="45"/>
      <c r="K52" s="97">
        <f>+'Ark1'!AB1110</f>
        <v>4.5960729316842759</v>
      </c>
      <c r="L52" s="45"/>
      <c r="M52" s="47">
        <f>+'Ark1'!U1110</f>
        <v>59.702402957486143</v>
      </c>
      <c r="N52" s="45"/>
      <c r="O52" s="47">
        <f>+'Ark1'!W1110</f>
        <v>102.21848428835489</v>
      </c>
      <c r="P52" s="45"/>
      <c r="Q52" s="47">
        <f>+'Ark1'!X1110</f>
        <v>1.438116680943927</v>
      </c>
      <c r="R52" s="47">
        <f>+'Ark1'!Y1110</f>
        <v>2.6659650141832425</v>
      </c>
      <c r="S52" s="47">
        <f>+'Ark1'!T1110</f>
        <v>5.8789279112754151</v>
      </c>
      <c r="T52" s="97">
        <f>+'Ark1'!V1110</f>
        <v>110.74592013906305</v>
      </c>
      <c r="U52" s="65">
        <f t="shared" si="10"/>
        <v>10.304761904761905</v>
      </c>
      <c r="V52" s="37"/>
      <c r="W52" s="4"/>
      <c r="X52" s="14"/>
      <c r="Y52" s="50"/>
      <c r="Z52" s="5"/>
      <c r="AA52" s="16"/>
      <c r="AB52"/>
      <c r="AC52"/>
      <c r="AD52"/>
      <c r="AE52"/>
      <c r="AF52"/>
    </row>
    <row r="53" spans="1:32" ht="15.6">
      <c r="A53" s="37"/>
      <c r="B53" s="45">
        <f>+'Ark1'!C1111</f>
        <v>2023</v>
      </c>
      <c r="C53" s="45">
        <f>+'Ark1'!N1111</f>
        <v>105</v>
      </c>
      <c r="D53" s="46" t="str">
        <f>VLOOKUP(C53,RNR!$J$3:$K$25,2)</f>
        <v>&gt; 105 kg</v>
      </c>
      <c r="E53" s="45">
        <f>+'Ark1'!Q1111</f>
        <v>80</v>
      </c>
      <c r="F53" s="45"/>
      <c r="G53" s="65">
        <f>+'Ark1'!R1111</f>
        <v>513</v>
      </c>
      <c r="H53" s="45"/>
      <c r="I53" s="97">
        <f>+'Ark1'!AA1111</f>
        <v>1.8109930455042895</v>
      </c>
      <c r="J53" s="45"/>
      <c r="K53" s="97">
        <f>+'Ark1'!AB1111</f>
        <v>2.286222190898489</v>
      </c>
      <c r="L53" s="45"/>
      <c r="M53" s="47">
        <f>+'Ark1'!U1111</f>
        <v>59.146198830409361</v>
      </c>
      <c r="N53" s="45"/>
      <c r="O53" s="47">
        <f>+'Ark1'!W1111</f>
        <v>107.24346978557502</v>
      </c>
      <c r="P53" s="45"/>
      <c r="Q53" s="47">
        <f>+'Ark1'!X1111</f>
        <v>1.4380790629772644</v>
      </c>
      <c r="R53" s="47">
        <f>+'Ark1'!Y1111</f>
        <v>2.786781345649346</v>
      </c>
      <c r="S53" s="47">
        <f>+'Ark1'!T1111</f>
        <v>7.2066276803118896</v>
      </c>
      <c r="T53" s="97">
        <f>+'Ark1'!V1111</f>
        <v>116.1901081100489</v>
      </c>
      <c r="U53" s="65">
        <f t="shared" si="10"/>
        <v>6.4124999999999996</v>
      </c>
      <c r="V53" s="37"/>
      <c r="W53" s="4"/>
      <c r="X53" s="14"/>
      <c r="Y53" s="50"/>
      <c r="Z53" s="5"/>
      <c r="AA53" s="16"/>
      <c r="AB53"/>
      <c r="AC53"/>
      <c r="AD53"/>
      <c r="AE53"/>
      <c r="AF53"/>
    </row>
    <row r="54" spans="1:32" ht="15.6">
      <c r="A54" s="37"/>
      <c r="B54" s="45">
        <f>+'Ark1'!C1112</f>
        <v>2023</v>
      </c>
      <c r="C54" s="45">
        <f>+'Ark1'!N1112</f>
        <v>110</v>
      </c>
      <c r="D54" s="46" t="str">
        <f>VLOOKUP(C54,RNR!$J$3:$K$25,2)</f>
        <v>&gt; 110 kg</v>
      </c>
      <c r="E54" s="45">
        <f>+'Ark1'!Q1112</f>
        <v>58</v>
      </c>
      <c r="F54" s="45"/>
      <c r="G54" s="65">
        <f>+'Ark1'!R1112</f>
        <v>230</v>
      </c>
      <c r="H54" s="45"/>
      <c r="I54" s="97">
        <f>+'Ark1'!AA1112</f>
        <v>0.81194619973876492</v>
      </c>
      <c r="J54" s="45"/>
      <c r="K54" s="97">
        <f>+'Ark1'!AB1112</f>
        <v>1.0720654564854242</v>
      </c>
      <c r="L54" s="45"/>
      <c r="M54" s="47">
        <f>+'Ark1'!U1112</f>
        <v>58.37826086956521</v>
      </c>
      <c r="N54" s="45"/>
      <c r="O54" s="47">
        <f>+'Ark1'!W1112</f>
        <v>112.16652173913045</v>
      </c>
      <c r="P54" s="45"/>
      <c r="Q54" s="47">
        <f>+'Ark1'!X1112</f>
        <v>1.389200923565896</v>
      </c>
      <c r="R54" s="47">
        <f>+'Ark1'!Y1112</f>
        <v>3.2087457283708982</v>
      </c>
      <c r="S54" s="47">
        <f>+'Ark1'!T1112</f>
        <v>8.4478260869565212</v>
      </c>
      <c r="T54" s="97">
        <f>+'Ark1'!V1112</f>
        <v>121.52385887229738</v>
      </c>
      <c r="U54" s="65">
        <f t="shared" si="10"/>
        <v>3.9655172413793105</v>
      </c>
      <c r="V54" s="37"/>
      <c r="W54" s="4"/>
      <c r="X54" s="14"/>
      <c r="Y54" s="50"/>
      <c r="Z54" s="5"/>
      <c r="AA54" s="16"/>
      <c r="AB54"/>
      <c r="AC54"/>
      <c r="AD54"/>
      <c r="AE54"/>
      <c r="AF54"/>
    </row>
    <row r="55" spans="1:32" ht="15.6">
      <c r="A55" s="37"/>
      <c r="B55" s="45">
        <f>+'Ark1'!C1113</f>
        <v>2023</v>
      </c>
      <c r="C55" s="45">
        <f>+'Ark1'!N1113</f>
        <v>115</v>
      </c>
      <c r="D55" s="46" t="str">
        <f>VLOOKUP(C55,RNR!$J$3:$K$25,2)</f>
        <v>&gt; 115 kg</v>
      </c>
      <c r="E55" s="45">
        <f>+'Ark1'!Q1113</f>
        <v>36</v>
      </c>
      <c r="F55" s="45"/>
      <c r="G55" s="65">
        <f>+'Ark1'!R1113</f>
        <v>89</v>
      </c>
      <c r="H55" s="45"/>
      <c r="I55" s="97">
        <f>+'Ark1'!AA1113</f>
        <v>0.31418787729021774</v>
      </c>
      <c r="J55" s="45"/>
      <c r="K55" s="97">
        <f>+'Ark1'!AB1113</f>
        <v>0.43295598436659349</v>
      </c>
      <c r="L55" s="45"/>
      <c r="M55" s="47">
        <f>+'Ark1'!U1113</f>
        <v>58.696629213483163</v>
      </c>
      <c r="N55" s="45"/>
      <c r="O55" s="47">
        <f>+'Ark1'!W1113</f>
        <v>117.06404494382022</v>
      </c>
      <c r="P55" s="45"/>
      <c r="Q55" s="47">
        <f>+'Ark1'!X1113</f>
        <v>1.4394324092876769</v>
      </c>
      <c r="R55" s="47">
        <f>+'Ark1'!Y1113</f>
        <v>3.0955005199900274</v>
      </c>
      <c r="S55" s="47">
        <f>+'Ark1'!T1113</f>
        <v>7.842696629213485</v>
      </c>
      <c r="T55" s="97">
        <f>+'Ark1'!V1113</f>
        <v>126.82995118507064</v>
      </c>
      <c r="U55" s="65">
        <f t="shared" si="10"/>
        <v>2.4722222222222223</v>
      </c>
      <c r="V55" s="37"/>
      <c r="W55" s="4"/>
      <c r="X55" s="14"/>
      <c r="Y55" s="50"/>
      <c r="Z55" s="5"/>
      <c r="AA55" s="16"/>
      <c r="AB55"/>
      <c r="AC55"/>
      <c r="AD55"/>
      <c r="AE55"/>
      <c r="AF55"/>
    </row>
    <row r="56" spans="1:32" ht="15.6">
      <c r="A56" s="37"/>
      <c r="B56" s="45">
        <f>+'Ark1'!C1114</f>
        <v>2023</v>
      </c>
      <c r="C56" s="45">
        <f>+'Ark1'!N1114</f>
        <v>120</v>
      </c>
      <c r="D56" s="46" t="str">
        <f>VLOOKUP(C56,RNR!$J$3:$K$25,2)</f>
        <v>&gt; 120 kg</v>
      </c>
      <c r="E56" s="45">
        <f>+'Ark1'!Q1114</f>
        <v>23</v>
      </c>
      <c r="F56" s="45"/>
      <c r="G56" s="65">
        <f>+'Ark1'!R1114</f>
        <v>55</v>
      </c>
      <c r="H56" s="45"/>
      <c r="I56" s="97">
        <f>+'Ark1'!AA1114</f>
        <v>0.19416104776361776</v>
      </c>
      <c r="J56" s="45"/>
      <c r="K56" s="97">
        <f>+'Ark1'!AB1114</f>
        <v>0.27820269597349312</v>
      </c>
      <c r="L56" s="45"/>
      <c r="M56" s="47">
        <f>+'Ark1'!U1114</f>
        <v>57.581818181818178</v>
      </c>
      <c r="N56" s="45"/>
      <c r="O56" s="47">
        <f>+'Ark1'!W1114</f>
        <v>121.72181818181812</v>
      </c>
      <c r="P56" s="45"/>
      <c r="Q56" s="47">
        <f>+'Ark1'!X1114</f>
        <v>1.3497058142950391</v>
      </c>
      <c r="R56" s="47">
        <f>+'Ark1'!Y1114</f>
        <v>2.7014535420158041</v>
      </c>
      <c r="S56" s="47">
        <f>+'Ark1'!T1114</f>
        <v>10.81818181818182</v>
      </c>
      <c r="T56" s="97">
        <f>+'Ark1'!V1114</f>
        <v>131.87629272136317</v>
      </c>
      <c r="U56" s="65">
        <f t="shared" si="10"/>
        <v>2.3913043478260869</v>
      </c>
      <c r="V56" s="37"/>
      <c r="W56" s="4"/>
      <c r="X56" s="14"/>
      <c r="Y56" s="50"/>
      <c r="Z56" s="5"/>
      <c r="AA56" s="16"/>
      <c r="AB56"/>
      <c r="AC56"/>
      <c r="AD56"/>
      <c r="AE56"/>
      <c r="AF56"/>
    </row>
    <row r="57" spans="1:32" ht="15.6">
      <c r="A57" s="37"/>
      <c r="B57" s="45">
        <f>+'Ark1'!C1115</f>
        <v>2023</v>
      </c>
      <c r="C57" s="45">
        <f>+'Ark1'!N1115</f>
        <v>125</v>
      </c>
      <c r="D57" s="46" t="str">
        <f>VLOOKUP(C57,RNR!$J$3:$K$25,2)</f>
        <v>&gt; 125 kg</v>
      </c>
      <c r="E57" s="45">
        <f>+'Ark1'!Q1115</f>
        <v>1</v>
      </c>
      <c r="F57" s="45"/>
      <c r="G57" s="65">
        <f>+'Ark1'!R1115</f>
        <v>1</v>
      </c>
      <c r="H57" s="45"/>
      <c r="I57" s="97">
        <f>+'Ark1'!AA1115</f>
        <v>3.5302008684294133E-3</v>
      </c>
      <c r="J57" s="45"/>
      <c r="K57" s="97">
        <f>+'Ark1'!AB1115</f>
        <v>5.5352142894632009E-3</v>
      </c>
      <c r="L57" s="45"/>
      <c r="M57" s="47">
        <f>+'Ark1'!U1115</f>
        <v>62</v>
      </c>
      <c r="N57" s="45"/>
      <c r="O57" s="47">
        <f>+'Ark1'!W1115</f>
        <v>133.19999999999999</v>
      </c>
      <c r="P57" s="45"/>
      <c r="Q57" s="47">
        <f>+'Ark1'!X1115</f>
        <v>0</v>
      </c>
      <c r="R57" s="47">
        <f>+'Ark1'!Y1115</f>
        <v>0</v>
      </c>
      <c r="S57" s="47">
        <f>+'Ark1'!T1115</f>
        <v>0</v>
      </c>
      <c r="T57" s="97">
        <f>+'Ark1'!V1115</f>
        <v>144.31202600216679</v>
      </c>
      <c r="U57" s="65">
        <f t="shared" si="6"/>
        <v>1</v>
      </c>
      <c r="V57" s="37"/>
      <c r="W57" s="4"/>
      <c r="X57" s="14"/>
      <c r="Y57" s="50"/>
      <c r="Z57" s="5"/>
      <c r="AA57" s="16"/>
      <c r="AB57"/>
      <c r="AC57"/>
      <c r="AD57"/>
      <c r="AE57"/>
      <c r="AF57"/>
    </row>
    <row r="58" spans="1:32" s="333" customForma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1"/>
      <c r="Y58" s="50"/>
    </row>
    <row r="59" spans="1:32" ht="15.6">
      <c r="A59" s="37"/>
      <c r="B59" s="333">
        <f>+'Ark1'!C1116</f>
        <v>2022</v>
      </c>
      <c r="C59" s="333">
        <f>+'Ark1'!N1116</f>
        <v>40</v>
      </c>
      <c r="D59" s="46" t="str">
        <f>VLOOKUP(C59,RNR!$J$3:$K$25,2)</f>
        <v>&lt;=55kg</v>
      </c>
      <c r="E59" s="333">
        <f>+'Ark1'!Q1116</f>
        <v>38</v>
      </c>
      <c r="F59" s="333"/>
      <c r="G59" s="9">
        <f>+'Ark1'!R1116</f>
        <v>138</v>
      </c>
      <c r="H59" s="333"/>
      <c r="I59" s="98">
        <f>+'Ark1'!AA1116</f>
        <v>0.4791333935143392</v>
      </c>
      <c r="J59" s="333"/>
      <c r="K59" s="98">
        <f>+'Ark1'!AB1116</f>
        <v>0.28014299229591622</v>
      </c>
      <c r="L59" s="333"/>
      <c r="M59" s="1">
        <f>+'Ark1'!U1116</f>
        <v>63.565217391304344</v>
      </c>
      <c r="N59" s="333"/>
      <c r="O59" s="1">
        <f>+'Ark1'!W1116</f>
        <v>50.13753623188407</v>
      </c>
      <c r="P59" s="333"/>
      <c r="Q59" s="1">
        <f>+'Ark1'!X1116</f>
        <v>4.0466426971318352</v>
      </c>
      <c r="R59" s="1">
        <f>+'Ark1'!Y1116</f>
        <v>2.2229257445501247</v>
      </c>
      <c r="S59" s="1">
        <f>+'Ark1'!T1116</f>
        <v>0.68840579710144922</v>
      </c>
      <c r="T59" s="98">
        <f>+'Ark1'!V1116</f>
        <v>54.320190933785533</v>
      </c>
      <c r="U59" s="9">
        <f t="shared" si="6"/>
        <v>3.6315789473684212</v>
      </c>
      <c r="V59" s="37"/>
      <c r="W59" s="4"/>
      <c r="X59" s="14"/>
      <c r="Y59" s="50"/>
      <c r="Z59" s="5"/>
      <c r="AA59" s="16"/>
      <c r="AB59"/>
      <c r="AC59"/>
      <c r="AD59"/>
      <c r="AE59"/>
      <c r="AF59"/>
    </row>
    <row r="60" spans="1:32" ht="15.6">
      <c r="A60" s="37"/>
      <c r="B60" s="333">
        <f>+'Ark1'!C1117</f>
        <v>2022</v>
      </c>
      <c r="C60" s="333">
        <f>+'Ark1'!N1117</f>
        <v>55</v>
      </c>
      <c r="D60" s="46" t="str">
        <f>VLOOKUP(C60,RNR!$J$3:$K$25,2)</f>
        <v>&gt; 55 kg</v>
      </c>
      <c r="E60" s="333">
        <f>+'Ark1'!Q1117</f>
        <v>61</v>
      </c>
      <c r="F60" s="333"/>
      <c r="G60" s="9">
        <f>+'Ark1'!R1117</f>
        <v>430</v>
      </c>
      <c r="H60" s="333"/>
      <c r="I60" s="98">
        <f>+'Ark1'!AA1117</f>
        <v>1.4929518783417819</v>
      </c>
      <c r="J60" s="333"/>
      <c r="K60" s="98">
        <f>+'Ark1'!AB1117</f>
        <v>1.0460534748967976</v>
      </c>
      <c r="L60" s="333"/>
      <c r="M60" s="1">
        <f>+'Ark1'!U1117</f>
        <v>62.83720930232559</v>
      </c>
      <c r="N60" s="333"/>
      <c r="O60" s="1">
        <f>+'Ark1'!W1117</f>
        <v>60.082465116279025</v>
      </c>
      <c r="P60" s="333"/>
      <c r="Q60" s="1">
        <f>+'Ark1'!X1117</f>
        <v>2.1971418997999645</v>
      </c>
      <c r="R60" s="1">
        <f>+'Ark1'!Y1117</f>
        <v>1.8805025621958804</v>
      </c>
      <c r="S60" s="1">
        <f>+'Ark1'!T1117</f>
        <v>0.90465116279069824</v>
      </c>
      <c r="T60" s="98">
        <f>+'Ark1'!V1117</f>
        <v>65.094761772783372</v>
      </c>
      <c r="U60" s="9">
        <f t="shared" si="6"/>
        <v>7.0491803278688527</v>
      </c>
      <c r="V60" s="37"/>
      <c r="W60" s="4"/>
      <c r="X60" s="14"/>
      <c r="Y60" s="50"/>
      <c r="Z60" s="5"/>
      <c r="AA60" s="16"/>
      <c r="AB60"/>
      <c r="AC60"/>
      <c r="AD60"/>
      <c r="AE60"/>
      <c r="AF60"/>
    </row>
    <row r="61" spans="1:32" ht="15.6">
      <c r="A61" s="37"/>
      <c r="B61" s="333">
        <f>+'Ark1'!C1118</f>
        <v>2022</v>
      </c>
      <c r="C61" s="333">
        <f>+'Ark1'!N1118</f>
        <v>63</v>
      </c>
      <c r="D61" s="46" t="str">
        <f>VLOOKUP(C61,RNR!$J$3:$K$25,2)</f>
        <v>&gt; 63 kg</v>
      </c>
      <c r="E61" s="333">
        <f>+'Ark1'!Q1118</f>
        <v>51</v>
      </c>
      <c r="F61" s="333"/>
      <c r="G61" s="9">
        <f>+'Ark1'!R1118</f>
        <v>220</v>
      </c>
      <c r="H61" s="333"/>
      <c r="I61" s="98">
        <f>+'Ark1'!AA1118</f>
        <v>0.76383584473300481</v>
      </c>
      <c r="J61" s="333"/>
      <c r="K61" s="98">
        <f>+'Ark1'!AB1118</f>
        <v>0.57051230632772154</v>
      </c>
      <c r="L61" s="333"/>
      <c r="M61" s="1">
        <f>+'Ark1'!U1118</f>
        <v>62.590909090909101</v>
      </c>
      <c r="N61" s="333"/>
      <c r="O61" s="1">
        <f>+'Ark1'!W1118</f>
        <v>64.047863636363658</v>
      </c>
      <c r="P61" s="333"/>
      <c r="Q61" s="1">
        <f>+'Ark1'!X1118</f>
        <v>0.60419403832396201</v>
      </c>
      <c r="R61" s="1">
        <f>+'Ark1'!Y1118</f>
        <v>1.7151488382032156</v>
      </c>
      <c r="S61" s="1">
        <f>+'Ark1'!T1118</f>
        <v>0.63636363636363635</v>
      </c>
      <c r="T61" s="98">
        <f>+'Ark1'!V1118</f>
        <v>69.390968186742853</v>
      </c>
      <c r="U61" s="9">
        <f t="shared" si="6"/>
        <v>4.3137254901960782</v>
      </c>
      <c r="V61" s="37"/>
      <c r="W61" s="4"/>
      <c r="X61" s="16"/>
      <c r="Y61" s="50"/>
      <c r="Z61" s="5"/>
      <c r="AA61" s="16"/>
      <c r="AB61"/>
      <c r="AC61"/>
      <c r="AD61"/>
      <c r="AE61"/>
      <c r="AF61"/>
    </row>
    <row r="62" spans="1:32">
      <c r="A62" s="37"/>
      <c r="B62" s="333">
        <f>+'Ark1'!C1119</f>
        <v>2022</v>
      </c>
      <c r="C62" s="333">
        <f>+'Ark1'!N1119</f>
        <v>65</v>
      </c>
      <c r="D62" s="46" t="str">
        <f>VLOOKUP(C62,RNR!$J$3:$K$25,2)</f>
        <v>&gt; 65 kg</v>
      </c>
      <c r="E62" s="333">
        <f>+'Ark1'!Q1119</f>
        <v>65</v>
      </c>
      <c r="F62" s="333"/>
      <c r="G62" s="9">
        <f>+'Ark1'!R1119</f>
        <v>368</v>
      </c>
      <c r="H62" s="333"/>
      <c r="I62" s="98">
        <f>+'Ark1'!AA1119</f>
        <v>1.2776890493715711</v>
      </c>
      <c r="J62" s="333"/>
      <c r="K62" s="98">
        <f>+'Ark1'!AB1119</f>
        <v>0.98409347216799692</v>
      </c>
      <c r="L62" s="333"/>
      <c r="M62" s="1">
        <f>+'Ark1'!U1119</f>
        <v>62.296195652173914</v>
      </c>
      <c r="N62" s="333"/>
      <c r="O62" s="1">
        <f>+'Ark1'!W1119</f>
        <v>66.046657608695597</v>
      </c>
      <c r="P62" s="333"/>
      <c r="Q62" s="1">
        <f>+'Ark1'!X1119</f>
        <v>0.58741000434398638</v>
      </c>
      <c r="R62" s="1">
        <f>+'Ark1'!Y1119</f>
        <v>1.8391239303770563</v>
      </c>
      <c r="S62" s="1">
        <f>+'Ark1'!T1119</f>
        <v>1.0951086956521738</v>
      </c>
      <c r="T62" s="98">
        <f>+'Ark1'!V1119</f>
        <v>71.55650878515236</v>
      </c>
      <c r="U62" s="9">
        <f t="shared" si="6"/>
        <v>5.6615384615384619</v>
      </c>
      <c r="V62" s="37"/>
      <c r="W62" s="11"/>
      <c r="X62" s="11"/>
      <c r="Y62" s="50"/>
      <c r="Z62"/>
      <c r="AA62"/>
      <c r="AB62"/>
      <c r="AC62"/>
      <c r="AD62"/>
      <c r="AE62"/>
      <c r="AF62"/>
    </row>
    <row r="63" spans="1:32" ht="15.6">
      <c r="A63" s="37"/>
      <c r="B63" s="333">
        <f>+'Ark1'!C1120</f>
        <v>2022</v>
      </c>
      <c r="C63" s="333">
        <f>+'Ark1'!N1120</f>
        <v>67</v>
      </c>
      <c r="D63" s="46" t="str">
        <f>VLOOKUP(C63,RNR!$J$3:$K$25,2)</f>
        <v>&gt; 67 kg</v>
      </c>
      <c r="E63" s="333">
        <f>+'Ark1'!Q1120</f>
        <v>59</v>
      </c>
      <c r="F63" s="333"/>
      <c r="G63" s="9">
        <f>+'Ark1'!R1120</f>
        <v>464</v>
      </c>
      <c r="H63" s="333"/>
      <c r="I63" s="98">
        <f>+'Ark1'!AA1120</f>
        <v>1.6109992361641552</v>
      </c>
      <c r="J63" s="333"/>
      <c r="K63" s="98">
        <f>+'Ark1'!AB1120</f>
        <v>1.2791607317634697</v>
      </c>
      <c r="L63" s="333"/>
      <c r="M63" s="1">
        <f>+'Ark1'!U1120</f>
        <v>62.09698275862069</v>
      </c>
      <c r="N63" s="333"/>
      <c r="O63" s="1">
        <f>+'Ark1'!W1120</f>
        <v>68.087823275862121</v>
      </c>
      <c r="P63" s="333"/>
      <c r="Q63" s="1">
        <f>+'Ark1'!X1120</f>
        <v>0.55948849312078441</v>
      </c>
      <c r="R63" s="1">
        <f>+'Ark1'!Y1120</f>
        <v>2.0014196340165111</v>
      </c>
      <c r="S63" s="1">
        <f>+'Ark1'!T1120</f>
        <v>1.5625</v>
      </c>
      <c r="T63" s="98">
        <f>+'Ark1'!V1120</f>
        <v>73.767955878507152</v>
      </c>
      <c r="U63" s="9">
        <f t="shared" si="6"/>
        <v>7.8644067796610173</v>
      </c>
      <c r="V63" s="37"/>
      <c r="W63" s="5"/>
      <c r="X63" s="16"/>
      <c r="Y63" s="50"/>
      <c r="Z63"/>
      <c r="AA63" s="16"/>
      <c r="AB63"/>
      <c r="AC63"/>
      <c r="AD63"/>
      <c r="AE63"/>
      <c r="AF63"/>
    </row>
    <row r="64" spans="1:32">
      <c r="A64" s="37"/>
      <c r="B64" s="333">
        <f>+'Ark1'!C1121</f>
        <v>2022</v>
      </c>
      <c r="C64" s="333">
        <f>+'Ark1'!N1121</f>
        <v>69</v>
      </c>
      <c r="D64" s="46" t="str">
        <f>VLOOKUP(C64,RNR!$J$3:$K$25,2)</f>
        <v>&gt; 69 kg</v>
      </c>
      <c r="E64" s="333">
        <f>+'Ark1'!Q1121</f>
        <v>71</v>
      </c>
      <c r="F64" s="333"/>
      <c r="G64" s="9">
        <f>+'Ark1'!R1121</f>
        <v>665</v>
      </c>
      <c r="H64" s="333"/>
      <c r="I64" s="98">
        <f>+'Ark1'!AA1121</f>
        <v>2.3088674397611282</v>
      </c>
      <c r="J64" s="333"/>
      <c r="K64" s="98">
        <f>+'Ark1'!AB1121</f>
        <v>1.8864277915543397</v>
      </c>
      <c r="L64" s="333"/>
      <c r="M64" s="1">
        <f>+'Ark1'!U1121</f>
        <v>62.233082706766893</v>
      </c>
      <c r="N64" s="333"/>
      <c r="O64" s="1">
        <f>+'Ark1'!W1121</f>
        <v>70.061729323308271</v>
      </c>
      <c r="P64" s="333"/>
      <c r="Q64" s="1">
        <f>+'Ark1'!X1121</f>
        <v>0.584053390392407</v>
      </c>
      <c r="R64" s="1">
        <f>+'Ark1'!Y1121</f>
        <v>1.7655313713541163</v>
      </c>
      <c r="S64" s="1">
        <f>+'Ark1'!T1121</f>
        <v>1.0526315789473681</v>
      </c>
      <c r="T64" s="98">
        <f>+'Ark1'!V1121</f>
        <v>75.90653231127655</v>
      </c>
      <c r="U64" s="9">
        <f t="shared" si="6"/>
        <v>9.3661971830985919</v>
      </c>
      <c r="V64" s="37"/>
      <c r="W64" s="11"/>
      <c r="X64" s="11"/>
      <c r="Y64" s="50"/>
      <c r="Z64"/>
      <c r="AA64"/>
      <c r="AB64"/>
      <c r="AC64"/>
      <c r="AD64"/>
      <c r="AE64"/>
      <c r="AF64"/>
    </row>
    <row r="65" spans="1:32">
      <c r="A65" s="37"/>
      <c r="B65" s="333">
        <f>+'Ark1'!C1122</f>
        <v>2022</v>
      </c>
      <c r="C65" s="333">
        <f>+'Ark1'!N1122</f>
        <v>71</v>
      </c>
      <c r="D65" s="46" t="str">
        <f>VLOOKUP(C65,RNR!$J$3:$K$25,2)</f>
        <v>&gt; 71 kg</v>
      </c>
      <c r="E65" s="333">
        <f>+'Ark1'!Q1122</f>
        <v>83</v>
      </c>
      <c r="F65" s="333"/>
      <c r="G65" s="9">
        <f>+'Ark1'!R1122</f>
        <v>821</v>
      </c>
      <c r="H65" s="333"/>
      <c r="I65" s="98">
        <f>+'Ark1'!AA1122</f>
        <v>2.850496493299076</v>
      </c>
      <c r="J65" s="333"/>
      <c r="K65" s="98">
        <f>+'Ark1'!AB1122</f>
        <v>2.3956072706835623</v>
      </c>
      <c r="L65" s="333"/>
      <c r="M65" s="1">
        <f>+'Ark1'!U1122</f>
        <v>62.071863580998787</v>
      </c>
      <c r="N65" s="333"/>
      <c r="O65" s="1">
        <f>+'Ark1'!W1122</f>
        <v>72.066723507917132</v>
      </c>
      <c r="P65" s="333"/>
      <c r="Q65" s="1">
        <f>+'Ark1'!X1122</f>
        <v>0.57255702101221684</v>
      </c>
      <c r="R65" s="1">
        <f>+'Ark1'!Y1122</f>
        <v>1.7975352080736262</v>
      </c>
      <c r="S65" s="1">
        <f>+'Ark1'!T1122</f>
        <v>1.2618757612667479</v>
      </c>
      <c r="T65" s="98">
        <f>+'Ark1'!V1122</f>
        <v>78.078790366107356</v>
      </c>
      <c r="U65" s="9">
        <f t="shared" si="6"/>
        <v>9.8915662650602414</v>
      </c>
      <c r="V65" s="37"/>
      <c r="W65" s="11"/>
      <c r="X65" s="11"/>
      <c r="Y65" s="50"/>
      <c r="Z65"/>
      <c r="AA65"/>
      <c r="AB65"/>
      <c r="AC65"/>
      <c r="AD65"/>
      <c r="AE65"/>
      <c r="AF65"/>
    </row>
    <row r="66" spans="1:32">
      <c r="A66" s="37"/>
      <c r="B66" s="333">
        <f>+'Ark1'!C1123</f>
        <v>2022</v>
      </c>
      <c r="C66" s="333">
        <f>+'Ark1'!N1123</f>
        <v>73</v>
      </c>
      <c r="D66" s="46" t="str">
        <f>VLOOKUP(C66,RNR!$J$3:$K$25,2)</f>
        <v>&gt; 73 kg</v>
      </c>
      <c r="E66" s="333">
        <f>+'Ark1'!Q1123</f>
        <v>83</v>
      </c>
      <c r="F66" s="333"/>
      <c r="G66" s="9">
        <f>+'Ark1'!R1123</f>
        <v>970</v>
      </c>
      <c r="H66" s="333"/>
      <c r="I66" s="98">
        <f>+'Ark1'!AA1123</f>
        <v>3.3678216790500661</v>
      </c>
      <c r="J66" s="333"/>
      <c r="K66" s="98">
        <f>+'Ark1'!AB1123</f>
        <v>2.911024494305924</v>
      </c>
      <c r="L66" s="333"/>
      <c r="M66" s="1">
        <f>+'Ark1'!U1123</f>
        <v>61.727835051546393</v>
      </c>
      <c r="N66" s="333"/>
      <c r="O66" s="1">
        <f>+'Ark1'!W1123</f>
        <v>74.120175257732001</v>
      </c>
      <c r="P66" s="333"/>
      <c r="Q66" s="1">
        <f>+'Ark1'!X1123</f>
        <v>0.56317131322579372</v>
      </c>
      <c r="R66" s="1">
        <f>+'Ark1'!Y1123</f>
        <v>2.001584025707432</v>
      </c>
      <c r="S66" s="1">
        <f>+'Ark1'!T1123</f>
        <v>1.8731958762886596</v>
      </c>
      <c r="T66" s="98">
        <f>+'Ark1'!V1123</f>
        <v>80.303548491584124</v>
      </c>
      <c r="U66" s="9">
        <f t="shared" si="6"/>
        <v>11.686746987951807</v>
      </c>
      <c r="V66" s="37"/>
      <c r="W66" s="11"/>
      <c r="X66" s="11"/>
      <c r="Y66" s="50"/>
      <c r="Z66"/>
      <c r="AA66"/>
      <c r="AB66"/>
      <c r="AC66"/>
      <c r="AD66"/>
      <c r="AE66"/>
      <c r="AF66"/>
    </row>
    <row r="67" spans="1:32" ht="15.6">
      <c r="A67" s="37"/>
      <c r="B67" s="333">
        <f>+'Ark1'!C1124</f>
        <v>2022</v>
      </c>
      <c r="C67" s="333">
        <f>+'Ark1'!N1124</f>
        <v>75</v>
      </c>
      <c r="D67" s="46" t="str">
        <f>VLOOKUP(C67,RNR!$J$3:$K$25,2)</f>
        <v>&gt; 75 kg</v>
      </c>
      <c r="E67" s="333">
        <f>+'Ark1'!Q1124</f>
        <v>94</v>
      </c>
      <c r="F67" s="333"/>
      <c r="G67" s="9">
        <f>+'Ark1'!R1124</f>
        <v>1365</v>
      </c>
      <c r="H67" s="333"/>
      <c r="I67" s="98">
        <f>+'Ark1'!AA1124</f>
        <v>4.7392542184570514</v>
      </c>
      <c r="J67" s="333"/>
      <c r="K67" s="98">
        <f>+'Ark1'!AB1124</f>
        <v>4.2051066591347812</v>
      </c>
      <c r="L67" s="333"/>
      <c r="M67" s="1">
        <f>+'Ark1'!U1124</f>
        <v>61.67106227106229</v>
      </c>
      <c r="N67" s="333"/>
      <c r="O67" s="1">
        <f>+'Ark1'!W1124</f>
        <v>76.086336996336925</v>
      </c>
      <c r="P67" s="333"/>
      <c r="Q67" s="1">
        <f>+'Ark1'!X1124</f>
        <v>0.56357368672654595</v>
      </c>
      <c r="R67" s="1">
        <f>+'Ark1'!Y1124</f>
        <v>2.001337823565688</v>
      </c>
      <c r="S67" s="1">
        <f>+'Ark1'!T1124</f>
        <v>1.8395604395604399</v>
      </c>
      <c r="T67" s="98">
        <f>+'Ark1'!V1124</f>
        <v>82.433734557244875</v>
      </c>
      <c r="U67" s="9">
        <f t="shared" si="6"/>
        <v>14.521276595744681</v>
      </c>
      <c r="V67" s="37"/>
      <c r="W67" s="2"/>
      <c r="X67" s="5"/>
      <c r="Y67" s="50"/>
      <c r="Z67"/>
      <c r="AA67"/>
      <c r="AB67"/>
      <c r="AC67"/>
      <c r="AD67"/>
      <c r="AE67"/>
      <c r="AF67"/>
    </row>
    <row r="68" spans="1:32">
      <c r="A68" s="37"/>
      <c r="B68" s="333">
        <f>+'Ark1'!C1125</f>
        <v>2022</v>
      </c>
      <c r="C68" s="333">
        <f>+'Ark1'!N1125</f>
        <v>77</v>
      </c>
      <c r="D68" s="46" t="str">
        <f>VLOOKUP(C68,RNR!$J$3:$K$25,2)</f>
        <v>&gt; 77 kg</v>
      </c>
      <c r="E68" s="333">
        <f>+'Ark1'!Q1125</f>
        <v>87</v>
      </c>
      <c r="F68" s="333"/>
      <c r="G68" s="9">
        <f>+'Ark1'!R1125</f>
        <v>1568</v>
      </c>
      <c r="H68" s="333"/>
      <c r="I68" s="98">
        <f>+'Ark1'!AA1125</f>
        <v>5.4440663842788686</v>
      </c>
      <c r="J68" s="333"/>
      <c r="K68" s="98">
        <f>+'Ark1'!AB1125</f>
        <v>4.9582930499246061</v>
      </c>
      <c r="L68" s="333"/>
      <c r="M68" s="1">
        <f>+'Ark1'!U1125</f>
        <v>61.371173469387749</v>
      </c>
      <c r="N68" s="333"/>
      <c r="O68" s="1">
        <f>+'Ark1'!W1125</f>
        <v>78.099534438775521</v>
      </c>
      <c r="P68" s="333"/>
      <c r="Q68" s="1">
        <f>+'Ark1'!X1125</f>
        <v>0.57676313541160529</v>
      </c>
      <c r="R68" s="1">
        <f>+'Ark1'!Y1125</f>
        <v>2.1001665751500798</v>
      </c>
      <c r="S68" s="1">
        <f>+'Ark1'!T1125</f>
        <v>2.2538265306122458</v>
      </c>
      <c r="T68" s="98">
        <f>+'Ark1'!V1125</f>
        <v>84.614880215357985</v>
      </c>
      <c r="U68" s="9">
        <f t="shared" si="6"/>
        <v>18.022988505747126</v>
      </c>
      <c r="V68" s="37"/>
      <c r="W68" s="4"/>
      <c r="X68" s="4"/>
      <c r="Y68" s="50"/>
      <c r="Z68" s="4"/>
      <c r="AA68" s="4"/>
      <c r="AB68"/>
      <c r="AC68"/>
      <c r="AD68"/>
      <c r="AE68"/>
      <c r="AF68"/>
    </row>
    <row r="69" spans="1:32" ht="15.6">
      <c r="A69" s="37"/>
      <c r="B69" s="333">
        <f>+'Ark1'!C1126</f>
        <v>2022</v>
      </c>
      <c r="C69" s="333">
        <f>+'Ark1'!N1126</f>
        <v>79</v>
      </c>
      <c r="D69" s="46" t="str">
        <f>VLOOKUP(C69,RNR!$J$3:$K$25,2)</f>
        <v>&gt; 79 kg</v>
      </c>
      <c r="E69" s="333">
        <f>+'Ark1'!Q1126</f>
        <v>93</v>
      </c>
      <c r="F69" s="333"/>
      <c r="G69" s="9">
        <f>+'Ark1'!R1126</f>
        <v>1899</v>
      </c>
      <c r="H69" s="333"/>
      <c r="I69" s="98">
        <f>+'Ark1'!AA1126</f>
        <v>6.5932921324907996</v>
      </c>
      <c r="J69" s="333"/>
      <c r="K69" s="98">
        <f>+'Ark1'!AB1126</f>
        <v>6.1581620321870316</v>
      </c>
      <c r="L69" s="333"/>
      <c r="M69" s="1">
        <f>+'Ark1'!U1126</f>
        <v>61.243285939968402</v>
      </c>
      <c r="N69" s="333"/>
      <c r="O69" s="1">
        <f>+'Ark1'!W1126</f>
        <v>80.091874670879392</v>
      </c>
      <c r="P69" s="333"/>
      <c r="Q69" s="1">
        <f>+'Ark1'!X1126</f>
        <v>0.59901820945241602</v>
      </c>
      <c r="R69" s="1">
        <f>+'Ark1'!Y1126</f>
        <v>2.0279253563791753</v>
      </c>
      <c r="S69" s="1">
        <f>+'Ark1'!T1126</f>
        <v>2.5192206424433912</v>
      </c>
      <c r="T69" s="98">
        <f>+'Ark1'!V1126</f>
        <v>86.773428679175851</v>
      </c>
      <c r="U69" s="9">
        <f t="shared" si="6"/>
        <v>20.419354838709676</v>
      </c>
      <c r="V69" s="37"/>
      <c r="W69" s="4"/>
      <c r="X69" s="11"/>
      <c r="Y69" s="50"/>
      <c r="AA69" s="5"/>
      <c r="AB69"/>
      <c r="AC69"/>
      <c r="AD69"/>
      <c r="AE69"/>
      <c r="AF69"/>
    </row>
    <row r="70" spans="1:32" ht="15.6">
      <c r="A70" s="37"/>
      <c r="B70" s="333">
        <f>+'Ark1'!C1127</f>
        <v>2022</v>
      </c>
      <c r="C70" s="333">
        <f>+'Ark1'!N1127</f>
        <v>81</v>
      </c>
      <c r="D70" s="46" t="str">
        <f>VLOOKUP(C70,RNR!$J$3:$K$25,2)</f>
        <v>&gt; 81 kg</v>
      </c>
      <c r="E70" s="333">
        <f>+'Ark1'!Q1127</f>
        <v>87</v>
      </c>
      <c r="F70" s="333"/>
      <c r="G70" s="9">
        <f>+'Ark1'!R1127</f>
        <v>2101</v>
      </c>
      <c r="H70" s="333"/>
      <c r="I70" s="98">
        <f>+'Ark1'!AA1127</f>
        <v>7.2946323172001932</v>
      </c>
      <c r="J70" s="333"/>
      <c r="K70" s="98">
        <f>+'Ark1'!AB1127</f>
        <v>6.9812568329589801</v>
      </c>
      <c r="L70" s="333"/>
      <c r="M70" s="1">
        <f>+'Ark1'!U1127</f>
        <v>61.165159447881983</v>
      </c>
      <c r="N70" s="333"/>
      <c r="O70" s="1">
        <f>+'Ark1'!W1127</f>
        <v>82.067248929081387</v>
      </c>
      <c r="P70" s="333"/>
      <c r="Q70" s="1">
        <f>+'Ark1'!X1127</f>
        <v>0.5780293207574968</v>
      </c>
      <c r="R70" s="1">
        <f>+'Ark1'!Y1127</f>
        <v>2.092766453440527</v>
      </c>
      <c r="S70" s="1">
        <f>+'Ark1'!T1127</f>
        <v>2.5773441218467403</v>
      </c>
      <c r="T70" s="98">
        <f>+'Ark1'!V1127</f>
        <v>88.913595806155371</v>
      </c>
      <c r="U70" s="9">
        <f t="shared" si="6"/>
        <v>24.149425287356323</v>
      </c>
      <c r="V70" s="37"/>
      <c r="W70" s="4"/>
      <c r="X70" s="11"/>
      <c r="Y70" s="50"/>
      <c r="AA70" s="5"/>
      <c r="AB70"/>
      <c r="AC70"/>
      <c r="AD70"/>
      <c r="AE70"/>
      <c r="AF70"/>
    </row>
    <row r="71" spans="1:32" ht="15.6">
      <c r="A71" s="37"/>
      <c r="B71" s="333">
        <f>+'Ark1'!C1128</f>
        <v>2022</v>
      </c>
      <c r="C71" s="333">
        <f>+'Ark1'!N1128</f>
        <v>83</v>
      </c>
      <c r="D71" s="46" t="str">
        <f>VLOOKUP(C71,RNR!$J$3:$K$25,2)</f>
        <v>&gt; 83 kg</v>
      </c>
      <c r="E71" s="333">
        <f>+'Ark1'!Q1128</f>
        <v>103</v>
      </c>
      <c r="F71" s="333"/>
      <c r="G71" s="9">
        <f>+'Ark1'!R1128</f>
        <v>2249</v>
      </c>
      <c r="H71" s="333"/>
      <c r="I71" s="98">
        <f>+'Ark1'!AA1128</f>
        <v>7.8084855218387599</v>
      </c>
      <c r="J71" s="333"/>
      <c r="K71" s="98">
        <f>+'Ark1'!AB1128</f>
        <v>7.6514576573575281</v>
      </c>
      <c r="L71" s="333"/>
      <c r="M71" s="1">
        <f>+'Ark1'!U1128</f>
        <v>60.942196531791915</v>
      </c>
      <c r="N71" s="333"/>
      <c r="O71" s="1">
        <f>+'Ark1'!W1128</f>
        <v>84.026647398843934</v>
      </c>
      <c r="P71" s="333"/>
      <c r="Q71" s="1">
        <f>+'Ark1'!X1128</f>
        <v>0.58280585068083735</v>
      </c>
      <c r="R71" s="1">
        <f>+'Ark1'!Y1128</f>
        <v>2.2065915994904679</v>
      </c>
      <c r="S71" s="1">
        <f>+'Ark1'!T1128</f>
        <v>3.1591818586038238</v>
      </c>
      <c r="T71" s="98">
        <f>+'Ark1'!V1128</f>
        <v>91.036454386613244</v>
      </c>
      <c r="U71" s="9">
        <f t="shared" si="6"/>
        <v>21.83495145631068</v>
      </c>
      <c r="V71" s="37"/>
      <c r="W71" s="4"/>
      <c r="X71" s="11"/>
      <c r="Y71" s="50"/>
      <c r="AA71" s="5"/>
      <c r="AB71"/>
      <c r="AC71"/>
      <c r="AD71"/>
      <c r="AE71"/>
      <c r="AF71"/>
    </row>
    <row r="72" spans="1:32" ht="15.6">
      <c r="A72" s="37"/>
      <c r="B72" s="333">
        <f>+'Ark1'!C1129</f>
        <v>2022</v>
      </c>
      <c r="C72" s="333">
        <f>+'Ark1'!N1129</f>
        <v>85</v>
      </c>
      <c r="D72" s="46" t="str">
        <f>VLOOKUP(C72,RNR!$J$3:$K$25,2)</f>
        <v>&gt; 85 kg</v>
      </c>
      <c r="E72" s="333">
        <f>+'Ark1'!Q1129</f>
        <v>113</v>
      </c>
      <c r="F72" s="333"/>
      <c r="G72" s="9">
        <f>+'Ark1'!R1129</f>
        <v>2542</v>
      </c>
      <c r="H72" s="333"/>
      <c r="I72" s="98">
        <f>+'Ark1'!AA1129</f>
        <v>8.8257759877786253</v>
      </c>
      <c r="J72" s="333"/>
      <c r="K72" s="98">
        <f>+'Ark1'!AB1129</f>
        <v>8.8513537672897407</v>
      </c>
      <c r="L72" s="333"/>
      <c r="M72" s="1">
        <f>+'Ark1'!U1129</f>
        <v>60.918142463596993</v>
      </c>
      <c r="N72" s="333"/>
      <c r="O72" s="1">
        <f>+'Ark1'!W1129</f>
        <v>86.033451397087546</v>
      </c>
      <c r="P72" s="333"/>
      <c r="Q72" s="1">
        <f>+'Ark1'!X1129</f>
        <v>0.57095218333874442</v>
      </c>
      <c r="R72" s="1">
        <f>+'Ark1'!Y1129</f>
        <v>2.1979001133974605</v>
      </c>
      <c r="S72" s="1">
        <f>+'Ark1'!T1129</f>
        <v>3.115263571990559</v>
      </c>
      <c r="T72" s="98">
        <f>+'Ark1'!V1129</f>
        <v>93.247128458396475</v>
      </c>
      <c r="U72" s="9">
        <f t="shared" si="6"/>
        <v>22.495575221238937</v>
      </c>
      <c r="V72" s="37"/>
      <c r="W72" s="4"/>
      <c r="X72" s="11"/>
      <c r="Y72" s="50"/>
      <c r="AA72" s="5"/>
      <c r="AB72"/>
      <c r="AC72"/>
      <c r="AD72"/>
      <c r="AE72"/>
      <c r="AF72"/>
    </row>
    <row r="73" spans="1:32" ht="15.6">
      <c r="A73" s="37"/>
      <c r="B73" s="333">
        <f>+'Ark1'!C1130</f>
        <v>2022</v>
      </c>
      <c r="C73" s="333">
        <f>+'Ark1'!N1130</f>
        <v>87</v>
      </c>
      <c r="D73" s="46" t="str">
        <f>VLOOKUP(C73,RNR!$J$3:$K$25,2)</f>
        <v>&gt; 87 kg</v>
      </c>
      <c r="E73" s="333">
        <f>+'Ark1'!Q1130</f>
        <v>127</v>
      </c>
      <c r="F73" s="333"/>
      <c r="G73" s="9">
        <f>+'Ark1'!R1130</f>
        <v>3436</v>
      </c>
      <c r="H73" s="333"/>
      <c r="I73" s="98">
        <f>+'Ark1'!AA1130</f>
        <v>11.929727102284563</v>
      </c>
      <c r="J73" s="333"/>
      <c r="K73" s="98">
        <f>+'Ark1'!AB1130</f>
        <v>12.316383583291381</v>
      </c>
      <c r="L73" s="333"/>
      <c r="M73" s="1">
        <f>+'Ark1'!U1130</f>
        <v>60.586146682188591</v>
      </c>
      <c r="N73" s="333"/>
      <c r="O73" s="1">
        <f>+'Ark1'!W1130</f>
        <v>88.530387077997503</v>
      </c>
      <c r="P73" s="333"/>
      <c r="Q73" s="1">
        <f>+'Ark1'!X1130</f>
        <v>0.85469990534278117</v>
      </c>
      <c r="R73" s="1">
        <f>+'Ark1'!Y1130</f>
        <v>2.3042389306443032</v>
      </c>
      <c r="S73" s="1">
        <f>+'Ark1'!T1130</f>
        <v>3.8026775320139694</v>
      </c>
      <c r="T73" s="98">
        <f>+'Ark1'!V1130</f>
        <v>95.915912327191649</v>
      </c>
      <c r="U73" s="9">
        <f t="shared" si="6"/>
        <v>27.055118110236222</v>
      </c>
      <c r="V73" s="37"/>
      <c r="W73" s="4"/>
      <c r="X73" s="11"/>
      <c r="Y73" s="50"/>
      <c r="Z73" s="11"/>
      <c r="AA73" s="5"/>
      <c r="AB73"/>
      <c r="AC73"/>
      <c r="AD73"/>
      <c r="AE73"/>
      <c r="AF73"/>
    </row>
    <row r="74" spans="1:32" ht="15.6">
      <c r="A74" s="37"/>
      <c r="B74" s="333">
        <f>+'Ark1'!C1131</f>
        <v>2022</v>
      </c>
      <c r="C74" s="333">
        <f>+'Ark1'!N1131</f>
        <v>90</v>
      </c>
      <c r="D74" s="46" t="str">
        <f>VLOOKUP(C74,RNR!$J$3:$K$25,2)</f>
        <v>&gt; 90 kg</v>
      </c>
      <c r="E74" s="333">
        <f>+'Ark1'!Q1131</f>
        <v>135</v>
      </c>
      <c r="F74" s="333"/>
      <c r="G74" s="9">
        <f>+'Ark1'!R1131</f>
        <v>4554</v>
      </c>
      <c r="H74" s="333"/>
      <c r="I74" s="98">
        <f>+'Ark1'!AA1131</f>
        <v>15.811401985973196</v>
      </c>
      <c r="J74" s="333"/>
      <c r="K74" s="98">
        <f>+'Ark1'!AB1131</f>
        <v>17.034834831097189</v>
      </c>
      <c r="L74" s="333"/>
      <c r="M74" s="1">
        <f>+'Ark1'!U1131</f>
        <v>60.325208607817295</v>
      </c>
      <c r="N74" s="333"/>
      <c r="O74" s="1">
        <f>+'Ark1'!W1131</f>
        <v>92.386223100570817</v>
      </c>
      <c r="P74" s="333"/>
      <c r="Q74" s="1">
        <f>+'Ark1'!X1131</f>
        <v>1.4400825286651431</v>
      </c>
      <c r="R74" s="1">
        <f>+'Ark1'!Y1131</f>
        <v>2.4667025445091744</v>
      </c>
      <c r="S74" s="1">
        <f>+'Ark1'!T1131</f>
        <v>4.3001756697408862</v>
      </c>
      <c r="T74" s="98">
        <f>+'Ark1'!V1131</f>
        <v>100.09341614363082</v>
      </c>
      <c r="U74" s="9">
        <f t="shared" si="6"/>
        <v>33.733333333333334</v>
      </c>
      <c r="V74" s="37"/>
      <c r="W74" s="4"/>
      <c r="X74" s="11"/>
      <c r="Y74" s="50"/>
      <c r="Z74" s="11"/>
      <c r="AA74" s="5"/>
      <c r="AB74"/>
      <c r="AC74"/>
      <c r="AD74"/>
      <c r="AE74"/>
      <c r="AF74"/>
    </row>
    <row r="75" spans="1:32" ht="15.6">
      <c r="A75" s="37"/>
      <c r="B75" s="333">
        <f>+'Ark1'!C1132</f>
        <v>2022</v>
      </c>
      <c r="C75" s="333">
        <f>+'Ark1'!N1132</f>
        <v>95</v>
      </c>
      <c r="D75" s="46" t="str">
        <f>VLOOKUP(C75,RNR!$J$3:$K$25,2)</f>
        <v>&gt; 95 kg</v>
      </c>
      <c r="E75" s="333">
        <f>+'Ark1'!Q1132</f>
        <v>129</v>
      </c>
      <c r="F75" s="333"/>
      <c r="G75" s="9">
        <f>+'Ark1'!R1132</f>
        <v>2682</v>
      </c>
      <c r="H75" s="333"/>
      <c r="I75" s="98">
        <f>+'Ark1'!AA1132</f>
        <v>9.3118533435178108</v>
      </c>
      <c r="J75" s="333"/>
      <c r="K75" s="98">
        <f>+'Ark1'!AB1132</f>
        <v>10.565636249391726</v>
      </c>
      <c r="L75" s="333"/>
      <c r="M75" s="1">
        <f>+'Ark1'!U1132</f>
        <v>60.033557046979887</v>
      </c>
      <c r="N75" s="333"/>
      <c r="O75" s="1">
        <f>+'Ark1'!W1132</f>
        <v>97.296942580164242</v>
      </c>
      <c r="P75" s="333"/>
      <c r="Q75" s="1">
        <f>+'Ark1'!X1132</f>
        <v>1.4277754907523803</v>
      </c>
      <c r="R75" s="1">
        <f>+'Ark1'!Y1132</f>
        <v>2.5064406124100969</v>
      </c>
      <c r="S75" s="1">
        <f>+'Ark1'!T1132</f>
        <v>5.0357941834451916</v>
      </c>
      <c r="T75" s="98">
        <f>+'Ark1'!V1132</f>
        <v>105.41380561231172</v>
      </c>
      <c r="U75" s="9">
        <f t="shared" si="6"/>
        <v>20.790697674418606</v>
      </c>
      <c r="V75" s="37"/>
      <c r="W75" s="4"/>
      <c r="X75" s="11"/>
      <c r="Y75" s="50"/>
      <c r="Z75" s="11"/>
      <c r="AA75" s="5"/>
      <c r="AB75"/>
      <c r="AC75"/>
      <c r="AD75"/>
      <c r="AE75"/>
      <c r="AF75"/>
    </row>
    <row r="76" spans="1:32" ht="15.6">
      <c r="A76" s="37"/>
      <c r="B76" s="333">
        <f>+'Ark1'!C1133</f>
        <v>2022</v>
      </c>
      <c r="C76" s="333">
        <f>+'Ark1'!N1133</f>
        <v>100</v>
      </c>
      <c r="D76" s="46" t="str">
        <f>VLOOKUP(C76,RNR!$J$3:$K$25,2)</f>
        <v>&gt; 100 kg</v>
      </c>
      <c r="E76" s="333">
        <f>+'Ark1'!Q1133</f>
        <v>115</v>
      </c>
      <c r="F76" s="333"/>
      <c r="G76" s="9">
        <f>+'Ark1'!R1133</f>
        <v>1327</v>
      </c>
      <c r="H76" s="333"/>
      <c r="I76" s="98">
        <f>+'Ark1'!AA1133</f>
        <v>4.6073189361849858</v>
      </c>
      <c r="J76" s="333"/>
      <c r="K76" s="98">
        <f>+'Ark1'!AB1133</f>
        <v>5.491130691359321</v>
      </c>
      <c r="L76" s="333"/>
      <c r="M76" s="1">
        <f>+'Ark1'!U1133</f>
        <v>59.706103993971354</v>
      </c>
      <c r="N76" s="333"/>
      <c r="O76" s="1">
        <f>+'Ark1'!W1133</f>
        <v>102.2005350414469</v>
      </c>
      <c r="P76" s="333"/>
      <c r="Q76" s="1">
        <f>+'Ark1'!X1133</f>
        <v>1.4334433015169401</v>
      </c>
      <c r="R76" s="1">
        <f>+'Ark1'!Y1133</f>
        <v>2.5733227294920473</v>
      </c>
      <c r="S76" s="1">
        <f>+'Ark1'!T1133</f>
        <v>5.8003014318010546</v>
      </c>
      <c r="T76" s="98">
        <f>+'Ark1'!V1133</f>
        <v>110.72647350102598</v>
      </c>
      <c r="U76" s="9">
        <f t="shared" ref="U76:U80" si="11">+G76/E76</f>
        <v>11.539130434782608</v>
      </c>
      <c r="V76" s="37"/>
      <c r="W76" s="4"/>
      <c r="X76" s="11"/>
      <c r="Y76" s="50"/>
      <c r="Z76" s="11"/>
      <c r="AA76" s="5"/>
      <c r="AB76"/>
      <c r="AC76"/>
      <c r="AD76"/>
      <c r="AE76"/>
      <c r="AF76"/>
    </row>
    <row r="77" spans="1:32" ht="15.6">
      <c r="A77" s="37"/>
      <c r="B77" s="333">
        <f>+'Ark1'!C1134</f>
        <v>2022</v>
      </c>
      <c r="C77" s="333">
        <f>+'Ark1'!N1134</f>
        <v>105</v>
      </c>
      <c r="D77" s="46" t="str">
        <f>VLOOKUP(C77,RNR!$J$3:$K$25,2)</f>
        <v>&gt; 105 kg</v>
      </c>
      <c r="E77" s="333">
        <f>+'Ark1'!Q1134</f>
        <v>87</v>
      </c>
      <c r="F77" s="333"/>
      <c r="G77" s="9">
        <f>+'Ark1'!R1134</f>
        <v>576</v>
      </c>
      <c r="H77" s="333"/>
      <c r="I77" s="98">
        <f>+'Ark1'!AA1134</f>
        <v>1.9998611207555033</v>
      </c>
      <c r="J77" s="333"/>
      <c r="K77" s="98">
        <f>+'Ark1'!AB1134</f>
        <v>2.498379435519269</v>
      </c>
      <c r="L77" s="333"/>
      <c r="M77" s="1">
        <f>+'Ark1'!U1134</f>
        <v>59.336805555555557</v>
      </c>
      <c r="N77" s="333"/>
      <c r="O77" s="1">
        <f>+'Ark1'!W1134</f>
        <v>107.1268229166666</v>
      </c>
      <c r="P77" s="333"/>
      <c r="Q77" s="1">
        <f>+'Ark1'!X1134</f>
        <v>1.415046552744641</v>
      </c>
      <c r="R77" s="1">
        <f>+'Ark1'!Y1134</f>
        <v>2.7859580071757275</v>
      </c>
      <c r="S77" s="1">
        <f>+'Ark1'!T1134</f>
        <v>6.7951388888888884</v>
      </c>
      <c r="T77" s="98">
        <f>+'Ark1'!V1134</f>
        <v>116.06373013723368</v>
      </c>
      <c r="U77" s="9">
        <f t="shared" si="11"/>
        <v>6.6206896551724137</v>
      </c>
      <c r="V77" s="37"/>
      <c r="W77" s="4"/>
      <c r="X77" s="11"/>
      <c r="Y77" s="50"/>
      <c r="Z77" s="5"/>
      <c r="AA77" s="5"/>
      <c r="AB77"/>
      <c r="AC77"/>
      <c r="AD77"/>
      <c r="AE77"/>
      <c r="AF77"/>
    </row>
    <row r="78" spans="1:32" ht="15.6">
      <c r="A78" s="37"/>
      <c r="B78" s="333">
        <f>+'Ark1'!C1135</f>
        <v>2022</v>
      </c>
      <c r="C78" s="333">
        <f>+'Ark1'!N1135</f>
        <v>110</v>
      </c>
      <c r="D78" s="46" t="str">
        <f>VLOOKUP(C78,RNR!$J$3:$K$25,2)</f>
        <v>&gt; 110 kg</v>
      </c>
      <c r="E78" s="333">
        <f>+'Ark1'!Q1135</f>
        <v>65</v>
      </c>
      <c r="F78" s="333"/>
      <c r="G78" s="9">
        <f>+'Ark1'!R1135</f>
        <v>253</v>
      </c>
      <c r="H78" s="333"/>
      <c r="I78" s="98">
        <f>+'Ark1'!AA1135</f>
        <v>0.87841122144295525</v>
      </c>
      <c r="J78" s="333"/>
      <c r="K78" s="98">
        <f>+'Ark1'!AB1135</f>
        <v>1.1488511478399337</v>
      </c>
      <c r="L78" s="333"/>
      <c r="M78" s="1">
        <f>+'Ark1'!U1135</f>
        <v>58.992094861660078</v>
      </c>
      <c r="N78" s="333"/>
      <c r="O78" s="1">
        <f>+'Ark1'!W1135</f>
        <v>112.15162055335961</v>
      </c>
      <c r="P78" s="333"/>
      <c r="Q78" s="1">
        <f>+'Ark1'!X1135</f>
        <v>1.5206715746179973</v>
      </c>
      <c r="R78" s="1">
        <f>+'Ark1'!Y1135</f>
        <v>2.9001732193894858</v>
      </c>
      <c r="S78" s="1">
        <f>+'Ark1'!T1135</f>
        <v>6.9683794466403137</v>
      </c>
      <c r="T78" s="98">
        <f>+'Ark1'!V1135</f>
        <v>121.50771457568761</v>
      </c>
      <c r="U78" s="9">
        <f t="shared" si="11"/>
        <v>3.8923076923076922</v>
      </c>
      <c r="V78" s="37"/>
      <c r="W78" s="4"/>
      <c r="X78" s="11"/>
      <c r="Y78" s="50"/>
      <c r="Z78" s="5"/>
      <c r="AA78" s="5"/>
      <c r="AB78"/>
      <c r="AC78"/>
      <c r="AD78"/>
      <c r="AE78"/>
      <c r="AF78"/>
    </row>
    <row r="79" spans="1:32" ht="15.6">
      <c r="A79" s="37"/>
      <c r="B79" s="333">
        <f>+'Ark1'!C1136</f>
        <v>2022</v>
      </c>
      <c r="C79" s="333">
        <f>+'Ark1'!N1136</f>
        <v>115</v>
      </c>
      <c r="D79" s="46" t="str">
        <f>VLOOKUP(C79,RNR!$J$3:$K$25,2)</f>
        <v>&gt; 115 kg</v>
      </c>
      <c r="E79" s="333">
        <f>+'Ark1'!Q1136</f>
        <v>41</v>
      </c>
      <c r="F79" s="333"/>
      <c r="G79" s="9">
        <f>+'Ark1'!R1136</f>
        <v>110</v>
      </c>
      <c r="H79" s="333"/>
      <c r="I79" s="98">
        <f>+'Ark1'!AA1136</f>
        <v>0.3819179223665024</v>
      </c>
      <c r="J79" s="333"/>
      <c r="K79" s="98">
        <f>+'Ark1'!AB1136</f>
        <v>0.52267812664685476</v>
      </c>
      <c r="L79" s="333"/>
      <c r="M79" s="1">
        <f>+'Ark1'!U1136</f>
        <v>59.045454545454554</v>
      </c>
      <c r="N79" s="333"/>
      <c r="O79" s="1">
        <f>+'Ark1'!W1136</f>
        <v>117.35563636363629</v>
      </c>
      <c r="P79" s="333"/>
      <c r="Q79" s="1">
        <f>+'Ark1'!X1136</f>
        <v>1.4387801192035576</v>
      </c>
      <c r="R79" s="1">
        <f>+'Ark1'!Y1136</f>
        <v>3.1891474028374098</v>
      </c>
      <c r="S79" s="1">
        <f>+'Ark1'!T1136</f>
        <v>6.7</v>
      </c>
      <c r="T79" s="98">
        <f>+'Ark1'!V1136</f>
        <v>127.14586821629064</v>
      </c>
      <c r="U79" s="9">
        <f t="shared" si="11"/>
        <v>2.6829268292682928</v>
      </c>
      <c r="V79" s="37"/>
      <c r="W79" s="4"/>
      <c r="X79" s="11"/>
      <c r="Y79" s="50"/>
      <c r="Z79" s="5"/>
      <c r="AA79" s="5"/>
      <c r="AB79"/>
      <c r="AC79"/>
      <c r="AD79"/>
      <c r="AE79"/>
      <c r="AF79"/>
    </row>
    <row r="80" spans="1:32" ht="15.6">
      <c r="A80" s="37"/>
      <c r="B80" s="333">
        <f>+'Ark1'!C1137</f>
        <v>2022</v>
      </c>
      <c r="C80" s="333">
        <f>+'Ark1'!N1137</f>
        <v>120</v>
      </c>
      <c r="D80" s="46" t="str">
        <f>VLOOKUP(C80,RNR!$J$3:$K$25,2)</f>
        <v>&gt; 120 kg</v>
      </c>
      <c r="E80" s="333">
        <f>+'Ark1'!Q1137</f>
        <v>22</v>
      </c>
      <c r="F80" s="333"/>
      <c r="G80" s="9">
        <f>+'Ark1'!R1137</f>
        <v>52</v>
      </c>
      <c r="H80" s="333"/>
      <c r="I80" s="98">
        <f>+'Ark1'!AA1137</f>
        <v>0.18054301784598287</v>
      </c>
      <c r="J80" s="333"/>
      <c r="K80" s="98">
        <f>+'Ark1'!AB1137</f>
        <v>0.25800762351494311</v>
      </c>
      <c r="L80" s="333"/>
      <c r="M80" s="1">
        <f>+'Ark1'!U1137</f>
        <v>56.846153846153825</v>
      </c>
      <c r="N80" s="333"/>
      <c r="O80" s="1">
        <f>+'Ark1'!W1137</f>
        <v>122.54384615384618</v>
      </c>
      <c r="P80" s="333"/>
      <c r="Q80" s="1">
        <f>+'Ark1'!X1137</f>
        <v>1.5115913085300186</v>
      </c>
      <c r="R80" s="1">
        <f>+'Ark1'!Y1137</f>
        <v>3.3534403424211776</v>
      </c>
      <c r="S80" s="1">
        <f>+'Ark1'!T1137</f>
        <v>9.3653846153846114</v>
      </c>
      <c r="T80" s="98">
        <f>+'Ark1'!V1137</f>
        <v>132.76689724143671</v>
      </c>
      <c r="U80" s="9">
        <f t="shared" si="11"/>
        <v>2.3636363636363638</v>
      </c>
      <c r="V80" s="37"/>
      <c r="W80" s="4"/>
      <c r="X80" s="11"/>
      <c r="Y80" s="50"/>
      <c r="Z80" s="5"/>
      <c r="AA80" s="5"/>
      <c r="AB80"/>
      <c r="AC80"/>
      <c r="AD80"/>
      <c r="AE80"/>
      <c r="AF80"/>
    </row>
    <row r="81" spans="1:32" ht="15.6">
      <c r="A81" s="37"/>
      <c r="B81">
        <f>+'Ark1'!C1138</f>
        <v>2022</v>
      </c>
      <c r="C81">
        <f>+'Ark1'!N1138</f>
        <v>125</v>
      </c>
      <c r="D81" s="46" t="str">
        <f>VLOOKUP(C81,RNR!$J$3:$K$25,2)</f>
        <v>&gt; 125 kg</v>
      </c>
      <c r="E81">
        <f>+'Ark1'!Q1138</f>
        <v>1</v>
      </c>
      <c r="G81" s="9">
        <f>+'Ark1'!R1138</f>
        <v>1</v>
      </c>
      <c r="I81" s="98">
        <f>+'Ark1'!AA1138</f>
        <v>3.471981112422748E-3</v>
      </c>
      <c r="K81" s="98">
        <f>+'Ark1'!AB1138</f>
        <v>5.1178171097768441E-3</v>
      </c>
      <c r="M81" s="1">
        <f>+'Ark1'!U1138</f>
        <v>56</v>
      </c>
      <c r="O81" s="1">
        <f>+'Ark1'!W1138</f>
        <v>126.4</v>
      </c>
      <c r="Q81" s="1">
        <f>+'Ark1'!X1138</f>
        <v>0</v>
      </c>
      <c r="R81" s="1">
        <f>+'Ark1'!Y1138</f>
        <v>0</v>
      </c>
      <c r="S81" s="1">
        <f>+'Ark1'!T1138</f>
        <v>14</v>
      </c>
      <c r="T81" s="98">
        <f>+'Ark1'!V1138</f>
        <v>136.94474539544964</v>
      </c>
      <c r="U81" s="9">
        <f t="shared" ref="U81:U142" si="12">+G81/E81</f>
        <v>1</v>
      </c>
      <c r="V81" s="37"/>
      <c r="W81" s="4"/>
      <c r="X81" s="11"/>
      <c r="Y81" s="50"/>
      <c r="Z81" s="5"/>
      <c r="AA81" s="5"/>
      <c r="AB81"/>
      <c r="AC81"/>
      <c r="AD81"/>
      <c r="AE81"/>
      <c r="AF81"/>
    </row>
    <row r="82" spans="1:32" s="333" customForma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1"/>
      <c r="Y82" s="50"/>
    </row>
    <row r="83" spans="1:32" ht="15.6">
      <c r="A83" s="37"/>
      <c r="B83" s="45">
        <f>+'Ark1'!C1139</f>
        <v>2021</v>
      </c>
      <c r="C83" s="45">
        <f>+'Ark1'!N1139</f>
        <v>40</v>
      </c>
      <c r="D83" s="46" t="str">
        <f>VLOOKUP(C83,RNR!$J$3:$K$25,2)</f>
        <v>&lt;=55kg</v>
      </c>
      <c r="E83" s="45">
        <f>+'Ark1'!Q1139</f>
        <v>39</v>
      </c>
      <c r="F83" s="45"/>
      <c r="G83" s="65">
        <f>+'Ark1'!R1139</f>
        <v>137</v>
      </c>
      <c r="H83" s="45"/>
      <c r="I83" s="97">
        <f>+'Ark1'!AA1139</f>
        <v>0.52107104822759776</v>
      </c>
      <c r="J83" s="45"/>
      <c r="K83" s="97">
        <f>+'Ark1'!AB1139</f>
        <v>0.31013529652591099</v>
      </c>
      <c r="L83" s="45"/>
      <c r="M83" s="47">
        <f>+'Ark1'!U1139</f>
        <v>63.61313868613135</v>
      </c>
      <c r="N83" s="45"/>
      <c r="O83" s="47">
        <f>+'Ark1'!W1139</f>
        <v>50.503284671532867</v>
      </c>
      <c r="P83" s="45"/>
      <c r="Q83" s="47">
        <f>+'Ark1'!X1139</f>
        <v>3.6066348246498352</v>
      </c>
      <c r="R83" s="47">
        <f>+'Ark1'!Y1139</f>
        <v>2.1957097357210245</v>
      </c>
      <c r="S83" s="47">
        <f>+'Ark1'!T1139</f>
        <v>16.912408759124091</v>
      </c>
      <c r="T83" s="97">
        <f>+'Ark1'!V1139</f>
        <v>54.71645143177988</v>
      </c>
      <c r="U83" s="65">
        <f t="shared" si="12"/>
        <v>3.5128205128205128</v>
      </c>
      <c r="V83" s="37"/>
      <c r="W83" s="4"/>
      <c r="X83" s="11"/>
      <c r="Y83" s="50"/>
      <c r="Z83" s="5"/>
      <c r="AA83" s="5"/>
      <c r="AB83"/>
      <c r="AC83"/>
      <c r="AD83"/>
      <c r="AE83"/>
      <c r="AF83"/>
    </row>
    <row r="84" spans="1:32" ht="15.6">
      <c r="A84" s="37"/>
      <c r="B84" s="45">
        <f>+'Ark1'!C1140</f>
        <v>2021</v>
      </c>
      <c r="C84" s="45">
        <f>+'Ark1'!N1140</f>
        <v>55</v>
      </c>
      <c r="D84" s="46" t="str">
        <f>VLOOKUP(C84,RNR!$J$3:$K$25,2)</f>
        <v>&gt; 55 kg</v>
      </c>
      <c r="E84" s="45">
        <f>+'Ark1'!Q1140</f>
        <v>66</v>
      </c>
      <c r="F84" s="45"/>
      <c r="G84" s="65">
        <f>+'Ark1'!R1140</f>
        <v>471</v>
      </c>
      <c r="H84" s="45"/>
      <c r="I84" s="97">
        <f>+'Ark1'!AA1140</f>
        <v>1.791419443176631</v>
      </c>
      <c r="J84" s="45"/>
      <c r="K84" s="97">
        <f>+'Ark1'!AB1140</f>
        <v>1.2622118168291747</v>
      </c>
      <c r="L84" s="45"/>
      <c r="M84" s="47">
        <f>+'Ark1'!U1140</f>
        <v>63.050955414012734</v>
      </c>
      <c r="N84" s="45"/>
      <c r="O84" s="47">
        <f>+'Ark1'!W1140</f>
        <v>59.786114649681487</v>
      </c>
      <c r="P84" s="45"/>
      <c r="Q84" s="47">
        <f>+'Ark1'!X1140</f>
        <v>2.1270126923061685</v>
      </c>
      <c r="R84" s="47">
        <f>+'Ark1'!Y1140</f>
        <v>2.3588731476436751</v>
      </c>
      <c r="S84" s="47">
        <f>+'Ark1'!T1140</f>
        <v>16.764331210191084</v>
      </c>
      <c r="T84" s="97">
        <f>+'Ark1'!V1140</f>
        <v>64.77368867787817</v>
      </c>
      <c r="U84" s="65">
        <f t="shared" si="12"/>
        <v>7.1363636363636367</v>
      </c>
      <c r="V84" s="37"/>
      <c r="W84" s="4"/>
      <c r="X84" s="11"/>
      <c r="Y84" s="50"/>
      <c r="Z84" s="5"/>
      <c r="AA84" s="5"/>
      <c r="AB84"/>
      <c r="AC84"/>
      <c r="AD84"/>
      <c r="AE84"/>
      <c r="AF84"/>
    </row>
    <row r="85" spans="1:32" ht="15.6">
      <c r="A85" s="37"/>
      <c r="B85" s="45">
        <f>+'Ark1'!C1141</f>
        <v>2021</v>
      </c>
      <c r="C85" s="45">
        <f>+'Ark1'!N1141</f>
        <v>63</v>
      </c>
      <c r="D85" s="46" t="str">
        <f>VLOOKUP(C85,RNR!$J$3:$K$25,2)</f>
        <v>&gt; 63 kg</v>
      </c>
      <c r="E85" s="45">
        <f>+'Ark1'!Q1141</f>
        <v>53</v>
      </c>
      <c r="F85" s="45"/>
      <c r="G85" s="65">
        <f>+'Ark1'!R1141</f>
        <v>271</v>
      </c>
      <c r="H85" s="45"/>
      <c r="I85" s="97">
        <f>+'Ark1'!AA1141</f>
        <v>1.0307317815305033</v>
      </c>
      <c r="J85" s="45"/>
      <c r="K85" s="97">
        <f>+'Ark1'!AB1141</f>
        <v>0.77858193302133649</v>
      </c>
      <c r="L85" s="45"/>
      <c r="M85" s="47">
        <f>+'Ark1'!U1141</f>
        <v>63.040590405904048</v>
      </c>
      <c r="N85" s="45"/>
      <c r="O85" s="47">
        <f>+'Ark1'!W1141</f>
        <v>64.094981549815472</v>
      </c>
      <c r="P85" s="45"/>
      <c r="Q85" s="47">
        <f>+'Ark1'!X1141</f>
        <v>0.55881389580172469</v>
      </c>
      <c r="R85" s="47">
        <f>+'Ark1'!Y1141</f>
        <v>1.8669325884447632</v>
      </c>
      <c r="S85" s="47">
        <f>+'Ark1'!T1141</f>
        <v>16.856088560885603</v>
      </c>
      <c r="T85" s="97">
        <f>+'Ark1'!V1141</f>
        <v>69.442016847037365</v>
      </c>
      <c r="U85" s="65">
        <f t="shared" si="12"/>
        <v>5.1132075471698117</v>
      </c>
      <c r="V85" s="37"/>
      <c r="W85" s="4"/>
      <c r="X85" s="11"/>
      <c r="Y85" s="50"/>
      <c r="Z85" s="5"/>
      <c r="AA85" s="5"/>
      <c r="AB85"/>
      <c r="AC85"/>
      <c r="AD85"/>
      <c r="AE85"/>
      <c r="AF85"/>
    </row>
    <row r="86" spans="1:32" ht="15.6">
      <c r="A86" s="37"/>
      <c r="B86" s="45">
        <f>+'Ark1'!C1142</f>
        <v>2021</v>
      </c>
      <c r="C86" s="45">
        <f>+'Ark1'!N1142</f>
        <v>65</v>
      </c>
      <c r="D86" s="46" t="str">
        <f>VLOOKUP(C86,RNR!$J$3:$K$25,2)</f>
        <v>&gt; 65 kg</v>
      </c>
      <c r="E86" s="45">
        <f>+'Ark1'!Q1142</f>
        <v>60</v>
      </c>
      <c r="F86" s="45"/>
      <c r="G86" s="65">
        <f>+'Ark1'!R1142</f>
        <v>326</v>
      </c>
      <c r="H86" s="45"/>
      <c r="I86" s="97">
        <f>+'Ark1'!AA1142</f>
        <v>1.2399208884831887</v>
      </c>
      <c r="J86" s="45"/>
      <c r="K86" s="97">
        <f>+'Ark1'!AB1142</f>
        <v>0.96499436059778898</v>
      </c>
      <c r="L86" s="45"/>
      <c r="M86" s="47">
        <f>+'Ark1'!U1142</f>
        <v>62.638036809815986</v>
      </c>
      <c r="N86" s="45"/>
      <c r="O86" s="47">
        <f>+'Ark1'!W1142</f>
        <v>66.038343558282179</v>
      </c>
      <c r="P86" s="45"/>
      <c r="Q86" s="47">
        <f>+'Ark1'!X1142</f>
        <v>0.56553657002630475</v>
      </c>
      <c r="R86" s="47">
        <f>+'Ark1'!Y1142</f>
        <v>2.2245757461095579</v>
      </c>
      <c r="S86" s="47">
        <f>+'Ark1'!T1142</f>
        <v>16.779141104294482</v>
      </c>
      <c r="T86" s="97">
        <f>+'Ark1'!V1142</f>
        <v>71.547501146567939</v>
      </c>
      <c r="U86" s="65">
        <f t="shared" si="12"/>
        <v>5.4333333333333336</v>
      </c>
      <c r="V86" s="37"/>
      <c r="W86" s="4"/>
      <c r="X86" s="11"/>
      <c r="Y86" s="50"/>
      <c r="Z86" s="5"/>
      <c r="AA86" s="5"/>
      <c r="AB86"/>
      <c r="AC86"/>
      <c r="AD86"/>
      <c r="AE86"/>
      <c r="AF86"/>
    </row>
    <row r="87" spans="1:32" ht="15.6">
      <c r="A87" s="37"/>
      <c r="B87" s="45">
        <f>+'Ark1'!C1143</f>
        <v>2021</v>
      </c>
      <c r="C87" s="45">
        <f>+'Ark1'!N1143</f>
        <v>67</v>
      </c>
      <c r="D87" s="46" t="str">
        <f>VLOOKUP(C87,RNR!$J$3:$K$25,2)</f>
        <v>&gt; 67 kg</v>
      </c>
      <c r="E87" s="45">
        <f>+'Ark1'!Q1143</f>
        <v>68</v>
      </c>
      <c r="F87" s="45"/>
      <c r="G87" s="65">
        <f>+'Ark1'!R1143</f>
        <v>492</v>
      </c>
      <c r="H87" s="45"/>
      <c r="I87" s="97">
        <f>+'Ark1'!AA1143</f>
        <v>1.8712916476494752</v>
      </c>
      <c r="J87" s="45"/>
      <c r="K87" s="97">
        <f>+'Ark1'!AB1143</f>
        <v>1.5016950121349439</v>
      </c>
      <c r="L87" s="45"/>
      <c r="M87" s="47">
        <f>+'Ark1'!U1143</f>
        <v>62.308943089430898</v>
      </c>
      <c r="N87" s="45"/>
      <c r="O87" s="47">
        <f>+'Ark1'!W1143</f>
        <v>68.093495934959364</v>
      </c>
      <c r="P87" s="45"/>
      <c r="Q87" s="47">
        <f>+'Ark1'!X1143</f>
        <v>0.60536085285582353</v>
      </c>
      <c r="R87" s="47">
        <f>+'Ark1'!Y1143</f>
        <v>2.3843326052316405</v>
      </c>
      <c r="S87" s="47">
        <f>+'Ark1'!T1143</f>
        <v>16.658536585365855</v>
      </c>
      <c r="T87" s="97">
        <f>+'Ark1'!V1143</f>
        <v>73.774101771353585</v>
      </c>
      <c r="U87" s="65">
        <f t="shared" si="12"/>
        <v>7.2352941176470589</v>
      </c>
      <c r="V87" s="37"/>
      <c r="W87" s="4"/>
      <c r="X87" s="5"/>
      <c r="Y87" s="50"/>
      <c r="Z87" s="5"/>
      <c r="AA87" s="5"/>
      <c r="AB87"/>
      <c r="AC87"/>
      <c r="AD87"/>
      <c r="AE87"/>
      <c r="AF87"/>
    </row>
    <row r="88" spans="1:32">
      <c r="A88" s="37"/>
      <c r="B88" s="45">
        <f>+'Ark1'!C1144</f>
        <v>2021</v>
      </c>
      <c r="C88" s="45">
        <f>+'Ark1'!N1144</f>
        <v>69</v>
      </c>
      <c r="D88" s="46" t="str">
        <f>VLOOKUP(C88,RNR!$J$3:$K$25,2)</f>
        <v>&gt; 69 kg</v>
      </c>
      <c r="E88" s="45">
        <f>+'Ark1'!Q1144</f>
        <v>76</v>
      </c>
      <c r="F88" s="45"/>
      <c r="G88" s="65">
        <f>+'Ark1'!R1144</f>
        <v>599</v>
      </c>
      <c r="H88" s="45"/>
      <c r="I88" s="97">
        <f>+'Ark1'!AA1144</f>
        <v>2.2782595466301538</v>
      </c>
      <c r="J88" s="45"/>
      <c r="K88" s="97">
        <f>+'Ark1'!AB1144</f>
        <v>1.8777539218256547</v>
      </c>
      <c r="L88" s="45"/>
      <c r="M88" s="47">
        <f>+'Ark1'!U1144</f>
        <v>62.142140468227431</v>
      </c>
      <c r="N88" s="45"/>
      <c r="O88" s="47">
        <f>+'Ark1'!W1144</f>
        <v>70.05295986622076</v>
      </c>
      <c r="P88" s="45"/>
      <c r="Q88" s="47">
        <f>+'Ark1'!X1144</f>
        <v>0.57062698168354997</v>
      </c>
      <c r="R88" s="47">
        <f>+'Ark1'!Y1144</f>
        <v>2.3458916126986114</v>
      </c>
      <c r="S88" s="47">
        <f>+'Ark1'!T1144</f>
        <v>16.621035058430721</v>
      </c>
      <c r="T88" s="97">
        <f>+'Ark1'!V1144</f>
        <v>76.023617910188193</v>
      </c>
      <c r="U88" s="65">
        <f t="shared" si="12"/>
        <v>7.8815789473684212</v>
      </c>
      <c r="V88" s="37"/>
      <c r="W88" s="11"/>
      <c r="X88" s="11"/>
      <c r="Y88" s="50"/>
      <c r="Z88"/>
      <c r="AA88"/>
      <c r="AB88"/>
      <c r="AC88"/>
      <c r="AD88"/>
      <c r="AE88"/>
      <c r="AF88"/>
    </row>
    <row r="89" spans="1:32" ht="15.6">
      <c r="A89" s="37"/>
      <c r="B89" s="45">
        <f>+'Ark1'!C1145</f>
        <v>2021</v>
      </c>
      <c r="C89" s="45">
        <f>+'Ark1'!N1145</f>
        <v>71</v>
      </c>
      <c r="D89" s="46" t="str">
        <f>VLOOKUP(C89,RNR!$J$3:$K$25,2)</f>
        <v>&gt; 71 kg</v>
      </c>
      <c r="E89" s="45">
        <f>+'Ark1'!Q1145</f>
        <v>75</v>
      </c>
      <c r="F89" s="45"/>
      <c r="G89" s="65">
        <f>+'Ark1'!R1145</f>
        <v>786</v>
      </c>
      <c r="H89" s="45"/>
      <c r="I89" s="97">
        <f>+'Ark1'!AA1145</f>
        <v>2.9895025102692832</v>
      </c>
      <c r="J89" s="45"/>
      <c r="K89" s="97">
        <f>+'Ark1'!AB1145</f>
        <v>2.5370720814681555</v>
      </c>
      <c r="L89" s="45"/>
      <c r="M89" s="47">
        <f>+'Ark1'!U1145</f>
        <v>62.010178117048341</v>
      </c>
      <c r="N89" s="45"/>
      <c r="O89" s="47">
        <f>+'Ark1'!W1145</f>
        <v>72.01106870228999</v>
      </c>
      <c r="P89" s="45"/>
      <c r="Q89" s="47">
        <f>+'Ark1'!X1145</f>
        <v>0.55492692856579995</v>
      </c>
      <c r="R89" s="47">
        <f>+'Ark1'!Y1145</f>
        <v>2.1525529475932887</v>
      </c>
      <c r="S89" s="47">
        <f>+'Ark1'!T1145</f>
        <v>16.683206106870237</v>
      </c>
      <c r="T89" s="97">
        <f>+'Ark1'!V1145</f>
        <v>78.018492635200559</v>
      </c>
      <c r="U89" s="65">
        <f t="shared" si="12"/>
        <v>10.48</v>
      </c>
      <c r="V89" s="37"/>
      <c r="W89" s="5"/>
      <c r="X89" s="5"/>
      <c r="Y89" s="50"/>
      <c r="Z89"/>
      <c r="AA89" s="5"/>
      <c r="AB89"/>
      <c r="AC89"/>
      <c r="AD89"/>
      <c r="AE89"/>
      <c r="AF89"/>
    </row>
    <row r="90" spans="1:32">
      <c r="A90" s="37"/>
      <c r="B90" s="45">
        <f>+'Ark1'!C1146</f>
        <v>2021</v>
      </c>
      <c r="C90" s="45">
        <f>+'Ark1'!N1146</f>
        <v>73</v>
      </c>
      <c r="D90" s="46" t="str">
        <f>VLOOKUP(C90,RNR!$J$3:$K$25,2)</f>
        <v>&gt; 73 kg</v>
      </c>
      <c r="E90" s="45">
        <f>+'Ark1'!Q1146</f>
        <v>87</v>
      </c>
      <c r="F90" s="45"/>
      <c r="G90" s="65">
        <f>+'Ark1'!R1146</f>
        <v>1077</v>
      </c>
      <c r="H90" s="45"/>
      <c r="I90" s="97">
        <f>+'Ark1'!AA1146</f>
        <v>4.0963030579644002</v>
      </c>
      <c r="J90" s="45"/>
      <c r="K90" s="97">
        <f>+'Ark1'!AB1146</f>
        <v>3.5737849072147756</v>
      </c>
      <c r="L90" s="45"/>
      <c r="M90" s="47">
        <f>+'Ark1'!U1146</f>
        <v>61.646239554317518</v>
      </c>
      <c r="N90" s="45"/>
      <c r="O90" s="47">
        <f>+'Ark1'!W1146</f>
        <v>74.028969359331526</v>
      </c>
      <c r="P90" s="45"/>
      <c r="Q90" s="47">
        <f>+'Ark1'!X1146</f>
        <v>0.60619990511018795</v>
      </c>
      <c r="R90" s="47">
        <f>+'Ark1'!Y1146</f>
        <v>2.2528672065026565</v>
      </c>
      <c r="S90" s="47">
        <f>+'Ark1'!T1146</f>
        <v>16.52367688022284</v>
      </c>
      <c r="T90" s="97">
        <f>+'Ark1'!V1146</f>
        <v>80.204733867098099</v>
      </c>
      <c r="U90" s="65">
        <f t="shared" si="12"/>
        <v>12.379310344827585</v>
      </c>
      <c r="V90" s="37"/>
      <c r="W90" s="11"/>
      <c r="X90" s="11"/>
      <c r="Y90" s="50"/>
      <c r="Z90"/>
      <c r="AA90"/>
      <c r="AB90"/>
      <c r="AC90"/>
      <c r="AD90"/>
      <c r="AE90"/>
      <c r="AF90"/>
    </row>
    <row r="91" spans="1:32">
      <c r="A91" s="37"/>
      <c r="B91" s="45">
        <f>+'Ark1'!C1147</f>
        <v>2021</v>
      </c>
      <c r="C91" s="45">
        <f>+'Ark1'!N1147</f>
        <v>75</v>
      </c>
      <c r="D91" s="46" t="str">
        <f>VLOOKUP(C91,RNR!$J$3:$K$25,2)</f>
        <v>&gt; 75 kg</v>
      </c>
      <c r="E91" s="45">
        <f>+'Ark1'!Q1147</f>
        <v>94</v>
      </c>
      <c r="F91" s="45"/>
      <c r="G91" s="65">
        <f>+'Ark1'!R1147</f>
        <v>1274</v>
      </c>
      <c r="H91" s="45"/>
      <c r="I91" s="97">
        <f>+'Ark1'!AA1147</f>
        <v>4.8455804046858368</v>
      </c>
      <c r="J91" s="45"/>
      <c r="K91" s="97">
        <f>+'Ark1'!AB1147</f>
        <v>4.3431886696586846</v>
      </c>
      <c r="L91" s="45"/>
      <c r="M91" s="47">
        <f>+'Ark1'!U1147</f>
        <v>61.664050235478811</v>
      </c>
      <c r="N91" s="45"/>
      <c r="O91" s="47">
        <f>+'Ark1'!W1147</f>
        <v>76.05508634222906</v>
      </c>
      <c r="P91" s="45"/>
      <c r="Q91" s="47">
        <f>+'Ark1'!X1147</f>
        <v>0.56603792531852981</v>
      </c>
      <c r="R91" s="47">
        <f>+'Ark1'!Y1147</f>
        <v>2.2570686976246881</v>
      </c>
      <c r="S91" s="47">
        <f>+'Ark1'!T1147</f>
        <v>16.510204081632651</v>
      </c>
      <c r="T91" s="97">
        <f>+'Ark1'!V1147</f>
        <v>82.399876860486557</v>
      </c>
      <c r="U91" s="65">
        <f t="shared" si="12"/>
        <v>13.553191489361701</v>
      </c>
      <c r="V91" s="37"/>
      <c r="W91" s="11"/>
      <c r="X91" s="11"/>
      <c r="Y91" s="50"/>
      <c r="Z91"/>
      <c r="AA91"/>
      <c r="AB91"/>
      <c r="AC91"/>
      <c r="AD91"/>
      <c r="AE91"/>
      <c r="AF91"/>
    </row>
    <row r="92" spans="1:32" ht="15.6">
      <c r="A92" s="37"/>
      <c r="B92" s="45">
        <f>+'Ark1'!C1148</f>
        <v>2021</v>
      </c>
      <c r="C92" s="45">
        <f>+'Ark1'!N1148</f>
        <v>77</v>
      </c>
      <c r="D92" s="46" t="str">
        <f>VLOOKUP(C92,RNR!$J$3:$K$25,2)</f>
        <v>&gt; 77 kg</v>
      </c>
      <c r="E92" s="45">
        <f>+'Ark1'!Q1148</f>
        <v>100</v>
      </c>
      <c r="F92" s="45"/>
      <c r="G92" s="65">
        <f>+'Ark1'!R1148</f>
        <v>1556</v>
      </c>
      <c r="H92" s="45"/>
      <c r="I92" s="97">
        <f>+'Ark1'!AA1148</f>
        <v>5.9181500076068758</v>
      </c>
      <c r="J92" s="45"/>
      <c r="K92" s="97">
        <f>+'Ark1'!AB1148</f>
        <v>5.4438317834793839</v>
      </c>
      <c r="L92" s="45"/>
      <c r="M92" s="47">
        <f>+'Ark1'!U1148</f>
        <v>61.469794344473023</v>
      </c>
      <c r="N92" s="45"/>
      <c r="O92" s="47">
        <f>+'Ark1'!W1148</f>
        <v>78.052011568123589</v>
      </c>
      <c r="P92" s="45"/>
      <c r="Q92" s="47">
        <f>+'Ark1'!X1148</f>
        <v>0.58759914317270512</v>
      </c>
      <c r="R92" s="47">
        <f>+'Ark1'!Y1148</f>
        <v>2.2096976514716218</v>
      </c>
      <c r="S92" s="47">
        <f>+'Ark1'!T1148</f>
        <v>16.464010282776346</v>
      </c>
      <c r="T92" s="97">
        <f>+'Ark1'!V1148</f>
        <v>84.563392814868251</v>
      </c>
      <c r="U92" s="65">
        <f t="shared" si="12"/>
        <v>15.56</v>
      </c>
      <c r="V92" s="37"/>
      <c r="W92" s="2"/>
      <c r="X92" s="5"/>
      <c r="Y92" s="50"/>
      <c r="Z92"/>
      <c r="AA92" s="2"/>
      <c r="AB92"/>
      <c r="AC92"/>
      <c r="AD92"/>
      <c r="AE92"/>
      <c r="AF92"/>
    </row>
    <row r="93" spans="1:32">
      <c r="A93" s="37"/>
      <c r="B93" s="45">
        <f>+'Ark1'!C1149</f>
        <v>2021</v>
      </c>
      <c r="C93" s="45">
        <f>+'Ark1'!N1149</f>
        <v>79</v>
      </c>
      <c r="D93" s="46" t="str">
        <f>VLOOKUP(C93,RNR!$J$3:$K$25,2)</f>
        <v>&gt; 79 kg</v>
      </c>
      <c r="E93" s="45">
        <f>+'Ark1'!Q1149</f>
        <v>100</v>
      </c>
      <c r="F93" s="45"/>
      <c r="G93" s="65">
        <f>+'Ark1'!R1149</f>
        <v>1831</v>
      </c>
      <c r="H93" s="45"/>
      <c r="I93" s="97">
        <f>+'Ark1'!AA1149</f>
        <v>6.9640955423703055</v>
      </c>
      <c r="J93" s="45"/>
      <c r="K93" s="97">
        <f>+'Ark1'!AB1149</f>
        <v>6.5640293850632752</v>
      </c>
      <c r="L93" s="45"/>
      <c r="M93" s="47">
        <f>+'Ark1'!U1149</f>
        <v>61.242076502732246</v>
      </c>
      <c r="N93" s="45"/>
      <c r="O93" s="47">
        <f>+'Ark1'!W1149</f>
        <v>80.021819672131002</v>
      </c>
      <c r="P93" s="45"/>
      <c r="Q93" s="47">
        <f>+'Ark1'!X1149</f>
        <v>0.56905887241302888</v>
      </c>
      <c r="R93" s="47">
        <f>+'Ark1'!Y1149</f>
        <v>2.2728812399153902</v>
      </c>
      <c r="S93" s="47">
        <f>+'Ark1'!T1149</f>
        <v>16.392135445111961</v>
      </c>
      <c r="T93" s="97">
        <f>+'Ark1'!V1149</f>
        <v>86.744525158517362</v>
      </c>
      <c r="U93" s="65">
        <f t="shared" si="12"/>
        <v>18.309999999999999</v>
      </c>
      <c r="V93" s="37"/>
      <c r="W93" s="4"/>
      <c r="X93" s="4"/>
      <c r="Y93" s="50"/>
      <c r="Z93" s="4"/>
      <c r="AA93" s="4"/>
      <c r="AB93"/>
      <c r="AC93"/>
      <c r="AD93"/>
      <c r="AE93"/>
      <c r="AF93"/>
    </row>
    <row r="94" spans="1:32" ht="15.6">
      <c r="A94" s="37"/>
      <c r="B94" s="45">
        <f>+'Ark1'!C1150</f>
        <v>2021</v>
      </c>
      <c r="C94" s="45">
        <f>+'Ark1'!N1150</f>
        <v>81</v>
      </c>
      <c r="D94" s="46" t="str">
        <f>VLOOKUP(C94,RNR!$J$3:$K$25,2)</f>
        <v>&gt; 81 kg</v>
      </c>
      <c r="E94" s="45">
        <f>+'Ark1'!Q1150</f>
        <v>104</v>
      </c>
      <c r="F94" s="45"/>
      <c r="G94" s="65">
        <f>+'Ark1'!R1150</f>
        <v>1957</v>
      </c>
      <c r="H94" s="45"/>
      <c r="I94" s="97">
        <f>+'Ark1'!AA1150</f>
        <v>7.443328769207362</v>
      </c>
      <c r="J94" s="45"/>
      <c r="K94" s="97">
        <f>+'Ark1'!AB1150</f>
        <v>7.1900688321555375</v>
      </c>
      <c r="L94" s="45"/>
      <c r="M94" s="47">
        <f>+'Ark1'!U1150</f>
        <v>61.126789366053139</v>
      </c>
      <c r="N94" s="45"/>
      <c r="O94" s="47">
        <f>+'Ark1'!W1150</f>
        <v>82.0074284253581</v>
      </c>
      <c r="P94" s="45"/>
      <c r="Q94" s="47">
        <f>+'Ark1'!X1150</f>
        <v>0.57156548060299806</v>
      </c>
      <c r="R94" s="47">
        <f>+'Ark1'!Y1150</f>
        <v>2.3005907747117043</v>
      </c>
      <c r="S94" s="47">
        <f>+'Ark1'!T1150</f>
        <v>16.346959632089931</v>
      </c>
      <c r="T94" s="97">
        <f>+'Ark1'!V1150</f>
        <v>88.894204459096755</v>
      </c>
      <c r="U94" s="65">
        <f t="shared" si="12"/>
        <v>18.817307692307693</v>
      </c>
      <c r="V94" s="37"/>
      <c r="W94" s="4"/>
      <c r="X94" s="11"/>
      <c r="Y94" s="50"/>
      <c r="AA94" s="5"/>
      <c r="AB94"/>
      <c r="AC94"/>
      <c r="AD94"/>
      <c r="AE94"/>
      <c r="AF94"/>
    </row>
    <row r="95" spans="1:32" ht="15.6">
      <c r="A95" s="37"/>
      <c r="B95" s="45">
        <f>+'Ark1'!C1151</f>
        <v>2021</v>
      </c>
      <c r="C95" s="45">
        <f>+'Ark1'!N1151</f>
        <v>83</v>
      </c>
      <c r="D95" s="46" t="str">
        <f>VLOOKUP(C95,RNR!$J$3:$K$25,2)</f>
        <v>&gt; 83 kg</v>
      </c>
      <c r="E95" s="45">
        <f>+'Ark1'!Q1151</f>
        <v>106</v>
      </c>
      <c r="F95" s="45"/>
      <c r="G95" s="65">
        <f>+'Ark1'!R1151</f>
        <v>2330</v>
      </c>
      <c r="H95" s="45"/>
      <c r="I95" s="97">
        <f>+'Ark1'!AA1151</f>
        <v>8.8620112581773913</v>
      </c>
      <c r="J95" s="45"/>
      <c r="K95" s="97">
        <f>+'Ark1'!AB1151</f>
        <v>8.7731262017997622</v>
      </c>
      <c r="L95" s="45"/>
      <c r="M95" s="47">
        <f>+'Ark1'!U1151</f>
        <v>61.089699570815441</v>
      </c>
      <c r="N95" s="45"/>
      <c r="O95" s="47">
        <f>+'Ark1'!W1151</f>
        <v>84.00157939914159</v>
      </c>
      <c r="P95" s="45"/>
      <c r="Q95" s="47">
        <f>+'Ark1'!X1151</f>
        <v>0.59412083417068651</v>
      </c>
      <c r="R95" s="47">
        <f>+'Ark1'!Y1151</f>
        <v>2.2506320323268745</v>
      </c>
      <c r="S95" s="47">
        <f>+'Ark1'!T1151</f>
        <v>16.348497854077252</v>
      </c>
      <c r="T95" s="97">
        <f>+'Ark1'!V1151</f>
        <v>91.009295123663762</v>
      </c>
      <c r="U95" s="65">
        <f t="shared" si="12"/>
        <v>21.981132075471699</v>
      </c>
      <c r="V95" s="37"/>
      <c r="W95" s="4"/>
      <c r="X95" s="11"/>
      <c r="Y95" s="50"/>
      <c r="AA95" s="5"/>
      <c r="AB95"/>
      <c r="AC95"/>
      <c r="AD95"/>
      <c r="AE95"/>
      <c r="AF95"/>
    </row>
    <row r="96" spans="1:32" ht="15.6">
      <c r="A96" s="37"/>
      <c r="B96" s="45">
        <f>+'Ark1'!C1152</f>
        <v>2021</v>
      </c>
      <c r="C96" s="45">
        <f>+'Ark1'!N1152</f>
        <v>85</v>
      </c>
      <c r="D96" s="46" t="str">
        <f>VLOOKUP(C96,RNR!$J$3:$K$25,2)</f>
        <v>&gt; 85 kg</v>
      </c>
      <c r="E96" s="45">
        <f>+'Ark1'!Q1152</f>
        <v>104</v>
      </c>
      <c r="F96" s="45"/>
      <c r="G96" s="65">
        <f>+'Ark1'!R1152</f>
        <v>2179</v>
      </c>
      <c r="H96" s="45"/>
      <c r="I96" s="97">
        <f>+'Ark1'!AA1152</f>
        <v>8.2876920736345649</v>
      </c>
      <c r="J96" s="45"/>
      <c r="K96" s="97">
        <f>+'Ark1'!AB1152</f>
        <v>8.4013708482584004</v>
      </c>
      <c r="L96" s="45"/>
      <c r="M96" s="47">
        <f>+'Ark1'!U1152</f>
        <v>60.952730610371731</v>
      </c>
      <c r="N96" s="45"/>
      <c r="O96" s="47">
        <f>+'Ark1'!W1152</f>
        <v>86.016530518586578</v>
      </c>
      <c r="P96" s="45"/>
      <c r="Q96" s="47">
        <f>+'Ark1'!X1152</f>
        <v>0.56038076720103636</v>
      </c>
      <c r="R96" s="47">
        <f>+'Ark1'!Y1152</f>
        <v>2.2322813373747095</v>
      </c>
      <c r="S96" s="47">
        <f>+'Ark1'!T1152</f>
        <v>16.271684258834323</v>
      </c>
      <c r="T96" s="97">
        <f>+'Ark1'!V1152</f>
        <v>93.192340756865249</v>
      </c>
      <c r="U96" s="65">
        <f t="shared" si="12"/>
        <v>20.951923076923077</v>
      </c>
      <c r="V96" s="37"/>
      <c r="W96" s="4"/>
      <c r="X96" s="11"/>
      <c r="Y96" s="50"/>
      <c r="AA96" s="5"/>
      <c r="AB96"/>
      <c r="AC96"/>
      <c r="AD96"/>
      <c r="AE96"/>
      <c r="AF96"/>
    </row>
    <row r="97" spans="1:32" ht="15.6">
      <c r="A97" s="37"/>
      <c r="B97" s="45">
        <f>+'Ark1'!C1153</f>
        <v>2021</v>
      </c>
      <c r="C97" s="45">
        <f>+'Ark1'!N1153</f>
        <v>87</v>
      </c>
      <c r="D97" s="46" t="str">
        <f>VLOOKUP(C97,RNR!$J$3:$K$25,2)</f>
        <v>&gt; 87 kg</v>
      </c>
      <c r="E97" s="45">
        <f>+'Ark1'!Q1153</f>
        <v>118</v>
      </c>
      <c r="F97" s="45"/>
      <c r="G97" s="65">
        <f>+'Ark1'!R1153</f>
        <v>3128</v>
      </c>
      <c r="H97" s="45"/>
      <c r="I97" s="97">
        <f>+'Ark1'!AA1153</f>
        <v>11.897155028145445</v>
      </c>
      <c r="J97" s="45"/>
      <c r="K97" s="97">
        <f>+'Ark1'!AB1153</f>
        <v>12.400760470331132</v>
      </c>
      <c r="L97" s="45"/>
      <c r="M97" s="47">
        <f>+'Ark1'!U1153</f>
        <v>60.875279820914606</v>
      </c>
      <c r="N97" s="45"/>
      <c r="O97" s="47">
        <f>+'Ark1'!W1153</f>
        <v>88.47273105212669</v>
      </c>
      <c r="P97" s="45"/>
      <c r="Q97" s="47">
        <f>+'Ark1'!X1153</f>
        <v>0.85985773078617678</v>
      </c>
      <c r="R97" s="47">
        <f>+'Ark1'!Y1153</f>
        <v>2.2489281908779004</v>
      </c>
      <c r="S97" s="47">
        <f>+'Ark1'!T1153</f>
        <v>16.240728900255757</v>
      </c>
      <c r="T97" s="97">
        <f>+'Ark1'!V1153</f>
        <v>95.884140542252226</v>
      </c>
      <c r="U97" s="65">
        <f t="shared" si="12"/>
        <v>26.508474576271187</v>
      </c>
      <c r="V97" s="37"/>
      <c r="W97" s="4"/>
      <c r="X97" s="11"/>
      <c r="Y97" s="50"/>
      <c r="AA97" s="5"/>
      <c r="AB97"/>
      <c r="AC97"/>
      <c r="AD97"/>
      <c r="AE97"/>
      <c r="AF97"/>
    </row>
    <row r="98" spans="1:32" ht="15.6">
      <c r="A98" s="37"/>
      <c r="B98" s="45">
        <f>+'Ark1'!C1154</f>
        <v>2021</v>
      </c>
      <c r="C98" s="45">
        <f>+'Ark1'!N1154</f>
        <v>90</v>
      </c>
      <c r="D98" s="46" t="str">
        <f>VLOOKUP(C98,RNR!$J$3:$K$25,2)</f>
        <v>&gt; 90 kg</v>
      </c>
      <c r="E98" s="45">
        <f>+'Ark1'!Q1154</f>
        <v>128</v>
      </c>
      <c r="F98" s="45"/>
      <c r="G98" s="65">
        <f>+'Ark1'!R1154</f>
        <v>3943</v>
      </c>
      <c r="H98" s="45"/>
      <c r="I98" s="97">
        <f>+'Ark1'!AA1154</f>
        <v>14.99695724935342</v>
      </c>
      <c r="J98" s="45"/>
      <c r="K98" s="97">
        <f>+'Ark1'!AB1154</f>
        <v>16.301129304053678</v>
      </c>
      <c r="L98" s="45"/>
      <c r="M98" s="47">
        <f>+'Ark1'!U1154</f>
        <v>60.687388987566607</v>
      </c>
      <c r="N98" s="45"/>
      <c r="O98" s="47">
        <f>+'Ark1'!W1154</f>
        <v>92.278442019791839</v>
      </c>
      <c r="P98" s="45"/>
      <c r="Q98" s="47">
        <f>+'Ark1'!X1154</f>
        <v>1.4261645245056644</v>
      </c>
      <c r="R98" s="47">
        <f>+'Ark1'!Y1154</f>
        <v>2.1900830228472072</v>
      </c>
      <c r="S98" s="47">
        <f>+'Ark1'!T1154</f>
        <v>16.189196043621603</v>
      </c>
      <c r="T98" s="97">
        <f>+'Ark1'!V1154</f>
        <v>100.02769726708389</v>
      </c>
      <c r="U98" s="65">
        <f t="shared" si="12"/>
        <v>30.8046875</v>
      </c>
      <c r="V98" s="37"/>
      <c r="W98" s="4"/>
      <c r="X98" s="11"/>
      <c r="Y98" s="50"/>
      <c r="AA98" s="5"/>
      <c r="AB98"/>
      <c r="AC98"/>
      <c r="AD98"/>
      <c r="AE98"/>
      <c r="AF98"/>
    </row>
    <row r="99" spans="1:32" ht="15.6">
      <c r="A99" s="37"/>
      <c r="B99" s="45">
        <f>+'Ark1'!C1155</f>
        <v>2021</v>
      </c>
      <c r="C99" s="45">
        <f>+'Ark1'!N1155</f>
        <v>95</v>
      </c>
      <c r="D99" s="46" t="str">
        <f>VLOOKUP(C99,RNR!$J$3:$K$25,2)</f>
        <v>&gt; 95 kg</v>
      </c>
      <c r="E99" s="45">
        <f>+'Ark1'!Q1155</f>
        <v>125</v>
      </c>
      <c r="F99" s="45"/>
      <c r="G99" s="65">
        <f>+'Ark1'!R1155</f>
        <v>2235</v>
      </c>
      <c r="H99" s="45"/>
      <c r="I99" s="97">
        <f>+'Ark1'!AA1155</f>
        <v>8.5006846188954821</v>
      </c>
      <c r="J99" s="45"/>
      <c r="K99" s="97">
        <f>+'Ark1'!AB1155</f>
        <v>9.7399762776832954</v>
      </c>
      <c r="L99" s="45"/>
      <c r="M99" s="47">
        <f>+'Ark1'!U1155</f>
        <v>60.332885906040282</v>
      </c>
      <c r="N99" s="45"/>
      <c r="O99" s="47">
        <f>+'Ark1'!W1155</f>
        <v>97.22307829977639</v>
      </c>
      <c r="P99" s="45"/>
      <c r="Q99" s="47">
        <f>+'Ark1'!X1155</f>
        <v>1.4378606437869861</v>
      </c>
      <c r="R99" s="47">
        <f>+'Ark1'!Y1155</f>
        <v>2.269172146583522</v>
      </c>
      <c r="S99" s="47">
        <f>+'Ark1'!T1155</f>
        <v>15.998657718120803</v>
      </c>
      <c r="T99" s="97">
        <f>+'Ark1'!V1155</f>
        <v>105.33377930636638</v>
      </c>
      <c r="U99" s="65">
        <f t="shared" si="12"/>
        <v>17.88</v>
      </c>
      <c r="V99" s="37"/>
      <c r="W99" s="4"/>
      <c r="X99" s="11"/>
      <c r="Y99" s="50"/>
      <c r="Z99" s="11"/>
      <c r="AA99" s="5"/>
      <c r="AB99"/>
      <c r="AC99"/>
      <c r="AD99"/>
      <c r="AE99"/>
      <c r="AF99"/>
    </row>
    <row r="100" spans="1:32" ht="15.6">
      <c r="A100" s="37"/>
      <c r="B100" s="45">
        <f>+'Ark1'!C1156</f>
        <v>2021</v>
      </c>
      <c r="C100" s="45">
        <f>+'Ark1'!N1156</f>
        <v>100</v>
      </c>
      <c r="D100" s="46" t="str">
        <f>VLOOKUP(C100,RNR!$J$3:$K$25,2)</f>
        <v>&gt; 100 kg</v>
      </c>
      <c r="E100" s="45">
        <f>+'Ark1'!Q1156</f>
        <v>100</v>
      </c>
      <c r="F100" s="45"/>
      <c r="G100" s="65">
        <f>+'Ark1'!R1156</f>
        <v>993</v>
      </c>
      <c r="H100" s="45"/>
      <c r="I100" s="97">
        <f>+'Ark1'!AA1156</f>
        <v>3.7768142400730249</v>
      </c>
      <c r="J100" s="45"/>
      <c r="K100" s="97">
        <f>+'Ark1'!AB1156</f>
        <v>4.5482384851252844</v>
      </c>
      <c r="L100" s="45"/>
      <c r="M100" s="47">
        <f>+'Ark1'!U1156</f>
        <v>60.152064451158118</v>
      </c>
      <c r="N100" s="45"/>
      <c r="O100" s="47">
        <f>+'Ark1'!W1156</f>
        <v>102.18401812688826</v>
      </c>
      <c r="P100" s="45"/>
      <c r="Q100" s="47">
        <f>+'Ark1'!X1156</f>
        <v>1.398508293073246</v>
      </c>
      <c r="R100" s="47">
        <f>+'Ark1'!Y1156</f>
        <v>2.4400234154100526</v>
      </c>
      <c r="S100" s="47">
        <f>+'Ark1'!T1156</f>
        <v>15.870090634441093</v>
      </c>
      <c r="T100" s="97">
        <f>+'Ark1'!V1156</f>
        <v>110.70857868568602</v>
      </c>
      <c r="U100" s="65">
        <f t="shared" si="12"/>
        <v>9.93</v>
      </c>
      <c r="V100" s="37"/>
      <c r="W100" s="4"/>
      <c r="X100" s="11"/>
      <c r="Y100" s="50"/>
      <c r="Z100" s="11"/>
      <c r="AA100" s="5"/>
      <c r="AB100"/>
      <c r="AC100"/>
      <c r="AD100"/>
      <c r="AE100"/>
      <c r="AF100"/>
    </row>
    <row r="101" spans="1:32" ht="15.6">
      <c r="A101" s="37"/>
      <c r="B101" s="45">
        <f>+'Ark1'!C1157</f>
        <v>2021</v>
      </c>
      <c r="C101" s="45">
        <f>+'Ark1'!N1157</f>
        <v>105</v>
      </c>
      <c r="D101" s="46" t="str">
        <f>VLOOKUP(C101,RNR!$J$3:$K$25,2)</f>
        <v>&gt; 105 kg</v>
      </c>
      <c r="E101" s="45">
        <f>+'Ark1'!Q1157</f>
        <v>81</v>
      </c>
      <c r="F101" s="45"/>
      <c r="G101" s="65">
        <f>+'Ark1'!R1157</f>
        <v>387</v>
      </c>
      <c r="H101" s="45"/>
      <c r="I101" s="97">
        <f>+'Ark1'!AA1157</f>
        <v>1.471930625285258</v>
      </c>
      <c r="J101" s="45"/>
      <c r="K101" s="97">
        <f>+'Ark1'!AB1157</f>
        <v>1.8571644469622393</v>
      </c>
      <c r="L101" s="45"/>
      <c r="M101" s="47">
        <f>+'Ark1'!U1157</f>
        <v>59.78552971576228</v>
      </c>
      <c r="N101" s="45"/>
      <c r="O101" s="47">
        <f>+'Ark1'!W1157</f>
        <v>107.06028423772607</v>
      </c>
      <c r="P101" s="45"/>
      <c r="Q101" s="47">
        <f>+'Ark1'!X1157</f>
        <v>1.3941055950579997</v>
      </c>
      <c r="R101" s="47">
        <f>+'Ark1'!Y1157</f>
        <v>2.4522304177475824</v>
      </c>
      <c r="S101" s="47">
        <f>+'Ark1'!T1157</f>
        <v>15.674418604651173</v>
      </c>
      <c r="T101" s="97">
        <f>+'Ark1'!V1157</f>
        <v>115.99164056091662</v>
      </c>
      <c r="U101" s="65">
        <f t="shared" si="12"/>
        <v>4.7777777777777777</v>
      </c>
      <c r="V101" s="37"/>
      <c r="W101" s="4"/>
      <c r="X101" s="11"/>
      <c r="Y101" s="50"/>
      <c r="Z101" s="11"/>
      <c r="AA101" s="5"/>
      <c r="AB101"/>
      <c r="AC101"/>
      <c r="AD101"/>
      <c r="AE101"/>
      <c r="AF101"/>
    </row>
    <row r="102" spans="1:32" ht="15.6">
      <c r="A102" s="37"/>
      <c r="B102" s="45">
        <f>+'Ark1'!C1158</f>
        <v>2021</v>
      </c>
      <c r="C102" s="45">
        <f>+'Ark1'!N1158</f>
        <v>110</v>
      </c>
      <c r="D102" s="46" t="str">
        <f>VLOOKUP(C102,RNR!$J$3:$K$25,2)</f>
        <v>&gt; 110 kg</v>
      </c>
      <c r="E102" s="45">
        <f>+'Ark1'!Q1158</f>
        <v>53</v>
      </c>
      <c r="F102" s="45"/>
      <c r="G102" s="65">
        <f>+'Ark1'!R1158</f>
        <v>158</v>
      </c>
      <c r="H102" s="45"/>
      <c r="I102" s="97">
        <f>+'Ark1'!AA1158</f>
        <v>0.60094325270044147</v>
      </c>
      <c r="J102" s="45"/>
      <c r="K102" s="97">
        <f>+'Ark1'!AB1158</f>
        <v>0.79455497993120172</v>
      </c>
      <c r="L102" s="45"/>
      <c r="M102" s="47">
        <f>+'Ark1'!U1158</f>
        <v>59.405063291139243</v>
      </c>
      <c r="N102" s="45"/>
      <c r="O102" s="47">
        <f>+'Ark1'!W1158</f>
        <v>112.19044303797472</v>
      </c>
      <c r="P102" s="45"/>
      <c r="Q102" s="47">
        <f>+'Ark1'!X1158</f>
        <v>1.4381793804288701</v>
      </c>
      <c r="R102" s="47">
        <f>+'Ark1'!Y1158</f>
        <v>3.0502914878009224</v>
      </c>
      <c r="S102" s="47">
        <f>+'Ark1'!T1158</f>
        <v>15.36708860759494</v>
      </c>
      <c r="T102" s="97">
        <f>+'Ark1'!V1158</f>
        <v>121.54977577245361</v>
      </c>
      <c r="U102" s="65">
        <f t="shared" si="12"/>
        <v>2.9811320754716979</v>
      </c>
      <c r="V102" s="37"/>
      <c r="W102" s="4"/>
      <c r="X102" s="11"/>
      <c r="Y102" s="50"/>
      <c r="Z102" s="11"/>
      <c r="AA102" s="5"/>
      <c r="AB102"/>
      <c r="AC102"/>
      <c r="AD102"/>
      <c r="AE102"/>
      <c r="AF102"/>
    </row>
    <row r="103" spans="1:32" ht="15.6">
      <c r="A103" s="37"/>
      <c r="B103" s="45">
        <f>+'Ark1'!C1159</f>
        <v>2021</v>
      </c>
      <c r="C103" s="45">
        <f>+'Ark1'!N1159</f>
        <v>115</v>
      </c>
      <c r="D103" s="46" t="str">
        <f>VLOOKUP(C103,RNR!$J$3:$K$25,2)</f>
        <v>&gt; 115 kg</v>
      </c>
      <c r="E103" s="45">
        <f>+'Ark1'!Q1159</f>
        <v>36</v>
      </c>
      <c r="F103" s="45"/>
      <c r="G103" s="65">
        <f>+'Ark1'!R1159</f>
        <v>98</v>
      </c>
      <c r="H103" s="45"/>
      <c r="I103" s="97">
        <f>+'Ark1'!AA1159</f>
        <v>0.37273695420660258</v>
      </c>
      <c r="J103" s="45"/>
      <c r="K103" s="97">
        <f>+'Ark1'!AB1159</f>
        <v>0.51589288359544438</v>
      </c>
      <c r="L103" s="45"/>
      <c r="M103" s="47">
        <f>+'Ark1'!U1159</f>
        <v>59.469387755102019</v>
      </c>
      <c r="N103" s="45"/>
      <c r="O103" s="47">
        <f>+'Ark1'!W1159</f>
        <v>117.44173469387751</v>
      </c>
      <c r="P103" s="45"/>
      <c r="Q103" s="47">
        <f>+'Ark1'!X1159</f>
        <v>1.3553695373185419</v>
      </c>
      <c r="R103" s="47">
        <f>+'Ark1'!Y1159</f>
        <v>2.924924843383518</v>
      </c>
      <c r="S103" s="47">
        <f>+'Ark1'!T1159</f>
        <v>15.469387755102048</v>
      </c>
      <c r="T103" s="97">
        <f>+'Ark1'!V1159</f>
        <v>127.23914918079902</v>
      </c>
      <c r="U103" s="65">
        <f t="shared" si="12"/>
        <v>2.7222222222222223</v>
      </c>
      <c r="V103" s="37"/>
      <c r="W103" s="4"/>
      <c r="X103" s="11"/>
      <c r="Y103" s="50"/>
      <c r="Z103" s="5"/>
      <c r="AA103" s="5"/>
      <c r="AB103"/>
      <c r="AC103"/>
      <c r="AD103"/>
      <c r="AE103"/>
      <c r="AF103"/>
    </row>
    <row r="104" spans="1:32" ht="15.6">
      <c r="A104" s="37"/>
      <c r="B104" s="45">
        <f>+'Ark1'!C1160</f>
        <v>2021</v>
      </c>
      <c r="C104" s="45">
        <f>+'Ark1'!N1160</f>
        <v>120</v>
      </c>
      <c r="D104" s="46" t="str">
        <f>VLOOKUP(C104,RNR!$J$3:$K$25,2)</f>
        <v>&gt; 120 kg</v>
      </c>
      <c r="E104" s="45">
        <f>+'Ark1'!Q1160</f>
        <v>32</v>
      </c>
      <c r="F104" s="45"/>
      <c r="G104" s="65">
        <f>+'Ark1'!R1160</f>
        <v>57</v>
      </c>
      <c r="H104" s="45"/>
      <c r="I104" s="97">
        <f>+'Ark1'!AA1160</f>
        <v>0.21679598356914653</v>
      </c>
      <c r="J104" s="45"/>
      <c r="K104" s="97">
        <f>+'Ark1'!AB1160</f>
        <v>0.31238187744669799</v>
      </c>
      <c r="L104" s="45"/>
      <c r="M104" s="47">
        <f>+'Ark1'!U1160</f>
        <v>58.245614035087719</v>
      </c>
      <c r="N104" s="45"/>
      <c r="O104" s="47">
        <f>+'Ark1'!W1160</f>
        <v>122.26438596491229</v>
      </c>
      <c r="P104" s="45"/>
      <c r="Q104" s="47">
        <f>+'Ark1'!X1160</f>
        <v>1.44033136726301</v>
      </c>
      <c r="R104" s="47">
        <f>+'Ark1'!Y1160</f>
        <v>2.9574805645393418</v>
      </c>
      <c r="S104" s="47">
        <f>+'Ark1'!T1160</f>
        <v>14.57894736842105</v>
      </c>
      <c r="T104" s="97">
        <f>+'Ark1'!V1160</f>
        <v>132.46412347227763</v>
      </c>
      <c r="U104" s="65">
        <f t="shared" si="12"/>
        <v>1.78125</v>
      </c>
      <c r="V104" s="37"/>
      <c r="W104" s="4"/>
      <c r="X104" s="11"/>
      <c r="Y104" s="50"/>
      <c r="Z104" s="5"/>
      <c r="AA104" s="5"/>
      <c r="AB104"/>
      <c r="AC104"/>
      <c r="AD104"/>
      <c r="AE104"/>
      <c r="AF104"/>
    </row>
    <row r="105" spans="1:32" ht="15.6">
      <c r="A105" s="37"/>
      <c r="B105" s="45">
        <f>+'Ark1'!C1161</f>
        <v>2021</v>
      </c>
      <c r="C105" s="45">
        <f>+'Ark1'!N1161</f>
        <v>125</v>
      </c>
      <c r="D105" s="46" t="str">
        <f>VLOOKUP(C105,RNR!$J$3:$K$25,2)</f>
        <v>&gt; 125 kg</v>
      </c>
      <c r="E105" s="45">
        <f>+'Ark1'!Q1161</f>
        <v>1</v>
      </c>
      <c r="F105" s="45"/>
      <c r="G105" s="65">
        <f>+'Ark1'!R1161</f>
        <v>1</v>
      </c>
      <c r="H105" s="45"/>
      <c r="I105" s="97">
        <f>+'Ark1'!AA1161</f>
        <v>3.8034383082306391E-3</v>
      </c>
      <c r="J105" s="45"/>
      <c r="K105" s="97">
        <f>+'Ark1'!AB1161</f>
        <v>6.4398699299572388E-3</v>
      </c>
      <c r="L105" s="45"/>
      <c r="M105" s="47">
        <f>+'Ark1'!U1161</f>
        <v>64</v>
      </c>
      <c r="N105" s="45"/>
      <c r="O105" s="47">
        <f>+'Ark1'!W1161</f>
        <v>143.67000000000002</v>
      </c>
      <c r="P105" s="45"/>
      <c r="Q105" s="47">
        <f>+'Ark1'!X1161</f>
        <v>0</v>
      </c>
      <c r="R105" s="47">
        <f>+'Ark1'!Y1161</f>
        <v>0</v>
      </c>
      <c r="S105" s="47">
        <f>+'Ark1'!T1161</f>
        <v>17</v>
      </c>
      <c r="T105" s="97">
        <f>+'Ark1'!V1161</f>
        <v>155.65547128927412</v>
      </c>
      <c r="U105" s="65">
        <f t="shared" ref="U105:U128" si="13">+G105/E105</f>
        <v>1</v>
      </c>
      <c r="V105" s="37"/>
      <c r="W105" s="4"/>
      <c r="X105" s="11"/>
      <c r="Y105" s="50"/>
      <c r="Z105" s="5"/>
      <c r="AA105" s="5"/>
      <c r="AB105"/>
      <c r="AC105"/>
      <c r="AD105"/>
      <c r="AE105"/>
      <c r="AF105"/>
    </row>
    <row r="106" spans="1:32" s="333" customForma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1"/>
      <c r="Y106" s="50"/>
    </row>
    <row r="107" spans="1:32" ht="15.6">
      <c r="A107" s="37"/>
      <c r="B107" s="333">
        <f>+'Ark1'!C1162</f>
        <v>2020</v>
      </c>
      <c r="C107" s="333">
        <f>+'Ark1'!N1162</f>
        <v>40</v>
      </c>
      <c r="D107" s="46" t="str">
        <f>VLOOKUP(C107,RNR!$J$3:$K$25,2)</f>
        <v>&lt;=55kg</v>
      </c>
      <c r="E107" s="333">
        <f>+'Ark1'!Q1162</f>
        <v>43</v>
      </c>
      <c r="F107" s="333"/>
      <c r="G107" s="9">
        <f>+'Ark1'!R1162</f>
        <v>202</v>
      </c>
      <c r="H107" s="333"/>
      <c r="I107" s="98">
        <f>+'Ark1'!AA1162</f>
        <v>0.96752562505987172</v>
      </c>
      <c r="J107" s="333"/>
      <c r="K107" s="98">
        <f>+'Ark1'!AB1162</f>
        <v>0.59004088210279404</v>
      </c>
      <c r="L107" s="333"/>
      <c r="M107" s="1">
        <f>+'Ark1'!U1162</f>
        <v>64.405940594059402</v>
      </c>
      <c r="N107" s="333"/>
      <c r="O107" s="1">
        <f>+'Ark1'!W1162</f>
        <v>50.367772277227743</v>
      </c>
      <c r="P107" s="333"/>
      <c r="Q107" s="1">
        <f>+'Ark1'!X1162</f>
        <v>3.6738291039151192</v>
      </c>
      <c r="R107" s="1">
        <f>+'Ark1'!Y1162</f>
        <v>2.6219870698558649</v>
      </c>
      <c r="S107" s="1">
        <f>+'Ark1'!T1162</f>
        <v>16.85148514851485</v>
      </c>
      <c r="T107" s="98">
        <f>+'Ark1'!V1162</f>
        <v>54.569634103171992</v>
      </c>
      <c r="U107" s="9">
        <f t="shared" si="13"/>
        <v>4.6976744186046515</v>
      </c>
      <c r="V107" s="37"/>
      <c r="W107" s="4"/>
      <c r="X107" s="11"/>
      <c r="Y107" s="50"/>
      <c r="Z107" s="5"/>
      <c r="AA107" s="5"/>
      <c r="AB107"/>
      <c r="AC107"/>
      <c r="AD107"/>
      <c r="AE107"/>
      <c r="AF107"/>
    </row>
    <row r="108" spans="1:32" ht="15.6">
      <c r="A108" s="37"/>
      <c r="B108" s="333">
        <f>+'Ark1'!C1163</f>
        <v>2020</v>
      </c>
      <c r="C108" s="333">
        <f>+'Ark1'!N1163</f>
        <v>55</v>
      </c>
      <c r="D108" s="46" t="str">
        <f>VLOOKUP(C108,RNR!$J$3:$K$25,2)</f>
        <v>&gt; 55 kg</v>
      </c>
      <c r="E108" s="333">
        <f>+'Ark1'!Q1163</f>
        <v>72</v>
      </c>
      <c r="F108" s="333"/>
      <c r="G108" s="9">
        <f>+'Ark1'!R1163</f>
        <v>578</v>
      </c>
      <c r="H108" s="333"/>
      <c r="I108" s="98">
        <f>+'Ark1'!AA1163</f>
        <v>2.7684644123000295</v>
      </c>
      <c r="J108" s="333"/>
      <c r="K108" s="98">
        <f>+'Ark1'!AB1163</f>
        <v>2.0035434500036251</v>
      </c>
      <c r="L108" s="333"/>
      <c r="M108" s="1">
        <f>+'Ark1'!U1163</f>
        <v>63.477508650519027</v>
      </c>
      <c r="N108" s="333"/>
      <c r="O108" s="1">
        <f>+'Ark1'!W1163</f>
        <v>59.771332179930802</v>
      </c>
      <c r="P108" s="333"/>
      <c r="Q108" s="1">
        <f>+'Ark1'!X1163</f>
        <v>2.2453134868787088</v>
      </c>
      <c r="R108" s="1">
        <f>+'Ark1'!Y1163</f>
        <v>2.532217189931226</v>
      </c>
      <c r="S108" s="1">
        <f>+'Ark1'!T1163</f>
        <v>16.797577854671289</v>
      </c>
      <c r="T108" s="98">
        <f>+'Ark1'!V1163</f>
        <v>64.757673001008399</v>
      </c>
      <c r="U108" s="9">
        <f t="shared" si="13"/>
        <v>8.0277777777777786</v>
      </c>
      <c r="V108" s="37"/>
      <c r="W108" s="4"/>
      <c r="X108" s="11"/>
      <c r="Y108" s="50"/>
      <c r="Z108" s="5"/>
      <c r="AA108" s="5"/>
      <c r="AB108"/>
      <c r="AC108"/>
      <c r="AD108"/>
      <c r="AE108"/>
      <c r="AF108"/>
    </row>
    <row r="109" spans="1:32" ht="15.6">
      <c r="A109" s="37"/>
      <c r="B109" s="333">
        <f>+'Ark1'!C1164</f>
        <v>2020</v>
      </c>
      <c r="C109" s="333">
        <f>+'Ark1'!N1164</f>
        <v>63</v>
      </c>
      <c r="D109" s="46" t="str">
        <f>VLOOKUP(C109,RNR!$J$3:$K$25,2)</f>
        <v>&gt; 63 kg</v>
      </c>
      <c r="E109" s="333">
        <f>+'Ark1'!Q1164</f>
        <v>54</v>
      </c>
      <c r="F109" s="333"/>
      <c r="G109" s="9">
        <f>+'Ark1'!R1164</f>
        <v>286</v>
      </c>
      <c r="H109" s="333"/>
      <c r="I109" s="98">
        <f>+'Ark1'!AA1164</f>
        <v>1.3698630136986301</v>
      </c>
      <c r="J109" s="333"/>
      <c r="K109" s="98">
        <f>+'Ark1'!AB1164</f>
        <v>1.0624092531361853</v>
      </c>
      <c r="L109" s="333"/>
      <c r="M109" s="1">
        <f>+'Ark1'!U1164</f>
        <v>63.251748251748246</v>
      </c>
      <c r="N109" s="333"/>
      <c r="O109" s="1">
        <f>+'Ark1'!W1164</f>
        <v>64.054230769230799</v>
      </c>
      <c r="P109" s="333"/>
      <c r="Q109" s="1">
        <f>+'Ark1'!X1164</f>
        <v>0.55561274927664073</v>
      </c>
      <c r="R109" s="1">
        <f>+'Ark1'!Y1164</f>
        <v>2.1949354657621738</v>
      </c>
      <c r="S109" s="1">
        <f>+'Ark1'!T1164</f>
        <v>16.811188811188813</v>
      </c>
      <c r="T109" s="98">
        <f>+'Ark1'!V1164</f>
        <v>69.397866488874087</v>
      </c>
      <c r="U109" s="9">
        <f t="shared" si="13"/>
        <v>5.2962962962962967</v>
      </c>
      <c r="V109" s="37"/>
      <c r="W109" s="4"/>
      <c r="X109" s="11"/>
      <c r="Y109" s="50"/>
      <c r="Z109" s="5"/>
      <c r="AA109" s="5"/>
      <c r="AB109"/>
      <c r="AC109"/>
      <c r="AD109"/>
      <c r="AE109"/>
      <c r="AF109"/>
    </row>
    <row r="110" spans="1:32" ht="15.6">
      <c r="A110" s="37"/>
      <c r="B110" s="333">
        <f>+'Ark1'!C1165</f>
        <v>2020</v>
      </c>
      <c r="C110" s="333">
        <f>+'Ark1'!N1165</f>
        <v>65</v>
      </c>
      <c r="D110" s="46" t="str">
        <f>VLOOKUP(C110,RNR!$J$3:$K$25,2)</f>
        <v>&gt; 65 kg</v>
      </c>
      <c r="E110" s="333">
        <f>+'Ark1'!Q1165</f>
        <v>59</v>
      </c>
      <c r="F110" s="333"/>
      <c r="G110" s="9">
        <f>+'Ark1'!R1165</f>
        <v>364</v>
      </c>
      <c r="H110" s="333"/>
      <c r="I110" s="98">
        <f>+'Ark1'!AA1165</f>
        <v>1.7434620174346203</v>
      </c>
      <c r="J110" s="333"/>
      <c r="K110" s="98">
        <f>+'Ark1'!AB1165</f>
        <v>1.3956093081486507</v>
      </c>
      <c r="L110" s="333"/>
      <c r="M110" s="1">
        <f>+'Ark1'!U1165</f>
        <v>62.75</v>
      </c>
      <c r="N110" s="333"/>
      <c r="O110" s="1">
        <f>+'Ark1'!W1165</f>
        <v>66.112637362637358</v>
      </c>
      <c r="P110" s="333"/>
      <c r="Q110" s="1">
        <f>+'Ark1'!X1165</f>
        <v>0.56624284225359078</v>
      </c>
      <c r="R110" s="1">
        <f>+'Ark1'!Y1165</f>
        <v>2.3940459569431911</v>
      </c>
      <c r="S110" s="1">
        <f>+'Ark1'!T1165</f>
        <v>16.711538461538456</v>
      </c>
      <c r="T110" s="98">
        <f>+'Ark1'!V1165</f>
        <v>71.627992808924489</v>
      </c>
      <c r="U110" s="9">
        <f t="shared" si="13"/>
        <v>6.1694915254237293</v>
      </c>
      <c r="V110" s="37"/>
      <c r="W110" s="4"/>
      <c r="X110" s="11"/>
      <c r="Y110" s="50"/>
      <c r="Z110" s="5"/>
      <c r="AA110" s="5"/>
      <c r="AB110"/>
      <c r="AC110"/>
      <c r="AD110"/>
      <c r="AE110"/>
      <c r="AF110"/>
    </row>
    <row r="111" spans="1:32" ht="15.6">
      <c r="A111" s="37"/>
      <c r="B111" s="333">
        <f>+'Ark1'!C1166</f>
        <v>2020</v>
      </c>
      <c r="C111" s="333">
        <f>+'Ark1'!N1166</f>
        <v>67</v>
      </c>
      <c r="D111" s="46" t="str">
        <f>VLOOKUP(C111,RNR!$J$3:$K$25,2)</f>
        <v>&gt; 67 kg</v>
      </c>
      <c r="E111" s="333">
        <f>+'Ark1'!Q1166</f>
        <v>66</v>
      </c>
      <c r="F111" s="333"/>
      <c r="G111" s="9">
        <f>+'Ark1'!R1166</f>
        <v>470</v>
      </c>
      <c r="H111" s="333"/>
      <c r="I111" s="98">
        <f>+'Ark1'!AA1166</f>
        <v>2.2511734840501956</v>
      </c>
      <c r="J111" s="333"/>
      <c r="K111" s="98">
        <f>+'Ark1'!AB1166</f>
        <v>1.8547291046361625</v>
      </c>
      <c r="L111" s="333"/>
      <c r="M111" s="1">
        <f>+'Ark1'!U1166</f>
        <v>62.806382978723391</v>
      </c>
      <c r="N111" s="333"/>
      <c r="O111" s="1">
        <f>+'Ark1'!W1166</f>
        <v>68.046319148936149</v>
      </c>
      <c r="P111" s="333"/>
      <c r="Q111" s="1">
        <f>+'Ark1'!X1166</f>
        <v>0.58872804133856749</v>
      </c>
      <c r="R111" s="1">
        <f>+'Ark1'!Y1166</f>
        <v>2.2128160796287557</v>
      </c>
      <c r="S111" s="1">
        <f>+'Ark1'!T1166</f>
        <v>16.744680851063826</v>
      </c>
      <c r="T111" s="98">
        <f>+'Ark1'!V1166</f>
        <v>73.722989327124779</v>
      </c>
      <c r="U111" s="9">
        <f t="shared" si="13"/>
        <v>7.1212121212121211</v>
      </c>
      <c r="V111" s="37"/>
      <c r="W111" s="4"/>
      <c r="X111" s="11"/>
      <c r="Y111" s="50"/>
      <c r="Z111" s="5"/>
      <c r="AA111" s="5"/>
      <c r="AB111"/>
      <c r="AC111"/>
      <c r="AD111"/>
      <c r="AE111"/>
      <c r="AF111"/>
    </row>
    <row r="112" spans="1:32" ht="15.6">
      <c r="A112" s="37"/>
      <c r="B112" s="333">
        <f>+'Ark1'!C1167</f>
        <v>2020</v>
      </c>
      <c r="C112" s="333">
        <f>+'Ark1'!N1167</f>
        <v>69</v>
      </c>
      <c r="D112" s="46" t="str">
        <f>VLOOKUP(C112,RNR!$J$3:$K$25,2)</f>
        <v>&gt; 69 kg</v>
      </c>
      <c r="E112" s="333">
        <f>+'Ark1'!Q1167</f>
        <v>79</v>
      </c>
      <c r="F112" s="333"/>
      <c r="G112" s="9">
        <f>+'Ark1'!R1167</f>
        <v>624</v>
      </c>
      <c r="H112" s="333"/>
      <c r="I112" s="98">
        <f>+'Ark1'!AA1167</f>
        <v>2.9887920298879198</v>
      </c>
      <c r="J112" s="333"/>
      <c r="K112" s="98">
        <f>+'Ark1'!AB1167</f>
        <v>2.5370420024467952</v>
      </c>
      <c r="L112" s="333"/>
      <c r="M112" s="1">
        <f>+'Ark1'!U1167</f>
        <v>62.485576923076913</v>
      </c>
      <c r="N112" s="333"/>
      <c r="O112" s="1">
        <f>+'Ark1'!W1167</f>
        <v>70.107596153846103</v>
      </c>
      <c r="P112" s="333"/>
      <c r="Q112" s="1">
        <f>+'Ark1'!X1167</f>
        <v>0.58200690893591245</v>
      </c>
      <c r="R112" s="1">
        <f>+'Ark1'!Y1167</f>
        <v>2.2793211259858381</v>
      </c>
      <c r="S112" s="1">
        <f>+'Ark1'!T1167</f>
        <v>16.668269230769223</v>
      </c>
      <c r="T112" s="98">
        <f>+'Ark1'!V1167</f>
        <v>75.956225518793204</v>
      </c>
      <c r="U112" s="9">
        <f t="shared" si="13"/>
        <v>7.8987341772151902</v>
      </c>
      <c r="V112" s="37"/>
      <c r="W112" s="4"/>
      <c r="X112" s="5"/>
      <c r="Y112" s="50"/>
      <c r="Z112" s="5"/>
      <c r="AA112" s="5"/>
      <c r="AB112"/>
      <c r="AC112"/>
      <c r="AD112"/>
      <c r="AE112"/>
      <c r="AF112"/>
    </row>
    <row r="113" spans="1:32">
      <c r="A113" s="37"/>
      <c r="B113" s="333">
        <f>+'Ark1'!C1168</f>
        <v>2020</v>
      </c>
      <c r="C113" s="333">
        <f>+'Ark1'!N1168</f>
        <v>71</v>
      </c>
      <c r="D113" s="46" t="str">
        <f>VLOOKUP(C113,RNR!$J$3:$K$25,2)</f>
        <v>&gt; 71 kg</v>
      </c>
      <c r="E113" s="333">
        <f>+'Ark1'!Q1168</f>
        <v>87</v>
      </c>
      <c r="F113" s="333"/>
      <c r="G113" s="9">
        <f>+'Ark1'!R1168</f>
        <v>831</v>
      </c>
      <c r="H113" s="333"/>
      <c r="I113" s="98">
        <f>+'Ark1'!AA1168</f>
        <v>3.9802663090334329</v>
      </c>
      <c r="J113" s="333"/>
      <c r="K113" s="98">
        <f>+'Ark1'!AB1168</f>
        <v>3.4715000080175784</v>
      </c>
      <c r="L113" s="333"/>
      <c r="M113" s="1">
        <f>+'Ark1'!U1168</f>
        <v>62.348977135980739</v>
      </c>
      <c r="N113" s="333"/>
      <c r="O113" s="1">
        <f>+'Ark1'!W1168</f>
        <v>72.034103489771383</v>
      </c>
      <c r="P113" s="333"/>
      <c r="Q113" s="1">
        <f>+'Ark1'!X1168</f>
        <v>0.57100003803376875</v>
      </c>
      <c r="R113" s="1">
        <f>+'Ark1'!Y1168</f>
        <v>2.3509213265681721</v>
      </c>
      <c r="S113" s="1">
        <f>+'Ark1'!T1168</f>
        <v>16.678700361010829</v>
      </c>
      <c r="T113" s="98">
        <f>+'Ark1'!V1168</f>
        <v>78.043449068008101</v>
      </c>
      <c r="U113" s="9">
        <f t="shared" si="13"/>
        <v>9.5517241379310338</v>
      </c>
      <c r="V113" s="37"/>
      <c r="W113" s="11"/>
      <c r="X113" s="11"/>
      <c r="Y113" s="50"/>
      <c r="Z113"/>
      <c r="AA113"/>
      <c r="AB113"/>
      <c r="AC113"/>
      <c r="AD113"/>
      <c r="AE113"/>
      <c r="AF113"/>
    </row>
    <row r="114" spans="1:32" ht="15.6">
      <c r="A114" s="37"/>
      <c r="B114" s="333">
        <f>+'Ark1'!C1169</f>
        <v>2020</v>
      </c>
      <c r="C114" s="333">
        <f>+'Ark1'!N1169</f>
        <v>73</v>
      </c>
      <c r="D114" s="46" t="str">
        <f>VLOOKUP(C114,RNR!$J$3:$K$25,2)</f>
        <v>&gt; 73 kg</v>
      </c>
      <c r="E114" s="333">
        <f>+'Ark1'!Q1169</f>
        <v>86</v>
      </c>
      <c r="F114" s="333"/>
      <c r="G114" s="9">
        <f>+'Ark1'!R1169</f>
        <v>1016</v>
      </c>
      <c r="H114" s="333"/>
      <c r="I114" s="98">
        <f>+'Ark1'!AA1169</f>
        <v>4.8663665102021261</v>
      </c>
      <c r="J114" s="333"/>
      <c r="K114" s="98">
        <f>+'Ark1'!AB1169</f>
        <v>4.3647717358175591</v>
      </c>
      <c r="L114" s="333"/>
      <c r="M114" s="1">
        <f>+'Ark1'!U1169</f>
        <v>62.289370078740141</v>
      </c>
      <c r="N114" s="333"/>
      <c r="O114" s="1">
        <f>+'Ark1'!W1169</f>
        <v>74.078100393700694</v>
      </c>
      <c r="P114" s="333"/>
      <c r="Q114" s="1">
        <f>+'Ark1'!X1169</f>
        <v>0.60110547256932911</v>
      </c>
      <c r="R114" s="1">
        <f>+'Ark1'!Y1169</f>
        <v>2.221699799005318</v>
      </c>
      <c r="S114" s="1">
        <f>+'Ark1'!T1169</f>
        <v>16.672244094488189</v>
      </c>
      <c r="T114" s="98">
        <f>+'Ark1'!V1169</f>
        <v>80.257963590141642</v>
      </c>
      <c r="U114" s="9">
        <f t="shared" si="13"/>
        <v>11.813953488372093</v>
      </c>
      <c r="V114" s="37"/>
      <c r="W114" s="5"/>
      <c r="X114" s="5"/>
      <c r="Y114" s="50"/>
      <c r="Z114"/>
      <c r="AA114" s="5"/>
      <c r="AB114"/>
      <c r="AC114"/>
      <c r="AD114"/>
      <c r="AE114"/>
      <c r="AF114"/>
    </row>
    <row r="115" spans="1:32" ht="15.6">
      <c r="A115" s="37"/>
      <c r="B115" s="333">
        <f>+'Ark1'!C1170</f>
        <v>2020</v>
      </c>
      <c r="C115" s="333">
        <f>+'Ark1'!N1170</f>
        <v>75</v>
      </c>
      <c r="D115" s="46" t="str">
        <f>VLOOKUP(C115,RNR!$J$3:$K$25,2)</f>
        <v>&gt; 75 kg</v>
      </c>
      <c r="E115" s="333">
        <f>+'Ark1'!Q1170</f>
        <v>95</v>
      </c>
      <c r="F115" s="333"/>
      <c r="G115" s="9">
        <f>+'Ark1'!R1170</f>
        <v>1289</v>
      </c>
      <c r="H115" s="333"/>
      <c r="I115" s="98">
        <f>+'Ark1'!AA1170</f>
        <v>6.1739630232780902</v>
      </c>
      <c r="J115" s="333"/>
      <c r="K115" s="98">
        <f>+'Ark1'!AB1170</f>
        <v>5.6863142920860978</v>
      </c>
      <c r="L115" s="333"/>
      <c r="M115" s="1">
        <f>+'Ark1'!U1170</f>
        <v>61.784328937160602</v>
      </c>
      <c r="N115" s="333"/>
      <c r="O115" s="1">
        <f>+'Ark1'!W1170</f>
        <v>76.067641582622187</v>
      </c>
      <c r="P115" s="333"/>
      <c r="Q115" s="1">
        <f>+'Ark1'!X1170</f>
        <v>0.56431565371852388</v>
      </c>
      <c r="R115" s="1">
        <f>+'Ark1'!Y1170</f>
        <v>2.4501299730460202</v>
      </c>
      <c r="S115" s="1">
        <f>+'Ark1'!T1170</f>
        <v>16.501939487975175</v>
      </c>
      <c r="T115" s="98">
        <f>+'Ark1'!V1170</f>
        <v>82.41347950446611</v>
      </c>
      <c r="U115" s="9">
        <f t="shared" si="13"/>
        <v>13.56842105263158</v>
      </c>
      <c r="V115" s="37"/>
      <c r="W115" s="5"/>
      <c r="X115" s="5"/>
      <c r="Y115" s="50"/>
      <c r="Z115"/>
      <c r="AA115" s="5"/>
      <c r="AB115"/>
      <c r="AC115"/>
      <c r="AD115"/>
      <c r="AE115"/>
      <c r="AF115"/>
    </row>
    <row r="116" spans="1:32">
      <c r="A116" s="37"/>
      <c r="B116" s="333">
        <f>+'Ark1'!C1171</f>
        <v>2020</v>
      </c>
      <c r="C116" s="333">
        <f>+'Ark1'!N1171</f>
        <v>77</v>
      </c>
      <c r="D116" s="46" t="str">
        <f>VLOOKUP(C116,RNR!$J$3:$K$25,2)</f>
        <v>&gt; 77 kg</v>
      </c>
      <c r="E116" s="333">
        <f>+'Ark1'!Q1171</f>
        <v>92</v>
      </c>
      <c r="F116" s="333"/>
      <c r="G116" s="9">
        <f>+'Ark1'!R1171</f>
        <v>1491</v>
      </c>
      <c r="H116" s="333"/>
      <c r="I116" s="98">
        <f>+'Ark1'!AA1171</f>
        <v>7.1414886483379636</v>
      </c>
      <c r="J116" s="333"/>
      <c r="K116" s="98">
        <f>+'Ark1'!AB1171</f>
        <v>6.7521033960628891</v>
      </c>
      <c r="L116" s="333"/>
      <c r="M116" s="1">
        <f>+'Ark1'!U1171</f>
        <v>61.793427230046952</v>
      </c>
      <c r="N116" s="333"/>
      <c r="O116" s="1">
        <f>+'Ark1'!W1171</f>
        <v>78.087847082495102</v>
      </c>
      <c r="P116" s="333"/>
      <c r="Q116" s="1">
        <f>+'Ark1'!X1171</f>
        <v>0.58663621181163406</v>
      </c>
      <c r="R116" s="1">
        <f>+'Ark1'!Y1171</f>
        <v>2.3374557222380496</v>
      </c>
      <c r="S116" s="1">
        <f>+'Ark1'!T1171</f>
        <v>16.523138832997986</v>
      </c>
      <c r="T116" s="98">
        <f>+'Ark1'!V1171</f>
        <v>84.602217857524309</v>
      </c>
      <c r="U116" s="9">
        <f t="shared" si="13"/>
        <v>16.206521739130434</v>
      </c>
      <c r="V116" s="37"/>
      <c r="W116" s="11"/>
      <c r="X116" s="11"/>
      <c r="Y116" s="50"/>
      <c r="Z116"/>
      <c r="AA116"/>
      <c r="AB116"/>
      <c r="AC116"/>
      <c r="AD116"/>
      <c r="AE116"/>
      <c r="AF116"/>
    </row>
    <row r="117" spans="1:32">
      <c r="A117" s="37"/>
      <c r="B117" s="333">
        <f>+'Ark1'!C1172</f>
        <v>2020</v>
      </c>
      <c r="C117" s="333">
        <f>+'Ark1'!N1172</f>
        <v>79</v>
      </c>
      <c r="D117" s="46" t="str">
        <f>VLOOKUP(C117,RNR!$J$3:$K$25,2)</f>
        <v>&gt; 79 kg</v>
      </c>
      <c r="E117" s="333">
        <f>+'Ark1'!Q1172</f>
        <v>98</v>
      </c>
      <c r="F117" s="333"/>
      <c r="G117" s="9">
        <f>+'Ark1'!R1172</f>
        <v>1686</v>
      </c>
      <c r="H117" s="333"/>
      <c r="I117" s="98">
        <f>+'Ark1'!AA1172</f>
        <v>8.075486157677938</v>
      </c>
      <c r="J117" s="333"/>
      <c r="K117" s="98">
        <f>+'Ark1'!AB1172</f>
        <v>7.8284275670215075</v>
      </c>
      <c r="L117" s="333"/>
      <c r="M117" s="1">
        <f>+'Ark1'!U1172</f>
        <v>61.620403321470953</v>
      </c>
      <c r="N117" s="333"/>
      <c r="O117" s="1">
        <f>+'Ark1'!W1172</f>
        <v>80.064311981020182</v>
      </c>
      <c r="P117" s="333"/>
      <c r="Q117" s="1">
        <f>+'Ark1'!X1172</f>
        <v>0.57184243234669774</v>
      </c>
      <c r="R117" s="1">
        <f>+'Ark1'!Y1172</f>
        <v>2.3393911524708946</v>
      </c>
      <c r="S117" s="1">
        <f>+'Ark1'!T1172</f>
        <v>16.469750889679716</v>
      </c>
      <c r="T117" s="98">
        <f>+'Ark1'!V1172</f>
        <v>86.743566609989372</v>
      </c>
      <c r="U117" s="9">
        <f t="shared" si="13"/>
        <v>17.204081632653061</v>
      </c>
      <c r="V117" s="37"/>
      <c r="W117" s="11"/>
      <c r="X117" s="11"/>
      <c r="Y117" s="50"/>
      <c r="Z117"/>
      <c r="AA117"/>
      <c r="AB117"/>
      <c r="AC117"/>
      <c r="AD117"/>
      <c r="AE117"/>
      <c r="AF117"/>
    </row>
    <row r="118" spans="1:32">
      <c r="A118" s="37"/>
      <c r="B118" s="333">
        <f>+'Ark1'!C1173</f>
        <v>2020</v>
      </c>
      <c r="C118" s="333">
        <f>+'Ark1'!N1173</f>
        <v>81</v>
      </c>
      <c r="D118" s="46" t="str">
        <f>VLOOKUP(C118,RNR!$J$3:$K$25,2)</f>
        <v>&gt; 81 kg</v>
      </c>
      <c r="E118" s="333">
        <f>+'Ark1'!Q1173</f>
        <v>98</v>
      </c>
      <c r="F118" s="333"/>
      <c r="G118" s="9">
        <f>+'Ark1'!R1173</f>
        <v>1754</v>
      </c>
      <c r="H118" s="333"/>
      <c r="I118" s="98">
        <f>+'Ark1'!AA1173</f>
        <v>8.4011878532426483</v>
      </c>
      <c r="J118" s="333"/>
      <c r="K118" s="98">
        <f>+'Ark1'!AB1173</f>
        <v>8.3439168730673181</v>
      </c>
      <c r="L118" s="333"/>
      <c r="M118" s="1">
        <f>+'Ark1'!U1173</f>
        <v>61.446978335233773</v>
      </c>
      <c r="N118" s="333"/>
      <c r="O118" s="1">
        <f>+'Ark1'!W1173</f>
        <v>82.02805017103762</v>
      </c>
      <c r="P118" s="333"/>
      <c r="Q118" s="1">
        <f>+'Ark1'!X1173</f>
        <v>0.5679583610258282</v>
      </c>
      <c r="R118" s="1">
        <f>+'Ark1'!Y1173</f>
        <v>2.2522722575704219</v>
      </c>
      <c r="S118" s="1">
        <f>+'Ark1'!T1173</f>
        <v>16.462941847206384</v>
      </c>
      <c r="T118" s="98">
        <f>+'Ark1'!V1173</f>
        <v>88.871126945869406</v>
      </c>
      <c r="U118" s="9">
        <f t="shared" si="13"/>
        <v>17.897959183673468</v>
      </c>
      <c r="V118" s="37"/>
      <c r="W118" s="11"/>
      <c r="X118" s="11"/>
      <c r="Y118" s="50"/>
      <c r="Z118"/>
      <c r="AA118"/>
      <c r="AB118"/>
      <c r="AC118"/>
      <c r="AD118"/>
      <c r="AE118"/>
      <c r="AF118"/>
    </row>
    <row r="119" spans="1:32">
      <c r="A119" s="37"/>
      <c r="B119" s="333">
        <f>+'Ark1'!C1174</f>
        <v>2020</v>
      </c>
      <c r="C119" s="333">
        <f>+'Ark1'!N1174</f>
        <v>83</v>
      </c>
      <c r="D119" s="46" t="str">
        <f>VLOOKUP(C119,RNR!$J$3:$K$25,2)</f>
        <v>&gt; 83 kg</v>
      </c>
      <c r="E119" s="333">
        <f>+'Ark1'!Q1174</f>
        <v>97</v>
      </c>
      <c r="F119" s="333"/>
      <c r="G119" s="9">
        <f>+'Ark1'!R1174</f>
        <v>1832</v>
      </c>
      <c r="H119" s="333"/>
      <c r="I119" s="98">
        <f>+'Ark1'!AA1174</f>
        <v>8.774786856978638</v>
      </c>
      <c r="J119" s="333"/>
      <c r="K119" s="98">
        <f>+'Ark1'!AB1174</f>
        <v>8.9251746664637306</v>
      </c>
      <c r="L119" s="333"/>
      <c r="M119" s="1">
        <f>+'Ark1'!U1174</f>
        <v>61.315502183406146</v>
      </c>
      <c r="N119" s="333"/>
      <c r="O119" s="1">
        <f>+'Ark1'!W1174</f>
        <v>84.006572052401722</v>
      </c>
      <c r="P119" s="333"/>
      <c r="Q119" s="1">
        <f>+'Ark1'!X1174</f>
        <v>0.57813304049230896</v>
      </c>
      <c r="R119" s="1">
        <f>+'Ark1'!Y1174</f>
        <v>2.3474923601579181</v>
      </c>
      <c r="S119" s="1">
        <f>+'Ark1'!T1174</f>
        <v>16.381004366812228</v>
      </c>
      <c r="T119" s="98">
        <f>+'Ark1'!V1174</f>
        <v>91.014704282125479</v>
      </c>
      <c r="U119" s="9">
        <f t="shared" si="13"/>
        <v>18.88659793814433</v>
      </c>
      <c r="V119" s="37"/>
      <c r="W119" s="11"/>
      <c r="X119" s="11"/>
      <c r="Y119" s="50"/>
      <c r="Z119"/>
      <c r="AA119"/>
      <c r="AB119"/>
      <c r="AC119"/>
      <c r="AD119"/>
      <c r="AE119"/>
      <c r="AF119"/>
    </row>
    <row r="120" spans="1:32">
      <c r="A120" s="37"/>
      <c r="B120" s="333">
        <f>+'Ark1'!C1175</f>
        <v>2020</v>
      </c>
      <c r="C120" s="333">
        <f>+'Ark1'!N1175</f>
        <v>85</v>
      </c>
      <c r="D120" s="46" t="str">
        <f>VLOOKUP(C120,RNR!$J$3:$K$25,2)</f>
        <v>&gt; 85 kg</v>
      </c>
      <c r="E120" s="333">
        <f>+'Ark1'!Q1175</f>
        <v>107</v>
      </c>
      <c r="F120" s="333"/>
      <c r="G120" s="9">
        <f>+'Ark1'!R1175</f>
        <v>1604</v>
      </c>
      <c r="H120" s="333"/>
      <c r="I120" s="98">
        <f>+'Ark1'!AA1175</f>
        <v>7.6827282306734368</v>
      </c>
      <c r="J120" s="333"/>
      <c r="K120" s="98">
        <f>+'Ark1'!AB1175</f>
        <v>7.998882120713728</v>
      </c>
      <c r="L120" s="333"/>
      <c r="M120" s="1">
        <f>+'Ark1'!U1175</f>
        <v>61.107855361596009</v>
      </c>
      <c r="N120" s="333"/>
      <c r="O120" s="1">
        <f>+'Ark1'!W1175</f>
        <v>85.989800498752942</v>
      </c>
      <c r="P120" s="333"/>
      <c r="Q120" s="1">
        <f>+'Ark1'!X1175</f>
        <v>0.57458731597049606</v>
      </c>
      <c r="R120" s="1">
        <f>+'Ark1'!Y1175</f>
        <v>2.326570611865773</v>
      </c>
      <c r="S120" s="1">
        <f>+'Ark1'!T1175</f>
        <v>16.349127182044889</v>
      </c>
      <c r="T120" s="98">
        <f>+'Ark1'!V1175</f>
        <v>93.163380822051181</v>
      </c>
      <c r="U120" s="9">
        <f t="shared" si="13"/>
        <v>14.990654205607477</v>
      </c>
      <c r="V120" s="37"/>
      <c r="W120" s="11"/>
      <c r="X120" s="11"/>
      <c r="Y120" s="50"/>
      <c r="Z120"/>
      <c r="AA120"/>
      <c r="AB120"/>
      <c r="AC120"/>
      <c r="AD120"/>
      <c r="AE120"/>
      <c r="AF120"/>
    </row>
    <row r="121" spans="1:32">
      <c r="A121" s="37"/>
      <c r="B121" s="333">
        <f>+'Ark1'!C1176</f>
        <v>2020</v>
      </c>
      <c r="C121" s="333">
        <f>+'Ark1'!N1176</f>
        <v>87</v>
      </c>
      <c r="D121" s="46" t="str">
        <f>VLOOKUP(C121,RNR!$J$3:$K$25,2)</f>
        <v>&gt; 87 kg</v>
      </c>
      <c r="E121" s="333">
        <f>+'Ark1'!Q1176</f>
        <v>107</v>
      </c>
      <c r="F121" s="333"/>
      <c r="G121" s="9">
        <f>+'Ark1'!R1176</f>
        <v>2244</v>
      </c>
      <c r="H121" s="333"/>
      <c r="I121" s="98">
        <f>+'Ark1'!AA1176</f>
        <v>10.748155953635406</v>
      </c>
      <c r="J121" s="333"/>
      <c r="K121" s="98">
        <f>+'Ark1'!AB1176</f>
        <v>11.512949227512998</v>
      </c>
      <c r="L121" s="333"/>
      <c r="M121" s="1">
        <f>+'Ark1'!U1176</f>
        <v>60.989750445632794</v>
      </c>
      <c r="N121" s="333"/>
      <c r="O121" s="1">
        <f>+'Ark1'!W1176</f>
        <v>88.46790552584666</v>
      </c>
      <c r="P121" s="333"/>
      <c r="Q121" s="1">
        <f>+'Ark1'!X1176</f>
        <v>0.87341089619319612</v>
      </c>
      <c r="R121" s="1">
        <f>+'Ark1'!Y1176</f>
        <v>2.3874639417580399</v>
      </c>
      <c r="S121" s="1">
        <f>+'Ark1'!T1176</f>
        <v>16.27807486631016</v>
      </c>
      <c r="T121" s="98">
        <f>+'Ark1'!V1176</f>
        <v>95.848218337862278</v>
      </c>
      <c r="U121" s="9">
        <f t="shared" si="13"/>
        <v>20.971962616822431</v>
      </c>
      <c r="V121" s="37"/>
      <c r="W121" s="11"/>
      <c r="X121" s="11"/>
      <c r="Y121" s="50"/>
      <c r="Z121"/>
      <c r="AA121"/>
      <c r="AB121"/>
      <c r="AC121"/>
      <c r="AD121"/>
      <c r="AE121"/>
      <c r="AF121"/>
    </row>
    <row r="122" spans="1:32">
      <c r="A122" s="37"/>
      <c r="B122" s="333">
        <f>+'Ark1'!C1177</f>
        <v>2020</v>
      </c>
      <c r="C122" s="333">
        <f>+'Ark1'!N1177</f>
        <v>90</v>
      </c>
      <c r="D122" s="46" t="str">
        <f>VLOOKUP(C122,RNR!$J$3:$K$25,2)</f>
        <v>&gt; 90 kg</v>
      </c>
      <c r="E122" s="333">
        <f>+'Ark1'!Q1177</f>
        <v>110</v>
      </c>
      <c r="F122" s="333"/>
      <c r="G122" s="9">
        <f>+'Ark1'!R1177</f>
        <v>2431</v>
      </c>
      <c r="H122" s="333"/>
      <c r="I122" s="98">
        <f>+'Ark1'!AA1177</f>
        <v>11.643835616438356</v>
      </c>
      <c r="J122" s="333"/>
      <c r="K122" s="98">
        <f>+'Ark1'!AB1177</f>
        <v>13.009008769721222</v>
      </c>
      <c r="L122" s="333"/>
      <c r="M122" s="1">
        <f>+'Ark1'!U1177</f>
        <v>60.68983957219249</v>
      </c>
      <c r="N122" s="333"/>
      <c r="O122" s="1">
        <f>+'Ark1'!W1177</f>
        <v>92.27440559440538</v>
      </c>
      <c r="P122" s="333"/>
      <c r="Q122" s="1">
        <f>+'Ark1'!X1177</f>
        <v>1.4121967268375124</v>
      </c>
      <c r="R122" s="1">
        <f>+'Ark1'!Y1177</f>
        <v>2.4165325129259032</v>
      </c>
      <c r="S122" s="1">
        <f>+'Ark1'!T1177</f>
        <v>16.142328259975315</v>
      </c>
      <c r="T122" s="98">
        <f>+'Ark1'!V1177</f>
        <v>99.972270416474245</v>
      </c>
      <c r="U122" s="9">
        <f t="shared" si="13"/>
        <v>22.1</v>
      </c>
      <c r="V122" s="37"/>
      <c r="W122" s="11"/>
      <c r="X122" s="11"/>
      <c r="Y122" s="50"/>
      <c r="Z122"/>
      <c r="AA122"/>
      <c r="AB122"/>
      <c r="AC122"/>
      <c r="AD122"/>
      <c r="AE122"/>
      <c r="AF122"/>
    </row>
    <row r="123" spans="1:32">
      <c r="A123" s="37"/>
      <c r="B123" s="333">
        <f>+'Ark1'!C1178</f>
        <v>2020</v>
      </c>
      <c r="C123" s="333">
        <f>+'Ark1'!N1178</f>
        <v>95</v>
      </c>
      <c r="D123" s="46" t="str">
        <f>VLOOKUP(C123,RNR!$J$3:$K$25,2)</f>
        <v>&gt; 95 kg</v>
      </c>
      <c r="E123" s="333">
        <f>+'Ark1'!Q1178</f>
        <v>108</v>
      </c>
      <c r="F123" s="333"/>
      <c r="G123" s="9">
        <f>+'Ark1'!R1178</f>
        <v>1234</v>
      </c>
      <c r="H123" s="333"/>
      <c r="I123" s="98">
        <f>+'Ark1'!AA1178</f>
        <v>5.9105278283360487</v>
      </c>
      <c r="J123" s="333"/>
      <c r="K123" s="98">
        <f>+'Ark1'!AB1178</f>
        <v>6.9504498382551789</v>
      </c>
      <c r="L123" s="333"/>
      <c r="M123" s="1">
        <f>+'Ark1'!U1178</f>
        <v>60.269261962692624</v>
      </c>
      <c r="N123" s="333"/>
      <c r="O123" s="1">
        <f>+'Ark1'!W1178</f>
        <v>97.201248986212505</v>
      </c>
      <c r="P123" s="333"/>
      <c r="Q123" s="1">
        <f>+'Ark1'!X1178</f>
        <v>1.4304800652184513</v>
      </c>
      <c r="R123" s="1">
        <f>+'Ark1'!Y1178</f>
        <v>2.5204122122575225</v>
      </c>
      <c r="S123" s="1">
        <f>+'Ark1'!T1178</f>
        <v>15.925445705024314</v>
      </c>
      <c r="T123" s="98">
        <f>+'Ark1'!V1178</f>
        <v>105.396064703148</v>
      </c>
      <c r="U123" s="9">
        <f t="shared" si="13"/>
        <v>11.425925925925926</v>
      </c>
      <c r="V123" s="37"/>
      <c r="W123" s="11"/>
      <c r="X123" s="11"/>
      <c r="Y123" s="50"/>
      <c r="Z123"/>
      <c r="AA123"/>
      <c r="AB123"/>
      <c r="AC123"/>
      <c r="AD123"/>
      <c r="AE123"/>
      <c r="AF123"/>
    </row>
    <row r="124" spans="1:32">
      <c r="A124" s="37"/>
      <c r="B124" s="333">
        <f>+'Ark1'!C1179</f>
        <v>2020</v>
      </c>
      <c r="C124" s="333">
        <f>+'Ark1'!N1179</f>
        <v>100</v>
      </c>
      <c r="D124" s="46" t="str">
        <f>VLOOKUP(C124,RNR!$J$3:$K$25,2)</f>
        <v>&gt; 100 kg</v>
      </c>
      <c r="E124" s="333">
        <f>+'Ark1'!Q1179</f>
        <v>73</v>
      </c>
      <c r="F124" s="333"/>
      <c r="G124" s="9">
        <f>+'Ark1'!R1179</f>
        <v>532</v>
      </c>
      <c r="H124" s="333"/>
      <c r="I124" s="98">
        <f>+'Ark1'!AA1179</f>
        <v>2.5481367947121369</v>
      </c>
      <c r="J124" s="333"/>
      <c r="K124" s="98">
        <f>+'Ark1'!AB1179</f>
        <v>3.1506722484466434</v>
      </c>
      <c r="L124" s="333"/>
      <c r="M124" s="1">
        <f>+'Ark1'!U1179</f>
        <v>60.238721804511279</v>
      </c>
      <c r="N124" s="333"/>
      <c r="O124" s="1">
        <f>+'Ark1'!W1179</f>
        <v>102.12065789473688</v>
      </c>
      <c r="P124" s="333"/>
      <c r="Q124" s="1">
        <f>+'Ark1'!X1179</f>
        <v>1.4117647928473911</v>
      </c>
      <c r="R124" s="1">
        <f>+'Ark1'!Y1179</f>
        <v>2.3985750511482005</v>
      </c>
      <c r="S124" s="1">
        <f>+'Ark1'!T1179</f>
        <v>15.962406015037596</v>
      </c>
      <c r="T124" s="98">
        <f>+'Ark1'!V1179</f>
        <v>110.63993271369102</v>
      </c>
      <c r="U124" s="9">
        <f t="shared" si="13"/>
        <v>7.2876712328767121</v>
      </c>
      <c r="V124" s="37"/>
      <c r="W124" s="11"/>
      <c r="X124" s="11"/>
      <c r="Y124" s="50"/>
      <c r="Z124"/>
      <c r="AA124"/>
      <c r="AB124"/>
      <c r="AC124"/>
      <c r="AD124"/>
      <c r="AE124"/>
      <c r="AF124"/>
    </row>
    <row r="125" spans="1:32">
      <c r="A125" s="37"/>
      <c r="B125" s="333">
        <f>+'Ark1'!C1180</f>
        <v>2020</v>
      </c>
      <c r="C125" s="333">
        <f>+'Ark1'!N1180</f>
        <v>105</v>
      </c>
      <c r="D125" s="46" t="str">
        <f>VLOOKUP(C125,RNR!$J$3:$K$25,2)</f>
        <v>&gt; 105 kg</v>
      </c>
      <c r="E125" s="333">
        <f>+'Ark1'!Q1180</f>
        <v>55</v>
      </c>
      <c r="F125" s="333"/>
      <c r="G125" s="9">
        <f>+'Ark1'!R1180</f>
        <v>239</v>
      </c>
      <c r="H125" s="333"/>
      <c r="I125" s="98">
        <f>+'Ark1'!AA1180</f>
        <v>1.1447456652936101</v>
      </c>
      <c r="J125" s="333"/>
      <c r="K125" s="98">
        <f>+'Ark1'!AB1180</f>
        <v>1.4853029407341019</v>
      </c>
      <c r="L125" s="333"/>
      <c r="M125" s="1">
        <f>+'Ark1'!U1180</f>
        <v>59.937238493723854</v>
      </c>
      <c r="N125" s="333"/>
      <c r="O125" s="1">
        <f>+'Ark1'!W1180</f>
        <v>107.161589958159</v>
      </c>
      <c r="P125" s="333"/>
      <c r="Q125" s="1">
        <f>+'Ark1'!X1180</f>
        <v>1.4408278591588204</v>
      </c>
      <c r="R125" s="1">
        <f>+'Ark1'!Y1180</f>
        <v>2.4716455459121889</v>
      </c>
      <c r="S125" s="1">
        <f>+'Ark1'!T1180</f>
        <v>15.90794979079498</v>
      </c>
      <c r="T125" s="98">
        <f>+'Ark1'!V1180</f>
        <v>116.10139757113645</v>
      </c>
      <c r="U125" s="9">
        <f t="shared" si="13"/>
        <v>4.3454545454545457</v>
      </c>
      <c r="V125" s="37"/>
      <c r="W125" s="11"/>
      <c r="X125" s="11"/>
      <c r="Y125" s="50"/>
      <c r="Z125"/>
      <c r="AA125"/>
      <c r="AB125"/>
      <c r="AC125"/>
      <c r="AD125"/>
      <c r="AE125"/>
      <c r="AF125"/>
    </row>
    <row r="126" spans="1:32">
      <c r="A126" s="37"/>
      <c r="B126" s="333">
        <f>+'Ark1'!C1181</f>
        <v>2020</v>
      </c>
      <c r="C126" s="333">
        <f>+'Ark1'!N1181</f>
        <v>110</v>
      </c>
      <c r="D126" s="46" t="str">
        <f>VLOOKUP(C126,RNR!$J$3:$K$25,2)</f>
        <v>&gt; 110 kg</v>
      </c>
      <c r="E126" s="333">
        <f>+'Ark1'!Q1181</f>
        <v>33</v>
      </c>
      <c r="F126" s="333"/>
      <c r="G126" s="9">
        <f>+'Ark1'!R1181</f>
        <v>89</v>
      </c>
      <c r="H126" s="333"/>
      <c r="I126" s="98">
        <f>+'Ark1'!AA1181</f>
        <v>0.42628604272439891</v>
      </c>
      <c r="J126" s="333"/>
      <c r="K126" s="98">
        <f>+'Ark1'!AB1181</f>
        <v>0.57972213021420516</v>
      </c>
      <c r="L126" s="333"/>
      <c r="M126" s="1">
        <f>+'Ark1'!U1181</f>
        <v>59.314606741573037</v>
      </c>
      <c r="N126" s="333"/>
      <c r="O126" s="1">
        <f>+'Ark1'!W1181</f>
        <v>112.31865168539323</v>
      </c>
      <c r="P126" s="333"/>
      <c r="Q126" s="1">
        <f>+'Ark1'!X1181</f>
        <v>1.4755545070929863</v>
      </c>
      <c r="R126" s="1">
        <f>+'Ark1'!Y1181</f>
        <v>2.7988581364226857</v>
      </c>
      <c r="S126" s="1">
        <f>+'Ark1'!T1181</f>
        <v>15.55056179775281</v>
      </c>
      <c r="T126" s="98">
        <f>+'Ark1'!V1181</f>
        <v>121.68868004918008</v>
      </c>
      <c r="U126" s="9">
        <f t="shared" si="13"/>
        <v>2.6969696969696968</v>
      </c>
      <c r="V126" s="37"/>
      <c r="W126" s="11"/>
      <c r="X126" s="11"/>
      <c r="Y126" s="50"/>
      <c r="Z126"/>
      <c r="AA126"/>
      <c r="AB126"/>
      <c r="AC126"/>
      <c r="AD126"/>
      <c r="AE126"/>
      <c r="AF126"/>
    </row>
    <row r="127" spans="1:32">
      <c r="A127" s="37"/>
      <c r="B127" s="333">
        <f>+'Ark1'!C1182</f>
        <v>2020</v>
      </c>
      <c r="C127" s="333">
        <f>+'Ark1'!N1182</f>
        <v>115</v>
      </c>
      <c r="D127" s="46" t="str">
        <f>VLOOKUP(C127,RNR!$J$3:$K$25,2)</f>
        <v>&gt; 115 kg</v>
      </c>
      <c r="E127" s="333">
        <f>+'Ark1'!Q1182</f>
        <v>21</v>
      </c>
      <c r="F127" s="333"/>
      <c r="G127" s="9">
        <f>+'Ark1'!R1182</f>
        <v>46</v>
      </c>
      <c r="H127" s="333"/>
      <c r="I127" s="98">
        <f>+'Ark1'!AA1182</f>
        <v>0.22032761758789157</v>
      </c>
      <c r="J127" s="333"/>
      <c r="K127" s="98">
        <f>+'Ark1'!AB1182</f>
        <v>0.31252079604302296</v>
      </c>
      <c r="L127" s="333"/>
      <c r="M127" s="1">
        <f>+'Ark1'!U1182</f>
        <v>58.217391304347821</v>
      </c>
      <c r="N127" s="333"/>
      <c r="O127" s="1">
        <f>+'Ark1'!W1182</f>
        <v>117.15021739130437</v>
      </c>
      <c r="P127" s="333"/>
      <c r="Q127" s="1">
        <f>+'Ark1'!X1182</f>
        <v>1.3572101966733428</v>
      </c>
      <c r="R127" s="1">
        <f>+'Ark1'!Y1182</f>
        <v>4.0695745076073573</v>
      </c>
      <c r="S127" s="1">
        <f>+'Ark1'!T1182</f>
        <v>14.847826086956522</v>
      </c>
      <c r="T127" s="98">
        <f>+'Ark1'!V1182</f>
        <v>126.92331244995056</v>
      </c>
      <c r="U127" s="9">
        <f t="shared" si="13"/>
        <v>2.1904761904761907</v>
      </c>
      <c r="V127" s="37"/>
      <c r="W127" s="11"/>
      <c r="X127" s="11"/>
      <c r="Y127" s="50"/>
      <c r="Z127"/>
      <c r="AA127"/>
      <c r="AB127"/>
      <c r="AC127"/>
      <c r="AD127"/>
      <c r="AE127"/>
      <c r="AF127"/>
    </row>
    <row r="128" spans="1:32">
      <c r="A128" s="37"/>
      <c r="B128" s="333">
        <f>+'Ark1'!C1183</f>
        <v>2020</v>
      </c>
      <c r="C128" s="333">
        <f>+'Ark1'!N1183</f>
        <v>120</v>
      </c>
      <c r="D128" s="46" t="str">
        <f>VLOOKUP(C128,RNR!$J$3:$K$25,2)</f>
        <v>&gt; 120 kg</v>
      </c>
      <c r="E128" s="333">
        <f>+'Ark1'!Q1183</f>
        <v>14</v>
      </c>
      <c r="F128" s="333"/>
      <c r="G128" s="9">
        <f>+'Ark1'!R1183</f>
        <v>25</v>
      </c>
      <c r="H128" s="333"/>
      <c r="I128" s="98">
        <f>+'Ark1'!AA1183</f>
        <v>0.11974327042820196</v>
      </c>
      <c r="J128" s="333"/>
      <c r="K128" s="98">
        <f>+'Ark1'!AB1183</f>
        <v>0.17734706008215517</v>
      </c>
      <c r="L128" s="333"/>
      <c r="M128" s="1">
        <f>+'Ark1'!U1183</f>
        <v>57.159999999999989</v>
      </c>
      <c r="N128" s="333"/>
      <c r="O128" s="1">
        <f>+'Ark1'!W1183</f>
        <v>122.3224</v>
      </c>
      <c r="P128" s="333"/>
      <c r="Q128" s="1">
        <f>+'Ark1'!X1183</f>
        <v>1.3342721761311516</v>
      </c>
      <c r="R128" s="1">
        <f>+'Ark1'!Y1183</f>
        <v>4.4061774816727493</v>
      </c>
      <c r="S128" s="1">
        <f>+'Ark1'!T1183</f>
        <v>14.12</v>
      </c>
      <c r="T128" s="98">
        <f>+'Ark1'!V1183</f>
        <v>132.52697724810395</v>
      </c>
      <c r="U128" s="9">
        <f t="shared" si="13"/>
        <v>1.7857142857142858</v>
      </c>
      <c r="V128" s="37"/>
      <c r="W128" s="11"/>
      <c r="X128" s="11"/>
      <c r="Y128" s="50"/>
      <c r="Z128"/>
      <c r="AA128"/>
      <c r="AB128"/>
      <c r="AC128"/>
      <c r="AD128"/>
      <c r="AE128"/>
      <c r="AF128"/>
    </row>
    <row r="129" spans="1:32">
      <c r="A129" s="37"/>
      <c r="B129">
        <f>+'Ark1'!C1184</f>
        <v>2020</v>
      </c>
      <c r="C129">
        <f>+'Ark1'!N1184</f>
        <v>125</v>
      </c>
      <c r="D129" s="46" t="str">
        <f>VLOOKUP(C129,RNR!$J$3:$K$25,2)</f>
        <v>&gt; 125 kg</v>
      </c>
      <c r="E129">
        <f>+'Ark1'!Q1184</f>
        <v>1</v>
      </c>
      <c r="G129" s="9">
        <f>+'Ark1'!R1184</f>
        <v>1</v>
      </c>
      <c r="I129" s="98">
        <f>+'Ark1'!AA1184</f>
        <v>4.7897308171280786E-3</v>
      </c>
      <c r="K129" s="98">
        <f>+'Ark1'!AB1184</f>
        <v>7.2520649899849906E-3</v>
      </c>
      <c r="M129" s="1">
        <f>+'Ark1'!U1184</f>
        <v>58</v>
      </c>
      <c r="O129" s="1">
        <f>+'Ark1'!W1184</f>
        <v>125.05</v>
      </c>
      <c r="Q129" s="1">
        <f>+'Ark1'!X1184</f>
        <v>0</v>
      </c>
      <c r="R129" s="1">
        <f>+'Ark1'!Y1184</f>
        <v>0</v>
      </c>
      <c r="S129" s="1">
        <f>+'Ark1'!T1184</f>
        <v>14</v>
      </c>
      <c r="T129" s="98">
        <f>+'Ark1'!V1184</f>
        <v>135.4821235102925</v>
      </c>
      <c r="U129" s="9">
        <f t="shared" ref="U129" si="14">+G129/E129</f>
        <v>1</v>
      </c>
      <c r="V129" s="37"/>
      <c r="W129" s="11"/>
      <c r="X129" s="11"/>
      <c r="Y129" s="50"/>
      <c r="Z129"/>
      <c r="AA129"/>
      <c r="AB129"/>
      <c r="AC129"/>
      <c r="AD129"/>
      <c r="AE129"/>
      <c r="AF129"/>
    </row>
    <row r="130" spans="1:32" s="333" customForma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1"/>
      <c r="Y130" s="50"/>
    </row>
    <row r="131" spans="1:32">
      <c r="A131" s="37"/>
      <c r="B131" s="45">
        <f>+'Ark1'!C1185</f>
        <v>2019</v>
      </c>
      <c r="C131" s="45">
        <f>+'Ark1'!N1185</f>
        <v>40</v>
      </c>
      <c r="D131" s="46" t="str">
        <f>VLOOKUP(C131,RNR!$J$3:$K$25,2)</f>
        <v>&lt;=55kg</v>
      </c>
      <c r="E131" s="45">
        <f>+'Ark1'!Q1185</f>
        <v>51</v>
      </c>
      <c r="F131" s="45"/>
      <c r="G131" s="65">
        <f>+'Ark1'!R1185</f>
        <v>219</v>
      </c>
      <c r="H131" s="45"/>
      <c r="I131" s="97">
        <f>+'Ark1'!AA1185</f>
        <v>1.0873882820258194</v>
      </c>
      <c r="J131" s="45"/>
      <c r="K131" s="97">
        <f>+'Ark1'!AB1185</f>
        <v>0.68184549449489429</v>
      </c>
      <c r="L131" s="45"/>
      <c r="M131" s="47">
        <f>+'Ark1'!U1185</f>
        <v>64.684931506849296</v>
      </c>
      <c r="N131" s="45"/>
      <c r="O131" s="47">
        <f>+'Ark1'!W1185</f>
        <v>50.374474885844762</v>
      </c>
      <c r="P131" s="45"/>
      <c r="Q131" s="47">
        <f>+'Ark1'!X1185</f>
        <v>3.7302052379121422</v>
      </c>
      <c r="R131" s="47">
        <f>+'Ark1'!Y1185</f>
        <v>2.437586456935513</v>
      </c>
      <c r="S131" s="47">
        <f>+'Ark1'!T1185</f>
        <v>16.931506849315067</v>
      </c>
      <c r="T131" s="97">
        <f>+'Ark1'!V1185</f>
        <v>54.576895867654095</v>
      </c>
      <c r="U131" s="65">
        <f t="shared" ref="U131:U137" si="15">+G131/E131</f>
        <v>4.2941176470588234</v>
      </c>
      <c r="V131" s="37"/>
      <c r="W131" s="11"/>
      <c r="X131" s="11"/>
      <c r="Y131" s="50"/>
      <c r="Z131"/>
      <c r="AA131"/>
      <c r="AB131"/>
      <c r="AC131"/>
      <c r="AD131"/>
      <c r="AE131"/>
      <c r="AF131"/>
    </row>
    <row r="132" spans="1:32">
      <c r="A132" s="37"/>
      <c r="B132" s="45">
        <f>+'Ark1'!C1186</f>
        <v>2019</v>
      </c>
      <c r="C132" s="45">
        <f>+'Ark1'!N1186</f>
        <v>55</v>
      </c>
      <c r="D132" s="46" t="str">
        <f>VLOOKUP(C132,RNR!$J$3:$K$25,2)</f>
        <v>&gt; 55 kg</v>
      </c>
      <c r="E132" s="45">
        <f>+'Ark1'!Q1186</f>
        <v>70</v>
      </c>
      <c r="F132" s="45"/>
      <c r="G132" s="65">
        <f>+'Ark1'!R1186</f>
        <v>640</v>
      </c>
      <c r="H132" s="45"/>
      <c r="I132" s="97">
        <f>+'Ark1'!AA1186</f>
        <v>3.1777557100297926</v>
      </c>
      <c r="J132" s="45"/>
      <c r="K132" s="97">
        <f>+'Ark1'!AB1186</f>
        <v>2.3702107165198312</v>
      </c>
      <c r="L132" s="45"/>
      <c r="M132" s="47">
        <f>+'Ark1'!U1186</f>
        <v>63.417187499999997</v>
      </c>
      <c r="N132" s="45"/>
      <c r="O132" s="47">
        <f>+'Ark1'!W1186</f>
        <v>59.920531250000067</v>
      </c>
      <c r="P132" s="45"/>
      <c r="Q132" s="47">
        <f>+'Ark1'!X1186</f>
        <v>2.2001652705567194</v>
      </c>
      <c r="R132" s="47">
        <f>+'Ark1'!Y1186</f>
        <v>2.6509464517119796</v>
      </c>
      <c r="S132" s="47">
        <f>+'Ark1'!T1186</f>
        <v>16.774999999999999</v>
      </c>
      <c r="T132" s="97">
        <f>+'Ark1'!V1186</f>
        <v>64.919318797399796</v>
      </c>
      <c r="U132" s="65">
        <f t="shared" si="15"/>
        <v>9.1428571428571423</v>
      </c>
      <c r="V132" s="37"/>
      <c r="W132" s="11"/>
      <c r="X132" s="11"/>
      <c r="Y132" s="50"/>
      <c r="Z132"/>
      <c r="AA132"/>
      <c r="AB132"/>
      <c r="AC132"/>
      <c r="AD132"/>
      <c r="AE132"/>
      <c r="AF132"/>
    </row>
    <row r="133" spans="1:32">
      <c r="A133" s="37"/>
      <c r="B133" s="45">
        <f>+'Ark1'!C1187</f>
        <v>2019</v>
      </c>
      <c r="C133" s="45">
        <f>+'Ark1'!N1187</f>
        <v>63</v>
      </c>
      <c r="D133" s="46" t="str">
        <f>VLOOKUP(C133,RNR!$J$3:$K$25,2)</f>
        <v>&gt; 63 kg</v>
      </c>
      <c r="E133" s="45">
        <f>+'Ark1'!Q1187</f>
        <v>69</v>
      </c>
      <c r="F133" s="45"/>
      <c r="G133" s="65">
        <f>+'Ark1'!R1187</f>
        <v>407</v>
      </c>
      <c r="H133" s="45"/>
      <c r="I133" s="97">
        <f>+'Ark1'!AA1187</f>
        <v>2.0208540218470699</v>
      </c>
      <c r="J133" s="45"/>
      <c r="K133" s="97">
        <f>+'Ark1'!AB1187</f>
        <v>1.6114938872656277</v>
      </c>
      <c r="L133" s="45"/>
      <c r="M133" s="47">
        <f>+'Ark1'!U1187</f>
        <v>62.859950859950864</v>
      </c>
      <c r="N133" s="45"/>
      <c r="O133" s="47">
        <f>+'Ark1'!W1187</f>
        <v>64.062358722358709</v>
      </c>
      <c r="P133" s="45"/>
      <c r="Q133" s="47">
        <f>+'Ark1'!X1187</f>
        <v>0.55364092095261552</v>
      </c>
      <c r="R133" s="47">
        <f>+'Ark1'!Y1187</f>
        <v>2.6149340519152102</v>
      </c>
      <c r="S133" s="47">
        <f>+'Ark1'!T1187</f>
        <v>16.690417690417689</v>
      </c>
      <c r="T133" s="97">
        <f>+'Ark1'!V1187</f>
        <v>69.406672505264154</v>
      </c>
      <c r="U133" s="65">
        <f t="shared" si="15"/>
        <v>5.8985507246376816</v>
      </c>
      <c r="V133" s="37"/>
      <c r="W133" s="11"/>
      <c r="X133" s="11"/>
      <c r="Y133" s="50"/>
      <c r="Z133"/>
      <c r="AA133"/>
      <c r="AB133"/>
      <c r="AC133"/>
      <c r="AD133"/>
      <c r="AE133"/>
      <c r="AF133"/>
    </row>
    <row r="134" spans="1:32">
      <c r="A134" s="37"/>
      <c r="B134" s="45">
        <f>+'Ark1'!C1188</f>
        <v>2019</v>
      </c>
      <c r="C134" s="45">
        <f>+'Ark1'!N1188</f>
        <v>65</v>
      </c>
      <c r="D134" s="46" t="str">
        <f>VLOOKUP(C134,RNR!$J$3:$K$25,2)</f>
        <v>&gt; 65 kg</v>
      </c>
      <c r="E134" s="45">
        <f>+'Ark1'!Q1188</f>
        <v>70</v>
      </c>
      <c r="F134" s="45"/>
      <c r="G134" s="65">
        <f>+'Ark1'!R1188</f>
        <v>513</v>
      </c>
      <c r="H134" s="45"/>
      <c r="I134" s="97">
        <f>+'Ark1'!AA1188</f>
        <v>2.5471698113207544</v>
      </c>
      <c r="J134" s="45"/>
      <c r="K134" s="97">
        <f>+'Ark1'!AB1188</f>
        <v>2.0956680278759343</v>
      </c>
      <c r="L134" s="45"/>
      <c r="M134" s="47">
        <f>+'Ark1'!U1188</f>
        <v>62.629629629629619</v>
      </c>
      <c r="N134" s="45"/>
      <c r="O134" s="47">
        <f>+'Ark1'!W1188</f>
        <v>66.095789473684178</v>
      </c>
      <c r="P134" s="45"/>
      <c r="Q134" s="47">
        <f>+'Ark1'!X1188</f>
        <v>0.56980709649987604</v>
      </c>
      <c r="R134" s="47">
        <f>+'Ark1'!Y1188</f>
        <v>2.5036541051872261</v>
      </c>
      <c r="S134" s="47">
        <f>+'Ark1'!T1188</f>
        <v>16.637426900584796</v>
      </c>
      <c r="T134" s="97">
        <f>+'Ark1'!V1188</f>
        <v>71.609739408108496</v>
      </c>
      <c r="U134" s="65">
        <f t="shared" si="15"/>
        <v>7.3285714285714283</v>
      </c>
      <c r="V134" s="37"/>
      <c r="W134" s="11"/>
      <c r="X134" s="11"/>
      <c r="Y134" s="50"/>
      <c r="Z134"/>
      <c r="AA134"/>
      <c r="AB134"/>
      <c r="AC134"/>
      <c r="AD134"/>
      <c r="AE134"/>
      <c r="AF134"/>
    </row>
    <row r="135" spans="1:32">
      <c r="A135" s="37"/>
      <c r="B135" s="45">
        <f>+'Ark1'!C1189</f>
        <v>2019</v>
      </c>
      <c r="C135" s="45">
        <f>+'Ark1'!N1189</f>
        <v>67</v>
      </c>
      <c r="D135" s="46" t="str">
        <f>VLOOKUP(C135,RNR!$J$3:$K$25,2)</f>
        <v>&gt; 67 kg</v>
      </c>
      <c r="E135" s="45">
        <f>+'Ark1'!Q1189</f>
        <v>76</v>
      </c>
      <c r="F135" s="45"/>
      <c r="G135" s="65">
        <f>+'Ark1'!R1189</f>
        <v>670</v>
      </c>
      <c r="H135" s="45"/>
      <c r="I135" s="97">
        <f>+'Ark1'!AA1189</f>
        <v>3.3267130089374377</v>
      </c>
      <c r="J135" s="45"/>
      <c r="K135" s="97">
        <f>+'Ark1'!AB1189</f>
        <v>2.8196207810199287</v>
      </c>
      <c r="L135" s="45"/>
      <c r="M135" s="47">
        <f>+'Ark1'!U1189</f>
        <v>62.5462686567164</v>
      </c>
      <c r="N135" s="45"/>
      <c r="O135" s="47">
        <f>+'Ark1'!W1189</f>
        <v>68.09019402985065</v>
      </c>
      <c r="P135" s="45"/>
      <c r="Q135" s="47">
        <f>+'Ark1'!X1189</f>
        <v>0.55330657986132181</v>
      </c>
      <c r="R135" s="47">
        <f>+'Ark1'!Y1189</f>
        <v>2.5339679437127742</v>
      </c>
      <c r="S135" s="47">
        <f>+'Ark1'!T1189</f>
        <v>16.619402985074629</v>
      </c>
      <c r="T135" s="97">
        <f>+'Ark1'!V1189</f>
        <v>73.770524409372484</v>
      </c>
      <c r="U135" s="65">
        <f t="shared" si="15"/>
        <v>8.8157894736842106</v>
      </c>
      <c r="V135" s="37"/>
      <c r="W135" s="11"/>
      <c r="X135" s="11"/>
      <c r="Y135" s="50"/>
      <c r="Z135"/>
      <c r="AA135"/>
      <c r="AB135"/>
      <c r="AC135"/>
      <c r="AD135"/>
      <c r="AE135"/>
      <c r="AF135"/>
    </row>
    <row r="136" spans="1:32">
      <c r="A136" s="37"/>
      <c r="B136" s="45">
        <f>+'Ark1'!C1190</f>
        <v>2019</v>
      </c>
      <c r="C136" s="45">
        <f>+'Ark1'!N1190</f>
        <v>69</v>
      </c>
      <c r="D136" s="46" t="str">
        <f>VLOOKUP(C136,RNR!$J$3:$K$25,2)</f>
        <v>&gt; 69 kg</v>
      </c>
      <c r="E136" s="45">
        <f>+'Ark1'!Q1190</f>
        <v>77</v>
      </c>
      <c r="F136" s="45"/>
      <c r="G136" s="65">
        <f>+'Ark1'!R1190</f>
        <v>897</v>
      </c>
      <c r="H136" s="45"/>
      <c r="I136" s="97">
        <f>+'Ark1'!AA1190</f>
        <v>4.4538232373386286</v>
      </c>
      <c r="J136" s="45"/>
      <c r="K136" s="97">
        <f>+'Ark1'!AB1190</f>
        <v>3.8879651486784006</v>
      </c>
      <c r="L136" s="45"/>
      <c r="M136" s="47">
        <f>+'Ark1'!U1190</f>
        <v>62.425863991081393</v>
      </c>
      <c r="N136" s="45"/>
      <c r="O136" s="47">
        <f>+'Ark1'!W1190</f>
        <v>70.129152731326613</v>
      </c>
      <c r="P136" s="45"/>
      <c r="Q136" s="47">
        <f>+'Ark1'!X1190</f>
        <v>0.58320067555161936</v>
      </c>
      <c r="R136" s="47">
        <f>+'Ark1'!Y1190</f>
        <v>2.3847620953230391</v>
      </c>
      <c r="S136" s="47">
        <f>+'Ark1'!T1190</f>
        <v>16.662207357859526</v>
      </c>
      <c r="T136" s="97">
        <f>+'Ark1'!V1190</f>
        <v>75.979580423972394</v>
      </c>
      <c r="U136" s="65">
        <f t="shared" si="15"/>
        <v>11.64935064935065</v>
      </c>
      <c r="V136" s="37"/>
      <c r="W136" s="11"/>
      <c r="X136" s="11"/>
      <c r="Y136" s="50"/>
      <c r="Z136"/>
      <c r="AA136"/>
      <c r="AB136"/>
      <c r="AC136"/>
      <c r="AD136"/>
      <c r="AE136"/>
      <c r="AF136"/>
    </row>
    <row r="137" spans="1:32">
      <c r="A137" s="37"/>
      <c r="B137" s="45">
        <f>+'Ark1'!C1191</f>
        <v>2019</v>
      </c>
      <c r="C137" s="45">
        <f>+'Ark1'!N1191</f>
        <v>71</v>
      </c>
      <c r="D137" s="46" t="str">
        <f>VLOOKUP(C137,RNR!$J$3:$K$25,2)</f>
        <v>&gt; 71 kg</v>
      </c>
      <c r="E137" s="45">
        <f>+'Ark1'!Q1191</f>
        <v>77</v>
      </c>
      <c r="F137" s="45"/>
      <c r="G137" s="65">
        <f>+'Ark1'!R1191</f>
        <v>1101</v>
      </c>
      <c r="H137" s="45"/>
      <c r="I137" s="97">
        <f>+'Ark1'!AA1191</f>
        <v>5.4667328699106257</v>
      </c>
      <c r="J137" s="45"/>
      <c r="K137" s="97">
        <f>+'Ark1'!AB1191</f>
        <v>4.9027804907221277</v>
      </c>
      <c r="L137" s="45"/>
      <c r="M137" s="47">
        <f>+'Ark1'!U1191</f>
        <v>62.106267029972749</v>
      </c>
      <c r="N137" s="45"/>
      <c r="O137" s="47">
        <f>+'Ark1'!W1191</f>
        <v>72.048310626703</v>
      </c>
      <c r="P137" s="45"/>
      <c r="Q137" s="47">
        <f>+'Ark1'!X1191</f>
        <v>0.58645942516739857</v>
      </c>
      <c r="R137" s="47">
        <f>+'Ark1'!Y1191</f>
        <v>2.4754134798045087</v>
      </c>
      <c r="S137" s="47">
        <f>+'Ark1'!T1191</f>
        <v>16.564032697547685</v>
      </c>
      <c r="T137" s="97">
        <f>+'Ark1'!V1191</f>
        <v>78.05884141571282</v>
      </c>
      <c r="U137" s="65">
        <f t="shared" si="15"/>
        <v>14.2987012987013</v>
      </c>
      <c r="V137" s="37"/>
      <c r="W137" s="11"/>
      <c r="X137" s="11"/>
      <c r="Y137" s="50"/>
      <c r="Z137"/>
      <c r="AA137"/>
      <c r="AB137"/>
      <c r="AC137"/>
      <c r="AD137"/>
      <c r="AE137"/>
      <c r="AF137"/>
    </row>
    <row r="138" spans="1:32">
      <c r="A138" s="37"/>
      <c r="B138" s="45">
        <f>+'Ark1'!C1192</f>
        <v>2019</v>
      </c>
      <c r="C138" s="45">
        <f>+'Ark1'!N1192</f>
        <v>73</v>
      </c>
      <c r="D138" s="46" t="str">
        <f>VLOOKUP(C138,RNR!$J$3:$K$25,2)</f>
        <v>&gt; 73 kg</v>
      </c>
      <c r="E138" s="45">
        <f>+'Ark1'!Q1192</f>
        <v>78</v>
      </c>
      <c r="F138" s="45"/>
      <c r="G138" s="65">
        <f>+'Ark1'!R1192</f>
        <v>1321</v>
      </c>
      <c r="H138" s="45"/>
      <c r="I138" s="97">
        <f>+'Ark1'!AA1192</f>
        <v>6.5590863952333676</v>
      </c>
      <c r="J138" s="45"/>
      <c r="K138" s="97">
        <f>+'Ark1'!AB1192</f>
        <v>6.0477773995519311</v>
      </c>
      <c r="L138" s="45"/>
      <c r="M138" s="47">
        <f>+'Ark1'!U1192</f>
        <v>61.864496593489811</v>
      </c>
      <c r="N138" s="45"/>
      <c r="O138" s="47">
        <f>+'Ark1'!W1192</f>
        <v>74.073292959878913</v>
      </c>
      <c r="P138" s="45"/>
      <c r="Q138" s="47">
        <f>+'Ark1'!X1192</f>
        <v>0.58567376498025803</v>
      </c>
      <c r="R138" s="47">
        <f>+'Ark1'!Y1192</f>
        <v>2.4094101555524654</v>
      </c>
      <c r="S138" s="47">
        <f>+'Ark1'!T1192</f>
        <v>16.495836487509461</v>
      </c>
      <c r="T138" s="97">
        <f>+'Ark1'!V1192</f>
        <v>80.252755102794254</v>
      </c>
      <c r="U138" s="65">
        <f t="shared" si="12"/>
        <v>16.935897435897434</v>
      </c>
      <c r="V138" s="37"/>
      <c r="W138" s="11"/>
      <c r="X138" s="11"/>
      <c r="Y138" s="50"/>
      <c r="Z138"/>
      <c r="AA138"/>
      <c r="AB138"/>
      <c r="AC138"/>
      <c r="AD138"/>
      <c r="AE138"/>
      <c r="AF138"/>
    </row>
    <row r="139" spans="1:32">
      <c r="A139" s="37"/>
      <c r="B139" s="45">
        <f>+'Ark1'!C1193</f>
        <v>2019</v>
      </c>
      <c r="C139" s="45">
        <f>+'Ark1'!N1193</f>
        <v>75</v>
      </c>
      <c r="D139" s="46" t="str">
        <f>VLOOKUP(C139,RNR!$J$3:$K$25,2)</f>
        <v>&gt; 75 kg</v>
      </c>
      <c r="E139" s="45">
        <f>+'Ark1'!Q1193</f>
        <v>81</v>
      </c>
      <c r="F139" s="45"/>
      <c r="G139" s="65">
        <f>+'Ark1'!R1193</f>
        <v>1552</v>
      </c>
      <c r="H139" s="45"/>
      <c r="I139" s="97">
        <f>+'Ark1'!AA1193</f>
        <v>7.7060575968222436</v>
      </c>
      <c r="J139" s="45"/>
      <c r="K139" s="97">
        <f>+'Ark1'!AB1193</f>
        <v>7.2944509026323292</v>
      </c>
      <c r="L139" s="45"/>
      <c r="M139" s="47">
        <f>+'Ark1'!U1193</f>
        <v>61.655927835051543</v>
      </c>
      <c r="N139" s="45"/>
      <c r="O139" s="47">
        <f>+'Ark1'!W1193</f>
        <v>76.044806701030879</v>
      </c>
      <c r="P139" s="45"/>
      <c r="Q139" s="47">
        <f>+'Ark1'!X1193</f>
        <v>0.56995350576341652</v>
      </c>
      <c r="R139" s="47">
        <f>+'Ark1'!Y1193</f>
        <v>2.5213349260311695</v>
      </c>
      <c r="S139" s="47">
        <f>+'Ark1'!T1193</f>
        <v>16.394974226804123</v>
      </c>
      <c r="T139" s="97">
        <f>+'Ark1'!V1193</f>
        <v>82.388739654421499</v>
      </c>
      <c r="U139" s="65">
        <f t="shared" si="12"/>
        <v>19.160493827160494</v>
      </c>
      <c r="V139" s="37"/>
      <c r="W139" s="11"/>
      <c r="X139" s="11"/>
      <c r="Y139" s="50"/>
      <c r="Z139"/>
      <c r="AA139"/>
      <c r="AB139"/>
      <c r="AC139"/>
      <c r="AD139"/>
      <c r="AE139"/>
      <c r="AF139"/>
    </row>
    <row r="140" spans="1:32">
      <c r="A140" s="37"/>
      <c r="B140" s="45">
        <f>+'Ark1'!C1194</f>
        <v>2019</v>
      </c>
      <c r="C140" s="45">
        <f>+'Ark1'!N1194</f>
        <v>77</v>
      </c>
      <c r="D140" s="46" t="str">
        <f>VLOOKUP(C140,RNR!$J$3:$K$25,2)</f>
        <v>&gt; 77 kg</v>
      </c>
      <c r="E140" s="45">
        <f>+'Ark1'!Q1194</f>
        <v>87</v>
      </c>
      <c r="F140" s="45"/>
      <c r="G140" s="65">
        <f>+'Ark1'!R1194</f>
        <v>1719</v>
      </c>
      <c r="H140" s="45"/>
      <c r="I140" s="97">
        <f>+'Ark1'!AA1194</f>
        <v>8.535253227408143</v>
      </c>
      <c r="J140" s="45"/>
      <c r="K140" s="97">
        <f>+'Ark1'!AB1194</f>
        <v>8.2956200762326269</v>
      </c>
      <c r="L140" s="45"/>
      <c r="M140" s="47">
        <f>+'Ark1'!U1194</f>
        <v>61.605002908667821</v>
      </c>
      <c r="N140" s="45"/>
      <c r="O140" s="47">
        <f>+'Ark1'!W1194</f>
        <v>78.080331588132609</v>
      </c>
      <c r="P140" s="45"/>
      <c r="Q140" s="47">
        <f>+'Ark1'!X1194</f>
        <v>0.58572017842174517</v>
      </c>
      <c r="R140" s="47">
        <f>+'Ark1'!Y1194</f>
        <v>2.4720422740409687</v>
      </c>
      <c r="S140" s="47">
        <f>+'Ark1'!T1194</f>
        <v>16.43280977312391</v>
      </c>
      <c r="T140" s="97">
        <f>+'Ark1'!V1194</f>
        <v>84.594075393426436</v>
      </c>
      <c r="U140" s="65">
        <f t="shared" si="12"/>
        <v>19.758620689655171</v>
      </c>
      <c r="V140" s="37"/>
      <c r="W140" s="11"/>
      <c r="X140" s="11"/>
      <c r="Y140" s="50"/>
      <c r="Z140"/>
      <c r="AA140"/>
      <c r="AB140"/>
      <c r="AC140"/>
      <c r="AD140"/>
      <c r="AE140"/>
      <c r="AF140"/>
    </row>
    <row r="141" spans="1:32">
      <c r="A141" s="37"/>
      <c r="B141" s="45">
        <f>+'Ark1'!C1195</f>
        <v>2019</v>
      </c>
      <c r="C141" s="45">
        <f>+'Ark1'!N1195</f>
        <v>79</v>
      </c>
      <c r="D141" s="46" t="str">
        <f>VLOOKUP(C141,RNR!$J$3:$K$25,2)</f>
        <v>&gt; 79 kg</v>
      </c>
      <c r="E141" s="45">
        <f>+'Ark1'!Q1195</f>
        <v>93</v>
      </c>
      <c r="F141" s="45"/>
      <c r="G141" s="65">
        <f>+'Ark1'!R1195</f>
        <v>1772</v>
      </c>
      <c r="H141" s="45"/>
      <c r="I141" s="97">
        <f>+'Ark1'!AA1195</f>
        <v>8.7984111221449854</v>
      </c>
      <c r="J141" s="45"/>
      <c r="K141" s="97">
        <f>+'Ark1'!AB1195</f>
        <v>8.7694503482316133</v>
      </c>
      <c r="L141" s="45"/>
      <c r="M141" s="47">
        <f>+'Ark1'!U1195</f>
        <v>61.427200902934509</v>
      </c>
      <c r="N141" s="45"/>
      <c r="O141" s="47">
        <f>+'Ark1'!W1195</f>
        <v>80.07138261851</v>
      </c>
      <c r="P141" s="45"/>
      <c r="Q141" s="47">
        <f>+'Ark1'!X1195</f>
        <v>0.58178575826352408</v>
      </c>
      <c r="R141" s="47">
        <f>+'Ark1'!Y1195</f>
        <v>2.3883191238379764</v>
      </c>
      <c r="S141" s="47">
        <f>+'Ark1'!T1195</f>
        <v>16.37189616252822</v>
      </c>
      <c r="T141" s="97">
        <f>+'Ark1'!V1195</f>
        <v>86.751227105644631</v>
      </c>
      <c r="U141" s="65">
        <f t="shared" si="12"/>
        <v>19.053763440860216</v>
      </c>
      <c r="V141" s="37"/>
      <c r="W141" s="11"/>
      <c r="X141" s="11"/>
      <c r="Y141" s="50"/>
      <c r="Z141"/>
      <c r="AA141"/>
      <c r="AB141"/>
      <c r="AC141"/>
      <c r="AD141"/>
      <c r="AE141"/>
      <c r="AF141"/>
    </row>
    <row r="142" spans="1:32">
      <c r="A142" s="37"/>
      <c r="B142" s="45">
        <f>+'Ark1'!C1196</f>
        <v>2019</v>
      </c>
      <c r="C142" s="45">
        <f>+'Ark1'!N1196</f>
        <v>81</v>
      </c>
      <c r="D142" s="46" t="str">
        <f>VLOOKUP(C142,RNR!$J$3:$K$25,2)</f>
        <v>&gt; 81 kg</v>
      </c>
      <c r="E142" s="45">
        <f>+'Ark1'!Q1196</f>
        <v>89</v>
      </c>
      <c r="F142" s="45"/>
      <c r="G142" s="65">
        <f>+'Ark1'!R1196</f>
        <v>1758</v>
      </c>
      <c r="H142" s="45"/>
      <c r="I142" s="97">
        <f>+'Ark1'!AA1196</f>
        <v>8.7288977159880812</v>
      </c>
      <c r="J142" s="45"/>
      <c r="K142" s="97">
        <f>+'Ark1'!AB1196</f>
        <v>8.9126754740027252</v>
      </c>
      <c r="L142" s="45"/>
      <c r="M142" s="47">
        <f>+'Ark1'!U1196</f>
        <v>61.270762229806607</v>
      </c>
      <c r="N142" s="45"/>
      <c r="O142" s="47">
        <f>+'Ark1'!W1196</f>
        <v>82.027201365187807</v>
      </c>
      <c r="P142" s="45"/>
      <c r="Q142" s="47">
        <f>+'Ark1'!X1196</f>
        <v>0.57150582021526719</v>
      </c>
      <c r="R142" s="47">
        <f>+'Ark1'!Y1196</f>
        <v>2.4648977274820592</v>
      </c>
      <c r="S142" s="47">
        <f>+'Ark1'!T1196</f>
        <v>16.303754266211602</v>
      </c>
      <c r="T142" s="97">
        <f>+'Ark1'!V1196</f>
        <v>88.870207329564451</v>
      </c>
      <c r="U142" s="65">
        <f t="shared" si="12"/>
        <v>19.752808988764045</v>
      </c>
      <c r="V142" s="37"/>
      <c r="W142" s="11"/>
      <c r="X142" s="11"/>
      <c r="Y142" s="50"/>
      <c r="Z142"/>
      <c r="AA142"/>
      <c r="AB142"/>
      <c r="AC142"/>
      <c r="AD142"/>
      <c r="AE142"/>
      <c r="AF142"/>
    </row>
    <row r="143" spans="1:32">
      <c r="A143" s="37"/>
      <c r="B143" s="45">
        <f>+'Ark1'!C1197</f>
        <v>2019</v>
      </c>
      <c r="C143" s="45">
        <f>+'Ark1'!N1197</f>
        <v>83</v>
      </c>
      <c r="D143" s="46" t="str">
        <f>VLOOKUP(C143,RNR!$J$3:$K$25,2)</f>
        <v>&gt; 83 kg</v>
      </c>
      <c r="E143" s="45">
        <f>+'Ark1'!Q1197</f>
        <v>90</v>
      </c>
      <c r="F143" s="45"/>
      <c r="G143" s="65">
        <f>+'Ark1'!R1197</f>
        <v>1514</v>
      </c>
      <c r="H143" s="45"/>
      <c r="I143" s="97">
        <f>+'Ark1'!AA1197</f>
        <v>7.5173783515392243</v>
      </c>
      <c r="J143" s="45"/>
      <c r="K143" s="97">
        <f>+'Ark1'!AB1197</f>
        <v>7.8612591786073391</v>
      </c>
      <c r="L143" s="45"/>
      <c r="M143" s="47">
        <f>+'Ark1'!U1197</f>
        <v>61.202113606340816</v>
      </c>
      <c r="N143" s="45"/>
      <c r="O143" s="47">
        <f>+'Ark1'!W1197</f>
        <v>84.010759577278733</v>
      </c>
      <c r="P143" s="45"/>
      <c r="Q143" s="47">
        <f>+'Ark1'!X1197</f>
        <v>0.56471174682745051</v>
      </c>
      <c r="R143" s="47">
        <f>+'Ark1'!Y1197</f>
        <v>2.4147489943511542</v>
      </c>
      <c r="S143" s="47">
        <f>+'Ark1'!T1197</f>
        <v>16.249009247027743</v>
      </c>
      <c r="T143" s="97">
        <f>+'Ark1'!V1197</f>
        <v>91.019241145480606</v>
      </c>
      <c r="U143" s="65">
        <f t="shared" ref="U143:U155" si="16">+G143/E143</f>
        <v>16.822222222222223</v>
      </c>
      <c r="V143" s="37"/>
      <c r="W143" s="11"/>
      <c r="X143" s="11"/>
      <c r="Y143" s="50"/>
      <c r="Z143"/>
      <c r="AA143"/>
      <c r="AB143"/>
      <c r="AC143"/>
      <c r="AD143"/>
      <c r="AE143"/>
      <c r="AF143"/>
    </row>
    <row r="144" spans="1:32">
      <c r="A144" s="37"/>
      <c r="B144" s="45">
        <f>+'Ark1'!C1198</f>
        <v>2019</v>
      </c>
      <c r="C144" s="45">
        <f>+'Ark1'!N1198</f>
        <v>85</v>
      </c>
      <c r="D144" s="46" t="str">
        <f>VLOOKUP(C144,RNR!$J$3:$K$25,2)</f>
        <v>&gt; 85 kg</v>
      </c>
      <c r="E144" s="45">
        <f>+'Ark1'!Q1198</f>
        <v>87</v>
      </c>
      <c r="F144" s="45"/>
      <c r="G144" s="65">
        <f>+'Ark1'!R1198</f>
        <v>1442</v>
      </c>
      <c r="H144" s="45"/>
      <c r="I144" s="97">
        <f>+'Ark1'!AA1198</f>
        <v>7.1598808341608748</v>
      </c>
      <c r="J144" s="45"/>
      <c r="K144" s="97">
        <f>+'Ark1'!AB1198</f>
        <v>7.6644846312090644</v>
      </c>
      <c r="L144" s="45"/>
      <c r="M144" s="47">
        <f>+'Ark1'!U1198</f>
        <v>61.092926490984752</v>
      </c>
      <c r="N144" s="45"/>
      <c r="O144" s="47">
        <f>+'Ark1'!W1198</f>
        <v>85.997607489597726</v>
      </c>
      <c r="P144" s="45"/>
      <c r="Q144" s="47">
        <f>+'Ark1'!X1198</f>
        <v>0.56548117904525697</v>
      </c>
      <c r="R144" s="47">
        <f>+'Ark1'!Y1198</f>
        <v>2.3749659243058678</v>
      </c>
      <c r="S144" s="47">
        <f>+'Ark1'!T1198</f>
        <v>16.253120665742028</v>
      </c>
      <c r="T144" s="97">
        <f>+'Ark1'!V1198</f>
        <v>93.171839100322842</v>
      </c>
      <c r="U144" s="65">
        <f t="shared" si="16"/>
        <v>16.574712643678161</v>
      </c>
      <c r="V144" s="37"/>
      <c r="W144" s="11"/>
      <c r="X144" s="11"/>
      <c r="Y144" s="50"/>
      <c r="Z144"/>
      <c r="AA144"/>
      <c r="AB144"/>
      <c r="AC144"/>
      <c r="AD144"/>
      <c r="AE144"/>
      <c r="AF144"/>
    </row>
    <row r="145" spans="1:32">
      <c r="A145" s="37"/>
      <c r="B145" s="45">
        <f>+'Ark1'!C1199</f>
        <v>2019</v>
      </c>
      <c r="C145" s="45">
        <f>+'Ark1'!N1199</f>
        <v>87</v>
      </c>
      <c r="D145" s="46" t="str">
        <f>VLOOKUP(C145,RNR!$J$3:$K$25,2)</f>
        <v>&gt; 87 kg</v>
      </c>
      <c r="E145" s="45">
        <f>+'Ark1'!Q1199</f>
        <v>87</v>
      </c>
      <c r="F145" s="45"/>
      <c r="G145" s="65">
        <f>+'Ark1'!R1199</f>
        <v>1514</v>
      </c>
      <c r="H145" s="45"/>
      <c r="I145" s="97">
        <f>+'Ark1'!AA1199</f>
        <v>7.5173783515392243</v>
      </c>
      <c r="J145" s="45"/>
      <c r="K145" s="97">
        <f>+'Ark1'!AB1199</f>
        <v>8.2805505133453767</v>
      </c>
      <c r="L145" s="45"/>
      <c r="M145" s="47">
        <f>+'Ark1'!U1199</f>
        <v>60.946499339498011</v>
      </c>
      <c r="N145" s="45"/>
      <c r="O145" s="47">
        <f>+'Ark1'!W1199</f>
        <v>88.491591809775372</v>
      </c>
      <c r="P145" s="45"/>
      <c r="Q145" s="47">
        <f>+'Ark1'!X1199</f>
        <v>0.86563141323360449</v>
      </c>
      <c r="R145" s="47">
        <f>+'Ark1'!Y1199</f>
        <v>2.3737148294349102</v>
      </c>
      <c r="S145" s="47">
        <f>+'Ark1'!T1199</f>
        <v>16.217305151915451</v>
      </c>
      <c r="T145" s="97">
        <f>+'Ark1'!V1199</f>
        <v>95.873880617308245</v>
      </c>
      <c r="U145" s="65">
        <f t="shared" si="16"/>
        <v>17.402298850574713</v>
      </c>
      <c r="V145" s="37"/>
      <c r="W145" s="11"/>
      <c r="X145" s="11"/>
      <c r="Y145" s="50"/>
      <c r="Z145"/>
      <c r="AA145"/>
      <c r="AB145"/>
      <c r="AC145"/>
      <c r="AD145"/>
      <c r="AE145"/>
      <c r="AF145"/>
    </row>
    <row r="146" spans="1:32">
      <c r="A146" s="37"/>
      <c r="B146" s="45">
        <f>+'Ark1'!C1200</f>
        <v>2019</v>
      </c>
      <c r="C146" s="45">
        <f>+'Ark1'!N1200</f>
        <v>90</v>
      </c>
      <c r="D146" s="46" t="str">
        <f>VLOOKUP(C146,RNR!$J$3:$K$25,2)</f>
        <v>&gt; 90 kg</v>
      </c>
      <c r="E146" s="45">
        <f>+'Ark1'!Q1200</f>
        <v>91</v>
      </c>
      <c r="F146" s="45"/>
      <c r="G146" s="65">
        <f>+'Ark1'!R1200</f>
        <v>1551</v>
      </c>
      <c r="H146" s="45"/>
      <c r="I146" s="97">
        <f>+'Ark1'!AA1200</f>
        <v>7.7010923535253246</v>
      </c>
      <c r="J146" s="45"/>
      <c r="K146" s="97">
        <f>+'Ark1'!AB1200</f>
        <v>8.8468804101195655</v>
      </c>
      <c r="L146" s="45"/>
      <c r="M146" s="47">
        <f>+'Ark1'!U1200</f>
        <v>60.703417150225661</v>
      </c>
      <c r="N146" s="45"/>
      <c r="O146" s="47">
        <f>+'Ark1'!W1200</f>
        <v>92.288381689232807</v>
      </c>
      <c r="P146" s="45"/>
      <c r="Q146" s="47">
        <f>+'Ark1'!X1200</f>
        <v>1.418647078914373</v>
      </c>
      <c r="R146" s="47">
        <f>+'Ark1'!Y1200</f>
        <v>2.4042692375851757</v>
      </c>
      <c r="S146" s="47">
        <f>+'Ark1'!T1200</f>
        <v>16.087040618955513</v>
      </c>
      <c r="T146" s="97">
        <f>+'Ark1'!V1200</f>
        <v>99.987412447706234</v>
      </c>
      <c r="U146" s="65">
        <f t="shared" si="16"/>
        <v>17.043956043956044</v>
      </c>
      <c r="V146" s="37"/>
      <c r="W146" s="11"/>
      <c r="X146" s="11"/>
      <c r="Y146" s="50"/>
      <c r="Z146"/>
      <c r="AA146"/>
      <c r="AB146"/>
      <c r="AC146"/>
      <c r="AD146"/>
      <c r="AE146"/>
      <c r="AF146"/>
    </row>
    <row r="147" spans="1:32">
      <c r="A147" s="37"/>
      <c r="B147" s="45">
        <f>+'Ark1'!C1201</f>
        <v>2019</v>
      </c>
      <c r="C147" s="45">
        <f>+'Ark1'!N1201</f>
        <v>95</v>
      </c>
      <c r="D147" s="46" t="str">
        <f>VLOOKUP(C147,RNR!$J$3:$K$25,2)</f>
        <v>&gt; 95 kg</v>
      </c>
      <c r="E147" s="45">
        <f>+'Ark1'!Q1201</f>
        <v>93</v>
      </c>
      <c r="F147" s="45"/>
      <c r="G147" s="65">
        <f>+'Ark1'!R1201</f>
        <v>808</v>
      </c>
      <c r="H147" s="45"/>
      <c r="I147" s="97">
        <f>+'Ark1'!AA1201</f>
        <v>4.011916583912611</v>
      </c>
      <c r="J147" s="45"/>
      <c r="K147" s="97">
        <f>+'Ark1'!AB1201</f>
        <v>4.8575637672676084</v>
      </c>
      <c r="L147" s="45"/>
      <c r="M147" s="47">
        <f>+'Ark1'!U1201</f>
        <v>60.608910891089103</v>
      </c>
      <c r="N147" s="45"/>
      <c r="O147" s="47">
        <f>+'Ark1'!W1201</f>
        <v>97.269306930693119</v>
      </c>
      <c r="P147" s="45"/>
      <c r="Q147" s="47">
        <f>+'Ark1'!X1201</f>
        <v>1.4398299077330623</v>
      </c>
      <c r="R147" s="47">
        <f>+'Ark1'!Y1201</f>
        <v>2.5491252240525779</v>
      </c>
      <c r="S147" s="47">
        <f>+'Ark1'!T1201</f>
        <v>16.016089108910887</v>
      </c>
      <c r="T147" s="97">
        <f>+'Ark1'!V1201</f>
        <v>105.38386449695868</v>
      </c>
      <c r="U147" s="65">
        <f t="shared" si="16"/>
        <v>8.6881720430107521</v>
      </c>
      <c r="V147" s="37"/>
      <c r="W147" s="11"/>
      <c r="X147" s="11"/>
      <c r="Y147" s="50"/>
      <c r="Z147"/>
      <c r="AA147"/>
      <c r="AB147"/>
      <c r="AC147"/>
      <c r="AD147"/>
      <c r="AE147"/>
      <c r="AF147"/>
    </row>
    <row r="148" spans="1:32">
      <c r="A148" s="37"/>
      <c r="B148" s="45">
        <f>+'Ark1'!C1202</f>
        <v>2019</v>
      </c>
      <c r="C148" s="45">
        <f>+'Ark1'!N1202</f>
        <v>100</v>
      </c>
      <c r="D148" s="46" t="str">
        <f>VLOOKUP(C148,RNR!$J$3:$K$25,2)</f>
        <v>&gt; 100 kg</v>
      </c>
      <c r="E148" s="45">
        <f>+'Ark1'!Q1202</f>
        <v>62</v>
      </c>
      <c r="F148" s="45"/>
      <c r="G148" s="65">
        <f>+'Ark1'!R1202</f>
        <v>374</v>
      </c>
      <c r="H148" s="45"/>
      <c r="I148" s="97">
        <f>+'Ark1'!AA1202</f>
        <v>1.8570009930486588</v>
      </c>
      <c r="J148" s="45"/>
      <c r="K148" s="97">
        <f>+'Ark1'!AB1202</f>
        <v>2.3632290996559808</v>
      </c>
      <c r="L148" s="45"/>
      <c r="M148" s="47">
        <f>+'Ark1'!U1202</f>
        <v>60.30213903743315</v>
      </c>
      <c r="N148" s="45"/>
      <c r="O148" s="47">
        <f>+'Ark1'!W1202</f>
        <v>102.23577540106952</v>
      </c>
      <c r="P148" s="45"/>
      <c r="Q148" s="47">
        <f>+'Ark1'!X1202</f>
        <v>1.4889777970267557</v>
      </c>
      <c r="R148" s="47">
        <f>+'Ark1'!Y1202</f>
        <v>2.2544420137814329</v>
      </c>
      <c r="S148" s="47">
        <f>+'Ark1'!T1202</f>
        <v>15.836898395721924</v>
      </c>
      <c r="T148" s="97">
        <f>+'Ark1'!V1202</f>
        <v>110.76465373897018</v>
      </c>
      <c r="U148" s="65">
        <f t="shared" si="16"/>
        <v>6.032258064516129</v>
      </c>
      <c r="V148" s="37"/>
      <c r="W148" s="11"/>
      <c r="X148" s="11"/>
      <c r="Y148" s="50"/>
      <c r="Z148"/>
      <c r="AA148"/>
      <c r="AB148"/>
      <c r="AC148"/>
      <c r="AD148"/>
      <c r="AE148"/>
      <c r="AF148"/>
    </row>
    <row r="149" spans="1:32">
      <c r="A149" s="37"/>
      <c r="B149" s="45">
        <f>+'Ark1'!C1203</f>
        <v>2019</v>
      </c>
      <c r="C149" s="45">
        <f>+'Ark1'!N1203</f>
        <v>105</v>
      </c>
      <c r="D149" s="46" t="str">
        <f>VLOOKUP(C149,RNR!$J$3:$K$25,2)</f>
        <v>&gt; 105 kg</v>
      </c>
      <c r="E149" s="45">
        <f>+'Ark1'!Q1203</f>
        <v>48</v>
      </c>
      <c r="F149" s="45"/>
      <c r="G149" s="65">
        <f>+'Ark1'!R1203</f>
        <v>198</v>
      </c>
      <c r="H149" s="45"/>
      <c r="I149" s="97">
        <f>+'Ark1'!AA1203</f>
        <v>0.98311817279046643</v>
      </c>
      <c r="J149" s="45"/>
      <c r="K149" s="97">
        <f>+'Ark1'!AB1203</f>
        <v>1.3117831373334239</v>
      </c>
      <c r="L149" s="45"/>
      <c r="M149" s="47">
        <f>+'Ark1'!U1203</f>
        <v>59.762626262626256</v>
      </c>
      <c r="N149" s="45"/>
      <c r="O149" s="47">
        <f>+'Ark1'!W1203</f>
        <v>107.19277777777783</v>
      </c>
      <c r="P149" s="45"/>
      <c r="Q149" s="47">
        <f>+'Ark1'!X1203</f>
        <v>1.312834031029104</v>
      </c>
      <c r="R149" s="47">
        <f>+'Ark1'!Y1203</f>
        <v>2.3930068933526005</v>
      </c>
      <c r="S149" s="47">
        <f>+'Ark1'!T1203</f>
        <v>15.666666666666663</v>
      </c>
      <c r="T149" s="97">
        <f>+'Ark1'!V1203</f>
        <v>116.13518719152528</v>
      </c>
      <c r="U149" s="65">
        <f t="shared" si="16"/>
        <v>4.125</v>
      </c>
      <c r="V149" s="37"/>
      <c r="W149" s="11"/>
      <c r="X149" s="11"/>
      <c r="Y149" s="50"/>
      <c r="Z149"/>
      <c r="AA149"/>
      <c r="AB149"/>
      <c r="AC149"/>
      <c r="AD149"/>
      <c r="AE149"/>
      <c r="AF149"/>
    </row>
    <row r="150" spans="1:32">
      <c r="A150" s="37"/>
      <c r="B150" s="45">
        <f>+'Ark1'!C1204</f>
        <v>2019</v>
      </c>
      <c r="C150" s="45">
        <f>+'Ark1'!N1204</f>
        <v>110</v>
      </c>
      <c r="D150" s="46" t="str">
        <f>VLOOKUP(C150,RNR!$J$3:$K$25,2)</f>
        <v>&gt; 110 kg</v>
      </c>
      <c r="E150" s="45">
        <f>+'Ark1'!Q1204</f>
        <v>28</v>
      </c>
      <c r="F150" s="45"/>
      <c r="G150" s="65">
        <f>+'Ark1'!R1204</f>
        <v>94</v>
      </c>
      <c r="H150" s="45"/>
      <c r="I150" s="97">
        <f>+'Ark1'!AA1204</f>
        <v>0.46673286991062563</v>
      </c>
      <c r="J150" s="45"/>
      <c r="K150" s="97">
        <f>+'Ark1'!AB1204</f>
        <v>0.65058211579234126</v>
      </c>
      <c r="L150" s="45"/>
      <c r="M150" s="47">
        <f>+'Ark1'!U1204</f>
        <v>59.085106382978715</v>
      </c>
      <c r="N150" s="45"/>
      <c r="O150" s="47">
        <f>+'Ark1'!W1204</f>
        <v>111.98063829787236</v>
      </c>
      <c r="P150" s="45"/>
      <c r="Q150" s="47">
        <f>+'Ark1'!X1204</f>
        <v>1.3501156833876229</v>
      </c>
      <c r="R150" s="47">
        <f>+'Ark1'!Y1204</f>
        <v>2.8904081080767976</v>
      </c>
      <c r="S150" s="47">
        <f>+'Ark1'!T1204</f>
        <v>15.308510638297872</v>
      </c>
      <c r="T150" s="97">
        <f>+'Ark1'!V1204</f>
        <v>121.32246836172511</v>
      </c>
      <c r="U150" s="65">
        <f t="shared" si="16"/>
        <v>3.3571428571428572</v>
      </c>
      <c r="V150" s="37"/>
      <c r="W150" s="11"/>
      <c r="X150" s="11"/>
      <c r="Y150" s="50"/>
      <c r="Z150"/>
      <c r="AA150"/>
      <c r="AB150"/>
      <c r="AC150"/>
      <c r="AD150"/>
      <c r="AE150"/>
      <c r="AF150"/>
    </row>
    <row r="151" spans="1:32">
      <c r="A151" s="37"/>
      <c r="B151" s="45">
        <f>+'Ark1'!C1205</f>
        <v>2019</v>
      </c>
      <c r="C151" s="45">
        <f>+'Ark1'!N1205</f>
        <v>115</v>
      </c>
      <c r="D151" s="46" t="str">
        <f>VLOOKUP(C151,RNR!$J$3:$K$25,2)</f>
        <v>&gt; 115 kg</v>
      </c>
      <c r="E151" s="45">
        <f>+'Ark1'!Q1205</f>
        <v>16</v>
      </c>
      <c r="F151" s="45"/>
      <c r="G151" s="65">
        <f>+'Ark1'!R1205</f>
        <v>33</v>
      </c>
      <c r="H151" s="45"/>
      <c r="I151" s="97">
        <f>+'Ark1'!AA1205</f>
        <v>0.16385302879841113</v>
      </c>
      <c r="J151" s="45"/>
      <c r="K151" s="97">
        <f>+'Ark1'!AB1205</f>
        <v>0.2389609178531934</v>
      </c>
      <c r="L151" s="45"/>
      <c r="M151" s="47">
        <f>+'Ark1'!U1205</f>
        <v>58.242424242424242</v>
      </c>
      <c r="N151" s="45"/>
      <c r="O151" s="47">
        <f>+'Ark1'!W1205</f>
        <v>117.16060606060604</v>
      </c>
      <c r="P151" s="45"/>
      <c r="Q151" s="47">
        <f>+'Ark1'!X1205</f>
        <v>1.5316735537032828</v>
      </c>
      <c r="R151" s="47">
        <f>+'Ark1'!Y1205</f>
        <v>2.0004590841332264</v>
      </c>
      <c r="S151" s="47">
        <f>+'Ark1'!T1205</f>
        <v>14.81818181818182</v>
      </c>
      <c r="T151" s="97">
        <f>+'Ark1'!V1205</f>
        <v>126.9345677796382</v>
      </c>
      <c r="U151" s="65">
        <f t="shared" si="16"/>
        <v>2.0625</v>
      </c>
      <c r="V151" s="37"/>
      <c r="W151" s="11"/>
      <c r="X151" s="11"/>
      <c r="Y151" s="50"/>
      <c r="Z151"/>
      <c r="AA151"/>
      <c r="AB151"/>
      <c r="AC151"/>
      <c r="AD151"/>
      <c r="AE151"/>
      <c r="AF151"/>
    </row>
    <row r="152" spans="1:32">
      <c r="A152" s="37"/>
      <c r="B152" s="45">
        <f>+'Ark1'!C1206</f>
        <v>2019</v>
      </c>
      <c r="C152" s="45">
        <f>+'Ark1'!N1206</f>
        <v>120</v>
      </c>
      <c r="D152" s="46" t="str">
        <f>VLOOKUP(C152,RNR!$J$3:$K$25,2)</f>
        <v>&gt; 120 kg</v>
      </c>
      <c r="E152" s="45">
        <f>+'Ark1'!Q1206</f>
        <v>12</v>
      </c>
      <c r="F152" s="45"/>
      <c r="G152" s="65">
        <f>+'Ark1'!R1206</f>
        <v>31</v>
      </c>
      <c r="H152" s="45"/>
      <c r="I152" s="97">
        <f>+'Ark1'!AA1206</f>
        <v>0.153922542204568</v>
      </c>
      <c r="J152" s="45"/>
      <c r="K152" s="97">
        <f>+'Ark1'!AB1206</f>
        <v>0.23514748158814888</v>
      </c>
      <c r="L152" s="45"/>
      <c r="M152" s="47">
        <f>+'Ark1'!U1206</f>
        <v>59.032258064516114</v>
      </c>
      <c r="N152" s="45"/>
      <c r="O152" s="47">
        <f>+'Ark1'!W1206</f>
        <v>122.72903225806451</v>
      </c>
      <c r="P152" s="45"/>
      <c r="Q152" s="47">
        <f>+'Ark1'!X1206</f>
        <v>1.3942725119813295</v>
      </c>
      <c r="R152" s="47">
        <f>+'Ark1'!Y1206</f>
        <v>2.6938863994984525</v>
      </c>
      <c r="S152" s="47">
        <f>+'Ark1'!T1206</f>
        <v>15.258064516129028</v>
      </c>
      <c r="T152" s="97">
        <f>+'Ark1'!V1206</f>
        <v>132.96753224058989</v>
      </c>
      <c r="U152" s="65">
        <f t="shared" si="16"/>
        <v>2.5833333333333335</v>
      </c>
      <c r="V152" s="37"/>
      <c r="W152" s="11"/>
      <c r="X152" s="11"/>
      <c r="Y152" s="50"/>
      <c r="Z152"/>
      <c r="AA152"/>
      <c r="AB152"/>
      <c r="AC152"/>
      <c r="AD152"/>
      <c r="AE152"/>
      <c r="AF152"/>
    </row>
    <row r="153" spans="1:32">
      <c r="A153" s="37"/>
      <c r="B153" s="45">
        <f>+'Ark1'!C1207</f>
        <v>2019</v>
      </c>
      <c r="C153" s="45">
        <f>+'Ark1'!N1207</f>
        <v>125</v>
      </c>
      <c r="D153" s="46" t="str">
        <f>VLOOKUP(C153,RNR!$J$3:$K$25,2)</f>
        <v>&gt; 125 kg</v>
      </c>
      <c r="E153" s="45">
        <f>+'Ark1'!Q1207</f>
        <v>0</v>
      </c>
      <c r="F153" s="45"/>
      <c r="G153" s="65">
        <f>+'Ark1'!R1207</f>
        <v>0</v>
      </c>
      <c r="H153" s="45"/>
      <c r="I153" s="97">
        <f>+'Ark1'!AA1207</f>
        <v>0</v>
      </c>
      <c r="J153" s="45"/>
      <c r="K153" s="97">
        <f>+'Ark1'!AB1207</f>
        <v>0</v>
      </c>
      <c r="L153" s="45"/>
      <c r="M153" s="47">
        <f>+'Ark1'!U1207</f>
        <v>0</v>
      </c>
      <c r="N153" s="45"/>
      <c r="O153" s="47">
        <f>+'Ark1'!W1207</f>
        <v>0</v>
      </c>
      <c r="P153" s="45"/>
      <c r="Q153" s="47">
        <f>+'Ark1'!X1207</f>
        <v>0</v>
      </c>
      <c r="R153" s="47">
        <f>+'Ark1'!Y1207</f>
        <v>0</v>
      </c>
      <c r="S153" s="47">
        <f>+'Ark1'!T1207</f>
        <v>0</v>
      </c>
      <c r="T153" s="97">
        <f>+'Ark1'!V1207</f>
        <v>0</v>
      </c>
      <c r="U153" s="65" t="e">
        <f t="shared" si="16"/>
        <v>#DIV/0!</v>
      </c>
      <c r="V153" s="37"/>
      <c r="W153" s="11"/>
      <c r="X153" s="11"/>
      <c r="Y153" s="50"/>
      <c r="Z153"/>
      <c r="AA153"/>
      <c r="AB153"/>
      <c r="AC153"/>
      <c r="AD153"/>
      <c r="AE153"/>
      <c r="AF153"/>
    </row>
    <row r="154" spans="1:32" s="333" customForma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1"/>
      <c r="Y154" s="50"/>
    </row>
    <row r="155" spans="1:32">
      <c r="A155" s="37"/>
      <c r="B155" s="45">
        <f>+'Ark1'!C1208</f>
        <v>2018</v>
      </c>
      <c r="C155" s="45">
        <f>+'Ark1'!N1208</f>
        <v>40</v>
      </c>
      <c r="D155" s="46" t="str">
        <f>VLOOKUP(C155,RNR!$J$3:$K$25,2)</f>
        <v>&lt;=55kg</v>
      </c>
      <c r="E155" s="45">
        <f>+'Ark1'!Q1208</f>
        <v>47</v>
      </c>
      <c r="F155" s="45"/>
      <c r="G155" s="65">
        <f>+'Ark1'!R1208</f>
        <v>346</v>
      </c>
      <c r="H155" s="45"/>
      <c r="I155" s="97">
        <f>+'Ark1'!AA1208</f>
        <v>1.38195470703359</v>
      </c>
      <c r="J155" s="45"/>
      <c r="K155" s="97">
        <f>+'Ark1'!AB1208</f>
        <v>0.8687039820894874</v>
      </c>
      <c r="L155" s="45"/>
      <c r="M155" s="47">
        <f>+'Ark1'!U1208</f>
        <v>64.352601156069355</v>
      </c>
      <c r="N155" s="45"/>
      <c r="O155" s="47">
        <f>+'Ark1'!W1208</f>
        <v>50.491907514450837</v>
      </c>
      <c r="P155" s="45"/>
      <c r="Q155" s="47">
        <f>+'Ark1'!X1208</f>
        <v>3.6459088406988887</v>
      </c>
      <c r="R155" s="47">
        <f>+'Ark1'!Y1208</f>
        <v>3.0615000002168755</v>
      </c>
      <c r="S155" s="47">
        <f>+'Ark1'!T1208</f>
        <v>16.800578034682079</v>
      </c>
      <c r="T155" s="97">
        <f>+'Ark1'!V1208</f>
        <v>54.704125151084369</v>
      </c>
      <c r="U155" s="65">
        <f t="shared" si="16"/>
        <v>7.3617021276595747</v>
      </c>
      <c r="V155" s="37"/>
      <c r="W155" s="11"/>
      <c r="X155" s="11"/>
      <c r="Y155" s="50"/>
      <c r="Z155"/>
      <c r="AA155"/>
      <c r="AB155"/>
      <c r="AC155"/>
      <c r="AD155"/>
      <c r="AE155"/>
      <c r="AF155"/>
    </row>
    <row r="156" spans="1:32">
      <c r="A156" s="37"/>
      <c r="B156" s="45">
        <f>+'Ark1'!C1209</f>
        <v>2018</v>
      </c>
      <c r="C156" s="45">
        <f>+'Ark1'!N1209</f>
        <v>55</v>
      </c>
      <c r="D156" s="46" t="str">
        <f>VLOOKUP(C156,RNR!$J$3:$K$25,2)</f>
        <v>&gt; 55 kg</v>
      </c>
      <c r="E156" s="45">
        <f>+'Ark1'!Q1209</f>
        <v>72</v>
      </c>
      <c r="F156" s="45"/>
      <c r="G156" s="65">
        <f>+'Ark1'!R1209</f>
        <v>1037</v>
      </c>
      <c r="H156" s="45"/>
      <c r="I156" s="97">
        <f>+'Ark1'!AA1209</f>
        <v>4.1418700323521191</v>
      </c>
      <c r="J156" s="45"/>
      <c r="K156" s="97">
        <f>+'Ark1'!AB1209</f>
        <v>3.0874539696582644</v>
      </c>
      <c r="L156" s="45"/>
      <c r="M156" s="47">
        <f>+'Ark1'!U1209</f>
        <v>62.947926711668245</v>
      </c>
      <c r="N156" s="45"/>
      <c r="O156" s="47">
        <f>+'Ark1'!W1209</f>
        <v>59.875313404050189</v>
      </c>
      <c r="P156" s="45"/>
      <c r="Q156" s="47">
        <f>+'Ark1'!X1209</f>
        <v>2.2396893345881672</v>
      </c>
      <c r="R156" s="47">
        <f>+'Ark1'!Y1209</f>
        <v>3.050078336953455</v>
      </c>
      <c r="S156" s="47">
        <f>+'Ark1'!T1209</f>
        <v>16.557377049180324</v>
      </c>
      <c r="T156" s="97">
        <f>+'Ark1'!V1209</f>
        <v>64.870328715113899</v>
      </c>
      <c r="U156" s="65">
        <f t="shared" ref="U156:U177" si="17">+G156/E156</f>
        <v>14.402777777777779</v>
      </c>
      <c r="V156" s="37"/>
      <c r="W156" s="11"/>
      <c r="X156" s="11"/>
      <c r="Y156" s="50"/>
      <c r="Z156"/>
      <c r="AA156"/>
      <c r="AB156"/>
      <c r="AC156"/>
      <c r="AD156"/>
      <c r="AE156"/>
      <c r="AF156"/>
    </row>
    <row r="157" spans="1:32">
      <c r="A157" s="37"/>
      <c r="B157" s="45">
        <f>+'Ark1'!C1210</f>
        <v>2018</v>
      </c>
      <c r="C157" s="45">
        <f>+'Ark1'!N1210</f>
        <v>63</v>
      </c>
      <c r="D157" s="46" t="str">
        <f>VLOOKUP(C157,RNR!$J$3:$K$25,2)</f>
        <v>&gt; 63 kg</v>
      </c>
      <c r="E157" s="45">
        <f>+'Ark1'!Q1210</f>
        <v>71</v>
      </c>
      <c r="F157" s="45"/>
      <c r="G157" s="65">
        <f>+'Ark1'!R1210</f>
        <v>512</v>
      </c>
      <c r="H157" s="45"/>
      <c r="I157" s="97">
        <f>+'Ark1'!AA1210</f>
        <v>2.044973439309822</v>
      </c>
      <c r="J157" s="45"/>
      <c r="K157" s="97">
        <f>+'Ark1'!AB1210</f>
        <v>1.633154734745494</v>
      </c>
      <c r="L157" s="45"/>
      <c r="M157" s="47">
        <f>+'Ark1'!U1210</f>
        <v>62.53515625</v>
      </c>
      <c r="N157" s="45"/>
      <c r="O157" s="47">
        <f>+'Ark1'!W1210</f>
        <v>64.14804687500002</v>
      </c>
      <c r="P157" s="45"/>
      <c r="Q157" s="47">
        <f>+'Ark1'!X1210</f>
        <v>0.59535645650313496</v>
      </c>
      <c r="R157" s="47">
        <f>+'Ark1'!Y1210</f>
        <v>2.8282086270439706</v>
      </c>
      <c r="S157" s="47">
        <f>+'Ark1'!T1210</f>
        <v>16.53125</v>
      </c>
      <c r="T157" s="97">
        <f>+'Ark1'!V1210</f>
        <v>69.499509073672812</v>
      </c>
      <c r="U157" s="65">
        <f t="shared" si="17"/>
        <v>7.211267605633803</v>
      </c>
      <c r="V157" s="37"/>
      <c r="X157" s="11"/>
      <c r="Y157" s="50"/>
      <c r="Z157"/>
      <c r="AA157"/>
      <c r="AB157"/>
      <c r="AC157"/>
      <c r="AD157"/>
      <c r="AE157"/>
      <c r="AF157"/>
    </row>
    <row r="158" spans="1:32">
      <c r="A158" s="37"/>
      <c r="B158" s="45">
        <f>+'Ark1'!C1211</f>
        <v>2018</v>
      </c>
      <c r="C158" s="45">
        <f>+'Ark1'!N1211</f>
        <v>65</v>
      </c>
      <c r="D158" s="46" t="str">
        <f>VLOOKUP(C158,RNR!$J$3:$K$25,2)</f>
        <v>&gt; 65 kg</v>
      </c>
      <c r="E158" s="45">
        <f>+'Ark1'!Q1211</f>
        <v>72</v>
      </c>
      <c r="F158" s="45"/>
      <c r="G158" s="65">
        <f>+'Ark1'!R1211</f>
        <v>623</v>
      </c>
      <c r="H158" s="45"/>
      <c r="I158" s="97">
        <f>+'Ark1'!AA1211</f>
        <v>2.4883172904101944</v>
      </c>
      <c r="J158" s="45"/>
      <c r="K158" s="97">
        <f>+'Ark1'!AB1211</f>
        <v>2.0467316617545119</v>
      </c>
      <c r="L158" s="45"/>
      <c r="M158" s="47">
        <f>+'Ark1'!U1211</f>
        <v>62.237560192616357</v>
      </c>
      <c r="N158" s="45"/>
      <c r="O158" s="47">
        <f>+'Ark1'!W1211</f>
        <v>66.069181380417419</v>
      </c>
      <c r="P158" s="45"/>
      <c r="Q158" s="47">
        <f>+'Ark1'!X1211</f>
        <v>0.56926113371576359</v>
      </c>
      <c r="R158" s="47">
        <f>+'Ark1'!Y1211</f>
        <v>3.01063953133374</v>
      </c>
      <c r="S158" s="47">
        <f>+'Ark1'!T1211</f>
        <v>16.417335473515251</v>
      </c>
      <c r="T158" s="97">
        <f>+'Ark1'!V1211</f>
        <v>71.580911571416493</v>
      </c>
      <c r="U158" s="65">
        <f t="shared" si="17"/>
        <v>8.6527777777777786</v>
      </c>
      <c r="V158" s="37"/>
      <c r="X158"/>
      <c r="Y158" s="50"/>
      <c r="Z158"/>
      <c r="AA158"/>
      <c r="AB158"/>
      <c r="AC158"/>
      <c r="AD158"/>
      <c r="AE158"/>
      <c r="AF158"/>
    </row>
    <row r="159" spans="1:32">
      <c r="A159" s="37"/>
      <c r="B159" s="45">
        <f>+'Ark1'!C1212</f>
        <v>2018</v>
      </c>
      <c r="C159" s="45">
        <f>+'Ark1'!N1212</f>
        <v>67</v>
      </c>
      <c r="D159" s="46" t="str">
        <f>VLOOKUP(C159,RNR!$J$3:$K$25,2)</f>
        <v>&gt; 67 kg</v>
      </c>
      <c r="E159" s="45">
        <f>+'Ark1'!Q1212</f>
        <v>79</v>
      </c>
      <c r="F159" s="45"/>
      <c r="G159" s="65">
        <f>+'Ark1'!R1212</f>
        <v>907</v>
      </c>
      <c r="H159" s="45"/>
      <c r="I159" s="97">
        <f>+'Ark1'!AA1212</f>
        <v>3.6226384950273594</v>
      </c>
      <c r="J159" s="45"/>
      <c r="K159" s="97">
        <f>+'Ark1'!AB1212</f>
        <v>3.0720541675235928</v>
      </c>
      <c r="L159" s="45"/>
      <c r="M159" s="47">
        <f>+'Ark1'!U1212</f>
        <v>61.909592061742003</v>
      </c>
      <c r="N159" s="45"/>
      <c r="O159" s="47">
        <f>+'Ark1'!W1212</f>
        <v>68.115766262403497</v>
      </c>
      <c r="P159" s="45"/>
      <c r="Q159" s="47">
        <f>+'Ark1'!X1212</f>
        <v>0.57678780351198644</v>
      </c>
      <c r="R159" s="47">
        <f>+'Ark1'!Y1212</f>
        <v>2.7674646489722594</v>
      </c>
      <c r="S159" s="47">
        <f>+'Ark1'!T1212</f>
        <v>16.404630650496145</v>
      </c>
      <c r="T159" s="97">
        <f>+'Ark1'!V1212</f>
        <v>73.798229970101474</v>
      </c>
      <c r="U159" s="65">
        <f t="shared" si="17"/>
        <v>11.481012658227849</v>
      </c>
      <c r="V159" s="37"/>
      <c r="X159"/>
      <c r="Y159" s="50"/>
      <c r="Z159"/>
      <c r="AA159"/>
      <c r="AB159"/>
      <c r="AC159"/>
      <c r="AD159"/>
      <c r="AE159"/>
      <c r="AF159"/>
    </row>
    <row r="160" spans="1:32">
      <c r="A160" s="37"/>
      <c r="B160" s="45">
        <f>+'Ark1'!C1213</f>
        <v>2018</v>
      </c>
      <c r="C160" s="45">
        <f>+'Ark1'!N1213</f>
        <v>69</v>
      </c>
      <c r="D160" s="46" t="str">
        <f>VLOOKUP(C160,RNR!$J$3:$K$25,2)</f>
        <v>&gt; 69 kg</v>
      </c>
      <c r="E160" s="45">
        <f>+'Ark1'!Q1213</f>
        <v>83</v>
      </c>
      <c r="F160" s="45"/>
      <c r="G160" s="65">
        <f>+'Ark1'!R1213</f>
        <v>1083</v>
      </c>
      <c r="H160" s="45"/>
      <c r="I160" s="97">
        <f>+'Ark1'!AA1213</f>
        <v>4.3255981147901119</v>
      </c>
      <c r="J160" s="45"/>
      <c r="K160" s="97">
        <f>+'Ark1'!AB1213</f>
        <v>3.7737769563665928</v>
      </c>
      <c r="L160" s="45"/>
      <c r="M160" s="47">
        <f>+'Ark1'!U1213</f>
        <v>61.726685133887344</v>
      </c>
      <c r="N160" s="45"/>
      <c r="O160" s="47">
        <f>+'Ark1'!W1213</f>
        <v>70.076731301938992</v>
      </c>
      <c r="P160" s="45"/>
      <c r="Q160" s="47">
        <f>+'Ark1'!X1213</f>
        <v>0.57835186982966846</v>
      </c>
      <c r="R160" s="47">
        <f>+'Ark1'!Y1213</f>
        <v>2.835778988967026</v>
      </c>
      <c r="S160" s="47">
        <f>+'Ark1'!T1213</f>
        <v>16.35457063711911</v>
      </c>
      <c r="T160" s="97">
        <f>+'Ark1'!V1213</f>
        <v>75.922785809251309</v>
      </c>
      <c r="U160" s="65">
        <f t="shared" si="17"/>
        <v>13.048192771084338</v>
      </c>
      <c r="V160" s="37"/>
      <c r="X160"/>
      <c r="Y160" s="50"/>
      <c r="Z160"/>
      <c r="AA160"/>
      <c r="AB160"/>
      <c r="AC160"/>
      <c r="AD160"/>
      <c r="AE160"/>
      <c r="AF160"/>
    </row>
    <row r="161" spans="1:32">
      <c r="A161" s="37"/>
      <c r="B161" s="45">
        <f>+'Ark1'!C1214</f>
        <v>2018</v>
      </c>
      <c r="C161" s="45">
        <f>+'Ark1'!N1214</f>
        <v>71</v>
      </c>
      <c r="D161" s="46" t="str">
        <f>VLOOKUP(C161,RNR!$J$3:$K$25,2)</f>
        <v>&gt; 71 kg</v>
      </c>
      <c r="E161" s="45">
        <f>+'Ark1'!Q1214</f>
        <v>84</v>
      </c>
      <c r="F161" s="45"/>
      <c r="G161" s="65">
        <f>+'Ark1'!R1214</f>
        <v>1359</v>
      </c>
      <c r="H161" s="45"/>
      <c r="I161" s="97">
        <f>+'Ark1'!AA1214</f>
        <v>5.4279666094180605</v>
      </c>
      <c r="J161" s="45"/>
      <c r="K161" s="97">
        <f>+'Ark1'!AB1214</f>
        <v>4.8675358446928252</v>
      </c>
      <c r="L161" s="45"/>
      <c r="M161" s="47">
        <f>+'Ark1'!U1214</f>
        <v>61.543782192788818</v>
      </c>
      <c r="N161" s="45"/>
      <c r="O161" s="47">
        <f>+'Ark1'!W1214</f>
        <v>72.030389992641744</v>
      </c>
      <c r="P161" s="45"/>
      <c r="Q161" s="47">
        <f>+'Ark1'!X1214</f>
        <v>0.5788362721396485</v>
      </c>
      <c r="R161" s="47">
        <f>+'Ark1'!Y1214</f>
        <v>2.6978236342808395</v>
      </c>
      <c r="S161" s="47">
        <f>+'Ark1'!T1214</f>
        <v>16.320088300220753</v>
      </c>
      <c r="T161" s="97">
        <f>+'Ark1'!V1214</f>
        <v>78.039425777510061</v>
      </c>
      <c r="U161" s="65">
        <f t="shared" si="17"/>
        <v>16.178571428571427</v>
      </c>
      <c r="V161" s="37"/>
      <c r="X161"/>
      <c r="Y161" s="50"/>
      <c r="Z161"/>
      <c r="AA161"/>
      <c r="AB161"/>
      <c r="AC161"/>
      <c r="AD161"/>
      <c r="AE161"/>
      <c r="AF161"/>
    </row>
    <row r="162" spans="1:32">
      <c r="A162" s="37"/>
      <c r="B162" s="45">
        <f>+'Ark1'!C1215</f>
        <v>2018</v>
      </c>
      <c r="C162" s="45">
        <f>+'Ark1'!N1215</f>
        <v>73</v>
      </c>
      <c r="D162" s="46" t="str">
        <f>VLOOKUP(C162,RNR!$J$3:$K$25,2)</f>
        <v>&gt; 73 kg</v>
      </c>
      <c r="E162" s="45">
        <f>+'Ark1'!Q1215</f>
        <v>91</v>
      </c>
      <c r="F162" s="45"/>
      <c r="G162" s="65">
        <f>+'Ark1'!R1215</f>
        <v>1557</v>
      </c>
      <c r="H162" s="45"/>
      <c r="I162" s="97">
        <f>+'Ark1'!AA1215</f>
        <v>6.2187961816511548</v>
      </c>
      <c r="J162" s="45"/>
      <c r="K162" s="97">
        <f>+'Ark1'!AB1215</f>
        <v>5.7354690908020416</v>
      </c>
      <c r="L162" s="45"/>
      <c r="M162" s="47">
        <f>+'Ark1'!U1215</f>
        <v>61.232498394348099</v>
      </c>
      <c r="N162" s="45"/>
      <c r="O162" s="47">
        <f>+'Ark1'!W1215</f>
        <v>74.080924855491318</v>
      </c>
      <c r="P162" s="45"/>
      <c r="Q162" s="47">
        <f>+'Ark1'!X1215</f>
        <v>0.57438552697433676</v>
      </c>
      <c r="R162" s="47">
        <f>+'Ark1'!Y1215</f>
        <v>2.7447428094585464</v>
      </c>
      <c r="S162" s="47">
        <f>+'Ark1'!T1215</f>
        <v>16.204238921001931</v>
      </c>
      <c r="T162" s="97">
        <f>+'Ark1'!V1215</f>
        <v>80.261023678755748</v>
      </c>
      <c r="U162" s="65">
        <f t="shared" si="17"/>
        <v>17.109890109890109</v>
      </c>
      <c r="V162" s="37"/>
      <c r="X162"/>
      <c r="Y162" s="50"/>
      <c r="Z162"/>
      <c r="AA162"/>
      <c r="AB162"/>
      <c r="AC162"/>
      <c r="AD162"/>
      <c r="AE162"/>
      <c r="AF162"/>
    </row>
    <row r="163" spans="1:32">
      <c r="A163" s="37"/>
      <c r="B163" s="45">
        <f>+'Ark1'!C1216</f>
        <v>2018</v>
      </c>
      <c r="C163" s="45">
        <f>+'Ark1'!N1216</f>
        <v>75</v>
      </c>
      <c r="D163" s="46" t="str">
        <f>VLOOKUP(C163,RNR!$J$3:$K$25,2)</f>
        <v>&gt; 75 kg</v>
      </c>
      <c r="E163" s="45">
        <f>+'Ark1'!Q1216</f>
        <v>93</v>
      </c>
      <c r="F163" s="45"/>
      <c r="G163" s="65">
        <f>+'Ark1'!R1216</f>
        <v>1905</v>
      </c>
      <c r="H163" s="45"/>
      <c r="I163" s="97">
        <f>+'Ark1'!AA1216</f>
        <v>7.60873906618205</v>
      </c>
      <c r="J163" s="45"/>
      <c r="K163" s="97">
        <f>+'Ark1'!AB1216</f>
        <v>7.2026072953989315</v>
      </c>
      <c r="L163" s="45"/>
      <c r="M163" s="47">
        <f>+'Ark1'!U1216</f>
        <v>61.131758530183703</v>
      </c>
      <c r="N163" s="45"/>
      <c r="O163" s="47">
        <f>+'Ark1'!W1216</f>
        <v>76.036272965879206</v>
      </c>
      <c r="P163" s="45"/>
      <c r="Q163" s="47">
        <f>+'Ark1'!X1216</f>
        <v>0.58344777493934896</v>
      </c>
      <c r="R163" s="47">
        <f>+'Ark1'!Y1216</f>
        <v>2.6648217314348881</v>
      </c>
      <c r="S163" s="47">
        <f>+'Ark1'!T1216</f>
        <v>16.165354330708666</v>
      </c>
      <c r="T163" s="97">
        <f>+'Ark1'!V1216</f>
        <v>82.379494004202783</v>
      </c>
      <c r="U163" s="65">
        <f t="shared" si="17"/>
        <v>20.483870967741936</v>
      </c>
      <c r="V163" s="37"/>
      <c r="X163"/>
      <c r="Y163" s="50"/>
      <c r="Z163"/>
      <c r="AA163"/>
      <c r="AB163"/>
      <c r="AC163"/>
      <c r="AD163"/>
      <c r="AE163"/>
      <c r="AF163"/>
    </row>
    <row r="164" spans="1:32">
      <c r="A164" s="37"/>
      <c r="B164" s="45">
        <f>+'Ark1'!C1217</f>
        <v>2018</v>
      </c>
      <c r="C164" s="45">
        <f>+'Ark1'!N1217</f>
        <v>77</v>
      </c>
      <c r="D164" s="46" t="str">
        <f>VLOOKUP(C164,RNR!$J$3:$K$25,2)</f>
        <v>&gt; 77 kg</v>
      </c>
      <c r="E164" s="45">
        <f>+'Ark1'!Q1217</f>
        <v>91</v>
      </c>
      <c r="F164" s="45"/>
      <c r="G164" s="65">
        <f>+'Ark1'!R1217</f>
        <v>1957</v>
      </c>
      <c r="H164" s="45"/>
      <c r="I164" s="97">
        <f>+'Ark1'!AA1217</f>
        <v>7.8164316811119523</v>
      </c>
      <c r="J164" s="45"/>
      <c r="K164" s="97">
        <f>+'Ark1'!AB1217</f>
        <v>7.5979252384110012</v>
      </c>
      <c r="L164" s="45"/>
      <c r="M164" s="47">
        <f>+'Ark1'!U1217</f>
        <v>60.96627491057739</v>
      </c>
      <c r="N164" s="45"/>
      <c r="O164" s="47">
        <f>+'Ark1'!W1217</f>
        <v>78.078283086356549</v>
      </c>
      <c r="P164" s="45"/>
      <c r="Q164" s="47">
        <f>+'Ark1'!X1217</f>
        <v>0.57489064130536893</v>
      </c>
      <c r="R164" s="47">
        <f>+'Ark1'!Y1217</f>
        <v>2.7099406461434512</v>
      </c>
      <c r="S164" s="47">
        <f>+'Ark1'!T1217</f>
        <v>16.084823709759835</v>
      </c>
      <c r="T164" s="97">
        <f>+'Ark1'!V1217</f>
        <v>84.591855998219827</v>
      </c>
      <c r="U164" s="65">
        <f t="shared" si="17"/>
        <v>21.505494505494507</v>
      </c>
      <c r="V164" s="37"/>
      <c r="X164"/>
      <c r="Y164" s="50"/>
      <c r="Z164"/>
      <c r="AA164"/>
      <c r="AB164"/>
      <c r="AC164"/>
      <c r="AD164"/>
      <c r="AE164"/>
      <c r="AF164"/>
    </row>
    <row r="165" spans="1:32">
      <c r="A165" s="37"/>
      <c r="B165" s="45">
        <f>+'Ark1'!C1218</f>
        <v>2018</v>
      </c>
      <c r="C165" s="45">
        <f>+'Ark1'!N1218</f>
        <v>79</v>
      </c>
      <c r="D165" s="46" t="str">
        <f>VLOOKUP(C165,RNR!$J$3:$K$25,2)</f>
        <v>&gt; 79 kg</v>
      </c>
      <c r="E165" s="45">
        <f>+'Ark1'!Q1218</f>
        <v>91</v>
      </c>
      <c r="F165" s="45"/>
      <c r="G165" s="65">
        <f>+'Ark1'!R1218</f>
        <v>2023</v>
      </c>
      <c r="H165" s="45"/>
      <c r="I165" s="97">
        <f>+'Ark1'!AA1218</f>
        <v>8.0800415385229858</v>
      </c>
      <c r="J165" s="45"/>
      <c r="K165" s="97">
        <f>+'Ark1'!AB1218</f>
        <v>8.0536489923149048</v>
      </c>
      <c r="L165" s="45"/>
      <c r="M165" s="47">
        <f>+'Ark1'!U1218</f>
        <v>60.773603559070693</v>
      </c>
      <c r="N165" s="45"/>
      <c r="O165" s="47">
        <f>+'Ark1'!W1218</f>
        <v>80.061344537815074</v>
      </c>
      <c r="P165" s="45"/>
      <c r="Q165" s="47">
        <f>+'Ark1'!X1218</f>
        <v>0.57551676486165004</v>
      </c>
      <c r="R165" s="47">
        <f>+'Ark1'!Y1218</f>
        <v>2.6023593263228153</v>
      </c>
      <c r="S165" s="47">
        <f>+'Ark1'!T1218</f>
        <v>16.018289668808698</v>
      </c>
      <c r="T165" s="97">
        <f>+'Ark1'!V1218</f>
        <v>86.740351611934074</v>
      </c>
      <c r="U165" s="65">
        <f t="shared" si="17"/>
        <v>22.23076923076923</v>
      </c>
      <c r="V165" s="37"/>
      <c r="X165"/>
      <c r="Y165" s="50"/>
      <c r="Z165"/>
      <c r="AA165"/>
      <c r="AB165"/>
      <c r="AC165"/>
      <c r="AD165"/>
      <c r="AE165"/>
      <c r="AF165"/>
    </row>
    <row r="166" spans="1:32">
      <c r="A166" s="37"/>
      <c r="B166" s="45">
        <f>+'Ark1'!C1219</f>
        <v>2018</v>
      </c>
      <c r="C166" s="45">
        <f>+'Ark1'!N1219</f>
        <v>81</v>
      </c>
      <c r="D166" s="46" t="str">
        <f>VLOOKUP(C166,RNR!$J$3:$K$25,2)</f>
        <v>&gt; 81 kg</v>
      </c>
      <c r="E166" s="45">
        <f>+'Ark1'!Q1219</f>
        <v>100</v>
      </c>
      <c r="F166" s="45"/>
      <c r="G166" s="65">
        <f>+'Ark1'!R1219</f>
        <v>2040</v>
      </c>
      <c r="H166" s="45"/>
      <c r="I166" s="97">
        <f>+'Ark1'!AA1219</f>
        <v>8.14794104725007</v>
      </c>
      <c r="J166" s="45"/>
      <c r="K166" s="97">
        <f>+'Ark1'!AB1219</f>
        <v>8.3218601409561703</v>
      </c>
      <c r="L166" s="45"/>
      <c r="M166" s="47">
        <f>+'Ark1'!U1219</f>
        <v>60.674509803921588</v>
      </c>
      <c r="N166" s="45"/>
      <c r="O166" s="47">
        <f>+'Ark1'!W1219</f>
        <v>82.038235294117598</v>
      </c>
      <c r="P166" s="45"/>
      <c r="Q166" s="47">
        <f>+'Ark1'!X1219</f>
        <v>0.56800202251111587</v>
      </c>
      <c r="R166" s="47">
        <f>+'Ark1'!Y1219</f>
        <v>2.4636449274064902</v>
      </c>
      <c r="S166" s="47">
        <f>+'Ark1'!T1219</f>
        <v>16.013235294117649</v>
      </c>
      <c r="T166" s="97">
        <f>+'Ark1'!V1219</f>
        <v>88.882161748773058</v>
      </c>
      <c r="U166" s="65">
        <f t="shared" si="17"/>
        <v>20.399999999999999</v>
      </c>
      <c r="V166" s="37"/>
      <c r="X166"/>
      <c r="Y166" s="50"/>
      <c r="Z166"/>
      <c r="AA166"/>
      <c r="AB166"/>
      <c r="AC166"/>
      <c r="AD166"/>
      <c r="AE166"/>
      <c r="AF166"/>
    </row>
    <row r="167" spans="1:32">
      <c r="A167" s="37"/>
      <c r="B167" s="45">
        <f>+'Ark1'!C1220</f>
        <v>2018</v>
      </c>
      <c r="C167" s="45">
        <f>+'Ark1'!N1220</f>
        <v>83</v>
      </c>
      <c r="D167" s="46" t="str">
        <f>VLOOKUP(C167,RNR!$J$3:$K$25,2)</f>
        <v>&gt; 83 kg</v>
      </c>
      <c r="E167" s="45">
        <f>+'Ark1'!Q1220</f>
        <v>91</v>
      </c>
      <c r="F167" s="45"/>
      <c r="G167" s="65">
        <f>+'Ark1'!R1220</f>
        <v>1822</v>
      </c>
      <c r="H167" s="45"/>
      <c r="I167" s="97">
        <f>+'Ark1'!AA1220</f>
        <v>7.2772297000439359</v>
      </c>
      <c r="J167" s="45"/>
      <c r="K167" s="97">
        <f>+'Ark1'!AB1220</f>
        <v>7.6145930255454655</v>
      </c>
      <c r="L167" s="45"/>
      <c r="M167" s="47">
        <f>+'Ark1'!U1220</f>
        <v>60.559824368825446</v>
      </c>
      <c r="N167" s="45"/>
      <c r="O167" s="47">
        <f>+'Ark1'!W1220</f>
        <v>84.047420417124016</v>
      </c>
      <c r="P167" s="45"/>
      <c r="Q167" s="47">
        <f>+'Ark1'!X1220</f>
        <v>0.57615577346954738</v>
      </c>
      <c r="R167" s="47">
        <f>+'Ark1'!Y1220</f>
        <v>2.4920267083534182</v>
      </c>
      <c r="S167" s="47">
        <f>+'Ark1'!T1220</f>
        <v>15.961031833150388</v>
      </c>
      <c r="T167" s="97">
        <f>+'Ark1'!V1220</f>
        <v>91.058960365248325</v>
      </c>
      <c r="U167" s="65">
        <f t="shared" si="17"/>
        <v>20.021978021978022</v>
      </c>
      <c r="V167" s="37"/>
      <c r="X167"/>
      <c r="Y167" s="50"/>
      <c r="Z167"/>
      <c r="AA167"/>
      <c r="AB167"/>
      <c r="AC167"/>
      <c r="AD167"/>
      <c r="AE167"/>
      <c r="AF167"/>
    </row>
    <row r="168" spans="1:32">
      <c r="A168" s="37"/>
      <c r="B168" s="45">
        <f>+'Ark1'!C1221</f>
        <v>2018</v>
      </c>
      <c r="C168" s="45">
        <f>+'Ark1'!N1221</f>
        <v>85</v>
      </c>
      <c r="D168" s="46" t="str">
        <f>VLOOKUP(C168,RNR!$J$3:$K$25,2)</f>
        <v>&gt; 85 kg</v>
      </c>
      <c r="E168" s="45">
        <f>+'Ark1'!Q1221</f>
        <v>90</v>
      </c>
      <c r="F168" s="45"/>
      <c r="G168" s="65">
        <f>+'Ark1'!R1221</f>
        <v>1635</v>
      </c>
      <c r="H168" s="45"/>
      <c r="I168" s="97">
        <f>+'Ark1'!AA1221</f>
        <v>6.5303351040460109</v>
      </c>
      <c r="J168" s="45"/>
      <c r="K168" s="97">
        <f>+'Ark1'!AB1221</f>
        <v>6.9949610773357644</v>
      </c>
      <c r="L168" s="45"/>
      <c r="M168" s="47">
        <f>+'Ark1'!U1221</f>
        <v>60.356574923547406</v>
      </c>
      <c r="N168" s="45"/>
      <c r="O168" s="47">
        <f>+'Ark1'!W1221</f>
        <v>86.038654434250972</v>
      </c>
      <c r="P168" s="45"/>
      <c r="Q168" s="47">
        <f>+'Ark1'!X1221</f>
        <v>0.57452388995293668</v>
      </c>
      <c r="R168" s="47">
        <f>+'Ark1'!Y1221</f>
        <v>2.4563612505106445</v>
      </c>
      <c r="S168" s="47">
        <f>+'Ark1'!T1221</f>
        <v>15.867889908256885</v>
      </c>
      <c r="T168" s="97">
        <f>+'Ark1'!V1221</f>
        <v>93.216310329632606</v>
      </c>
      <c r="U168" s="65">
        <f t="shared" si="17"/>
        <v>18.166666666666668</v>
      </c>
      <c r="V168" s="37"/>
      <c r="X168"/>
      <c r="Y168" s="50"/>
      <c r="Z168"/>
      <c r="AA168"/>
      <c r="AB168"/>
      <c r="AC168"/>
      <c r="AD168"/>
      <c r="AE168"/>
      <c r="AF168"/>
    </row>
    <row r="169" spans="1:32">
      <c r="A169" s="37"/>
      <c r="B169" s="45">
        <f>+'Ark1'!C1222</f>
        <v>2018</v>
      </c>
      <c r="C169" s="45">
        <f>+'Ark1'!N1222</f>
        <v>87</v>
      </c>
      <c r="D169" s="46" t="str">
        <f>VLOOKUP(C169,RNR!$J$3:$K$25,2)</f>
        <v>&gt; 87 kg</v>
      </c>
      <c r="E169" s="45">
        <f>+'Ark1'!Q1222</f>
        <v>100</v>
      </c>
      <c r="F169" s="45"/>
      <c r="G169" s="65">
        <f>+'Ark1'!R1222</f>
        <v>1888</v>
      </c>
      <c r="H169" s="45"/>
      <c r="I169" s="97">
        <f>+'Ark1'!AA1222</f>
        <v>7.5408395574549694</v>
      </c>
      <c r="J169" s="45"/>
      <c r="K169" s="97">
        <f>+'Ark1'!AB1222</f>
        <v>8.3108112677423449</v>
      </c>
      <c r="L169" s="45"/>
      <c r="M169" s="47">
        <f>+'Ark1'!U1222</f>
        <v>60.270127118644069</v>
      </c>
      <c r="N169" s="45"/>
      <c r="O169" s="47">
        <f>+'Ark1'!W1222</f>
        <v>88.525317796610238</v>
      </c>
      <c r="P169" s="45"/>
      <c r="Q169" s="47">
        <f>+'Ark1'!X1222</f>
        <v>0.87096825663925503</v>
      </c>
      <c r="R169" s="47">
        <f>+'Ark1'!Y1222</f>
        <v>2.4001495329355298</v>
      </c>
      <c r="S169" s="47">
        <f>+'Ark1'!T1222</f>
        <v>15.822563559322036</v>
      </c>
      <c r="T169" s="97">
        <f>+'Ark1'!V1222</f>
        <v>95.91042014800685</v>
      </c>
      <c r="U169" s="65">
        <f t="shared" si="17"/>
        <v>18.88</v>
      </c>
      <c r="V169" s="37"/>
      <c r="X169"/>
      <c r="Y169" s="50"/>
      <c r="Z169"/>
      <c r="AA169"/>
      <c r="AB169"/>
      <c r="AC169"/>
      <c r="AD169"/>
      <c r="AE169"/>
      <c r="AF169"/>
    </row>
    <row r="170" spans="1:32">
      <c r="A170" s="37"/>
      <c r="B170" s="45">
        <f>+'Ark1'!C1223</f>
        <v>2018</v>
      </c>
      <c r="C170" s="45">
        <f>+'Ark1'!N1223</f>
        <v>90</v>
      </c>
      <c r="D170" s="46" t="str">
        <f>VLOOKUP(C170,RNR!$J$3:$K$25,2)</f>
        <v>&gt; 90 kg</v>
      </c>
      <c r="E170" s="45">
        <f>+'Ark1'!Q1223</f>
        <v>104</v>
      </c>
      <c r="F170" s="45"/>
      <c r="G170" s="65">
        <f>+'Ark1'!R1223</f>
        <v>2112</v>
      </c>
      <c r="H170" s="45"/>
      <c r="I170" s="97">
        <f>+'Ark1'!AA1223</f>
        <v>8.4355154371530148</v>
      </c>
      <c r="J170" s="45"/>
      <c r="K170" s="97">
        <f>+'Ark1'!AB1223</f>
        <v>9.6942276549219226</v>
      </c>
      <c r="L170" s="45"/>
      <c r="M170" s="47">
        <f>+'Ark1'!U1223</f>
        <v>60.115056818181827</v>
      </c>
      <c r="N170" s="45"/>
      <c r="O170" s="47">
        <f>+'Ark1'!W1223</f>
        <v>92.309280303030476</v>
      </c>
      <c r="P170" s="45"/>
      <c r="Q170" s="47">
        <f>+'Ark1'!X1223</f>
        <v>1.425385066588547</v>
      </c>
      <c r="R170" s="47">
        <f>+'Ark1'!Y1223</f>
        <v>2.3827665270708311</v>
      </c>
      <c r="S170" s="47">
        <f>+'Ark1'!T1223</f>
        <v>15.720170454545457</v>
      </c>
      <c r="T170" s="97">
        <f>+'Ark1'!V1223</f>
        <v>100.01005449949101</v>
      </c>
      <c r="U170" s="65">
        <f t="shared" si="17"/>
        <v>20.307692307692307</v>
      </c>
      <c r="V170" s="37"/>
      <c r="X170"/>
      <c r="Y170" s="50"/>
      <c r="Z170"/>
      <c r="AA170"/>
      <c r="AB170"/>
      <c r="AC170"/>
      <c r="AD170"/>
      <c r="AE170"/>
      <c r="AF170"/>
    </row>
    <row r="171" spans="1:32">
      <c r="A171" s="37"/>
      <c r="B171" s="45">
        <f>+'Ark1'!C1224</f>
        <v>2018</v>
      </c>
      <c r="C171" s="45">
        <f>+'Ark1'!N1224</f>
        <v>95</v>
      </c>
      <c r="D171" s="46" t="str">
        <f>VLOOKUP(C171,RNR!$J$3:$K$25,2)</f>
        <v>&gt; 95 kg</v>
      </c>
      <c r="E171" s="45">
        <f>+'Ark1'!Q1224</f>
        <v>89</v>
      </c>
      <c r="F171" s="45"/>
      <c r="G171" s="65">
        <f>+'Ark1'!R1224</f>
        <v>1145</v>
      </c>
      <c r="H171" s="45"/>
      <c r="I171" s="97">
        <f>+'Ark1'!AA1224</f>
        <v>4.5732316172065346</v>
      </c>
      <c r="J171" s="45"/>
      <c r="K171" s="97">
        <f>+'Ark1'!AB1224</f>
        <v>5.5342523025613088</v>
      </c>
      <c r="L171" s="45"/>
      <c r="M171" s="47">
        <f>+'Ark1'!U1224</f>
        <v>59.930131004366807</v>
      </c>
      <c r="N171" s="45"/>
      <c r="O171" s="47">
        <f>+'Ark1'!W1224</f>
        <v>97.202969432314433</v>
      </c>
      <c r="P171" s="45"/>
      <c r="Q171" s="47">
        <f>+'Ark1'!X1224</f>
        <v>1.426202060659808</v>
      </c>
      <c r="R171" s="47">
        <f>+'Ark1'!Y1224</f>
        <v>2.287694531847956</v>
      </c>
      <c r="S171" s="47">
        <f>+'Ark1'!T1224</f>
        <v>15.661135371179045</v>
      </c>
      <c r="T171" s="97">
        <f>+'Ark1'!V1224</f>
        <v>105.31199288441398</v>
      </c>
      <c r="U171" s="65">
        <f t="shared" si="17"/>
        <v>12.865168539325843</v>
      </c>
      <c r="V171" s="37"/>
      <c r="X171"/>
      <c r="Y171" s="50"/>
      <c r="Z171"/>
      <c r="AA171"/>
      <c r="AB171"/>
      <c r="AC171"/>
      <c r="AD171"/>
      <c r="AE171"/>
      <c r="AF171"/>
    </row>
    <row r="172" spans="1:32">
      <c r="A172" s="37"/>
      <c r="B172" s="45">
        <f>+'Ark1'!C1225</f>
        <v>2018</v>
      </c>
      <c r="C172" s="45">
        <f>+'Ark1'!N1225</f>
        <v>100</v>
      </c>
      <c r="D172" s="46" t="str">
        <f>VLOOKUP(C172,RNR!$J$3:$K$25,2)</f>
        <v>&gt; 100 kg</v>
      </c>
      <c r="E172" s="45">
        <f>+'Ark1'!Q1225</f>
        <v>78</v>
      </c>
      <c r="F172" s="45"/>
      <c r="G172" s="65">
        <f>+'Ark1'!R1225</f>
        <v>533</v>
      </c>
      <c r="H172" s="45"/>
      <c r="I172" s="97">
        <f>+'Ark1'!AA1225</f>
        <v>2.1288493030315134</v>
      </c>
      <c r="J172" s="45"/>
      <c r="K172" s="97">
        <f>+'Ark1'!AB1225</f>
        <v>2.7099624039961321</v>
      </c>
      <c r="L172" s="45"/>
      <c r="M172" s="47">
        <f>+'Ark1'!U1225</f>
        <v>59.600375234521586</v>
      </c>
      <c r="N172" s="45"/>
      <c r="O172" s="47">
        <f>+'Ark1'!W1225</f>
        <v>102.24971857410883</v>
      </c>
      <c r="P172" s="45"/>
      <c r="Q172" s="47">
        <f>+'Ark1'!X1225</f>
        <v>1.5038739579507259</v>
      </c>
      <c r="R172" s="47">
        <f>+'Ark1'!Y1225</f>
        <v>2.3301112088675944</v>
      </c>
      <c r="S172" s="47">
        <f>+'Ark1'!T1225</f>
        <v>15.45215759849906</v>
      </c>
      <c r="T172" s="97">
        <f>+'Ark1'!V1225</f>
        <v>110.77976010195968</v>
      </c>
      <c r="U172" s="65">
        <f t="shared" si="17"/>
        <v>6.833333333333333</v>
      </c>
      <c r="V172" s="37"/>
      <c r="X172"/>
      <c r="Y172" s="50"/>
      <c r="Z172"/>
      <c r="AA172"/>
      <c r="AB172"/>
      <c r="AC172"/>
      <c r="AD172"/>
      <c r="AE172"/>
      <c r="AF172"/>
    </row>
    <row r="173" spans="1:32">
      <c r="A173" s="37"/>
      <c r="B173" s="45">
        <f>+'Ark1'!C1226</f>
        <v>2018</v>
      </c>
      <c r="C173" s="45">
        <f>+'Ark1'!N1226</f>
        <v>105</v>
      </c>
      <c r="D173" s="46" t="str">
        <f>VLOOKUP(C173,RNR!$J$3:$K$25,2)</f>
        <v>&gt; 105 kg</v>
      </c>
      <c r="E173" s="45">
        <f>+'Ark1'!Q1226</f>
        <v>57</v>
      </c>
      <c r="F173" s="45"/>
      <c r="G173" s="65">
        <f>+'Ark1'!R1226</f>
        <v>282</v>
      </c>
      <c r="H173" s="45"/>
      <c r="I173" s="97">
        <f>+'Ark1'!AA1226</f>
        <v>1.1263330271198628</v>
      </c>
      <c r="J173" s="45"/>
      <c r="K173" s="97">
        <f>+'Ark1'!AB1226</f>
        <v>1.502592059688977</v>
      </c>
      <c r="L173" s="45"/>
      <c r="M173" s="47">
        <f>+'Ark1'!U1226</f>
        <v>58.48581560283688</v>
      </c>
      <c r="N173" s="45"/>
      <c r="O173" s="47">
        <f>+'Ark1'!W1226</f>
        <v>107.15638297872341</v>
      </c>
      <c r="P173" s="45"/>
      <c r="Q173" s="47">
        <f>+'Ark1'!X1226</f>
        <v>1.4068897221190635</v>
      </c>
      <c r="R173" s="47">
        <f>+'Ark1'!Y1226</f>
        <v>2.350828481101447</v>
      </c>
      <c r="S173" s="47">
        <f>+'Ark1'!T1226</f>
        <v>14.936170212765957</v>
      </c>
      <c r="T173" s="97">
        <f>+'Ark1'!V1226</f>
        <v>116.09575620663422</v>
      </c>
      <c r="U173" s="65">
        <f t="shared" si="17"/>
        <v>4.9473684210526319</v>
      </c>
      <c r="V173" s="37"/>
      <c r="X173"/>
      <c r="Y173" s="50"/>
      <c r="Z173"/>
      <c r="AA173"/>
      <c r="AB173"/>
      <c r="AC173"/>
      <c r="AD173"/>
      <c r="AE173"/>
      <c r="AF173"/>
    </row>
    <row r="174" spans="1:32">
      <c r="A174" s="37"/>
      <c r="B174" s="45">
        <f>+'Ark1'!C1227</f>
        <v>2018</v>
      </c>
      <c r="C174" s="45">
        <f>+'Ark1'!N1227</f>
        <v>110</v>
      </c>
      <c r="D174" s="46" t="str">
        <f>VLOOKUP(C174,RNR!$J$3:$K$25,2)</f>
        <v>&gt; 110 kg</v>
      </c>
      <c r="E174" s="45">
        <f>+'Ark1'!Q1227</f>
        <v>41</v>
      </c>
      <c r="F174" s="45"/>
      <c r="G174" s="65">
        <f>+'Ark1'!R1227</f>
        <v>132</v>
      </c>
      <c r="H174" s="45"/>
      <c r="I174" s="97">
        <f>+'Ark1'!AA1227</f>
        <v>0.52721971482206331</v>
      </c>
      <c r="J174" s="45"/>
      <c r="K174" s="97">
        <f>+'Ark1'!AB1227</f>
        <v>0.73591363142550181</v>
      </c>
      <c r="L174" s="45"/>
      <c r="M174" s="47">
        <f>+'Ark1'!U1227</f>
        <v>57.409090909090899</v>
      </c>
      <c r="N174" s="45"/>
      <c r="O174" s="47">
        <f>+'Ark1'!W1227</f>
        <v>112.11893939393944</v>
      </c>
      <c r="P174" s="45"/>
      <c r="Q174" s="47">
        <f>+'Ark1'!X1227</f>
        <v>1.4764377982443615</v>
      </c>
      <c r="R174" s="47">
        <f>+'Ark1'!Y1227</f>
        <v>2.705086525963238</v>
      </c>
      <c r="S174" s="47">
        <f>+'Ark1'!T1227</f>
        <v>14.295454545454543</v>
      </c>
      <c r="T174" s="97">
        <f>+'Ark1'!V1227</f>
        <v>121.47230703568736</v>
      </c>
      <c r="U174" s="65">
        <f t="shared" si="17"/>
        <v>3.2195121951219514</v>
      </c>
      <c r="V174" s="37"/>
      <c r="X174"/>
      <c r="Y174" s="50"/>
      <c r="Z174"/>
      <c r="AA174"/>
      <c r="AB174"/>
      <c r="AC174"/>
      <c r="AD174"/>
      <c r="AE174"/>
      <c r="AF174"/>
    </row>
    <row r="175" spans="1:32">
      <c r="A175" s="37"/>
      <c r="B175" s="45">
        <f>+'Ark1'!C1228</f>
        <v>2018</v>
      </c>
      <c r="C175" s="45">
        <f>+'Ark1'!N1228</f>
        <v>115</v>
      </c>
      <c r="D175" s="46" t="str">
        <f>VLOOKUP(C175,RNR!$J$3:$K$25,2)</f>
        <v>&gt; 115 kg</v>
      </c>
      <c r="E175" s="45">
        <f>+'Ark1'!Q1228</f>
        <v>28</v>
      </c>
      <c r="F175" s="45"/>
      <c r="G175" s="65">
        <f>+'Ark1'!R1228</f>
        <v>68</v>
      </c>
      <c r="H175" s="45"/>
      <c r="I175" s="97">
        <f>+'Ark1'!AA1228</f>
        <v>0.27159803490833567</v>
      </c>
      <c r="J175" s="45"/>
      <c r="K175" s="97">
        <f>+'Ark1'!AB1228</f>
        <v>0.39627763361976193</v>
      </c>
      <c r="L175" s="45"/>
      <c r="M175" s="47">
        <f>+'Ark1'!U1228</f>
        <v>57.82352941176471</v>
      </c>
      <c r="N175" s="45"/>
      <c r="O175" s="47">
        <f>+'Ark1'!W1228</f>
        <v>117.19705882352936</v>
      </c>
      <c r="P175" s="45"/>
      <c r="Q175" s="47">
        <f>+'Ark1'!X1228</f>
        <v>1.3544013859259698</v>
      </c>
      <c r="R175" s="47">
        <f>+'Ark1'!Y1228</f>
        <v>2.3697925974687535</v>
      </c>
      <c r="S175" s="47">
        <f>+'Ark1'!T1228</f>
        <v>14.573529411764705</v>
      </c>
      <c r="T175" s="97">
        <f>+'Ark1'!V1228</f>
        <v>126.9740615639539</v>
      </c>
      <c r="U175" s="65">
        <f t="shared" si="17"/>
        <v>2.4285714285714284</v>
      </c>
      <c r="V175" s="37"/>
      <c r="X175"/>
      <c r="Y175" s="50"/>
      <c r="Z175"/>
      <c r="AA175"/>
      <c r="AB175"/>
      <c r="AC175"/>
      <c r="AD175"/>
      <c r="AE175"/>
      <c r="AF175"/>
    </row>
    <row r="176" spans="1:32">
      <c r="A176" s="37"/>
      <c r="B176" s="45">
        <f>+'Ark1'!C1229</f>
        <v>2018</v>
      </c>
      <c r="C176" s="45">
        <f>+'Ark1'!N1229</f>
        <v>120</v>
      </c>
      <c r="D176" s="46" t="str">
        <f>VLOOKUP(C176,RNR!$J$3:$K$25,2)</f>
        <v>&gt; 120 kg</v>
      </c>
      <c r="E176" s="45">
        <f>+'Ark1'!Q1229</f>
        <v>18</v>
      </c>
      <c r="F176" s="45"/>
      <c r="G176" s="65">
        <f>+'Ark1'!R1229</f>
        <v>40</v>
      </c>
      <c r="H176" s="45"/>
      <c r="I176" s="97">
        <f>+'Ark1'!AA1229</f>
        <v>0.15976354994607983</v>
      </c>
      <c r="J176" s="45"/>
      <c r="K176" s="97">
        <f>+'Ark1'!AB1229</f>
        <v>0.24363710209636205</v>
      </c>
      <c r="L176" s="45"/>
      <c r="M176" s="47">
        <f>+'Ark1'!U1229</f>
        <v>56.274999999999999</v>
      </c>
      <c r="N176" s="45"/>
      <c r="O176" s="47">
        <f>+'Ark1'!W1229</f>
        <v>122.49250000000001</v>
      </c>
      <c r="P176" s="45"/>
      <c r="Q176" s="47">
        <f>+'Ark1'!X1229</f>
        <v>1.521411762148734</v>
      </c>
      <c r="R176" s="47">
        <f>+'Ark1'!Y1229</f>
        <v>2.3977854366060671</v>
      </c>
      <c r="S176" s="47">
        <f>+'Ark1'!T1229</f>
        <v>13.625</v>
      </c>
      <c r="T176" s="97">
        <f>+'Ark1'!V1229</f>
        <v>132.71126760563379</v>
      </c>
      <c r="U176" s="65">
        <f t="shared" si="17"/>
        <v>2.2222222222222223</v>
      </c>
      <c r="V176" s="37"/>
      <c r="X176"/>
      <c r="Y176" s="50"/>
      <c r="Z176"/>
      <c r="AA176"/>
      <c r="AB176"/>
      <c r="AC176"/>
      <c r="AD176"/>
      <c r="AE176"/>
      <c r="AF176"/>
    </row>
    <row r="177" spans="1:32">
      <c r="A177" s="37"/>
      <c r="B177" s="45">
        <f>+'Ark1'!C1230</f>
        <v>2018</v>
      </c>
      <c r="C177" s="45">
        <f>+'Ark1'!N1230</f>
        <v>125</v>
      </c>
      <c r="D177" s="46" t="str">
        <f>VLOOKUP(C177,RNR!$J$3:$K$25,2)</f>
        <v>&gt; 125 kg</v>
      </c>
      <c r="E177" s="45">
        <f>+'Ark1'!Q1230</f>
        <v>0</v>
      </c>
      <c r="F177" s="45"/>
      <c r="G177" s="65">
        <f>+'Ark1'!R1230</f>
        <v>0</v>
      </c>
      <c r="H177" s="45"/>
      <c r="I177" s="97">
        <f>+'Ark1'!AA1230</f>
        <v>0</v>
      </c>
      <c r="J177" s="45"/>
      <c r="K177" s="97">
        <f>+'Ark1'!AB1230</f>
        <v>0</v>
      </c>
      <c r="L177" s="45"/>
      <c r="M177" s="47">
        <f>+'Ark1'!U1230</f>
        <v>0</v>
      </c>
      <c r="N177" s="45"/>
      <c r="O177" s="47">
        <f>+'Ark1'!W1230</f>
        <v>0</v>
      </c>
      <c r="P177" s="45"/>
      <c r="Q177" s="47">
        <f>+'Ark1'!X1230</f>
        <v>0</v>
      </c>
      <c r="R177" s="47">
        <f>+'Ark1'!Y1230</f>
        <v>0</v>
      </c>
      <c r="S177" s="47">
        <f>+'Ark1'!T1230</f>
        <v>0</v>
      </c>
      <c r="T177" s="97">
        <f>+'Ark1'!V1230</f>
        <v>0</v>
      </c>
      <c r="U177" s="65" t="e">
        <f t="shared" si="17"/>
        <v>#DIV/0!</v>
      </c>
      <c r="V177" s="37"/>
      <c r="X177"/>
      <c r="Y177" s="50"/>
      <c r="Z177"/>
      <c r="AA177"/>
      <c r="AB177"/>
      <c r="AC177"/>
      <c r="AD177"/>
      <c r="AE177"/>
      <c r="AF177"/>
    </row>
    <row r="178" spans="1:3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X178"/>
      <c r="Y178" s="50"/>
      <c r="Z178"/>
      <c r="AA178"/>
      <c r="AB178"/>
      <c r="AC178"/>
      <c r="AD178"/>
      <c r="AE178"/>
      <c r="AF178"/>
    </row>
    <row r="179" spans="1:3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X179"/>
      <c r="Y179" s="50"/>
      <c r="Z179"/>
      <c r="AA179"/>
      <c r="AB179"/>
      <c r="AC179"/>
      <c r="AD179"/>
      <c r="AE179"/>
      <c r="AF179"/>
    </row>
    <row r="180" spans="1:3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X180"/>
      <c r="Y180" s="50"/>
      <c r="Z180"/>
      <c r="AA180"/>
      <c r="AB180"/>
      <c r="AC180"/>
      <c r="AD180"/>
      <c r="AE180"/>
      <c r="AF180"/>
    </row>
    <row r="181" spans="1:3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X181"/>
      <c r="Y181" s="50"/>
      <c r="Z181"/>
      <c r="AA181"/>
      <c r="AB181"/>
      <c r="AC181"/>
      <c r="AD181"/>
      <c r="AE181"/>
      <c r="AF181"/>
    </row>
    <row r="182" spans="1:3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X182"/>
      <c r="Y182" s="50"/>
      <c r="Z182"/>
      <c r="AA182"/>
      <c r="AB182"/>
      <c r="AC182"/>
      <c r="AD182"/>
      <c r="AE182"/>
      <c r="AF182"/>
    </row>
    <row r="183" spans="1:3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X183"/>
      <c r="Y183" s="50"/>
      <c r="Z183"/>
      <c r="AA183"/>
      <c r="AB183"/>
      <c r="AC183"/>
      <c r="AD183"/>
      <c r="AE183"/>
      <c r="AF183"/>
    </row>
    <row r="184" spans="1:3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X184"/>
      <c r="Y184" s="50"/>
      <c r="Z184"/>
      <c r="AA184"/>
      <c r="AB184"/>
      <c r="AC184"/>
      <c r="AD184"/>
      <c r="AE184"/>
      <c r="AF184"/>
    </row>
    <row r="185" spans="1:3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X185"/>
      <c r="Y185" s="50"/>
      <c r="Z185"/>
      <c r="AA185"/>
      <c r="AB185"/>
      <c r="AC185"/>
      <c r="AD185"/>
      <c r="AE185"/>
      <c r="AF185"/>
    </row>
    <row r="186" spans="1:3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X186"/>
      <c r="Y186" s="50"/>
      <c r="Z186"/>
      <c r="AA186"/>
      <c r="AB186"/>
      <c r="AC186"/>
      <c r="AD186"/>
      <c r="AE186"/>
      <c r="AF186"/>
    </row>
    <row r="187" spans="1:3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X187"/>
      <c r="Y187" s="50"/>
      <c r="Z187"/>
      <c r="AA187"/>
      <c r="AB187"/>
      <c r="AC187"/>
      <c r="AD187"/>
      <c r="AE187"/>
      <c r="AF187"/>
    </row>
    <row r="188" spans="1:3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X188"/>
      <c r="Y188" s="50"/>
      <c r="Z188"/>
      <c r="AA188"/>
      <c r="AB188"/>
      <c r="AC188"/>
      <c r="AD188"/>
      <c r="AE188"/>
      <c r="AF188"/>
    </row>
    <row r="189" spans="1:3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X189"/>
      <c r="Y189" s="50"/>
      <c r="Z189"/>
      <c r="AA189"/>
      <c r="AB189"/>
      <c r="AC189"/>
      <c r="AD189"/>
      <c r="AE189"/>
      <c r="AF189"/>
    </row>
    <row r="190" spans="1:3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X190"/>
      <c r="Y190" s="50"/>
      <c r="Z190"/>
      <c r="AA190"/>
      <c r="AB190"/>
      <c r="AC190"/>
      <c r="AD190"/>
      <c r="AE190"/>
      <c r="AF190"/>
    </row>
    <row r="191" spans="1:3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X191"/>
      <c r="Y191" s="50"/>
      <c r="Z191"/>
      <c r="AA191"/>
      <c r="AB191"/>
      <c r="AC191"/>
      <c r="AD191"/>
      <c r="AE191"/>
      <c r="AF191"/>
    </row>
    <row r="192" spans="1:3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X192"/>
      <c r="Y192" s="50"/>
      <c r="Z192"/>
      <c r="AA192"/>
      <c r="AB192"/>
      <c r="AC192"/>
      <c r="AD192"/>
      <c r="AE192"/>
      <c r="AF192"/>
    </row>
    <row r="193" spans="1:3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X193"/>
      <c r="Y193" s="50"/>
      <c r="Z193"/>
      <c r="AA193"/>
      <c r="AB193"/>
      <c r="AC193"/>
      <c r="AD193"/>
      <c r="AE193"/>
      <c r="AF193"/>
    </row>
    <row r="194" spans="1:3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X194"/>
      <c r="Y194" s="50"/>
      <c r="Z194"/>
      <c r="AA194"/>
      <c r="AB194"/>
      <c r="AC194"/>
      <c r="AD194"/>
      <c r="AE194"/>
      <c r="AF194"/>
    </row>
    <row r="195" spans="1:3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X195"/>
      <c r="Y195" s="50"/>
      <c r="Z195"/>
      <c r="AA195"/>
      <c r="AB195"/>
      <c r="AC195"/>
      <c r="AD195"/>
      <c r="AE195"/>
      <c r="AF195"/>
    </row>
    <row r="196" spans="1:3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X196"/>
      <c r="Y196" s="50"/>
      <c r="Z196"/>
      <c r="AA196"/>
      <c r="AB196"/>
      <c r="AC196"/>
      <c r="AD196"/>
      <c r="AE196"/>
      <c r="AF196"/>
    </row>
    <row r="197" spans="1:3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X197"/>
      <c r="Y197" s="50"/>
      <c r="Z197"/>
      <c r="AA197"/>
      <c r="AB197"/>
      <c r="AC197"/>
      <c r="AD197"/>
      <c r="AE197"/>
      <c r="AF197"/>
    </row>
    <row r="198" spans="1:3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X198"/>
      <c r="Y198" s="50"/>
      <c r="Z198"/>
      <c r="AA198"/>
      <c r="AB198"/>
      <c r="AC198"/>
      <c r="AD198"/>
      <c r="AE198"/>
      <c r="AF198"/>
    </row>
    <row r="199" spans="1:3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X199"/>
      <c r="Y199" s="50"/>
      <c r="Z199"/>
      <c r="AA199"/>
      <c r="AB199"/>
      <c r="AC199"/>
      <c r="AD199"/>
      <c r="AE199"/>
      <c r="AF199"/>
    </row>
    <row r="200" spans="1:3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X200"/>
      <c r="Y200" s="50"/>
      <c r="Z200"/>
      <c r="AA200"/>
      <c r="AB200"/>
      <c r="AC200"/>
      <c r="AD200"/>
      <c r="AE200"/>
      <c r="AF200"/>
    </row>
    <row r="201" spans="1:3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X201"/>
      <c r="Y201" s="50"/>
      <c r="Z201"/>
      <c r="AA201"/>
      <c r="AB201"/>
      <c r="AC201"/>
      <c r="AD201"/>
      <c r="AE201"/>
      <c r="AF201"/>
    </row>
    <row r="202" spans="1:3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X202"/>
      <c r="Y202" s="50"/>
      <c r="Z202"/>
      <c r="AA202"/>
      <c r="AB202"/>
      <c r="AC202"/>
      <c r="AD202"/>
      <c r="AE202"/>
      <c r="AF202"/>
    </row>
    <row r="203" spans="1:3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X203"/>
      <c r="Y203" s="50"/>
      <c r="Z203"/>
      <c r="AA203"/>
      <c r="AB203"/>
      <c r="AC203"/>
      <c r="AD203"/>
      <c r="AE203"/>
      <c r="AF203"/>
    </row>
    <row r="204" spans="1:3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X204"/>
      <c r="Y204" s="50"/>
      <c r="Z204"/>
      <c r="AA204"/>
      <c r="AB204"/>
      <c r="AC204"/>
      <c r="AD204"/>
      <c r="AE204"/>
      <c r="AF204"/>
    </row>
    <row r="205" spans="1:3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X205"/>
      <c r="Y205" s="50"/>
      <c r="Z205"/>
      <c r="AA205"/>
      <c r="AB205"/>
      <c r="AC205"/>
      <c r="AD205"/>
      <c r="AE205"/>
      <c r="AF205"/>
    </row>
    <row r="206" spans="1:3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X206"/>
      <c r="Y206" s="50"/>
      <c r="Z206"/>
      <c r="AA206"/>
      <c r="AB206"/>
      <c r="AC206"/>
      <c r="AD206"/>
      <c r="AE206"/>
      <c r="AF206"/>
    </row>
    <row r="207" spans="1:3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X207"/>
      <c r="Y207" s="50"/>
      <c r="Z207"/>
      <c r="AA207"/>
      <c r="AB207"/>
      <c r="AC207"/>
      <c r="AD207"/>
      <c r="AE207"/>
      <c r="AF207"/>
    </row>
    <row r="208" spans="1:3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X208"/>
      <c r="Y208" s="50"/>
      <c r="Z208"/>
      <c r="AA208"/>
      <c r="AB208"/>
      <c r="AC208"/>
      <c r="AD208"/>
      <c r="AE208"/>
      <c r="AF208"/>
    </row>
    <row r="209" spans="1:3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X209"/>
      <c r="Y209" s="50"/>
      <c r="Z209"/>
      <c r="AA209"/>
      <c r="AB209"/>
      <c r="AC209"/>
      <c r="AD209"/>
      <c r="AE209"/>
      <c r="AF209"/>
    </row>
    <row r="210" spans="1:3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X210"/>
      <c r="Y210" s="50"/>
      <c r="Z210"/>
      <c r="AA210"/>
      <c r="AB210"/>
      <c r="AC210"/>
      <c r="AD210"/>
      <c r="AE210"/>
      <c r="AF210"/>
    </row>
    <row r="211" spans="1:3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X211"/>
      <c r="Y211" s="50"/>
      <c r="Z211"/>
      <c r="AA211"/>
      <c r="AB211"/>
      <c r="AC211"/>
      <c r="AD211"/>
      <c r="AE211"/>
      <c r="AF211"/>
    </row>
    <row r="212" spans="1:3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X212"/>
      <c r="Y212" s="50"/>
      <c r="Z212"/>
      <c r="AA212"/>
      <c r="AB212"/>
      <c r="AC212"/>
      <c r="AD212"/>
      <c r="AE212"/>
      <c r="AF212"/>
    </row>
    <row r="213" spans="1:3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X213"/>
      <c r="Y213" s="50"/>
      <c r="Z213"/>
      <c r="AA213"/>
      <c r="AB213"/>
      <c r="AC213"/>
      <c r="AD213"/>
      <c r="AE213"/>
      <c r="AF213"/>
    </row>
    <row r="214" spans="1:3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X214"/>
      <c r="Y214" s="50"/>
      <c r="Z214"/>
      <c r="AA214"/>
      <c r="AB214"/>
      <c r="AC214"/>
      <c r="AD214"/>
      <c r="AE214"/>
      <c r="AF214"/>
    </row>
    <row r="215" spans="1:3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X215"/>
      <c r="Y215" s="50"/>
      <c r="Z215"/>
      <c r="AA215"/>
      <c r="AB215"/>
      <c r="AC215"/>
      <c r="AD215"/>
      <c r="AE215"/>
      <c r="AF215"/>
    </row>
    <row r="216" spans="1:3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X216"/>
      <c r="Y216" s="50"/>
      <c r="Z216"/>
      <c r="AA216"/>
      <c r="AB216"/>
      <c r="AC216"/>
      <c r="AD216"/>
      <c r="AE216"/>
      <c r="AF216"/>
    </row>
    <row r="217" spans="1:3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X217"/>
      <c r="Y217" s="50"/>
      <c r="Z217"/>
      <c r="AA217"/>
      <c r="AB217"/>
      <c r="AC217"/>
      <c r="AD217"/>
      <c r="AE217"/>
      <c r="AF217"/>
    </row>
    <row r="218" spans="1:3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X218"/>
      <c r="Y218" s="50"/>
      <c r="Z218"/>
      <c r="AA218"/>
      <c r="AB218"/>
      <c r="AC218"/>
      <c r="AD218"/>
      <c r="AE218"/>
      <c r="AF218"/>
    </row>
    <row r="219" spans="1:3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X219"/>
      <c r="Y219" s="50"/>
      <c r="Z219"/>
      <c r="AA219"/>
      <c r="AB219"/>
      <c r="AC219"/>
      <c r="AD219"/>
      <c r="AE219"/>
      <c r="AF219"/>
    </row>
    <row r="220" spans="1:3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X220"/>
      <c r="Y220" s="50"/>
      <c r="Z220"/>
      <c r="AA220"/>
      <c r="AB220"/>
      <c r="AC220"/>
      <c r="AD220"/>
      <c r="AE220"/>
      <c r="AF220"/>
    </row>
    <row r="221" spans="1:3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X221"/>
      <c r="Y221" s="50"/>
      <c r="Z221"/>
      <c r="AA221"/>
      <c r="AB221"/>
      <c r="AC221"/>
      <c r="AD221"/>
      <c r="AE221"/>
      <c r="AF221"/>
    </row>
    <row r="222" spans="1:3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X222"/>
      <c r="Y222" s="50"/>
      <c r="Z222"/>
      <c r="AA222"/>
      <c r="AB222"/>
      <c r="AC222"/>
      <c r="AD222"/>
      <c r="AE222"/>
      <c r="AF222"/>
    </row>
    <row r="223" spans="1:3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X223"/>
      <c r="Y223" s="50"/>
      <c r="Z223"/>
      <c r="AA223"/>
      <c r="AB223"/>
      <c r="AC223"/>
      <c r="AD223"/>
      <c r="AE223"/>
      <c r="AF223"/>
    </row>
    <row r="224" spans="1:3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X224"/>
      <c r="Y224" s="50"/>
      <c r="Z224"/>
      <c r="AA224"/>
      <c r="AB224"/>
      <c r="AC224"/>
      <c r="AD224"/>
      <c r="AE224"/>
      <c r="AF224"/>
    </row>
    <row r="225" spans="1:3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X225"/>
      <c r="Y225" s="50"/>
      <c r="Z225"/>
      <c r="AA225"/>
      <c r="AB225"/>
      <c r="AC225"/>
      <c r="AD225"/>
      <c r="AE225"/>
      <c r="AF225"/>
    </row>
    <row r="226" spans="1:3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X226"/>
      <c r="Y226" s="50"/>
      <c r="Z226"/>
      <c r="AA226"/>
      <c r="AB226"/>
      <c r="AC226"/>
      <c r="AD226"/>
      <c r="AE226"/>
      <c r="AF226"/>
    </row>
    <row r="227" spans="1:3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X227"/>
      <c r="Y227" s="50"/>
      <c r="Z227"/>
      <c r="AA227"/>
      <c r="AB227"/>
      <c r="AC227"/>
      <c r="AD227"/>
      <c r="AE227"/>
      <c r="AF227"/>
    </row>
    <row r="228" spans="1:3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X228"/>
      <c r="Y228" s="50"/>
      <c r="Z228"/>
      <c r="AA228"/>
      <c r="AB228"/>
      <c r="AC228"/>
      <c r="AD228"/>
      <c r="AE228"/>
      <c r="AF228"/>
    </row>
    <row r="229" spans="1:3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X229"/>
      <c r="Y229" s="50"/>
      <c r="Z229"/>
      <c r="AA229"/>
      <c r="AB229"/>
      <c r="AC229"/>
      <c r="AD229"/>
      <c r="AE229"/>
      <c r="AF229"/>
    </row>
    <row r="230" spans="1:3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X230"/>
      <c r="Y230" s="50"/>
      <c r="Z230"/>
      <c r="AA230"/>
      <c r="AB230"/>
      <c r="AC230"/>
      <c r="AD230"/>
      <c r="AE230"/>
      <c r="AF230"/>
    </row>
    <row r="231" spans="1:3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X231"/>
      <c r="Y231" s="50"/>
      <c r="Z231"/>
      <c r="AA231"/>
      <c r="AB231"/>
      <c r="AC231"/>
      <c r="AD231"/>
      <c r="AE231"/>
      <c r="AF231"/>
    </row>
    <row r="232" spans="1:3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X232"/>
      <c r="Y232" s="50"/>
      <c r="Z232"/>
      <c r="AA232"/>
      <c r="AB232"/>
      <c r="AC232"/>
      <c r="AD232"/>
      <c r="AE232"/>
      <c r="AF232"/>
    </row>
    <row r="233" spans="1:3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X233"/>
      <c r="Y233" s="50"/>
      <c r="Z233"/>
      <c r="AA233"/>
      <c r="AB233"/>
      <c r="AC233"/>
      <c r="AD233"/>
      <c r="AE233"/>
      <c r="AF233"/>
    </row>
    <row r="234" spans="1:3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X234"/>
      <c r="Y234" s="50"/>
      <c r="Z234"/>
      <c r="AA234"/>
      <c r="AB234"/>
      <c r="AC234"/>
      <c r="AD234"/>
      <c r="AE234"/>
      <c r="AF234"/>
    </row>
    <row r="235" spans="1:3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X235"/>
      <c r="Y235" s="50"/>
      <c r="Z235"/>
      <c r="AA235"/>
      <c r="AB235"/>
      <c r="AC235"/>
      <c r="AD235"/>
      <c r="AE235"/>
      <c r="AF235"/>
    </row>
    <row r="236" spans="1:3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X236"/>
      <c r="Y236" s="50"/>
      <c r="Z236"/>
      <c r="AA236"/>
      <c r="AB236"/>
      <c r="AC236"/>
      <c r="AD236"/>
      <c r="AE236"/>
      <c r="AF236"/>
    </row>
    <row r="237" spans="1:3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X237"/>
      <c r="Y237" s="50"/>
      <c r="Z237"/>
      <c r="AA237"/>
      <c r="AB237"/>
      <c r="AC237"/>
      <c r="AD237"/>
      <c r="AE237"/>
      <c r="AF237"/>
    </row>
    <row r="238" spans="1:3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X238"/>
      <c r="Y238" s="50"/>
      <c r="Z238"/>
      <c r="AA238"/>
      <c r="AB238"/>
      <c r="AC238"/>
      <c r="AD238"/>
      <c r="AE238"/>
      <c r="AF238"/>
    </row>
    <row r="239" spans="1:3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X239"/>
      <c r="Y239" s="50"/>
      <c r="Z239"/>
      <c r="AA239"/>
      <c r="AB239"/>
      <c r="AC239"/>
      <c r="AD239"/>
      <c r="AE239"/>
      <c r="AF239"/>
    </row>
    <row r="240" spans="1:3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X240"/>
      <c r="Y240" s="50"/>
      <c r="Z240"/>
      <c r="AA240"/>
      <c r="AB240"/>
      <c r="AC240"/>
      <c r="AD240"/>
      <c r="AE240"/>
      <c r="AF240"/>
    </row>
    <row r="241" spans="1:3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X241"/>
      <c r="Y241" s="50"/>
      <c r="Z241"/>
      <c r="AA241"/>
      <c r="AB241"/>
      <c r="AC241"/>
      <c r="AD241"/>
      <c r="AE241"/>
      <c r="AF241"/>
    </row>
    <row r="242" spans="1:3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X242"/>
      <c r="Y242" s="50"/>
      <c r="Z242"/>
      <c r="AA242"/>
      <c r="AB242"/>
      <c r="AC242"/>
      <c r="AD242"/>
      <c r="AE242"/>
      <c r="AF242"/>
    </row>
    <row r="243" spans="1:3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X243"/>
      <c r="Y243" s="50"/>
      <c r="Z243"/>
      <c r="AA243"/>
      <c r="AB243"/>
      <c r="AC243"/>
      <c r="AD243"/>
      <c r="AE243"/>
      <c r="AF243"/>
    </row>
    <row r="244" spans="1:3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X244"/>
      <c r="Y244" s="50"/>
      <c r="Z244"/>
      <c r="AA244"/>
      <c r="AB244"/>
      <c r="AC244"/>
      <c r="AD244"/>
      <c r="AE244"/>
      <c r="AF244"/>
    </row>
    <row r="245" spans="1:3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X245"/>
      <c r="Y245" s="50"/>
      <c r="Z245"/>
      <c r="AA245"/>
      <c r="AB245"/>
      <c r="AC245"/>
      <c r="AD245"/>
      <c r="AE245"/>
      <c r="AF245"/>
    </row>
    <row r="246" spans="1:3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X246"/>
      <c r="Y246" s="50"/>
      <c r="Z246"/>
      <c r="AA246"/>
      <c r="AB246"/>
      <c r="AC246"/>
      <c r="AD246"/>
      <c r="AE246"/>
      <c r="AF246"/>
    </row>
    <row r="247" spans="1:3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X247"/>
      <c r="Y247" s="50"/>
      <c r="Z247"/>
      <c r="AA247"/>
      <c r="AB247"/>
      <c r="AC247"/>
      <c r="AD247"/>
      <c r="AE247"/>
      <c r="AF247"/>
    </row>
    <row r="248" spans="1:3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X248"/>
      <c r="Y248" s="50"/>
      <c r="Z248"/>
      <c r="AA248"/>
      <c r="AB248"/>
      <c r="AC248"/>
      <c r="AD248"/>
      <c r="AE248"/>
      <c r="AF248"/>
    </row>
    <row r="249" spans="1:3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X249"/>
      <c r="Y249" s="50"/>
      <c r="Z249"/>
      <c r="AA249"/>
      <c r="AB249"/>
      <c r="AC249"/>
      <c r="AD249"/>
      <c r="AE249"/>
      <c r="AF249"/>
    </row>
    <row r="250" spans="1:3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X250"/>
      <c r="Y250" s="50"/>
      <c r="Z250"/>
      <c r="AA250"/>
      <c r="AB250"/>
      <c r="AC250"/>
      <c r="AD250"/>
      <c r="AE250"/>
      <c r="AF250"/>
    </row>
    <row r="251" spans="1:3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X251"/>
      <c r="Y251" s="50"/>
      <c r="Z251"/>
      <c r="AA251"/>
      <c r="AB251"/>
      <c r="AC251"/>
      <c r="AD251"/>
      <c r="AE251"/>
      <c r="AF251"/>
    </row>
    <row r="252" spans="1:3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X252"/>
      <c r="Y252" s="50"/>
      <c r="Z252"/>
      <c r="AA252"/>
      <c r="AB252"/>
      <c r="AC252"/>
      <c r="AD252"/>
      <c r="AE252"/>
      <c r="AF252"/>
    </row>
    <row r="253" spans="1:3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X253"/>
      <c r="Y253" s="50"/>
      <c r="Z253"/>
      <c r="AA253"/>
      <c r="AB253"/>
      <c r="AC253"/>
      <c r="AD253"/>
      <c r="AE253"/>
      <c r="AF253"/>
    </row>
    <row r="254" spans="1:3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X254"/>
      <c r="Y254" s="50"/>
      <c r="Z254"/>
      <c r="AA254"/>
      <c r="AB254"/>
      <c r="AC254"/>
      <c r="AD254"/>
      <c r="AE254"/>
      <c r="AF254"/>
    </row>
    <row r="255" spans="1:3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X255"/>
      <c r="Y255" s="50"/>
      <c r="Z255"/>
      <c r="AA255"/>
      <c r="AB255"/>
      <c r="AC255"/>
      <c r="AD255"/>
      <c r="AE255"/>
      <c r="AF255"/>
    </row>
    <row r="256" spans="1:3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X256"/>
      <c r="Y256" s="50"/>
      <c r="Z256"/>
      <c r="AA256"/>
      <c r="AB256"/>
      <c r="AC256"/>
      <c r="AD256"/>
      <c r="AE256"/>
      <c r="AF256"/>
    </row>
    <row r="257" spans="1:3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X257"/>
      <c r="Y257" s="50"/>
      <c r="Z257"/>
      <c r="AA257"/>
      <c r="AB257"/>
      <c r="AC257"/>
      <c r="AD257"/>
      <c r="AE257"/>
      <c r="AF257"/>
    </row>
    <row r="258" spans="1:3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X258"/>
      <c r="Y258" s="50"/>
      <c r="Z258"/>
      <c r="AA258"/>
      <c r="AB258"/>
      <c r="AC258"/>
      <c r="AD258"/>
      <c r="AE258"/>
      <c r="AF258"/>
    </row>
    <row r="259" spans="1:3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X259"/>
      <c r="Y259" s="50"/>
      <c r="Z259"/>
      <c r="AA259"/>
      <c r="AB259"/>
      <c r="AC259"/>
      <c r="AD259"/>
      <c r="AE259"/>
      <c r="AF259"/>
    </row>
    <row r="260" spans="1:3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X260"/>
      <c r="Y260" s="50"/>
      <c r="Z260"/>
      <c r="AA260"/>
      <c r="AB260"/>
      <c r="AC260"/>
      <c r="AD260"/>
      <c r="AE260"/>
      <c r="AF260"/>
    </row>
    <row r="261" spans="1:3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X261"/>
      <c r="Y261" s="50"/>
      <c r="Z261"/>
      <c r="AA261"/>
      <c r="AB261"/>
      <c r="AC261"/>
      <c r="AD261"/>
      <c r="AE261"/>
      <c r="AF261"/>
    </row>
    <row r="262" spans="1:3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X262"/>
      <c r="Y262" s="50"/>
      <c r="Z262"/>
      <c r="AA262"/>
      <c r="AB262"/>
      <c r="AC262"/>
      <c r="AD262"/>
      <c r="AE262"/>
      <c r="AF262"/>
    </row>
    <row r="263" spans="1:3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X263"/>
      <c r="Y263" s="50"/>
      <c r="Z263"/>
      <c r="AA263"/>
      <c r="AB263"/>
      <c r="AC263"/>
      <c r="AD263"/>
      <c r="AE263"/>
      <c r="AF263"/>
    </row>
    <row r="264" spans="1:3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X264"/>
      <c r="Y264" s="50"/>
      <c r="Z264"/>
      <c r="AA264"/>
      <c r="AB264"/>
      <c r="AC264"/>
      <c r="AD264"/>
      <c r="AE264"/>
      <c r="AF264"/>
    </row>
    <row r="265" spans="1:3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X265"/>
      <c r="Y265" s="50"/>
      <c r="Z265"/>
      <c r="AA265"/>
      <c r="AB265"/>
      <c r="AC265"/>
      <c r="AD265"/>
      <c r="AE265"/>
      <c r="AF265"/>
    </row>
    <row r="266" spans="1:3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X266"/>
      <c r="Y266" s="50"/>
      <c r="Z266"/>
      <c r="AA266"/>
      <c r="AB266"/>
      <c r="AC266"/>
      <c r="AD266"/>
      <c r="AE266"/>
      <c r="AF266"/>
    </row>
    <row r="267" spans="1:3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X267"/>
      <c r="Y267" s="50"/>
      <c r="Z267"/>
      <c r="AA267"/>
      <c r="AB267"/>
      <c r="AC267"/>
      <c r="AD267"/>
      <c r="AE267"/>
      <c r="AF267"/>
    </row>
    <row r="268" spans="1:3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X268"/>
      <c r="Y268" s="50"/>
      <c r="Z268"/>
      <c r="AA268"/>
      <c r="AB268"/>
      <c r="AC268"/>
      <c r="AD268"/>
      <c r="AE268"/>
      <c r="AF268"/>
    </row>
    <row r="269" spans="1:3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X269"/>
      <c r="Y269" s="50"/>
      <c r="Z269"/>
      <c r="AA269"/>
      <c r="AB269"/>
      <c r="AC269"/>
      <c r="AD269"/>
      <c r="AE269"/>
      <c r="AF269"/>
    </row>
    <row r="270" spans="1:3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X270"/>
      <c r="Y270" s="50"/>
      <c r="Z270"/>
      <c r="AA270"/>
      <c r="AB270"/>
      <c r="AC270"/>
      <c r="AD270"/>
      <c r="AE270"/>
      <c r="AF270"/>
    </row>
    <row r="271" spans="1:3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X271"/>
      <c r="Y271" s="50"/>
      <c r="Z271"/>
      <c r="AA271"/>
      <c r="AB271"/>
      <c r="AC271"/>
      <c r="AD271"/>
      <c r="AE271"/>
      <c r="AF271"/>
    </row>
    <row r="272" spans="1:3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X272"/>
      <c r="Y272" s="50"/>
      <c r="Z272"/>
      <c r="AA272"/>
      <c r="AB272"/>
      <c r="AC272"/>
      <c r="AD272"/>
      <c r="AE272"/>
      <c r="AF272"/>
    </row>
    <row r="273" spans="1:3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X273"/>
      <c r="Y273" s="50"/>
      <c r="Z273"/>
      <c r="AA273"/>
      <c r="AB273"/>
      <c r="AC273"/>
      <c r="AD273"/>
      <c r="AE273"/>
      <c r="AF273"/>
    </row>
    <row r="274" spans="1:3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X274"/>
      <c r="Y274" s="50"/>
      <c r="Z274"/>
      <c r="AA274"/>
      <c r="AB274"/>
      <c r="AC274"/>
      <c r="AD274"/>
      <c r="AE274"/>
      <c r="AF274"/>
    </row>
    <row r="275" spans="1:3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X275"/>
      <c r="Y275" s="50"/>
      <c r="Z275"/>
      <c r="AA275"/>
      <c r="AB275"/>
      <c r="AC275"/>
      <c r="AD275"/>
      <c r="AE275"/>
      <c r="AF275"/>
    </row>
    <row r="276" spans="1:3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X276"/>
      <c r="Y276" s="50"/>
      <c r="Z276"/>
      <c r="AA276"/>
      <c r="AB276"/>
      <c r="AC276"/>
      <c r="AD276"/>
      <c r="AE276"/>
      <c r="AF276"/>
    </row>
    <row r="277" spans="1:3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X277"/>
      <c r="Y277" s="50"/>
      <c r="Z277"/>
      <c r="AA277"/>
      <c r="AB277"/>
      <c r="AC277"/>
      <c r="AD277"/>
      <c r="AE277"/>
      <c r="AF277"/>
    </row>
    <row r="278" spans="1:3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X278"/>
      <c r="Y278" s="50"/>
      <c r="Z278"/>
      <c r="AA278"/>
      <c r="AB278"/>
      <c r="AC278"/>
      <c r="AD278"/>
      <c r="AE278"/>
      <c r="AF278"/>
    </row>
    <row r="279" spans="1:3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X279"/>
      <c r="Y279" s="50"/>
      <c r="Z279"/>
      <c r="AA279"/>
      <c r="AB279"/>
      <c r="AC279"/>
      <c r="AD279"/>
      <c r="AE279"/>
      <c r="AF279"/>
    </row>
    <row r="280" spans="1:3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X280"/>
      <c r="Y280" s="50"/>
      <c r="Z280"/>
      <c r="AA280"/>
      <c r="AB280"/>
      <c r="AC280"/>
      <c r="AD280"/>
      <c r="AE280"/>
      <c r="AF280"/>
    </row>
    <row r="281" spans="1:3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X281"/>
      <c r="Y281" s="50"/>
      <c r="Z281"/>
      <c r="AA281"/>
      <c r="AB281"/>
      <c r="AC281"/>
      <c r="AD281"/>
      <c r="AE281"/>
      <c r="AF281"/>
    </row>
    <row r="282" spans="1:3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X282"/>
      <c r="Y282" s="50"/>
      <c r="Z282"/>
      <c r="AA282"/>
      <c r="AB282"/>
      <c r="AC282"/>
      <c r="AD282"/>
      <c r="AE282"/>
      <c r="AF282"/>
    </row>
    <row r="283" spans="1:3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X283"/>
      <c r="Y283" s="50"/>
      <c r="Z283"/>
      <c r="AA283"/>
      <c r="AB283"/>
      <c r="AC283"/>
      <c r="AD283"/>
      <c r="AE283"/>
      <c r="AF283"/>
    </row>
    <row r="284" spans="1:3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X284"/>
      <c r="Y284" s="50"/>
      <c r="Z284"/>
      <c r="AA284"/>
      <c r="AB284"/>
      <c r="AC284"/>
      <c r="AD284"/>
      <c r="AE284"/>
      <c r="AF284"/>
    </row>
    <row r="285" spans="1:3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X285"/>
      <c r="Y285" s="50"/>
      <c r="Z285"/>
      <c r="AA285"/>
      <c r="AB285"/>
      <c r="AC285"/>
      <c r="AD285"/>
      <c r="AE285"/>
      <c r="AF285"/>
    </row>
    <row r="286" spans="1:3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X286"/>
      <c r="Y286" s="50"/>
      <c r="Z286"/>
      <c r="AA286"/>
      <c r="AB286"/>
      <c r="AC286"/>
      <c r="AD286"/>
      <c r="AE286"/>
      <c r="AF286"/>
    </row>
    <row r="287" spans="1:3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X287"/>
      <c r="Y287" s="50"/>
      <c r="Z287"/>
      <c r="AA287"/>
      <c r="AB287"/>
      <c r="AC287"/>
      <c r="AD287"/>
      <c r="AE287"/>
      <c r="AF287"/>
    </row>
    <row r="288" spans="1:3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X288"/>
      <c r="Y288" s="50"/>
      <c r="Z288"/>
      <c r="AA288"/>
      <c r="AB288"/>
      <c r="AC288"/>
      <c r="AD288"/>
      <c r="AE288"/>
      <c r="AF288"/>
    </row>
    <row r="289" spans="1:3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X289"/>
      <c r="Y289" s="50"/>
      <c r="Z289"/>
      <c r="AA289"/>
      <c r="AB289"/>
      <c r="AC289"/>
      <c r="AD289"/>
      <c r="AE289"/>
      <c r="AF289"/>
    </row>
    <row r="290" spans="1:3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X290"/>
      <c r="Y290" s="50"/>
      <c r="Z290"/>
      <c r="AA290"/>
      <c r="AB290"/>
      <c r="AC290"/>
      <c r="AD290"/>
      <c r="AE290"/>
      <c r="AF290"/>
    </row>
    <row r="291" spans="1:3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X291"/>
      <c r="Y291" s="50"/>
      <c r="Z291"/>
      <c r="AA291"/>
      <c r="AB291"/>
      <c r="AC291"/>
      <c r="AD291"/>
      <c r="AE291"/>
      <c r="AF291"/>
    </row>
    <row r="292" spans="1:3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X292"/>
      <c r="Y292" s="50"/>
      <c r="Z292"/>
      <c r="AA292"/>
      <c r="AB292"/>
      <c r="AC292"/>
      <c r="AD292"/>
      <c r="AE292"/>
      <c r="AF292"/>
    </row>
    <row r="293" spans="1:3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X293"/>
      <c r="Y293" s="50"/>
      <c r="Z293"/>
      <c r="AA293"/>
      <c r="AB293"/>
      <c r="AC293"/>
      <c r="AD293"/>
      <c r="AE293"/>
      <c r="AF293"/>
    </row>
    <row r="294" spans="1:3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X294"/>
      <c r="Y294" s="50"/>
      <c r="Z294"/>
      <c r="AA294"/>
      <c r="AB294"/>
      <c r="AC294"/>
      <c r="AD294"/>
      <c r="AE294"/>
      <c r="AF294"/>
    </row>
    <row r="295" spans="1:3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X295"/>
      <c r="Y295" s="50"/>
      <c r="Z295"/>
      <c r="AA295"/>
      <c r="AB295"/>
      <c r="AC295"/>
      <c r="AD295"/>
      <c r="AE295"/>
      <c r="AF295"/>
    </row>
    <row r="296" spans="1:3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X296"/>
      <c r="Y296" s="50"/>
      <c r="Z296"/>
      <c r="AA296"/>
      <c r="AB296"/>
      <c r="AC296"/>
      <c r="AD296"/>
      <c r="AE296"/>
      <c r="AF296"/>
    </row>
    <row r="297" spans="1:3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X297"/>
      <c r="Y297" s="50"/>
      <c r="Z297"/>
      <c r="AA297"/>
      <c r="AB297"/>
      <c r="AC297"/>
      <c r="AD297"/>
      <c r="AE297"/>
      <c r="AF297"/>
    </row>
    <row r="298" spans="1:3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X298"/>
      <c r="Y298" s="50"/>
      <c r="Z298"/>
      <c r="AA298"/>
      <c r="AB298"/>
      <c r="AC298"/>
      <c r="AD298"/>
      <c r="AE298"/>
      <c r="AF298"/>
    </row>
    <row r="299" spans="1:3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X299"/>
      <c r="Y299" s="50"/>
      <c r="Z299"/>
      <c r="AA299"/>
      <c r="AB299"/>
      <c r="AC299"/>
      <c r="AD299"/>
      <c r="AE299"/>
      <c r="AF299"/>
    </row>
    <row r="300" spans="1:3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X300"/>
      <c r="Y300" s="50"/>
      <c r="Z300"/>
      <c r="AA300"/>
      <c r="AB300"/>
      <c r="AC300"/>
      <c r="AD300"/>
      <c r="AE300"/>
      <c r="AF300"/>
    </row>
    <row r="301" spans="1:3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X301"/>
      <c r="Y301" s="50"/>
      <c r="Z301"/>
      <c r="AA301"/>
      <c r="AB301"/>
      <c r="AC301"/>
      <c r="AD301"/>
      <c r="AE301"/>
      <c r="AF301"/>
    </row>
    <row r="302" spans="1:3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X302"/>
      <c r="Y302" s="50"/>
      <c r="Z302"/>
      <c r="AA302"/>
      <c r="AB302"/>
      <c r="AC302"/>
      <c r="AD302"/>
      <c r="AE302"/>
      <c r="AF302"/>
    </row>
    <row r="303" spans="1:3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X303"/>
      <c r="Y303" s="50"/>
      <c r="Z303"/>
      <c r="AA303"/>
      <c r="AB303"/>
      <c r="AC303"/>
      <c r="AD303"/>
      <c r="AE303"/>
      <c r="AF303"/>
    </row>
    <row r="304" spans="1:3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X304"/>
      <c r="Y304" s="50"/>
      <c r="Z304"/>
      <c r="AA304"/>
      <c r="AB304"/>
      <c r="AC304"/>
      <c r="AD304"/>
      <c r="AE304"/>
      <c r="AF304"/>
    </row>
    <row r="305" spans="1:3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X305"/>
      <c r="Y305" s="50"/>
      <c r="Z305"/>
      <c r="AA305"/>
      <c r="AB305"/>
      <c r="AC305"/>
      <c r="AD305"/>
      <c r="AE305"/>
      <c r="AF305"/>
    </row>
    <row r="306" spans="1:3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X306"/>
      <c r="Y306" s="50"/>
      <c r="Z306"/>
      <c r="AA306"/>
      <c r="AB306"/>
      <c r="AC306"/>
      <c r="AD306"/>
      <c r="AE306"/>
      <c r="AF306"/>
    </row>
    <row r="307" spans="1:3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X307"/>
      <c r="Y307" s="50"/>
      <c r="Z307"/>
      <c r="AA307"/>
      <c r="AB307"/>
      <c r="AC307"/>
      <c r="AD307"/>
      <c r="AE307"/>
      <c r="AF307"/>
    </row>
    <row r="308" spans="1:3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X308"/>
      <c r="Y308" s="50"/>
      <c r="Z308"/>
      <c r="AA308"/>
      <c r="AB308"/>
      <c r="AC308"/>
      <c r="AD308"/>
      <c r="AE308"/>
      <c r="AF308"/>
    </row>
    <row r="309" spans="1:3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X309"/>
      <c r="Y309" s="50"/>
      <c r="Z309"/>
      <c r="AA309"/>
      <c r="AB309"/>
      <c r="AC309"/>
      <c r="AD309"/>
      <c r="AE309"/>
      <c r="AF309"/>
    </row>
    <row r="310" spans="1:3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X310"/>
      <c r="Y310" s="50"/>
      <c r="Z310"/>
      <c r="AA310"/>
      <c r="AB310"/>
      <c r="AC310"/>
      <c r="AD310"/>
      <c r="AE310"/>
      <c r="AF310"/>
    </row>
    <row r="311" spans="1:3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X311"/>
      <c r="Y311" s="50"/>
      <c r="Z311"/>
      <c r="AA311"/>
      <c r="AB311"/>
      <c r="AC311"/>
      <c r="AD311"/>
      <c r="AE311"/>
      <c r="AF311"/>
    </row>
    <row r="312" spans="1:3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X312"/>
      <c r="Y312" s="50"/>
      <c r="Z312"/>
      <c r="AA312"/>
      <c r="AB312"/>
      <c r="AC312"/>
      <c r="AD312"/>
      <c r="AE312"/>
      <c r="AF312"/>
    </row>
    <row r="313" spans="1:3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X313"/>
      <c r="Y313" s="50"/>
      <c r="Z313"/>
      <c r="AA313"/>
      <c r="AB313"/>
      <c r="AC313"/>
      <c r="AD313"/>
      <c r="AE313"/>
      <c r="AF313"/>
    </row>
    <row r="314" spans="1:3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X314"/>
      <c r="Y314" s="50"/>
      <c r="Z314"/>
      <c r="AA314"/>
      <c r="AB314"/>
      <c r="AC314"/>
      <c r="AD314"/>
      <c r="AE314"/>
      <c r="AF314"/>
    </row>
    <row r="315" spans="1:3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X315"/>
      <c r="Y315" s="50"/>
      <c r="Z315"/>
      <c r="AA315"/>
      <c r="AB315"/>
      <c r="AC315"/>
      <c r="AD315"/>
      <c r="AE315"/>
      <c r="AF315"/>
    </row>
    <row r="316" spans="1:3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X316"/>
      <c r="Y316" s="50"/>
      <c r="Z316"/>
      <c r="AA316"/>
      <c r="AB316"/>
      <c r="AC316"/>
      <c r="AD316"/>
      <c r="AE316"/>
      <c r="AF316"/>
    </row>
    <row r="317" spans="1:3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X317"/>
      <c r="Y317" s="50"/>
      <c r="Z317"/>
      <c r="AA317"/>
      <c r="AB317"/>
      <c r="AC317"/>
      <c r="AD317"/>
      <c r="AE317"/>
      <c r="AF317"/>
    </row>
    <row r="318" spans="1:3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X318"/>
      <c r="Y318" s="50"/>
      <c r="Z318"/>
      <c r="AA318"/>
      <c r="AB318"/>
      <c r="AC318"/>
      <c r="AD318"/>
      <c r="AE318"/>
      <c r="AF318"/>
    </row>
    <row r="319" spans="1:3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X319"/>
      <c r="Y319" s="50"/>
      <c r="Z319"/>
      <c r="AA319"/>
      <c r="AB319"/>
      <c r="AC319"/>
      <c r="AD319"/>
      <c r="AE319"/>
      <c r="AF319"/>
    </row>
    <row r="320" spans="1:3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X320"/>
      <c r="Y320" s="50"/>
      <c r="Z320"/>
      <c r="AA320"/>
      <c r="AB320"/>
      <c r="AC320"/>
      <c r="AD320"/>
      <c r="AE320"/>
      <c r="AF320"/>
    </row>
    <row r="321" spans="1:3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X321"/>
      <c r="Y321" s="50"/>
      <c r="Z321"/>
      <c r="AA321"/>
      <c r="AB321"/>
      <c r="AC321"/>
      <c r="AD321"/>
      <c r="AE321"/>
      <c r="AF321"/>
    </row>
    <row r="322" spans="1:3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X322"/>
      <c r="Y322" s="50"/>
      <c r="Z322"/>
      <c r="AA322"/>
      <c r="AB322"/>
      <c r="AC322"/>
      <c r="AD322"/>
      <c r="AE322"/>
      <c r="AF322"/>
    </row>
    <row r="323" spans="1:3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X323"/>
      <c r="Y323" s="50"/>
      <c r="Z323"/>
      <c r="AA323"/>
      <c r="AB323"/>
      <c r="AC323"/>
      <c r="AD323"/>
      <c r="AE323"/>
      <c r="AF323"/>
    </row>
    <row r="324" spans="1:3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X324"/>
      <c r="Y324" s="50"/>
      <c r="Z324"/>
      <c r="AA324"/>
      <c r="AB324"/>
      <c r="AC324"/>
      <c r="AD324"/>
      <c r="AE324"/>
      <c r="AF324"/>
    </row>
    <row r="325" spans="1:3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X325"/>
      <c r="Y325" s="50"/>
      <c r="Z325"/>
      <c r="AA325"/>
      <c r="AB325"/>
      <c r="AC325"/>
      <c r="AD325"/>
      <c r="AE325"/>
      <c r="AF325"/>
    </row>
    <row r="326" spans="1:3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X326"/>
      <c r="Y326" s="50"/>
      <c r="Z326"/>
      <c r="AA326"/>
      <c r="AB326"/>
      <c r="AC326"/>
      <c r="AD326"/>
      <c r="AE326"/>
      <c r="AF326"/>
    </row>
    <row r="327" spans="1:3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X327"/>
      <c r="Y327" s="50"/>
      <c r="Z327"/>
      <c r="AA327"/>
      <c r="AB327"/>
      <c r="AC327"/>
      <c r="AD327"/>
      <c r="AE327"/>
      <c r="AF327"/>
    </row>
    <row r="328" spans="1:3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X328"/>
      <c r="Y328" s="50"/>
      <c r="Z328"/>
      <c r="AA328"/>
      <c r="AB328"/>
      <c r="AC328"/>
      <c r="AD328"/>
      <c r="AE328"/>
      <c r="AF328"/>
    </row>
    <row r="329" spans="1:3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X329"/>
      <c r="Y329" s="50"/>
      <c r="Z329"/>
      <c r="AA329"/>
      <c r="AB329"/>
      <c r="AC329"/>
      <c r="AD329"/>
      <c r="AE329"/>
      <c r="AF329"/>
    </row>
    <row r="330" spans="1:3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X330"/>
      <c r="Y330" s="50"/>
      <c r="Z330"/>
      <c r="AA330"/>
      <c r="AB330"/>
      <c r="AC330"/>
      <c r="AD330"/>
      <c r="AE330"/>
      <c r="AF330"/>
    </row>
    <row r="331" spans="1:3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X331"/>
      <c r="Y331" s="50"/>
      <c r="Z331"/>
      <c r="AA331"/>
      <c r="AB331"/>
      <c r="AC331"/>
      <c r="AD331"/>
      <c r="AE331"/>
      <c r="AF331"/>
    </row>
    <row r="332" spans="1:3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X332"/>
      <c r="Y332" s="50"/>
      <c r="Z332"/>
      <c r="AA332"/>
      <c r="AB332"/>
      <c r="AC332"/>
      <c r="AD332"/>
      <c r="AE332"/>
      <c r="AF332"/>
    </row>
    <row r="333" spans="1:3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X333"/>
      <c r="Y333" s="50"/>
      <c r="Z333"/>
      <c r="AA333"/>
      <c r="AB333"/>
      <c r="AC333"/>
      <c r="AD333"/>
      <c r="AE333"/>
      <c r="AF333"/>
    </row>
    <row r="334" spans="1:3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X334"/>
      <c r="Y334" s="50"/>
      <c r="Z334"/>
      <c r="AA334"/>
      <c r="AB334"/>
      <c r="AC334"/>
      <c r="AD334"/>
      <c r="AE334"/>
      <c r="AF334"/>
    </row>
    <row r="335" spans="1:3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X335"/>
      <c r="Y335" s="50"/>
      <c r="Z335"/>
      <c r="AA335"/>
      <c r="AB335"/>
      <c r="AC335"/>
      <c r="AD335"/>
      <c r="AE335"/>
      <c r="AF335"/>
    </row>
    <row r="336" spans="1:3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X336"/>
      <c r="Y336" s="50"/>
      <c r="Z336"/>
      <c r="AA336"/>
      <c r="AB336"/>
      <c r="AC336"/>
      <c r="AD336"/>
      <c r="AE336"/>
      <c r="AF336"/>
    </row>
    <row r="337" spans="1:33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X337"/>
      <c r="Y337" s="50"/>
      <c r="Z337"/>
      <c r="AA337"/>
      <c r="AB337"/>
      <c r="AC337"/>
      <c r="AD337"/>
      <c r="AE337"/>
      <c r="AF337"/>
    </row>
    <row r="338" spans="1:33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X338"/>
      <c r="Y338" s="50"/>
      <c r="Z338"/>
      <c r="AA338"/>
      <c r="AB338"/>
      <c r="AC338"/>
      <c r="AD338"/>
      <c r="AE338"/>
      <c r="AF338"/>
    </row>
    <row r="339" spans="1:33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X339"/>
      <c r="Y339" s="50"/>
      <c r="Z339"/>
      <c r="AA339"/>
      <c r="AB339"/>
      <c r="AC339"/>
      <c r="AD339"/>
      <c r="AE339"/>
      <c r="AF339"/>
    </row>
    <row r="340" spans="1:33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X340"/>
      <c r="Y340" s="50"/>
      <c r="Z340"/>
      <c r="AA340"/>
      <c r="AB340"/>
      <c r="AC340"/>
      <c r="AD340"/>
      <c r="AE340"/>
      <c r="AF340"/>
    </row>
    <row r="341" spans="1:33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Y341" s="50"/>
      <c r="AG341" s="30"/>
    </row>
    <row r="342" spans="1:33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Y342" s="50"/>
      <c r="AG342" s="30"/>
    </row>
    <row r="343" spans="1:33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Y343" s="50"/>
    </row>
    <row r="344" spans="1:33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Y344" s="50"/>
    </row>
    <row r="345" spans="1:33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Y345" s="50"/>
    </row>
    <row r="346" spans="1:33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Y346" s="50"/>
    </row>
    <row r="347" spans="1:33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Y347" s="50"/>
    </row>
    <row r="348" spans="1:33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Y348" s="50"/>
    </row>
    <row r="349" spans="1:33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Y349" s="50"/>
    </row>
    <row r="350" spans="1:33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Y350" s="50"/>
    </row>
    <row r="351" spans="1:33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Y351" s="50"/>
    </row>
    <row r="352" spans="1:33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Y352" s="50"/>
    </row>
    <row r="353" spans="1: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Y353" s="50"/>
    </row>
    <row r="354" spans="1: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Y354" s="50"/>
    </row>
    <row r="355" spans="1: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Y355" s="50"/>
    </row>
    <row r="356" spans="1: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Y356" s="50"/>
    </row>
    <row r="357" spans="1: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Y357" s="50"/>
    </row>
    <row r="358" spans="1: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Y358" s="50"/>
    </row>
    <row r="359" spans="1: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Y359" s="50"/>
    </row>
    <row r="360" spans="1: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Y360" s="50"/>
    </row>
    <row r="361" spans="1: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Y361" s="50"/>
    </row>
    <row r="362" spans="1: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Y362" s="50"/>
    </row>
    <row r="363" spans="1: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Y363" s="50"/>
    </row>
    <row r="364" spans="1: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Y364" s="50"/>
    </row>
    <row r="365" spans="1: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Y365" s="50"/>
    </row>
    <row r="366" spans="1: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Y366" s="50"/>
    </row>
    <row r="367" spans="1: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Y367" s="50"/>
    </row>
    <row r="368" spans="1: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Y368" s="50"/>
    </row>
    <row r="369" spans="1: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Y369" s="50"/>
    </row>
    <row r="370" spans="1: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Y370" s="50"/>
    </row>
    <row r="371" spans="1: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Y371" s="50"/>
    </row>
    <row r="372" spans="1: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Y372" s="50"/>
    </row>
    <row r="373" spans="1: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Y373" s="50"/>
    </row>
    <row r="374" spans="1: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Y374" s="50"/>
    </row>
    <row r="375" spans="1: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Y375" s="50"/>
    </row>
    <row r="376" spans="1: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Y376" s="50"/>
    </row>
    <row r="377" spans="1: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Y377" s="50"/>
    </row>
    <row r="378" spans="1: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Y378" s="50"/>
    </row>
    <row r="379" spans="1: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Y379" s="50"/>
    </row>
    <row r="380" spans="1: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Y380" s="50"/>
    </row>
    <row r="381" spans="1: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Y381" s="50"/>
    </row>
    <row r="382" spans="1: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Y382" s="50"/>
    </row>
    <row r="383" spans="1: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Y383" s="50"/>
    </row>
    <row r="384" spans="1: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Y384" s="50"/>
    </row>
    <row r="385" spans="1: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Y385" s="50"/>
    </row>
    <row r="386" spans="1: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Y386" s="50"/>
    </row>
    <row r="387" spans="1: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Y387" s="50"/>
    </row>
    <row r="388" spans="1: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</row>
  </sheetData>
  <mergeCells count="2">
    <mergeCell ref="P4:Q4"/>
    <mergeCell ref="E4:F4"/>
  </mergeCells>
  <conditionalFormatting sqref="X38:X39 X114:X115">
    <cfRule type="cellIs" dxfId="27" priority="17" stopIfTrue="1" operator="lessThan">
      <formula>0</formula>
    </cfRule>
  </conditionalFormatting>
  <conditionalFormatting sqref="X89">
    <cfRule type="cellIs" dxfId="26" priority="18" stopIfTrue="1" operator="greaterThan">
      <formula>0</formula>
    </cfRule>
  </conditionalFormatting>
  <conditionalFormatting sqref="X63">
    <cfRule type="cellIs" dxfId="25" priority="19" stopIfTrue="1" operator="greaterThan">
      <formula>0</formula>
    </cfRule>
    <cfRule type="cellIs" dxfId="24" priority="20" stopIfTrue="1" operator="lessThan">
      <formula>0</formula>
    </cfRule>
  </conditionalFormatting>
  <conditionalFormatting sqref="X89">
    <cfRule type="cellIs" dxfId="23" priority="16" operator="lessThan">
      <formula>0</formula>
    </cfRule>
  </conditionalFormatting>
  <conditionalFormatting sqref="F11:F32 H11:H32 N11:N32 P11:P32 L11:L32 J11:J32">
    <cfRule type="cellIs" dxfId="22" priority="14" operator="lessThan">
      <formula>0</formula>
    </cfRule>
    <cfRule type="cellIs" dxfId="21" priority="15" operator="greaterThan">
      <formula>0</formula>
    </cfRule>
  </conditionalFormatting>
  <conditionalFormatting sqref="G11:G32">
    <cfRule type="top10" dxfId="20" priority="56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6780-1BA3-44A1-AC16-E53457644B28}">
  <dimension ref="A1:N255"/>
  <sheetViews>
    <sheetView zoomScale="91" zoomScaleNormal="91" workbookViewId="0">
      <selection activeCell="A4" sqref="A4"/>
    </sheetView>
  </sheetViews>
  <sheetFormatPr baseColWidth="10" defaultRowHeight="15"/>
  <cols>
    <col min="1" max="1" width="7.6328125" style="1" customWidth="1"/>
    <col min="2" max="2" width="7.54296875" style="1" customWidth="1"/>
    <col min="3" max="3" width="7.81640625" style="1" customWidth="1"/>
    <col min="4" max="4" width="7.36328125" style="1" customWidth="1"/>
    <col min="5" max="5" width="7.54296875" style="1" customWidth="1"/>
    <col min="6" max="7" width="10.90625" style="1"/>
    <col min="9" max="9" width="14" customWidth="1"/>
    <col min="10" max="10" width="12.54296875" customWidth="1"/>
    <col min="11" max="11" width="10.90625" customWidth="1"/>
  </cols>
  <sheetData>
    <row r="1" spans="1:14">
      <c r="A1"/>
      <c r="B1"/>
      <c r="C1"/>
      <c r="D1"/>
      <c r="E1"/>
      <c r="F1"/>
      <c r="G1"/>
    </row>
    <row r="2" spans="1:14" s="162" customFormat="1" ht="31.8">
      <c r="A2" s="4"/>
      <c r="B2" s="4"/>
      <c r="C2"/>
      <c r="D2"/>
      <c r="E2"/>
      <c r="F2"/>
      <c r="G2"/>
      <c r="H2"/>
      <c r="I2"/>
      <c r="J2"/>
      <c r="K2"/>
      <c r="L2"/>
      <c r="M2"/>
    </row>
    <row r="3" spans="1:14" s="162" customFormat="1" ht="18" customHeight="1">
      <c r="A3" s="4"/>
      <c r="B3" s="4"/>
      <c r="C3"/>
      <c r="D3"/>
      <c r="E3"/>
      <c r="F3"/>
      <c r="G3"/>
      <c r="H3"/>
      <c r="I3"/>
      <c r="J3"/>
      <c r="K3"/>
      <c r="L3"/>
      <c r="M3"/>
    </row>
    <row r="4" spans="1:14">
      <c r="A4"/>
      <c r="B4"/>
      <c r="C4"/>
      <c r="D4"/>
      <c r="E4"/>
      <c r="F4"/>
      <c r="G4"/>
    </row>
    <row r="5" spans="1:14" s="157" customFormat="1" ht="21.75" customHeight="1">
      <c r="A5" s="4"/>
      <c r="B5"/>
      <c r="C5"/>
      <c r="D5"/>
      <c r="E5"/>
      <c r="F5"/>
      <c r="G5"/>
      <c r="H5"/>
      <c r="I5"/>
      <c r="J5"/>
      <c r="K5"/>
      <c r="L5"/>
      <c r="M5" s="167"/>
    </row>
    <row r="6" spans="1:14" s="157" customFormat="1" ht="21.75" customHeight="1">
      <c r="A6"/>
      <c r="B6"/>
      <c r="C6"/>
      <c r="D6"/>
      <c r="E6"/>
      <c r="F6"/>
      <c r="G6"/>
      <c r="H6"/>
      <c r="I6"/>
      <c r="J6"/>
      <c r="K6"/>
      <c r="L6"/>
      <c r="M6"/>
      <c r="N6" s="167"/>
    </row>
    <row r="7" spans="1:14" s="157" customFormat="1" ht="21.75" customHeight="1">
      <c r="A7"/>
      <c r="B7"/>
      <c r="C7"/>
      <c r="D7"/>
      <c r="E7"/>
      <c r="F7"/>
      <c r="G7"/>
      <c r="H7"/>
      <c r="I7"/>
      <c r="J7"/>
      <c r="K7"/>
      <c r="L7"/>
      <c r="M7"/>
      <c r="N7" s="167"/>
    </row>
    <row r="8" spans="1:14" s="157" customFormat="1" ht="21.75" customHeight="1">
      <c r="A8"/>
      <c r="B8"/>
      <c r="C8"/>
      <c r="D8"/>
      <c r="E8"/>
      <c r="F8"/>
      <c r="G8"/>
      <c r="H8"/>
      <c r="I8"/>
      <c r="J8"/>
      <c r="K8"/>
      <c r="L8"/>
      <c r="M8"/>
      <c r="N8" s="167"/>
    </row>
    <row r="9" spans="1:14" ht="15" customHeight="1">
      <c r="A9" s="4"/>
      <c r="B9" s="4"/>
      <c r="C9"/>
      <c r="D9"/>
      <c r="E9"/>
      <c r="F9"/>
      <c r="G9"/>
    </row>
    <row r="10" spans="1:14" ht="18.75" customHeight="1">
      <c r="A10"/>
      <c r="B10"/>
      <c r="C10"/>
      <c r="D10"/>
      <c r="E10"/>
      <c r="F10"/>
      <c r="G10"/>
    </row>
    <row r="11" spans="1:14">
      <c r="A11" s="4"/>
      <c r="B11" s="4"/>
      <c r="C11"/>
      <c r="D11"/>
      <c r="E11"/>
      <c r="F11"/>
      <c r="G11"/>
    </row>
    <row r="12" spans="1:14" ht="15.6">
      <c r="B12" s="5"/>
      <c r="C12"/>
      <c r="D12"/>
      <c r="E12"/>
      <c r="F12"/>
      <c r="G12"/>
    </row>
    <row r="13" spans="1:14" ht="15.6">
      <c r="B13" s="5"/>
      <c r="C13"/>
      <c r="D13"/>
      <c r="E13"/>
      <c r="F13"/>
      <c r="G13"/>
    </row>
    <row r="14" spans="1:14" ht="15.6">
      <c r="B14" s="5"/>
      <c r="C14"/>
      <c r="D14"/>
      <c r="E14"/>
      <c r="F14"/>
      <c r="G14"/>
    </row>
    <row r="15" spans="1:14" ht="15.6">
      <c r="B15" s="5"/>
      <c r="C15"/>
      <c r="D15"/>
      <c r="E15"/>
      <c r="F15"/>
      <c r="G15"/>
    </row>
    <row r="16" spans="1:14" ht="15.6">
      <c r="B16" s="5"/>
      <c r="C16"/>
      <c r="D16"/>
      <c r="E16"/>
      <c r="F16"/>
      <c r="G16"/>
    </row>
    <row r="17" spans="1:8" ht="15.6">
      <c r="B17" s="5"/>
      <c r="C17"/>
      <c r="D17" s="2"/>
      <c r="E17" s="2"/>
      <c r="F17" s="2"/>
      <c r="G17"/>
    </row>
    <row r="18" spans="1:8" ht="15.6">
      <c r="A18" s="11"/>
      <c r="B18" s="5"/>
      <c r="C18"/>
      <c r="D18" s="2"/>
      <c r="E18" s="2"/>
      <c r="F18" s="4"/>
      <c r="G18" s="4"/>
      <c r="H18" s="4"/>
    </row>
    <row r="19" spans="1:8" ht="15.6">
      <c r="B19" s="5"/>
      <c r="C19"/>
      <c r="D19"/>
      <c r="E19"/>
      <c r="F19"/>
      <c r="G19"/>
    </row>
    <row r="20" spans="1:8" ht="15.6">
      <c r="B20" s="5"/>
      <c r="C20"/>
      <c r="D20"/>
      <c r="E20"/>
      <c r="F20"/>
      <c r="G20"/>
    </row>
    <row r="21" spans="1:8" ht="15.6">
      <c r="B21" s="5"/>
      <c r="C21"/>
      <c r="D21" s="2"/>
      <c r="E21" s="2"/>
      <c r="F21" s="2"/>
      <c r="G21"/>
    </row>
    <row r="22" spans="1:8" ht="15.6">
      <c r="B22" s="5"/>
      <c r="C22"/>
      <c r="D22" s="2"/>
      <c r="E22" s="2"/>
      <c r="F22" s="2"/>
      <c r="G22"/>
    </row>
    <row r="23" spans="1:8" ht="15.6">
      <c r="B23" s="5"/>
      <c r="C23"/>
      <c r="D23" s="2"/>
      <c r="E23" s="2"/>
      <c r="F23" s="2"/>
      <c r="G23"/>
    </row>
    <row r="24" spans="1:8" ht="15.6">
      <c r="B24" s="5"/>
      <c r="C24"/>
      <c r="D24" s="2"/>
      <c r="E24" s="2"/>
      <c r="F24" s="2"/>
      <c r="G24"/>
    </row>
    <row r="25" spans="1:8" ht="15.6">
      <c r="B25" s="5"/>
      <c r="C25"/>
      <c r="D25" s="2"/>
      <c r="E25" s="2"/>
      <c r="F25" s="2"/>
      <c r="G25"/>
    </row>
    <row r="26" spans="1:8" ht="15.6">
      <c r="A26" s="11"/>
      <c r="B26" s="5"/>
      <c r="C26"/>
      <c r="D26" s="2"/>
      <c r="E26" s="2"/>
      <c r="F26" s="4"/>
      <c r="G26" s="4"/>
      <c r="H26" s="4"/>
    </row>
    <row r="27" spans="1:8" ht="15.6">
      <c r="A27" s="11"/>
      <c r="B27" s="5"/>
      <c r="C27"/>
      <c r="F27" s="9"/>
      <c r="G27" s="9"/>
      <c r="H27" s="9"/>
    </row>
    <row r="28" spans="1:8" ht="15.6">
      <c r="A28" s="11"/>
      <c r="B28" s="5"/>
      <c r="C28"/>
      <c r="F28" s="9"/>
      <c r="G28" s="9"/>
      <c r="H28" s="9"/>
    </row>
    <row r="29" spans="1:8" ht="15.6">
      <c r="A29" s="5"/>
      <c r="B29" s="5"/>
      <c r="C29"/>
      <c r="F29" s="9"/>
      <c r="G29" s="9"/>
      <c r="H29" s="9"/>
    </row>
    <row r="30" spans="1:8" ht="15.6">
      <c r="A30" s="5"/>
      <c r="B30" s="5"/>
      <c r="C30"/>
      <c r="F30" s="9"/>
      <c r="G30" s="9"/>
      <c r="H30" s="9"/>
    </row>
    <row r="31" spans="1:8" ht="15.6">
      <c r="A31" s="5"/>
      <c r="B31" s="5"/>
      <c r="C31"/>
      <c r="F31" s="9"/>
      <c r="G31" s="9"/>
      <c r="H31" s="9"/>
    </row>
    <row r="32" spans="1:8">
      <c r="A32"/>
      <c r="B32"/>
      <c r="C32"/>
      <c r="D32"/>
      <c r="E32"/>
      <c r="F32"/>
      <c r="G32"/>
    </row>
    <row r="33" spans="1:7">
      <c r="A33"/>
      <c r="B33"/>
      <c r="C33"/>
      <c r="D33"/>
      <c r="E33"/>
      <c r="F33"/>
      <c r="G33"/>
    </row>
    <row r="34" spans="1:7">
      <c r="A34"/>
      <c r="B34"/>
      <c r="C34"/>
      <c r="D34"/>
      <c r="E34"/>
      <c r="F34"/>
      <c r="G34"/>
    </row>
    <row r="35" spans="1:7">
      <c r="A35"/>
      <c r="B35"/>
      <c r="C35"/>
      <c r="D35"/>
      <c r="E35"/>
      <c r="F35"/>
      <c r="G35"/>
    </row>
    <row r="36" spans="1:7">
      <c r="A36" s="4"/>
      <c r="B36" s="4"/>
      <c r="C36"/>
      <c r="D36"/>
      <c r="E36"/>
      <c r="F36"/>
      <c r="G36"/>
    </row>
    <row r="37" spans="1:7" ht="15.6">
      <c r="B37" s="5"/>
      <c r="C37"/>
      <c r="D37"/>
      <c r="E37"/>
      <c r="F37"/>
      <c r="G37"/>
    </row>
    <row r="38" spans="1:7" ht="15.6">
      <c r="B38" s="5"/>
      <c r="C38"/>
      <c r="D38"/>
      <c r="E38"/>
      <c r="F38"/>
      <c r="G38"/>
    </row>
    <row r="39" spans="1:7" ht="15.6">
      <c r="B39" s="5"/>
      <c r="C39"/>
      <c r="D39"/>
      <c r="E39"/>
      <c r="F39"/>
      <c r="G39"/>
    </row>
    <row r="40" spans="1:7" ht="15.6">
      <c r="B40" s="5"/>
      <c r="C40"/>
      <c r="D40"/>
      <c r="E40"/>
      <c r="F40"/>
      <c r="G40"/>
    </row>
    <row r="41" spans="1:7" ht="15.6">
      <c r="A41" s="11"/>
      <c r="B41" s="5"/>
      <c r="C41"/>
      <c r="D41"/>
      <c r="E41"/>
      <c r="F41"/>
      <c r="G41"/>
    </row>
    <row r="42" spans="1:7" ht="15.6">
      <c r="A42" s="11"/>
      <c r="B42" s="5"/>
      <c r="C42"/>
      <c r="D42"/>
      <c r="E42"/>
      <c r="F42"/>
      <c r="G42"/>
    </row>
    <row r="43" spans="1:7" ht="15.6">
      <c r="A43" s="11"/>
      <c r="B43" s="5"/>
      <c r="C43"/>
      <c r="D43"/>
      <c r="E43"/>
      <c r="F43"/>
      <c r="G43"/>
    </row>
    <row r="44" spans="1:7" ht="15.6">
      <c r="A44" s="11"/>
      <c r="B44" s="5"/>
      <c r="C44"/>
      <c r="D44"/>
      <c r="E44"/>
      <c r="F44"/>
      <c r="G44"/>
    </row>
    <row r="45" spans="1:7" ht="15.6">
      <c r="A45" s="5"/>
      <c r="B45" s="5"/>
      <c r="C45"/>
      <c r="D45"/>
      <c r="E45"/>
      <c r="F45"/>
      <c r="G45"/>
    </row>
    <row r="46" spans="1:7" ht="15.6">
      <c r="A46" s="5"/>
      <c r="B46" s="5"/>
      <c r="C46"/>
      <c r="D46"/>
      <c r="E46"/>
      <c r="F46"/>
      <c r="G46"/>
    </row>
    <row r="47" spans="1:7" ht="15.6">
      <c r="A47" s="5"/>
      <c r="B47" s="5"/>
      <c r="C47"/>
      <c r="D47"/>
      <c r="E47"/>
      <c r="F47"/>
      <c r="G47"/>
    </row>
    <row r="48" spans="1:7" ht="15.6">
      <c r="A48" s="5"/>
      <c r="B48" s="5"/>
      <c r="C48"/>
      <c r="D48"/>
      <c r="E48"/>
      <c r="F48"/>
      <c r="G48"/>
    </row>
    <row r="49" spans="1:7" ht="15.6">
      <c r="A49" s="5"/>
      <c r="B49" s="5"/>
      <c r="C49"/>
      <c r="D49"/>
      <c r="E49"/>
      <c r="F49"/>
      <c r="G49"/>
    </row>
    <row r="50" spans="1:7" ht="15.6">
      <c r="A50" s="5"/>
      <c r="B50" s="5"/>
      <c r="C50"/>
      <c r="D50"/>
      <c r="E50"/>
      <c r="F50"/>
      <c r="G50"/>
    </row>
    <row r="51" spans="1:7" ht="15.6">
      <c r="A51" s="5"/>
      <c r="B51" s="5"/>
      <c r="C51"/>
      <c r="D51"/>
      <c r="E51"/>
      <c r="F51"/>
      <c r="G51"/>
    </row>
    <row r="52" spans="1:7" ht="15.6">
      <c r="A52" s="5"/>
      <c r="B52" s="5"/>
      <c r="C52"/>
      <c r="D52"/>
      <c r="E52"/>
      <c r="F52"/>
      <c r="G52"/>
    </row>
    <row r="53" spans="1:7" ht="15.6">
      <c r="A53" s="5"/>
      <c r="B53" s="5"/>
      <c r="C53"/>
      <c r="D53"/>
      <c r="E53"/>
      <c r="F53"/>
      <c r="G53"/>
    </row>
    <row r="54" spans="1:7" ht="15.6">
      <c r="A54" s="5"/>
      <c r="B54" s="5"/>
      <c r="C54"/>
      <c r="D54"/>
      <c r="E54"/>
      <c r="F54"/>
      <c r="G54"/>
    </row>
    <row r="55" spans="1:7">
      <c r="A55"/>
      <c r="B55"/>
      <c r="C55"/>
      <c r="D55"/>
      <c r="E55"/>
      <c r="F55"/>
      <c r="G55"/>
    </row>
    <row r="56" spans="1:7" ht="15.6">
      <c r="A56"/>
      <c r="B56" s="5"/>
      <c r="C56"/>
      <c r="D56"/>
      <c r="E56"/>
      <c r="F56"/>
      <c r="G56"/>
    </row>
    <row r="57" spans="1:7">
      <c r="A57"/>
      <c r="B57"/>
      <c r="C57"/>
      <c r="D57"/>
      <c r="E57"/>
      <c r="F57"/>
      <c r="G57"/>
    </row>
    <row r="58" spans="1:7">
      <c r="A58"/>
      <c r="B58"/>
      <c r="C58"/>
      <c r="D58"/>
      <c r="E58"/>
      <c r="F58"/>
      <c r="G58"/>
    </row>
    <row r="59" spans="1:7" ht="15.6">
      <c r="A59"/>
      <c r="B59" s="2"/>
      <c r="C59"/>
      <c r="D59"/>
      <c r="E59"/>
      <c r="F59"/>
      <c r="G59"/>
    </row>
    <row r="60" spans="1:7">
      <c r="A60" s="4"/>
      <c r="B60" s="4"/>
      <c r="C60"/>
      <c r="D60"/>
      <c r="E60"/>
      <c r="F60"/>
      <c r="G60"/>
    </row>
    <row r="61" spans="1:7" ht="15.6">
      <c r="B61" s="5"/>
      <c r="C61"/>
      <c r="D61"/>
      <c r="E61"/>
      <c r="F61"/>
      <c r="G61"/>
    </row>
    <row r="62" spans="1:7" ht="15.6">
      <c r="B62" s="5"/>
      <c r="C62"/>
      <c r="D62"/>
      <c r="E62"/>
      <c r="F62"/>
      <c r="G62"/>
    </row>
    <row r="63" spans="1:7" ht="15.6">
      <c r="B63" s="5"/>
      <c r="C63"/>
      <c r="D63"/>
      <c r="E63"/>
      <c r="F63"/>
      <c r="G63"/>
    </row>
    <row r="64" spans="1:7" ht="15.6">
      <c r="B64" s="5"/>
      <c r="C64"/>
      <c r="D64"/>
      <c r="E64"/>
      <c r="F64"/>
      <c r="G64"/>
    </row>
    <row r="65" spans="1:7" ht="15.6">
      <c r="B65" s="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/>
      <c r="B69"/>
      <c r="C69"/>
      <c r="D69"/>
      <c r="E69"/>
      <c r="F69"/>
      <c r="G69"/>
    </row>
    <row r="70" spans="1:7">
      <c r="A70"/>
      <c r="B70"/>
      <c r="C70"/>
      <c r="D70"/>
      <c r="E70"/>
      <c r="F70"/>
      <c r="G70"/>
    </row>
    <row r="71" spans="1:7">
      <c r="A71"/>
      <c r="B71"/>
      <c r="C71"/>
      <c r="D71"/>
      <c r="E71"/>
      <c r="F71"/>
      <c r="G71"/>
    </row>
    <row r="72" spans="1:7">
      <c r="A72"/>
      <c r="B72"/>
      <c r="C72"/>
      <c r="D72"/>
      <c r="E72"/>
      <c r="F72"/>
      <c r="G72"/>
    </row>
    <row r="73" spans="1:7">
      <c r="A73"/>
      <c r="B73"/>
      <c r="C73"/>
      <c r="D73"/>
      <c r="E73"/>
      <c r="F73"/>
      <c r="G73"/>
    </row>
    <row r="74" spans="1:7">
      <c r="A74"/>
      <c r="B74"/>
      <c r="C74"/>
      <c r="D74"/>
      <c r="E74"/>
      <c r="F74"/>
      <c r="G74"/>
    </row>
    <row r="75" spans="1:7">
      <c r="A75"/>
      <c r="B75"/>
      <c r="C75"/>
      <c r="D75"/>
      <c r="E75"/>
      <c r="F75"/>
      <c r="G75"/>
    </row>
    <row r="76" spans="1:7">
      <c r="A76"/>
      <c r="B76"/>
      <c r="C76"/>
      <c r="D76"/>
      <c r="E76"/>
      <c r="F76"/>
      <c r="G76"/>
    </row>
    <row r="77" spans="1:7">
      <c r="A77"/>
      <c r="B77"/>
      <c r="C77"/>
      <c r="D77"/>
      <c r="E77"/>
      <c r="F77"/>
      <c r="G77"/>
    </row>
    <row r="78" spans="1:7">
      <c r="A78"/>
      <c r="B78"/>
      <c r="C78"/>
      <c r="D78"/>
      <c r="E78"/>
      <c r="F78"/>
      <c r="G78"/>
    </row>
    <row r="79" spans="1:7">
      <c r="A79"/>
      <c r="B79"/>
      <c r="C79"/>
      <c r="D79"/>
      <c r="E79"/>
      <c r="F79"/>
      <c r="G79"/>
    </row>
    <row r="80" spans="1:7">
      <c r="A80"/>
      <c r="B80"/>
      <c r="C80"/>
      <c r="D80"/>
      <c r="E80"/>
      <c r="F80"/>
      <c r="G80"/>
    </row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1:8">
      <c r="A241"/>
      <c r="B241"/>
      <c r="C241"/>
      <c r="D241"/>
      <c r="E241"/>
      <c r="F241"/>
      <c r="G241"/>
    </row>
    <row r="242" spans="1:8">
      <c r="A242"/>
      <c r="B242"/>
      <c r="C242"/>
      <c r="D242"/>
      <c r="E242"/>
      <c r="F242"/>
      <c r="G242"/>
    </row>
    <row r="243" spans="1:8">
      <c r="A243"/>
      <c r="B243"/>
      <c r="C243"/>
      <c r="D243"/>
      <c r="E243"/>
      <c r="F243"/>
      <c r="G243"/>
    </row>
    <row r="244" spans="1:8">
      <c r="A244"/>
      <c r="B244"/>
      <c r="C244"/>
      <c r="D244"/>
      <c r="E244"/>
      <c r="F244"/>
      <c r="G244"/>
    </row>
    <row r="245" spans="1:8">
      <c r="A245"/>
      <c r="B245"/>
      <c r="C245"/>
      <c r="D245"/>
      <c r="E245"/>
      <c r="F245"/>
      <c r="G245"/>
    </row>
    <row r="246" spans="1:8">
      <c r="A246"/>
      <c r="B246"/>
      <c r="C246"/>
      <c r="D246"/>
      <c r="E246"/>
      <c r="F246"/>
      <c r="G246"/>
    </row>
    <row r="247" spans="1:8">
      <c r="A247"/>
      <c r="B247"/>
      <c r="C247"/>
      <c r="D247"/>
      <c r="E247"/>
      <c r="F247"/>
      <c r="G247"/>
    </row>
    <row r="248" spans="1:8">
      <c r="A248"/>
      <c r="B248"/>
      <c r="C248"/>
      <c r="D248"/>
      <c r="E248"/>
      <c r="F248"/>
      <c r="G248"/>
    </row>
    <row r="249" spans="1:8">
      <c r="A249"/>
      <c r="B249"/>
      <c r="C249"/>
      <c r="D249"/>
      <c r="E249"/>
      <c r="F249"/>
      <c r="G249"/>
    </row>
    <row r="250" spans="1:8">
      <c r="A250"/>
      <c r="B250"/>
      <c r="C250"/>
      <c r="D250"/>
      <c r="E250"/>
      <c r="F250"/>
      <c r="G250"/>
    </row>
    <row r="251" spans="1:8">
      <c r="A251"/>
      <c r="B251"/>
      <c r="C251"/>
      <c r="D251"/>
      <c r="E251"/>
      <c r="F251"/>
      <c r="G251"/>
    </row>
    <row r="252" spans="1:8">
      <c r="A252"/>
      <c r="B252"/>
      <c r="C252"/>
      <c r="D252"/>
      <c r="E252"/>
      <c r="F252"/>
      <c r="G252"/>
    </row>
    <row r="253" spans="1:8">
      <c r="A253"/>
      <c r="B253"/>
      <c r="C253"/>
      <c r="D253"/>
      <c r="E253"/>
      <c r="F253"/>
      <c r="G253"/>
    </row>
    <row r="254" spans="1:8">
      <c r="H254" s="30"/>
    </row>
    <row r="255" spans="1:8">
      <c r="H255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260"/>
  <sheetViews>
    <sheetView zoomScale="95" zoomScaleNormal="95" workbookViewId="0">
      <selection activeCell="D10" sqref="D10"/>
    </sheetView>
  </sheetViews>
  <sheetFormatPr baseColWidth="10" defaultRowHeight="15.6"/>
  <cols>
    <col min="1" max="1" width="2.453125" customWidth="1"/>
    <col min="2" max="2" width="5.54296875" customWidth="1"/>
    <col min="3" max="3" width="3.54296875" customWidth="1"/>
    <col min="4" max="4" width="9.6328125" customWidth="1"/>
    <col min="5" max="5" width="6.90625" customWidth="1"/>
    <col min="6" max="6" width="4.54296875" customWidth="1"/>
    <col min="7" max="7" width="6.90625" style="250" customWidth="1"/>
    <col min="8" max="8" width="6.6328125" customWidth="1"/>
    <col min="9" max="9" width="7.36328125" customWidth="1"/>
    <col min="10" max="10" width="5.81640625" customWidth="1"/>
    <col min="11" max="11" width="5.08984375" customWidth="1"/>
    <col min="12" max="12" width="6.6328125" customWidth="1"/>
    <col min="13" max="13" width="7.81640625" customWidth="1"/>
    <col min="14" max="14" width="5.36328125" customWidth="1"/>
    <col min="15" max="15" width="7.453125" style="98" customWidth="1"/>
    <col min="16" max="16" width="4.6328125" customWidth="1"/>
    <col min="17" max="17" width="6.1796875" customWidth="1"/>
    <col min="18" max="18" width="6.81640625" customWidth="1"/>
    <col min="19" max="19" width="7.36328125" style="9" customWidth="1"/>
    <col min="20" max="20" width="6.54296875" style="9" customWidth="1"/>
    <col min="21" max="21" width="6.81640625" customWidth="1"/>
    <col min="22" max="22" width="6.90625" style="98" customWidth="1"/>
    <col min="23" max="23" width="8" style="9" customWidth="1"/>
    <col min="24" max="25" width="5.1796875" style="98" customWidth="1"/>
    <col min="26" max="26" width="8.453125" style="1" customWidth="1"/>
    <col min="27" max="27" width="8.54296875" style="1" customWidth="1"/>
    <col min="28" max="28" width="8.1796875" style="1" customWidth="1"/>
    <col min="29" max="29" width="7.54296875" style="1" customWidth="1"/>
    <col min="30" max="30" width="7.08984375" style="1" customWidth="1"/>
    <col min="31" max="31" width="10.90625" style="98"/>
    <col min="32" max="32" width="7.54296875" style="9" customWidth="1"/>
    <col min="34" max="34" width="14" customWidth="1"/>
    <col min="35" max="35" width="12.54296875" customWidth="1"/>
    <col min="36" max="36" width="10.90625" customWidth="1"/>
  </cols>
  <sheetData>
    <row r="1" spans="1:40">
      <c r="A1" s="37"/>
      <c r="B1" s="37"/>
      <c r="C1" s="37"/>
      <c r="D1" s="37"/>
      <c r="E1" s="37"/>
      <c r="F1" s="37"/>
      <c r="G1" s="277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64"/>
      <c r="T1" s="37"/>
      <c r="U1" s="37"/>
      <c r="V1" s="111"/>
      <c r="W1" s="37"/>
      <c r="X1" s="4"/>
      <c r="Y1" s="4"/>
      <c r="Z1" s="5"/>
      <c r="AA1"/>
      <c r="AB1"/>
      <c r="AC1"/>
      <c r="AD1"/>
      <c r="AE1"/>
      <c r="AF1"/>
      <c r="AI1" s="5"/>
      <c r="AJ1" s="5"/>
      <c r="AK1" s="4"/>
      <c r="AL1" s="4"/>
    </row>
    <row r="2" spans="1:40" s="172" customFormat="1" ht="31.8">
      <c r="A2" s="135"/>
      <c r="B2" s="135"/>
      <c r="C2" s="135"/>
      <c r="D2" s="135" t="s">
        <v>379</v>
      </c>
      <c r="E2" s="135"/>
      <c r="F2" s="135"/>
      <c r="G2" s="293"/>
      <c r="H2" s="135"/>
      <c r="I2" s="135"/>
      <c r="J2" s="135"/>
      <c r="K2" s="135"/>
      <c r="L2" s="135" t="s">
        <v>431</v>
      </c>
      <c r="M2" s="135"/>
      <c r="N2" s="135"/>
      <c r="O2" s="135"/>
      <c r="P2" s="174" t="str">
        <f>+År!B3</f>
        <v>VAK GRIS</v>
      </c>
      <c r="Q2" s="135"/>
      <c r="R2" s="135"/>
      <c r="S2" s="135"/>
      <c r="T2" s="135"/>
      <c r="U2" s="135"/>
      <c r="V2" s="171"/>
      <c r="W2" s="135"/>
      <c r="X2" s="4"/>
      <c r="Y2" s="4"/>
      <c r="Z2" s="5"/>
      <c r="AA2" s="4"/>
      <c r="AB2" s="1"/>
      <c r="AC2" s="5"/>
      <c r="AD2"/>
      <c r="AE2"/>
      <c r="AF2"/>
      <c r="AG2"/>
      <c r="AH2"/>
      <c r="AI2"/>
      <c r="AJ2"/>
      <c r="AK2"/>
      <c r="AM2" s="181"/>
      <c r="AN2" s="181"/>
    </row>
    <row r="3" spans="1:40">
      <c r="A3" s="37"/>
      <c r="B3" s="37"/>
      <c r="C3" s="37"/>
      <c r="D3" s="37"/>
      <c r="E3" s="37"/>
      <c r="F3" s="37"/>
      <c r="G3" s="277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64"/>
      <c r="T3" s="37"/>
      <c r="U3" s="37"/>
      <c r="V3" s="111"/>
      <c r="W3" s="37"/>
      <c r="X3" s="4"/>
      <c r="Y3" s="4"/>
      <c r="Z3" s="5"/>
      <c r="AA3"/>
      <c r="AB3"/>
      <c r="AC3"/>
      <c r="AD3"/>
      <c r="AE3"/>
      <c r="AF3"/>
      <c r="AI3" s="5"/>
      <c r="AJ3" s="5"/>
      <c r="AK3" s="4"/>
      <c r="AL3" s="4"/>
    </row>
    <row r="4" spans="1:40" s="186" customFormat="1" ht="21">
      <c r="A4" s="146"/>
      <c r="B4" s="146"/>
      <c r="C4" s="146"/>
      <c r="D4" s="129"/>
      <c r="E4" s="129"/>
      <c r="F4" s="129"/>
      <c r="G4" s="276" t="s">
        <v>8</v>
      </c>
      <c r="H4" s="129"/>
      <c r="I4" s="145">
        <f>+År!M3</f>
        <v>52</v>
      </c>
      <c r="J4" s="129"/>
      <c r="K4" s="129"/>
      <c r="L4" s="129"/>
      <c r="M4" s="129" t="s">
        <v>370</v>
      </c>
      <c r="N4" s="129"/>
      <c r="O4" s="147"/>
      <c r="P4" s="129"/>
      <c r="Q4" s="129"/>
      <c r="R4" s="343">
        <f>SUM(G10:G15)</f>
        <v>31497</v>
      </c>
      <c r="S4" s="360"/>
      <c r="T4" s="194"/>
      <c r="U4" s="129"/>
      <c r="V4" s="129"/>
      <c r="W4" s="147"/>
      <c r="X4" s="4"/>
      <c r="Y4" s="4"/>
      <c r="Z4" s="5"/>
      <c r="AA4" s="48"/>
      <c r="AB4" s="195"/>
      <c r="AC4" s="195"/>
      <c r="AD4" s="195"/>
      <c r="AE4" s="195"/>
      <c r="AF4" s="195"/>
      <c r="AG4" s="195"/>
      <c r="AH4" s="195"/>
      <c r="AI4" s="195"/>
      <c r="AJ4" s="145"/>
      <c r="AK4" s="145"/>
      <c r="AL4" s="145"/>
      <c r="AM4" s="196"/>
      <c r="AN4" s="197"/>
    </row>
    <row r="5" spans="1:40" ht="15" customHeight="1">
      <c r="A5" s="43"/>
      <c r="B5" s="43"/>
      <c r="C5" s="37"/>
      <c r="D5" s="56"/>
      <c r="E5" s="56"/>
      <c r="F5" s="56"/>
      <c r="G5" s="272"/>
      <c r="H5" s="56"/>
      <c r="I5" s="56"/>
      <c r="J5" s="69"/>
      <c r="K5" s="56"/>
      <c r="L5" s="56"/>
      <c r="M5" s="43"/>
      <c r="N5" s="56"/>
      <c r="O5" s="121"/>
      <c r="P5" s="56"/>
      <c r="Q5" s="43"/>
      <c r="R5" s="43"/>
      <c r="S5" s="182"/>
      <c r="T5" s="37"/>
      <c r="U5" s="56"/>
      <c r="V5" s="121"/>
      <c r="W5" s="37"/>
      <c r="X5" s="4"/>
      <c r="Y5" s="4"/>
      <c r="Z5" s="5"/>
      <c r="AA5"/>
      <c r="AB5"/>
      <c r="AC5"/>
      <c r="AD5"/>
      <c r="AE5"/>
      <c r="AF5"/>
      <c r="AI5" s="5"/>
      <c r="AJ5" s="5"/>
      <c r="AK5" s="4"/>
      <c r="AL5" s="4"/>
    </row>
    <row r="6" spans="1:40" ht="15" customHeight="1">
      <c r="A6" s="43"/>
      <c r="B6" s="43"/>
      <c r="C6" s="37"/>
      <c r="D6" s="56"/>
      <c r="E6" s="56"/>
      <c r="F6" s="56"/>
      <c r="G6" s="272"/>
      <c r="H6" s="56"/>
      <c r="I6" s="56"/>
      <c r="J6" s="69"/>
      <c r="K6" s="56"/>
      <c r="L6" s="56"/>
      <c r="M6" s="43"/>
      <c r="N6" s="56"/>
      <c r="O6" s="121"/>
      <c r="P6" s="56"/>
      <c r="Q6" s="43"/>
      <c r="R6" s="56"/>
      <c r="S6" s="84" t="s">
        <v>457</v>
      </c>
      <c r="T6" s="84" t="s">
        <v>3</v>
      </c>
      <c r="U6" s="56"/>
      <c r="V6" s="111"/>
      <c r="W6" s="37"/>
      <c r="X6" s="4"/>
      <c r="Y6" s="4"/>
      <c r="Z6" s="5"/>
      <c r="AA6"/>
      <c r="AB6"/>
      <c r="AC6"/>
      <c r="AD6">
        <v>0</v>
      </c>
      <c r="AE6" t="s">
        <v>419</v>
      </c>
      <c r="AF6"/>
    </row>
    <row r="7" spans="1:40" ht="15" customHeight="1">
      <c r="A7" s="37"/>
      <c r="B7" s="37"/>
      <c r="C7" s="37"/>
      <c r="D7" s="37"/>
      <c r="E7" s="73" t="s">
        <v>3</v>
      </c>
      <c r="F7" s="56"/>
      <c r="G7" s="277"/>
      <c r="H7" s="56"/>
      <c r="I7" s="73" t="s">
        <v>3</v>
      </c>
      <c r="J7" s="69"/>
      <c r="K7" s="56"/>
      <c r="L7" s="56"/>
      <c r="M7" s="43"/>
      <c r="N7" s="56"/>
      <c r="O7" s="96" t="s">
        <v>17</v>
      </c>
      <c r="P7" s="56"/>
      <c r="Q7" s="79" t="s">
        <v>393</v>
      </c>
      <c r="R7" s="56"/>
      <c r="S7" s="73" t="s">
        <v>458</v>
      </c>
      <c r="T7" s="73" t="s">
        <v>11</v>
      </c>
      <c r="U7" s="56"/>
      <c r="V7" s="96" t="s">
        <v>17</v>
      </c>
      <c r="W7" s="37"/>
      <c r="X7" s="2"/>
      <c r="Y7" s="5"/>
      <c r="Z7" s="4"/>
      <c r="AA7" s="4"/>
      <c r="AB7"/>
      <c r="AC7"/>
      <c r="AD7">
        <v>1</v>
      </c>
      <c r="AE7" t="s">
        <v>420</v>
      </c>
      <c r="AF7"/>
    </row>
    <row r="8" spans="1:40" ht="15" customHeight="1">
      <c r="A8" s="37"/>
      <c r="B8" s="37"/>
      <c r="C8" s="37"/>
      <c r="D8" s="37"/>
      <c r="E8" s="73" t="s">
        <v>438</v>
      </c>
      <c r="F8" s="56"/>
      <c r="G8" s="265" t="s">
        <v>3</v>
      </c>
      <c r="H8" s="56"/>
      <c r="I8" s="73" t="s">
        <v>399</v>
      </c>
      <c r="J8" s="96" t="s">
        <v>3</v>
      </c>
      <c r="K8" s="56"/>
      <c r="L8" s="96" t="s">
        <v>1</v>
      </c>
      <c r="M8" s="79" t="s">
        <v>17</v>
      </c>
      <c r="N8" s="56"/>
      <c r="O8" s="96" t="s">
        <v>397</v>
      </c>
      <c r="P8" s="56"/>
      <c r="Q8" s="79" t="s">
        <v>397</v>
      </c>
      <c r="R8" s="79" t="s">
        <v>393</v>
      </c>
      <c r="S8" s="73" t="s">
        <v>478</v>
      </c>
      <c r="T8" s="73" t="s">
        <v>437</v>
      </c>
      <c r="U8" s="79" t="s">
        <v>17</v>
      </c>
      <c r="V8" s="96" t="s">
        <v>397</v>
      </c>
      <c r="W8" s="37"/>
      <c r="X8" s="4"/>
      <c r="Y8" s="4"/>
      <c r="AA8" s="5"/>
      <c r="AB8"/>
      <c r="AC8"/>
      <c r="AD8">
        <v>3</v>
      </c>
      <c r="AE8" s="3" t="s">
        <v>559</v>
      </c>
      <c r="AF8"/>
    </row>
    <row r="9" spans="1:40" ht="15" customHeight="1">
      <c r="A9" s="37"/>
      <c r="B9" s="43" t="s">
        <v>61</v>
      </c>
      <c r="C9" s="43" t="s">
        <v>379</v>
      </c>
      <c r="D9" s="40"/>
      <c r="E9" s="73" t="s">
        <v>434</v>
      </c>
      <c r="F9" s="108" t="s">
        <v>439</v>
      </c>
      <c r="G9" s="265" t="s">
        <v>11</v>
      </c>
      <c r="H9" s="108" t="s">
        <v>439</v>
      </c>
      <c r="I9" s="73" t="s">
        <v>391</v>
      </c>
      <c r="J9" s="96" t="s">
        <v>361</v>
      </c>
      <c r="K9" s="108" t="s">
        <v>439</v>
      </c>
      <c r="L9" s="96" t="s">
        <v>361</v>
      </c>
      <c r="M9" s="79" t="s">
        <v>391</v>
      </c>
      <c r="N9" s="108" t="s">
        <v>439</v>
      </c>
      <c r="O9" s="96" t="s">
        <v>394</v>
      </c>
      <c r="P9" s="108" t="s">
        <v>439</v>
      </c>
      <c r="Q9" s="79" t="s">
        <v>394</v>
      </c>
      <c r="R9" s="79" t="s">
        <v>395</v>
      </c>
      <c r="S9" s="73" t="s">
        <v>391</v>
      </c>
      <c r="T9" s="73" t="s">
        <v>468</v>
      </c>
      <c r="U9" s="79" t="s">
        <v>29</v>
      </c>
      <c r="V9" s="96" t="s">
        <v>400</v>
      </c>
      <c r="W9" s="37"/>
      <c r="X9" s="4"/>
      <c r="Y9" s="50"/>
      <c r="AA9" s="5"/>
      <c r="AB9"/>
      <c r="AC9"/>
      <c r="AD9">
        <v>6</v>
      </c>
      <c r="AE9" t="s">
        <v>421</v>
      </c>
      <c r="AF9"/>
    </row>
    <row r="10" spans="1:40">
      <c r="A10" s="37"/>
      <c r="B10" s="45">
        <f>+'Ark1'!C1295</f>
        <v>2024</v>
      </c>
      <c r="C10" s="45">
        <f>+'Ark1'!K1295</f>
        <v>0</v>
      </c>
      <c r="D10" s="46" t="s">
        <v>420</v>
      </c>
      <c r="E10" s="65">
        <f>+'Ark1'!Q1295</f>
        <v>199</v>
      </c>
      <c r="F10" s="65">
        <f t="shared" ref="F10:F15" si="0">+E10-E18</f>
        <v>-10</v>
      </c>
      <c r="G10" s="251">
        <f>+'Ark1'!R1295</f>
        <v>31486</v>
      </c>
      <c r="H10" s="65">
        <f t="shared" ref="H10:H15" si="1">+G10-G18</f>
        <v>3193</v>
      </c>
      <c r="I10" s="65">
        <f>+'Ark1'!S1295</f>
        <v>31483</v>
      </c>
      <c r="J10" s="97">
        <f>+'Ark1'!AA1295</f>
        <v>99.965076038987846</v>
      </c>
      <c r="K10" s="97">
        <f t="shared" ref="K10:K15" si="2">+J10-J18</f>
        <v>8.5102868514439933E-2</v>
      </c>
      <c r="L10" s="97">
        <f>+'Ark1'!AB1295</f>
        <v>99.964254127854389</v>
      </c>
      <c r="M10" s="47">
        <f>+'Ark1'!U1295</f>
        <v>60.878442333957999</v>
      </c>
      <c r="N10" s="47">
        <f t="shared" ref="N10:N15" si="3">+M10-M18</f>
        <v>1.364747141373357E-3</v>
      </c>
      <c r="O10" s="104">
        <f>+IF(G10=0,"",'Ark1'!W1295)</f>
        <v>82.590912555983053</v>
      </c>
      <c r="P10" s="97">
        <f t="shared" ref="P10:P15" si="4">+O10-O18</f>
        <v>-2.4109723015032927</v>
      </c>
      <c r="Q10" s="47">
        <f>+'Ark1'!X1295</f>
        <v>9.7967116196203445</v>
      </c>
      <c r="R10" s="47">
        <f>+'Ark1'!Y1295</f>
        <v>2.3141582129725449</v>
      </c>
      <c r="S10" s="65">
        <f>+'Ark1'!Z1295</f>
        <v>-28.243295029355902</v>
      </c>
      <c r="T10" s="65">
        <f t="shared" ref="T10:T47" si="5">+G10/E10</f>
        <v>158.2211055276382</v>
      </c>
      <c r="U10" s="47">
        <f>+'Ark1'!T1295</f>
        <v>3.3520612335641227</v>
      </c>
      <c r="V10" s="97">
        <f>+'Ark1'!V1295</f>
        <v>89.484754863833615</v>
      </c>
      <c r="W10" s="37"/>
      <c r="X10" s="4"/>
      <c r="Y10" s="50"/>
      <c r="AA10" s="5"/>
      <c r="AB10"/>
      <c r="AC10" s="2"/>
      <c r="AD10">
        <v>9</v>
      </c>
      <c r="AE10" t="s">
        <v>507</v>
      </c>
      <c r="AF10"/>
    </row>
    <row r="11" spans="1:40">
      <c r="A11" s="37"/>
      <c r="B11" s="45">
        <f>+'Ark1'!C1296</f>
        <v>2024</v>
      </c>
      <c r="C11" s="45">
        <f>+'Ark1'!K1296</f>
        <v>1</v>
      </c>
      <c r="D11" s="46" t="s">
        <v>559</v>
      </c>
      <c r="E11" s="65">
        <f>+'Ark1'!Q1296</f>
        <v>0</v>
      </c>
      <c r="F11" s="65">
        <f t="shared" si="0"/>
        <v>-2</v>
      </c>
      <c r="G11" s="251">
        <f>+'Ark1'!R1296</f>
        <v>0</v>
      </c>
      <c r="H11" s="65">
        <f t="shared" si="1"/>
        <v>-2</v>
      </c>
      <c r="I11" s="65">
        <f>+'Ark1'!S1296</f>
        <v>0</v>
      </c>
      <c r="J11" s="97">
        <f>+'Ark1'!AA1296</f>
        <v>0</v>
      </c>
      <c r="K11" s="97">
        <f t="shared" si="2"/>
        <v>-7.0604017368588266E-3</v>
      </c>
      <c r="L11" s="97">
        <f>+'Ark1'!AB1296</f>
        <v>0</v>
      </c>
      <c r="M11" s="47">
        <f>+'Ark1'!U1296</f>
        <v>0</v>
      </c>
      <c r="N11" s="47">
        <f t="shared" si="3"/>
        <v>-58.5</v>
      </c>
      <c r="O11" s="104" t="str">
        <f>+IF(G11=0,"",'Ark1'!W1296)</f>
        <v/>
      </c>
      <c r="P11" s="97" t="e">
        <f t="shared" si="4"/>
        <v>#VALUE!</v>
      </c>
      <c r="Q11" s="47">
        <f>+'Ark1'!X1296</f>
        <v>0</v>
      </c>
      <c r="R11" s="47">
        <f>+'Ark1'!Y1296</f>
        <v>0</v>
      </c>
      <c r="S11" s="65">
        <f>+'Ark1'!Z1296</f>
        <v>0</v>
      </c>
      <c r="T11" s="65" t="e">
        <f t="shared" ref="T11:T13" si="6">+G11/E11</f>
        <v>#DIV/0!</v>
      </c>
      <c r="U11" s="47">
        <f>+'Ark1'!T1296</f>
        <v>0</v>
      </c>
      <c r="V11" s="97">
        <f>+'Ark1'!V1296</f>
        <v>0</v>
      </c>
      <c r="W11" s="37"/>
      <c r="X11" s="4"/>
      <c r="Y11" s="50"/>
      <c r="AA11" s="5"/>
      <c r="AB11"/>
      <c r="AC11" s="2"/>
      <c r="AD11" s="2"/>
      <c r="AE11" s="2"/>
      <c r="AF11"/>
    </row>
    <row r="12" spans="1:40">
      <c r="A12" s="37"/>
      <c r="B12" s="45">
        <f>+'Ark1'!C1297</f>
        <v>2024</v>
      </c>
      <c r="C12" s="45">
        <f>+'Ark1'!K1297</f>
        <v>3</v>
      </c>
      <c r="D12" s="46" t="s">
        <v>421</v>
      </c>
      <c r="E12" s="65">
        <f>+'Ark1'!Q1297</f>
        <v>2</v>
      </c>
      <c r="F12" s="65">
        <f t="shared" si="0"/>
        <v>-2</v>
      </c>
      <c r="G12" s="251">
        <f>+'Ark1'!R1297</f>
        <v>3</v>
      </c>
      <c r="H12" s="65">
        <f t="shared" si="1"/>
        <v>-27</v>
      </c>
      <c r="I12" s="65">
        <f>+'Ark1'!S1297</f>
        <v>3</v>
      </c>
      <c r="J12" s="97">
        <f>+'Ark1'!AA1297</f>
        <v>9.5247166396799678E-3</v>
      </c>
      <c r="K12" s="97">
        <f t="shared" si="2"/>
        <v>-9.6381309413202429E-2</v>
      </c>
      <c r="L12" s="97">
        <f>+'Ark1'!AB1297</f>
        <v>1.0914447302807035E-2</v>
      </c>
      <c r="M12" s="47">
        <f>+'Ark1'!U1297</f>
        <v>59.33333333333335</v>
      </c>
      <c r="N12" s="47">
        <f t="shared" si="3"/>
        <v>-9.9999999999980105E-2</v>
      </c>
      <c r="O12" s="104">
        <f>+IF(G12=0,"",'Ark1'!W1297)</f>
        <v>94.633333333333354</v>
      </c>
      <c r="P12" s="97">
        <f t="shared" si="4"/>
        <v>14.533333333333374</v>
      </c>
      <c r="Q12" s="47">
        <f>+'Ark1'!X1297</f>
        <v>7.2499808428864387</v>
      </c>
      <c r="R12" s="47">
        <f>+'Ark1'!Y1297</f>
        <v>5.2493385826745218</v>
      </c>
      <c r="S12" s="65">
        <f>+'Ark1'!Z1297</f>
        <v>-95.936441388921125</v>
      </c>
      <c r="T12" s="65">
        <f t="shared" si="6"/>
        <v>1.5</v>
      </c>
      <c r="U12" s="47">
        <f>+'Ark1'!T1297</f>
        <v>3.6666666666666656</v>
      </c>
      <c r="V12" s="97">
        <f>+'Ark1'!V1297</f>
        <v>102.52798844348143</v>
      </c>
      <c r="W12" s="37"/>
      <c r="X12" s="4"/>
      <c r="Y12" s="50"/>
      <c r="Z12" s="11"/>
      <c r="AA12" s="5"/>
      <c r="AB12"/>
      <c r="AC12" s="2"/>
      <c r="AD12" s="2"/>
      <c r="AE12" s="2"/>
      <c r="AF12" s="4"/>
      <c r="AG12" s="4"/>
    </row>
    <row r="13" spans="1:40">
      <c r="A13" s="37"/>
      <c r="B13" s="45">
        <f>+'Ark1'!C1298</f>
        <v>2024</v>
      </c>
      <c r="C13" s="45">
        <f>+'Ark1'!K1298</f>
        <v>6</v>
      </c>
      <c r="D13" s="46" t="s">
        <v>568</v>
      </c>
      <c r="E13" s="65">
        <f>+'Ark1'!Q1298</f>
        <v>5</v>
      </c>
      <c r="F13" s="65">
        <f t="shared" si="0"/>
        <v>3</v>
      </c>
      <c r="G13" s="251">
        <f>+'Ark1'!R1298</f>
        <v>8</v>
      </c>
      <c r="H13" s="65">
        <f t="shared" si="1"/>
        <v>6</v>
      </c>
      <c r="I13" s="65">
        <f>+'Ark1'!S1298</f>
        <v>8</v>
      </c>
      <c r="J13" s="97">
        <f>+'Ark1'!AA1298</f>
        <v>2.539924437247992E-2</v>
      </c>
      <c r="K13" s="97">
        <f t="shared" si="2"/>
        <v>1.8338842635621092E-2</v>
      </c>
      <c r="L13" s="97">
        <f>+'Ark1'!AB1298</f>
        <v>2.4831424842842779E-2</v>
      </c>
      <c r="M13" s="47">
        <f>+'Ark1'!U1298</f>
        <v>60.25</v>
      </c>
      <c r="N13" s="47">
        <f t="shared" si="3"/>
        <v>-0.25</v>
      </c>
      <c r="O13" s="104">
        <f>+IF(G13=0,"",'Ark1'!W1298)</f>
        <v>80.737499999999997</v>
      </c>
      <c r="P13" s="97">
        <f t="shared" si="4"/>
        <v>-2.2125000000000057</v>
      </c>
      <c r="Q13" s="47">
        <f>+'Ark1'!X1298</f>
        <v>15.3059577861041</v>
      </c>
      <c r="R13" s="47">
        <f>+'Ark1'!Y1298</f>
        <v>2.4366985862022403</v>
      </c>
      <c r="S13" s="65">
        <f>+'Ark1'!Z1298</f>
        <v>-40.009311240669589</v>
      </c>
      <c r="T13" s="65">
        <f t="shared" si="6"/>
        <v>1.6</v>
      </c>
      <c r="U13" s="47">
        <f>+'Ark1'!T1298</f>
        <v>5.25</v>
      </c>
      <c r="V13" s="97">
        <f>+'Ark1'!V1298</f>
        <v>87.472914409534113</v>
      </c>
      <c r="W13" s="37"/>
      <c r="X13" s="4"/>
      <c r="Y13" s="50"/>
      <c r="Z13" s="11"/>
      <c r="AA13" s="5"/>
      <c r="AB13"/>
      <c r="AD13" s="2"/>
      <c r="AE13" s="4"/>
      <c r="AG13" s="9"/>
    </row>
    <row r="14" spans="1:40">
      <c r="A14" s="37"/>
      <c r="B14" s="45">
        <f>+'Ark1'!C1299</f>
        <v>2024</v>
      </c>
      <c r="C14" s="45">
        <f>+'Ark1'!K1299</f>
        <v>7</v>
      </c>
      <c r="D14" s="46" t="s">
        <v>45</v>
      </c>
      <c r="E14" s="65">
        <f>+'Ark1'!Q1299</f>
        <v>0</v>
      </c>
      <c r="F14" s="65">
        <f t="shared" si="0"/>
        <v>0</v>
      </c>
      <c r="G14" s="251">
        <f>+'Ark1'!R1299</f>
        <v>0</v>
      </c>
      <c r="H14" s="65">
        <f t="shared" si="1"/>
        <v>0</v>
      </c>
      <c r="I14" s="65">
        <f>+'Ark1'!S1299</f>
        <v>0</v>
      </c>
      <c r="J14" s="97">
        <f>+'Ark1'!AA1299</f>
        <v>0</v>
      </c>
      <c r="K14" s="97">
        <f t="shared" si="2"/>
        <v>0</v>
      </c>
      <c r="L14" s="97">
        <f>+'Ark1'!AB1299</f>
        <v>0</v>
      </c>
      <c r="M14" s="47">
        <f>+'Ark1'!U1299</f>
        <v>0</v>
      </c>
      <c r="N14" s="47">
        <f t="shared" si="3"/>
        <v>0</v>
      </c>
      <c r="O14" s="104" t="str">
        <f>+IF(G14=0,"",'Ark1'!W1299)</f>
        <v/>
      </c>
      <c r="P14" s="97" t="e">
        <f t="shared" si="4"/>
        <v>#VALUE!</v>
      </c>
      <c r="Q14" s="47">
        <f>+'Ark1'!X1299</f>
        <v>0</v>
      </c>
      <c r="R14" s="47">
        <f>+'Ark1'!Y1299</f>
        <v>0</v>
      </c>
      <c r="S14" s="65">
        <f>+'Ark1'!Z1299</f>
        <v>0</v>
      </c>
      <c r="T14" s="65" t="e">
        <f t="shared" ref="T14:T15" si="7">+G14/E14</f>
        <v>#DIV/0!</v>
      </c>
      <c r="U14" s="47">
        <f>+'Ark1'!T1299</f>
        <v>0</v>
      </c>
      <c r="V14" s="97">
        <f>+'Ark1'!V1299</f>
        <v>0</v>
      </c>
      <c r="W14" s="37"/>
      <c r="X14" s="4"/>
      <c r="Y14" s="50"/>
      <c r="Z14" s="11"/>
      <c r="AA14" s="5"/>
      <c r="AB14"/>
      <c r="AD14" s="2"/>
      <c r="AE14" s="4"/>
      <c r="AG14" s="9"/>
    </row>
    <row r="15" spans="1:40">
      <c r="A15" s="37"/>
      <c r="B15" s="45">
        <f>+'Ark1'!C1300</f>
        <v>2024</v>
      </c>
      <c r="C15" s="45">
        <f>+'Ark1'!K1300</f>
        <v>8</v>
      </c>
      <c r="D15" s="46" t="s">
        <v>507</v>
      </c>
      <c r="E15" s="65">
        <f>+'Ark1'!Q1300</f>
        <v>0</v>
      </c>
      <c r="F15" s="65">
        <f t="shared" si="0"/>
        <v>0</v>
      </c>
      <c r="G15" s="251">
        <f>+'Ark1'!R1300</f>
        <v>0</v>
      </c>
      <c r="H15" s="65">
        <f t="shared" si="1"/>
        <v>0</v>
      </c>
      <c r="I15" s="65">
        <f>+'Ark1'!S1300</f>
        <v>0</v>
      </c>
      <c r="J15" s="97">
        <f>+'Ark1'!AA1300</f>
        <v>0</v>
      </c>
      <c r="K15" s="97">
        <f t="shared" si="2"/>
        <v>0</v>
      </c>
      <c r="L15" s="97">
        <f>+'Ark1'!AB1300</f>
        <v>0</v>
      </c>
      <c r="M15" s="47">
        <f>+'Ark1'!U1300</f>
        <v>0</v>
      </c>
      <c r="N15" s="47">
        <f t="shared" si="3"/>
        <v>0</v>
      </c>
      <c r="O15" s="104" t="str">
        <f>+IF(G15=0,"",'Ark1'!W1300)</f>
        <v/>
      </c>
      <c r="P15" s="97" t="e">
        <f t="shared" si="4"/>
        <v>#VALUE!</v>
      </c>
      <c r="Q15" s="47">
        <f>+'Ark1'!X1300</f>
        <v>0</v>
      </c>
      <c r="R15" s="47">
        <f>+'Ark1'!Y1300</f>
        <v>0</v>
      </c>
      <c r="S15" s="65">
        <f>+'Ark1'!Z1300</f>
        <v>0</v>
      </c>
      <c r="T15" s="65" t="e">
        <f t="shared" si="7"/>
        <v>#DIV/0!</v>
      </c>
      <c r="U15" s="47">
        <f>+'Ark1'!T1300</f>
        <v>0</v>
      </c>
      <c r="V15" s="97">
        <f>+'Ark1'!V1300</f>
        <v>0</v>
      </c>
      <c r="W15" s="37"/>
      <c r="X15" s="4"/>
      <c r="Y15" s="50"/>
      <c r="Z15" s="11"/>
      <c r="AA15" s="5"/>
      <c r="AB15"/>
      <c r="AE15" s="9"/>
      <c r="AG15" s="9"/>
    </row>
    <row r="16" spans="1:40">
      <c r="A16" s="37"/>
      <c r="B16">
        <f>+'Ark1'!C1301</f>
        <v>2024</v>
      </c>
      <c r="C16">
        <f>+'Ark1'!K1301</f>
        <v>9</v>
      </c>
      <c r="D16" s="46" t="e">
        <f>+#REF!</f>
        <v>#REF!</v>
      </c>
      <c r="E16" s="9">
        <f>+'Ark1'!Q1301</f>
        <v>0</v>
      </c>
      <c r="F16" s="9"/>
      <c r="G16" s="250">
        <f>+'Ark1'!R1301</f>
        <v>0</v>
      </c>
      <c r="H16" s="9"/>
      <c r="I16" s="9">
        <f>+'Ark1'!S1301</f>
        <v>0</v>
      </c>
      <c r="J16" s="98">
        <f>+'Ark1'!AA1301</f>
        <v>0</v>
      </c>
      <c r="K16" s="9"/>
      <c r="L16" s="98">
        <f>+'Ark1'!AB1301</f>
        <v>0</v>
      </c>
      <c r="M16" s="1">
        <f>+'Ark1'!U1301</f>
        <v>0</v>
      </c>
      <c r="N16" s="9"/>
      <c r="O16" s="98">
        <f>+'Ark1'!W1301</f>
        <v>0</v>
      </c>
      <c r="P16" s="9"/>
      <c r="Q16" s="1">
        <f>+'Ark1'!X1301</f>
        <v>0</v>
      </c>
      <c r="R16" s="1">
        <f>+'Ark1'!Y1301</f>
        <v>0</v>
      </c>
      <c r="S16" s="9">
        <f>+'Ark1'!Z1301</f>
        <v>0</v>
      </c>
      <c r="T16" s="9" t="e">
        <f t="shared" si="5"/>
        <v>#DIV/0!</v>
      </c>
      <c r="U16" s="1">
        <f>+'Ark1'!T1301</f>
        <v>0</v>
      </c>
      <c r="V16" s="98">
        <f>+'Ark1'!V1301</f>
        <v>0</v>
      </c>
      <c r="W16" s="37"/>
      <c r="X16" s="4"/>
      <c r="Y16" s="50"/>
      <c r="Z16" s="11"/>
      <c r="AA16" s="5"/>
      <c r="AB16"/>
      <c r="AE16" s="9"/>
      <c r="AG16" s="9"/>
    </row>
    <row r="17" spans="1:33">
      <c r="A17" s="37"/>
      <c r="B17" s="37"/>
      <c r="C17" s="37"/>
      <c r="D17" s="37"/>
      <c r="E17" s="37"/>
      <c r="F17" s="37"/>
      <c r="G17" s="27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4"/>
      <c r="Y17" s="50"/>
      <c r="Z17" s="5"/>
      <c r="AA17" s="5"/>
      <c r="AB17"/>
      <c r="AE17" s="9"/>
      <c r="AG17" s="9"/>
    </row>
    <row r="18" spans="1:33">
      <c r="A18" s="37"/>
      <c r="B18">
        <f>+'Ark1'!C1302</f>
        <v>2023</v>
      </c>
      <c r="C18">
        <f>+'Ark1'!K1302</f>
        <v>0</v>
      </c>
      <c r="D18" s="46" t="str">
        <f>+D10</f>
        <v>Hampshire</v>
      </c>
      <c r="E18" s="9">
        <f>+'Ark1'!Q1302</f>
        <v>209</v>
      </c>
      <c r="F18" s="9"/>
      <c r="G18" s="250">
        <f>+'Ark1'!R1302</f>
        <v>28293</v>
      </c>
      <c r="H18" s="9"/>
      <c r="I18" s="9">
        <f>+'Ark1'!S1302</f>
        <v>28278</v>
      </c>
      <c r="J18" s="98">
        <f>+'Ark1'!AA1302</f>
        <v>99.879973170473406</v>
      </c>
      <c r="K18" s="9"/>
      <c r="L18" s="98">
        <f>+'Ark1'!AB1302</f>
        <v>99.886652774054525</v>
      </c>
      <c r="M18" s="1">
        <f>+'Ark1'!U1302</f>
        <v>60.877077586816625</v>
      </c>
      <c r="N18" s="9"/>
      <c r="O18" s="98">
        <f>+'Ark1'!W1302</f>
        <v>85.001884857486345</v>
      </c>
      <c r="P18" s="9"/>
      <c r="Q18" s="1">
        <f>+'Ark1'!X1302</f>
        <v>10.38272190332855</v>
      </c>
      <c r="R18" s="1">
        <f>+'Ark1'!Y1302</f>
        <v>2.4096424524021858</v>
      </c>
      <c r="S18" s="9">
        <f>+'Ark1'!Z1302</f>
        <v>-27.726111436959499</v>
      </c>
      <c r="T18" s="9">
        <f t="shared" ref="T18:T23" si="8">+G18/E18</f>
        <v>135.3732057416268</v>
      </c>
      <c r="U18" s="1">
        <f>+'Ark1'!T1302</f>
        <v>3.4058954511716681</v>
      </c>
      <c r="V18" s="98">
        <f>+'Ark1'!V1302</f>
        <v>92.111440069140698</v>
      </c>
      <c r="W18" s="37"/>
      <c r="X18" s="4"/>
      <c r="Y18" s="50"/>
      <c r="Z18" s="5"/>
      <c r="AA18" s="5"/>
      <c r="AB18"/>
      <c r="AE18" s="9"/>
      <c r="AG18" s="9"/>
    </row>
    <row r="19" spans="1:33">
      <c r="A19" s="37"/>
      <c r="B19">
        <f>+'Ark1'!C1303</f>
        <v>2023</v>
      </c>
      <c r="C19">
        <f>+'Ark1'!K1303</f>
        <v>1</v>
      </c>
      <c r="D19" s="46" t="str">
        <f>+D11</f>
        <v>Noroc KLF</v>
      </c>
      <c r="E19" s="9">
        <f>+'Ark1'!Q1303</f>
        <v>2</v>
      </c>
      <c r="F19" s="9"/>
      <c r="G19" s="250">
        <f>+'Ark1'!R1303</f>
        <v>2</v>
      </c>
      <c r="H19" s="9"/>
      <c r="I19" s="9">
        <f>+'Ark1'!S1303</f>
        <v>2</v>
      </c>
      <c r="J19" s="98">
        <f>+'Ark1'!AA1303</f>
        <v>7.0604017368588266E-3</v>
      </c>
      <c r="K19" s="9"/>
      <c r="L19" s="98">
        <f>+'Ark1'!AB1303</f>
        <v>6.5948836917253005E-3</v>
      </c>
      <c r="M19" s="1">
        <f>+'Ark1'!U1303</f>
        <v>58.5</v>
      </c>
      <c r="N19" s="9"/>
      <c r="O19" s="98">
        <f>+'Ark1'!W1303</f>
        <v>79.349999999999994</v>
      </c>
      <c r="P19" s="9"/>
      <c r="Q19" s="1">
        <f>+'Ark1'!X1303</f>
        <v>12.45000000000006</v>
      </c>
      <c r="R19" s="1">
        <f>+'Ark1'!Y1303</f>
        <v>2.5</v>
      </c>
      <c r="S19" s="9">
        <f>+'Ark1'!Z1303</f>
        <v>-99.999999999996646</v>
      </c>
      <c r="T19" s="9">
        <f t="shared" si="8"/>
        <v>1</v>
      </c>
      <c r="U19" s="1">
        <f>+'Ark1'!T1303</f>
        <v>7</v>
      </c>
      <c r="V19" s="98">
        <f>+'Ark1'!V1303</f>
        <v>85.969664138678226</v>
      </c>
      <c r="W19" s="37"/>
      <c r="X19" s="4"/>
      <c r="Y19" s="50"/>
      <c r="Z19" s="5"/>
      <c r="AA19" s="5"/>
      <c r="AB19"/>
      <c r="AE19" s="9"/>
      <c r="AG19" s="9"/>
    </row>
    <row r="20" spans="1:33">
      <c r="A20" s="37"/>
      <c r="B20">
        <f>+'Ark1'!C1304</f>
        <v>2023</v>
      </c>
      <c r="C20">
        <f>+'Ark1'!K1304</f>
        <v>3</v>
      </c>
      <c r="D20" s="46" t="str">
        <f>+D12</f>
        <v>Noroc</v>
      </c>
      <c r="E20" s="9">
        <f>+'Ark1'!Q1304</f>
        <v>4</v>
      </c>
      <c r="F20" s="9"/>
      <c r="G20" s="250">
        <f>+'Ark1'!R1304</f>
        <v>30</v>
      </c>
      <c r="H20" s="9"/>
      <c r="I20" s="9">
        <f>+'Ark1'!S1304</f>
        <v>30</v>
      </c>
      <c r="J20" s="98">
        <f>+'Ark1'!AA1304</f>
        <v>0.10590602605288239</v>
      </c>
      <c r="K20" s="9"/>
      <c r="L20" s="98">
        <f>+'Ark1'!AB1304</f>
        <v>9.9858257789640165E-2</v>
      </c>
      <c r="M20" s="1">
        <f>+'Ark1'!U1304</f>
        <v>59.43333333333333</v>
      </c>
      <c r="N20" s="9"/>
      <c r="O20" s="98">
        <f>+'Ark1'!W1304</f>
        <v>80.09999999999998</v>
      </c>
      <c r="P20" s="9"/>
      <c r="Q20" s="1">
        <f>+'Ark1'!X1304</f>
        <v>8.2692603458029446</v>
      </c>
      <c r="R20" s="1">
        <f>+'Ark1'!Y1304</f>
        <v>2.2313423961572898</v>
      </c>
      <c r="S20" s="9">
        <f>+'Ark1'!Z1304</f>
        <v>15.427790523781466</v>
      </c>
      <c r="T20" s="9">
        <f t="shared" si="8"/>
        <v>7.5</v>
      </c>
      <c r="U20" s="1">
        <f>+'Ark1'!T1304</f>
        <v>7.8333333333333313</v>
      </c>
      <c r="V20" s="98">
        <f>+'Ark1'!V1304</f>
        <v>86.782231852654434</v>
      </c>
      <c r="W20" s="37"/>
      <c r="X20" s="4"/>
      <c r="Y20" s="50"/>
      <c r="Z20" s="5"/>
      <c r="AA20" s="5"/>
      <c r="AB20"/>
      <c r="AE20" s="9"/>
      <c r="AG20" s="9"/>
    </row>
    <row r="21" spans="1:33">
      <c r="A21" s="37"/>
      <c r="B21">
        <f>+'Ark1'!C1305</f>
        <v>2023</v>
      </c>
      <c r="C21">
        <f>+'Ark1'!K1305</f>
        <v>6</v>
      </c>
      <c r="D21" s="46" t="s">
        <v>561</v>
      </c>
      <c r="E21" s="9">
        <f>+'Ark1'!Q1305</f>
        <v>2</v>
      </c>
      <c r="F21" s="9"/>
      <c r="G21" s="250">
        <f>+'Ark1'!R1305</f>
        <v>2</v>
      </c>
      <c r="H21" s="9"/>
      <c r="I21" s="9">
        <f>+'Ark1'!S1305</f>
        <v>2</v>
      </c>
      <c r="J21" s="98">
        <f>+'Ark1'!AA1305</f>
        <v>7.0604017368588266E-3</v>
      </c>
      <c r="K21" s="9"/>
      <c r="L21" s="98">
        <f>+'Ark1'!AB1305</f>
        <v>6.8940844641287189E-3</v>
      </c>
      <c r="M21" s="1">
        <f>+'Ark1'!U1305</f>
        <v>60.5</v>
      </c>
      <c r="N21" s="9"/>
      <c r="O21" s="98">
        <f>+'Ark1'!W1305</f>
        <v>82.95</v>
      </c>
      <c r="P21" s="9"/>
      <c r="Q21" s="1">
        <f>+'Ark1'!X1305</f>
        <v>0.75</v>
      </c>
      <c r="R21" s="1">
        <f>+'Ark1'!Y1305</f>
        <v>1.5</v>
      </c>
      <c r="S21" s="9">
        <f>+'Ark1'!Z1305</f>
        <v>100</v>
      </c>
      <c r="T21" s="9">
        <f t="shared" si="8"/>
        <v>1</v>
      </c>
      <c r="U21" s="1">
        <f>+'Ark1'!T1305</f>
        <v>7</v>
      </c>
      <c r="V21" s="98">
        <f>+'Ark1'!V1305</f>
        <v>89.869989165763855</v>
      </c>
      <c r="W21" s="37"/>
      <c r="X21" s="4"/>
      <c r="Y21" s="50"/>
      <c r="Z21" s="5"/>
      <c r="AA21" s="5"/>
      <c r="AB21"/>
      <c r="AE21" s="9"/>
      <c r="AG21" s="9"/>
    </row>
    <row r="22" spans="1:33">
      <c r="A22" s="37"/>
      <c r="B22">
        <f>+'Ark1'!C1306</f>
        <v>2023</v>
      </c>
      <c r="C22">
        <f>+'Ark1'!K1306</f>
        <v>7</v>
      </c>
      <c r="D22" s="46" t="str">
        <f>+D14</f>
        <v>Økologisk</v>
      </c>
      <c r="E22" s="9">
        <f>+'Ark1'!Q1306</f>
        <v>0</v>
      </c>
      <c r="F22" s="9"/>
      <c r="G22" s="250">
        <f>+'Ark1'!R1306</f>
        <v>0</v>
      </c>
      <c r="H22" s="9"/>
      <c r="I22" s="9">
        <f>+'Ark1'!S1306</f>
        <v>0</v>
      </c>
      <c r="J22" s="98">
        <f>+'Ark1'!AA1306</f>
        <v>0</v>
      </c>
      <c r="K22" s="9"/>
      <c r="L22" s="98">
        <f>+'Ark1'!AB1306</f>
        <v>0</v>
      </c>
      <c r="M22" s="1">
        <f>+'Ark1'!U1306</f>
        <v>0</v>
      </c>
      <c r="N22" s="9"/>
      <c r="O22" s="98">
        <f>+'Ark1'!W1306</f>
        <v>0</v>
      </c>
      <c r="P22" s="9"/>
      <c r="Q22" s="1">
        <f>+'Ark1'!X1306</f>
        <v>0</v>
      </c>
      <c r="R22" s="1">
        <f>+'Ark1'!Y1306</f>
        <v>0</v>
      </c>
      <c r="S22" s="9">
        <f>+'Ark1'!Z1306</f>
        <v>0</v>
      </c>
      <c r="T22" s="9" t="e">
        <f t="shared" si="8"/>
        <v>#DIV/0!</v>
      </c>
      <c r="U22" s="1">
        <f>+'Ark1'!T1306</f>
        <v>0</v>
      </c>
      <c r="V22" s="98">
        <f>+'Ark1'!V1306</f>
        <v>0</v>
      </c>
      <c r="W22" s="37"/>
      <c r="X22" s="4"/>
      <c r="Y22" s="50"/>
      <c r="Z22" s="5"/>
      <c r="AA22" s="5"/>
      <c r="AB22"/>
      <c r="AE22" s="9"/>
      <c r="AG22" s="9"/>
    </row>
    <row r="23" spans="1:33">
      <c r="A23" s="37"/>
      <c r="B23">
        <f>+'Ark1'!C1307</f>
        <v>2023</v>
      </c>
      <c r="C23">
        <f>+'Ark1'!K1307</f>
        <v>8</v>
      </c>
      <c r="D23" s="46" t="str">
        <f>+D15</f>
        <v>Noroc Nort</v>
      </c>
      <c r="E23" s="9">
        <f>+'Ark1'!Q1307</f>
        <v>0</v>
      </c>
      <c r="F23" s="9"/>
      <c r="G23" s="250">
        <f>+'Ark1'!R1307</f>
        <v>0</v>
      </c>
      <c r="H23" s="9"/>
      <c r="I23" s="9">
        <f>+'Ark1'!S1307</f>
        <v>0</v>
      </c>
      <c r="J23" s="98">
        <f>+'Ark1'!AA1307</f>
        <v>0</v>
      </c>
      <c r="K23" s="9"/>
      <c r="L23" s="98">
        <f>+'Ark1'!AB1307</f>
        <v>0</v>
      </c>
      <c r="M23" s="1">
        <f>+'Ark1'!U1307</f>
        <v>0</v>
      </c>
      <c r="N23" s="9"/>
      <c r="O23" s="98">
        <f>+'Ark1'!W1307</f>
        <v>0</v>
      </c>
      <c r="P23" s="9"/>
      <c r="Q23" s="1">
        <f>+'Ark1'!X1307</f>
        <v>0</v>
      </c>
      <c r="R23" s="1">
        <f>+'Ark1'!Y1307</f>
        <v>0</v>
      </c>
      <c r="S23" s="9">
        <f>+'Ark1'!Z1307</f>
        <v>0</v>
      </c>
      <c r="T23" s="9" t="e">
        <f t="shared" si="8"/>
        <v>#DIV/0!</v>
      </c>
      <c r="U23" s="1">
        <f>+'Ark1'!T1307</f>
        <v>0</v>
      </c>
      <c r="V23" s="98">
        <f>+'Ark1'!V1307</f>
        <v>0</v>
      </c>
      <c r="W23" s="37"/>
      <c r="X23" s="4"/>
      <c r="Y23" s="50"/>
      <c r="Z23" s="5"/>
      <c r="AA23" s="5"/>
      <c r="AB23"/>
      <c r="AE23" s="9"/>
      <c r="AG23" s="9"/>
    </row>
    <row r="24" spans="1:33">
      <c r="A24" s="37"/>
      <c r="B24" s="37"/>
      <c r="C24" s="37"/>
      <c r="D24" s="37"/>
      <c r="E24" s="37"/>
      <c r="F24" s="37"/>
      <c r="G24" s="27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4"/>
      <c r="Y24" s="50"/>
      <c r="Z24" s="5"/>
      <c r="AA24" s="5"/>
      <c r="AB24"/>
      <c r="AE24" s="9"/>
      <c r="AG24" s="9"/>
    </row>
    <row r="25" spans="1:33">
      <c r="A25" s="37"/>
      <c r="B25" s="45">
        <f>+'Ark1'!C1308</f>
        <v>2023</v>
      </c>
      <c r="C25" s="45">
        <f>+'Ark1'!K1308</f>
        <v>9</v>
      </c>
      <c r="D25" s="46" t="e">
        <f>+D16</f>
        <v>#REF!</v>
      </c>
      <c r="E25" s="65">
        <f>+'Ark1'!Q1308</f>
        <v>0</v>
      </c>
      <c r="F25" s="65"/>
      <c r="G25" s="251">
        <f>+'Ark1'!R1308</f>
        <v>0</v>
      </c>
      <c r="H25" s="65"/>
      <c r="I25" s="65">
        <f>+'Ark1'!S1308</f>
        <v>0</v>
      </c>
      <c r="J25" s="97">
        <f>+'Ark1'!AA1308</f>
        <v>0</v>
      </c>
      <c r="K25" s="65"/>
      <c r="L25" s="97">
        <f>+'Ark1'!AB1308</f>
        <v>0</v>
      </c>
      <c r="M25" s="47">
        <f>+'Ark1'!U1308</f>
        <v>0</v>
      </c>
      <c r="N25" s="65"/>
      <c r="O25" s="97">
        <f>+'Ark1'!W1308</f>
        <v>0</v>
      </c>
      <c r="P25" s="65"/>
      <c r="Q25" s="47">
        <f>+'Ark1'!X1308</f>
        <v>0</v>
      </c>
      <c r="R25" s="47">
        <f>+'Ark1'!Y1308</f>
        <v>0</v>
      </c>
      <c r="S25" s="65">
        <f>+'Ark1'!Z1308</f>
        <v>0</v>
      </c>
      <c r="T25" s="65" t="e">
        <f t="shared" si="5"/>
        <v>#DIV/0!</v>
      </c>
      <c r="U25" s="47">
        <f>+'Ark1'!T1308</f>
        <v>0</v>
      </c>
      <c r="V25" s="97">
        <f>+'Ark1'!V1308</f>
        <v>0</v>
      </c>
      <c r="W25" s="37"/>
      <c r="X25" s="4"/>
      <c r="Y25" s="50"/>
      <c r="Z25" s="5"/>
      <c r="AA25" s="5"/>
      <c r="AB25"/>
      <c r="AE25" s="9"/>
      <c r="AG25" s="9"/>
    </row>
    <row r="26" spans="1:33">
      <c r="A26" s="37"/>
      <c r="B26" s="45">
        <f>+'Ark1'!C1309</f>
        <v>2022</v>
      </c>
      <c r="C26" s="45">
        <f>+'Ark1'!K1309</f>
        <v>0</v>
      </c>
      <c r="D26" s="46" t="str">
        <f t="shared" ref="D26:D30" si="9">+D18</f>
        <v>Hampshire</v>
      </c>
      <c r="E26" s="65">
        <f>+'Ark1'!Q1309</f>
        <v>210</v>
      </c>
      <c r="F26" s="65"/>
      <c r="G26" s="251">
        <f>+'Ark1'!R1309</f>
        <v>28637</v>
      </c>
      <c r="H26" s="65"/>
      <c r="I26" s="65">
        <f>+'Ark1'!S1309</f>
        <v>28626</v>
      </c>
      <c r="J26" s="97">
        <f>+'Ark1'!AA1309</f>
        <v>99.427123116450247</v>
      </c>
      <c r="K26" s="65"/>
      <c r="L26" s="97">
        <f>+'Ark1'!AB1309</f>
        <v>99.396095151702752</v>
      </c>
      <c r="M26" s="47">
        <f>+'Ark1'!U1309</f>
        <v>60.864878082861757</v>
      </c>
      <c r="N26" s="65"/>
      <c r="O26" s="97">
        <f>+'Ark1'!W1309</f>
        <v>85.757274156361348</v>
      </c>
      <c r="P26" s="65"/>
      <c r="Q26" s="47">
        <f>+'Ark1'!X1309</f>
        <v>10.573090079513918</v>
      </c>
      <c r="R26" s="47">
        <f>+'Ark1'!Y1309</f>
        <v>2.3984536200439406</v>
      </c>
      <c r="S26" s="65">
        <f>+'Ark1'!Z1309</f>
        <v>-33.265930578877686</v>
      </c>
      <c r="T26" s="65">
        <f t="shared" ref="T26:T28" si="10">+G26/E26</f>
        <v>136.36666666666667</v>
      </c>
      <c r="U26" s="47">
        <f>+'Ark1'!T1309</f>
        <v>3.3810105807172537</v>
      </c>
      <c r="V26" s="97">
        <f>+'Ark1'!V1309</f>
        <v>92.928934283730243</v>
      </c>
      <c r="W26" s="37"/>
      <c r="X26" s="4"/>
      <c r="Y26" s="50"/>
      <c r="Z26" s="5"/>
      <c r="AA26" s="5"/>
      <c r="AB26"/>
      <c r="AE26" s="9"/>
      <c r="AG26" s="9"/>
    </row>
    <row r="27" spans="1:33">
      <c r="A27" s="37"/>
      <c r="B27" s="45">
        <f>+'Ark1'!C1310</f>
        <v>2022</v>
      </c>
      <c r="C27" s="45">
        <f>+'Ark1'!K1310</f>
        <v>1</v>
      </c>
      <c r="D27" s="46" t="str">
        <f t="shared" si="9"/>
        <v>Noroc KLF</v>
      </c>
      <c r="E27" s="65">
        <f>+'Ark1'!Q1310</f>
        <v>3</v>
      </c>
      <c r="F27" s="65"/>
      <c r="G27" s="251">
        <f>+'Ark1'!R1310</f>
        <v>9</v>
      </c>
      <c r="H27" s="65"/>
      <c r="I27" s="65">
        <f>+'Ark1'!S1310</f>
        <v>9</v>
      </c>
      <c r="J27" s="97">
        <f>+'Ark1'!AA1310</f>
        <v>3.1247830011804745E-2</v>
      </c>
      <c r="K27" s="65"/>
      <c r="L27" s="97">
        <f>+'Ark1'!AB1310</f>
        <v>3.2840676089715144E-2</v>
      </c>
      <c r="M27" s="47">
        <f>+'Ark1'!U1310</f>
        <v>58.555555555555557</v>
      </c>
      <c r="N27" s="65"/>
      <c r="O27" s="97">
        <f>+'Ark1'!W1310</f>
        <v>90.12222222222222</v>
      </c>
      <c r="P27" s="65"/>
      <c r="Q27" s="47">
        <f>+'Ark1'!X1310</f>
        <v>12.744303980626704</v>
      </c>
      <c r="R27" s="47">
        <f>+'Ark1'!Y1310</f>
        <v>2.3622546250520684</v>
      </c>
      <c r="S27" s="65">
        <f>+'Ark1'!Z1310</f>
        <v>-28.45978545267803</v>
      </c>
      <c r="T27" s="65">
        <f t="shared" si="10"/>
        <v>3</v>
      </c>
      <c r="U27" s="47">
        <f>+'Ark1'!T1310</f>
        <v>7.7777777777777777</v>
      </c>
      <c r="V27" s="97">
        <f>+'Ark1'!V1310</f>
        <v>97.640544119417356</v>
      </c>
      <c r="W27" s="37"/>
      <c r="X27" s="4"/>
      <c r="Y27" s="50"/>
      <c r="Z27" s="5"/>
      <c r="AA27" s="5"/>
      <c r="AB27"/>
      <c r="AE27" s="9"/>
      <c r="AG27" s="9"/>
    </row>
    <row r="28" spans="1:33">
      <c r="A28" s="37"/>
      <c r="B28" s="45">
        <f>+'Ark1'!C1311</f>
        <v>2022</v>
      </c>
      <c r="C28" s="45">
        <f>+'Ark1'!K1311</f>
        <v>3</v>
      </c>
      <c r="D28" s="46" t="str">
        <f t="shared" si="9"/>
        <v>Noroc</v>
      </c>
      <c r="E28" s="65">
        <f>+'Ark1'!Q1311</f>
        <v>6</v>
      </c>
      <c r="F28" s="65"/>
      <c r="G28" s="251">
        <f>+'Ark1'!R1311</f>
        <v>133</v>
      </c>
      <c r="H28" s="65"/>
      <c r="I28" s="65">
        <f>+'Ark1'!S1311</f>
        <v>133</v>
      </c>
      <c r="J28" s="97">
        <f>+'Ark1'!AA1311</f>
        <v>0.46177348795222561</v>
      </c>
      <c r="K28" s="65"/>
      <c r="L28" s="97">
        <f>+'Ark1'!AB1311</f>
        <v>0.48955321736006174</v>
      </c>
      <c r="M28" s="47">
        <f>+'Ark1'!U1311</f>
        <v>61.368421052631597</v>
      </c>
      <c r="N28" s="65"/>
      <c r="O28" s="97">
        <f>+'Ark1'!W1311</f>
        <v>90.909774436090245</v>
      </c>
      <c r="P28" s="65"/>
      <c r="Q28" s="47">
        <f>+'Ark1'!X1311</f>
        <v>8.2263547199955624</v>
      </c>
      <c r="R28" s="47">
        <f>+'Ark1'!Y1311</f>
        <v>2.0719163488299777</v>
      </c>
      <c r="S28" s="65">
        <f>+'Ark1'!Z1311</f>
        <v>-25.337701926765472</v>
      </c>
      <c r="T28" s="65">
        <f t="shared" si="10"/>
        <v>22.166666666666668</v>
      </c>
      <c r="U28" s="47">
        <f>+'Ark1'!T1311</f>
        <v>2.4210526315789473</v>
      </c>
      <c r="V28" s="97">
        <f>+'Ark1'!V1311</f>
        <v>98.493796788830139</v>
      </c>
      <c r="W28" s="37"/>
      <c r="X28" s="4"/>
      <c r="Y28" s="50"/>
      <c r="Z28" s="5"/>
      <c r="AA28" s="5"/>
      <c r="AB28"/>
      <c r="AC28" s="11"/>
      <c r="AE28" s="9"/>
      <c r="AG28" s="9"/>
    </row>
    <row r="29" spans="1:33">
      <c r="A29" s="37"/>
      <c r="B29" s="45">
        <f>+'Ark1'!C1312</f>
        <v>2022</v>
      </c>
      <c r="C29" s="45">
        <f>+'Ark1'!K1312</f>
        <v>6</v>
      </c>
      <c r="D29" s="46" t="str">
        <f t="shared" si="9"/>
        <v>Øko m/kj</v>
      </c>
      <c r="E29" s="65">
        <f>+'Ark1'!Q1312</f>
        <v>5</v>
      </c>
      <c r="F29" s="65"/>
      <c r="G29" s="251">
        <f>+'Ark1'!R1312</f>
        <v>23</v>
      </c>
      <c r="H29" s="65"/>
      <c r="I29" s="65">
        <f>+'Ark1'!S1312</f>
        <v>23</v>
      </c>
      <c r="J29" s="97">
        <f>+'Ark1'!AA1312</f>
        <v>7.9855565585723196E-2</v>
      </c>
      <c r="K29" s="65"/>
      <c r="L29" s="97">
        <f>+'Ark1'!AB1312</f>
        <v>8.1510954847455269E-2</v>
      </c>
      <c r="M29" s="47">
        <f>+'Ark1'!U1312</f>
        <v>60.521739130434788</v>
      </c>
      <c r="N29" s="65"/>
      <c r="O29" s="97">
        <f>+'Ark1'!W1312</f>
        <v>87.528695652173923</v>
      </c>
      <c r="P29" s="65"/>
      <c r="Q29" s="47">
        <f>+'Ark1'!X1312</f>
        <v>9.7716890553437992</v>
      </c>
      <c r="R29" s="47">
        <f>+'Ark1'!Y1312</f>
        <v>2.2237759743555641</v>
      </c>
      <c r="S29" s="65">
        <f>+'Ark1'!Z1312</f>
        <v>-44.907632957436704</v>
      </c>
      <c r="T29" s="65">
        <f t="shared" ref="T29:T30" si="11">+G29/E29</f>
        <v>4.5999999999999996</v>
      </c>
      <c r="U29" s="47">
        <f>+'Ark1'!T1312</f>
        <v>5.4782608695652177</v>
      </c>
      <c r="V29" s="97">
        <f>+'Ark1'!V1312</f>
        <v>94.830656177869898</v>
      </c>
      <c r="W29" s="37"/>
      <c r="X29" s="4"/>
      <c r="Y29" s="50"/>
      <c r="Z29" s="5"/>
      <c r="AA29" s="5"/>
      <c r="AB29"/>
      <c r="AC29" s="11"/>
      <c r="AE29" s="9"/>
      <c r="AG29" s="9"/>
    </row>
    <row r="30" spans="1:33">
      <c r="A30" s="37"/>
      <c r="B30" s="45">
        <f>+'Ark1'!C1313</f>
        <v>2022</v>
      </c>
      <c r="C30" s="45">
        <f>+'Ark1'!K1313</f>
        <v>7</v>
      </c>
      <c r="D30" s="46" t="str">
        <f t="shared" si="9"/>
        <v>Økologisk</v>
      </c>
      <c r="E30" s="65">
        <f>+'Ark1'!Q1313</f>
        <v>0</v>
      </c>
      <c r="F30" s="65"/>
      <c r="G30" s="251">
        <f>+'Ark1'!R1313</f>
        <v>0</v>
      </c>
      <c r="H30" s="65"/>
      <c r="I30" s="65">
        <f>+'Ark1'!S1313</f>
        <v>0</v>
      </c>
      <c r="J30" s="97">
        <f>+'Ark1'!AA1313</f>
        <v>0</v>
      </c>
      <c r="K30" s="65"/>
      <c r="L30" s="97">
        <f>+'Ark1'!AB1313</f>
        <v>0</v>
      </c>
      <c r="M30" s="47">
        <f>+'Ark1'!U1313</f>
        <v>0</v>
      </c>
      <c r="N30" s="65"/>
      <c r="O30" s="97">
        <f>+'Ark1'!W1313</f>
        <v>0</v>
      </c>
      <c r="P30" s="65"/>
      <c r="Q30" s="47">
        <f>+'Ark1'!X1313</f>
        <v>0</v>
      </c>
      <c r="R30" s="47">
        <f>+'Ark1'!Y1313</f>
        <v>0</v>
      </c>
      <c r="S30" s="65">
        <f>+'Ark1'!Z1313</f>
        <v>0</v>
      </c>
      <c r="T30" s="65" t="e">
        <f t="shared" si="11"/>
        <v>#DIV/0!</v>
      </c>
      <c r="U30" s="47">
        <f>+'Ark1'!T1313</f>
        <v>0</v>
      </c>
      <c r="V30" s="97">
        <f>+'Ark1'!V1313</f>
        <v>0</v>
      </c>
      <c r="W30" s="37"/>
      <c r="X30" s="4"/>
      <c r="Y30" s="50"/>
      <c r="Z30" s="5"/>
      <c r="AA30" s="5"/>
      <c r="AB30"/>
      <c r="AC30" s="11"/>
      <c r="AE30" s="9"/>
      <c r="AG30" s="9"/>
    </row>
    <row r="31" spans="1:33">
      <c r="A31" s="37"/>
      <c r="B31" s="37"/>
      <c r="C31" s="37"/>
      <c r="D31" s="37"/>
      <c r="E31" s="37"/>
      <c r="F31" s="37"/>
      <c r="G31" s="27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4"/>
      <c r="Y31" s="50"/>
      <c r="Z31" s="5"/>
      <c r="AA31" s="5"/>
      <c r="AB31"/>
      <c r="AC31" s="11"/>
      <c r="AD31" s="11"/>
      <c r="AE31" s="9"/>
      <c r="AG31" s="9"/>
    </row>
    <row r="32" spans="1:33" ht="16.5" customHeight="1">
      <c r="A32" s="37"/>
      <c r="B32">
        <f>+'Ark1'!C1310</f>
        <v>2022</v>
      </c>
      <c r="C32">
        <f>+'Ark1'!K1310</f>
        <v>1</v>
      </c>
      <c r="D32" s="46" t="str">
        <f>VLOOKUP(C32,$AD$6:$AE$10,2)</f>
        <v>Hampshire</v>
      </c>
      <c r="E32" s="9">
        <f>+'Ark1'!Q1310</f>
        <v>3</v>
      </c>
      <c r="F32" s="9"/>
      <c r="G32" s="250">
        <f>+'Ark1'!R1310</f>
        <v>9</v>
      </c>
      <c r="H32" s="9"/>
      <c r="I32" s="9">
        <f>+'Ark1'!S1310</f>
        <v>9</v>
      </c>
      <c r="J32" s="98">
        <f>+'Ark1'!AA1310</f>
        <v>3.1247830011804745E-2</v>
      </c>
      <c r="K32" s="9"/>
      <c r="L32" s="98">
        <f>+'Ark1'!AB1310</f>
        <v>3.2840676089715144E-2</v>
      </c>
      <c r="M32" s="1">
        <f>+'Ark1'!U1310</f>
        <v>58.555555555555557</v>
      </c>
      <c r="N32" s="9"/>
      <c r="O32" s="98">
        <f>+'Ark1'!W1310</f>
        <v>90.12222222222222</v>
      </c>
      <c r="P32" s="9"/>
      <c r="Q32" s="1">
        <f>+'Ark1'!X1310</f>
        <v>12.744303980626704</v>
      </c>
      <c r="R32" s="1">
        <f>+'Ark1'!Y1310</f>
        <v>2.3622546250520684</v>
      </c>
      <c r="S32" s="9">
        <f>+'Ark1'!Z1310</f>
        <v>-28.45978545267803</v>
      </c>
      <c r="T32" s="9">
        <f t="shared" si="5"/>
        <v>3</v>
      </c>
      <c r="U32" s="1">
        <f>+'Ark1'!T1310</f>
        <v>7.7777777777777777</v>
      </c>
      <c r="V32" s="98">
        <f>+'Ark1'!V1310</f>
        <v>97.640544119417356</v>
      </c>
      <c r="W32" s="37"/>
      <c r="X32" s="4"/>
      <c r="Y32" s="50"/>
      <c r="Z32" s="5"/>
      <c r="AA32" s="5"/>
      <c r="AB32"/>
      <c r="AC32" s="11"/>
      <c r="AD32" s="11"/>
      <c r="AE32" s="9"/>
      <c r="AG32" s="9"/>
    </row>
    <row r="33" spans="1:33">
      <c r="A33" s="37"/>
      <c r="B33">
        <f>+'Ark1'!C1311</f>
        <v>2022</v>
      </c>
      <c r="C33">
        <f>+'Ark1'!K1311</f>
        <v>3</v>
      </c>
      <c r="D33" s="46" t="str">
        <f>VLOOKUP(C33,$AD$6:$AE$10,2)</f>
        <v>Noroc KLF</v>
      </c>
      <c r="E33" s="9">
        <f>+'Ark1'!Q1311</f>
        <v>6</v>
      </c>
      <c r="F33" s="9"/>
      <c r="G33" s="250">
        <f>+'Ark1'!R1311</f>
        <v>133</v>
      </c>
      <c r="H33" s="9"/>
      <c r="I33" s="9">
        <f>+'Ark1'!S1311</f>
        <v>133</v>
      </c>
      <c r="J33" s="98">
        <f>+'Ark1'!AA1311</f>
        <v>0.46177348795222561</v>
      </c>
      <c r="K33" s="9"/>
      <c r="L33" s="98">
        <f>+'Ark1'!AB1311</f>
        <v>0.48955321736006174</v>
      </c>
      <c r="M33" s="1">
        <f>+'Ark1'!U1311</f>
        <v>61.368421052631597</v>
      </c>
      <c r="N33" s="9"/>
      <c r="O33" s="98">
        <f>+'Ark1'!W1311</f>
        <v>90.909774436090245</v>
      </c>
      <c r="P33" s="9"/>
      <c r="Q33" s="1">
        <f>+'Ark1'!X1311</f>
        <v>8.2263547199955624</v>
      </c>
      <c r="R33" s="1">
        <f>+'Ark1'!Y1311</f>
        <v>2.0719163488299777</v>
      </c>
      <c r="S33" s="9">
        <f>+'Ark1'!Z1311</f>
        <v>-25.337701926765472</v>
      </c>
      <c r="T33" s="9">
        <f t="shared" si="5"/>
        <v>22.166666666666668</v>
      </c>
      <c r="U33" s="1">
        <f>+'Ark1'!T1311</f>
        <v>2.4210526315789473</v>
      </c>
      <c r="V33" s="98">
        <f>+'Ark1'!V1311</f>
        <v>98.493796788830139</v>
      </c>
      <c r="W33" s="37"/>
      <c r="X33" s="4"/>
      <c r="Y33" s="49"/>
      <c r="Z33"/>
      <c r="AA33"/>
      <c r="AB33"/>
      <c r="AC33" s="11"/>
      <c r="AD33" s="11"/>
      <c r="AE33" s="9"/>
      <c r="AG33" s="9"/>
    </row>
    <row r="34" spans="1:33">
      <c r="A34" s="37"/>
      <c r="B34">
        <f>+'Ark1'!C1312</f>
        <v>2022</v>
      </c>
      <c r="C34">
        <f>+'Ark1'!K1312</f>
        <v>6</v>
      </c>
      <c r="D34" s="46" t="str">
        <f>VLOOKUP(C34,$AD$6:$AE$10,2)</f>
        <v>Noroc</v>
      </c>
      <c r="E34" s="9">
        <f>+'Ark1'!Q1312</f>
        <v>5</v>
      </c>
      <c r="F34" s="9"/>
      <c r="G34" s="250">
        <f>+'Ark1'!R1312</f>
        <v>23</v>
      </c>
      <c r="H34" s="9"/>
      <c r="I34" s="9">
        <f>+'Ark1'!S1312</f>
        <v>23</v>
      </c>
      <c r="J34" s="98">
        <f>+'Ark1'!AA1312</f>
        <v>7.9855565585723196E-2</v>
      </c>
      <c r="K34" s="9"/>
      <c r="L34" s="98">
        <f>+'Ark1'!AB1312</f>
        <v>8.1510954847455269E-2</v>
      </c>
      <c r="M34" s="1">
        <f>+'Ark1'!U1312</f>
        <v>60.521739130434788</v>
      </c>
      <c r="N34" s="9"/>
      <c r="O34" s="98">
        <f>+'Ark1'!W1312</f>
        <v>87.528695652173923</v>
      </c>
      <c r="P34" s="9"/>
      <c r="Q34" s="1">
        <f>+'Ark1'!X1312</f>
        <v>9.7716890553437992</v>
      </c>
      <c r="R34" s="1">
        <f>+'Ark1'!Y1312</f>
        <v>2.2237759743555641</v>
      </c>
      <c r="S34" s="9">
        <f>+'Ark1'!Z1312</f>
        <v>-44.907632957436704</v>
      </c>
      <c r="T34" s="9">
        <f t="shared" ref="T34:T35" si="12">+G34/E34</f>
        <v>4.5999999999999996</v>
      </c>
      <c r="U34" s="1">
        <f>+'Ark1'!T1312</f>
        <v>5.4782608695652177</v>
      </c>
      <c r="V34" s="98">
        <f>+'Ark1'!V1312</f>
        <v>94.830656177869898</v>
      </c>
      <c r="W34" s="37"/>
      <c r="X34" s="4"/>
      <c r="Y34" s="49"/>
      <c r="Z34"/>
      <c r="AA34"/>
      <c r="AB34"/>
      <c r="AC34" s="11"/>
      <c r="AD34" s="11"/>
      <c r="AE34" s="9"/>
      <c r="AG34" s="9"/>
    </row>
    <row r="35" spans="1:33" ht="17.25" customHeight="1">
      <c r="A35" s="37"/>
      <c r="B35">
        <f>+'Ark1'!C1313</f>
        <v>2022</v>
      </c>
      <c r="C35">
        <f>+'Ark1'!K1313</f>
        <v>7</v>
      </c>
      <c r="D35" s="46" t="str">
        <f>VLOOKUP(C35,$AD$6:$AE$10,2)</f>
        <v>Noroc</v>
      </c>
      <c r="E35" s="9">
        <f>+'Ark1'!Q1313</f>
        <v>0</v>
      </c>
      <c r="F35" s="9"/>
      <c r="G35" s="250">
        <f>+'Ark1'!R1313</f>
        <v>0</v>
      </c>
      <c r="H35" s="9"/>
      <c r="I35" s="9">
        <f>+'Ark1'!S1313</f>
        <v>0</v>
      </c>
      <c r="J35" s="98">
        <f>+'Ark1'!AA1313</f>
        <v>0</v>
      </c>
      <c r="K35" s="9"/>
      <c r="L35" s="98">
        <f>+'Ark1'!AB1313</f>
        <v>0</v>
      </c>
      <c r="M35" s="1">
        <f>+'Ark1'!U1313</f>
        <v>0</v>
      </c>
      <c r="N35" s="9"/>
      <c r="O35" s="98">
        <f>+'Ark1'!W1313</f>
        <v>0</v>
      </c>
      <c r="P35" s="9"/>
      <c r="Q35" s="1">
        <f>+'Ark1'!X1313</f>
        <v>0</v>
      </c>
      <c r="R35" s="1">
        <f>+'Ark1'!Y1313</f>
        <v>0</v>
      </c>
      <c r="S35" s="9">
        <f>+'Ark1'!Z1313</f>
        <v>0</v>
      </c>
      <c r="T35" s="9" t="e">
        <f t="shared" si="12"/>
        <v>#DIV/0!</v>
      </c>
      <c r="U35" s="1">
        <f>+'Ark1'!T1313</f>
        <v>0</v>
      </c>
      <c r="V35" s="98">
        <f>+'Ark1'!V1313</f>
        <v>0</v>
      </c>
      <c r="W35" s="37"/>
      <c r="X35"/>
      <c r="Y35"/>
      <c r="Z35"/>
      <c r="AA35" s="5"/>
      <c r="AB35"/>
      <c r="AC35" s="11"/>
      <c r="AD35" s="11"/>
      <c r="AE35" s="9"/>
      <c r="AG35" s="9"/>
    </row>
    <row r="36" spans="1:33" ht="17.25" customHeight="1">
      <c r="A36" s="37"/>
      <c r="B36" s="37"/>
      <c r="C36" s="37"/>
      <c r="D36" s="37"/>
      <c r="E36" s="37"/>
      <c r="F36" s="37"/>
      <c r="G36" s="27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/>
      <c r="Y36"/>
      <c r="Z36"/>
      <c r="AA36" s="5"/>
      <c r="AB36"/>
      <c r="AC36" s="11"/>
      <c r="AD36" s="11"/>
      <c r="AE36" s="9"/>
      <c r="AG36" s="9"/>
    </row>
    <row r="37" spans="1:33">
      <c r="A37" s="37"/>
      <c r="B37" s="45">
        <f>+'Ark1'!C1314</f>
        <v>2022</v>
      </c>
      <c r="C37" s="45">
        <f>+'Ark1'!K1314</f>
        <v>8</v>
      </c>
      <c r="D37" s="46" t="str">
        <f>VLOOKUP(C37,$AD$6:$AE$10,2)</f>
        <v>Noroc</v>
      </c>
      <c r="E37" s="65">
        <f>+'Ark1'!Q1314</f>
        <v>0</v>
      </c>
      <c r="F37" s="65"/>
      <c r="G37" s="251">
        <f>+'Ark1'!R1314</f>
        <v>0</v>
      </c>
      <c r="H37" s="65"/>
      <c r="I37" s="65">
        <f>+'Ark1'!S1314</f>
        <v>0</v>
      </c>
      <c r="J37" s="97">
        <f>+'Ark1'!AA1314</f>
        <v>0</v>
      </c>
      <c r="K37" s="65"/>
      <c r="L37" s="97">
        <f>+'Ark1'!AB1314</f>
        <v>0</v>
      </c>
      <c r="M37" s="47">
        <f>+'Ark1'!U1314</f>
        <v>0</v>
      </c>
      <c r="N37" s="65"/>
      <c r="O37" s="97">
        <f>+'Ark1'!W1314</f>
        <v>0</v>
      </c>
      <c r="P37" s="65"/>
      <c r="Q37" s="47">
        <f>+'Ark1'!X1314</f>
        <v>0</v>
      </c>
      <c r="R37" s="47">
        <f>+'Ark1'!Y1314</f>
        <v>0</v>
      </c>
      <c r="S37" s="65">
        <f>+'Ark1'!Z1314</f>
        <v>0</v>
      </c>
      <c r="T37" s="65" t="e">
        <f t="shared" si="5"/>
        <v>#DIV/0!</v>
      </c>
      <c r="U37" s="47">
        <f>+'Ark1'!T1314</f>
        <v>0</v>
      </c>
      <c r="V37" s="97">
        <f>+'Ark1'!V1314</f>
        <v>0</v>
      </c>
      <c r="W37" s="37"/>
      <c r="X37" s="2"/>
      <c r="Y37" s="49"/>
      <c r="Z37"/>
      <c r="AA37"/>
      <c r="AB37"/>
      <c r="AC37" s="11"/>
      <c r="AD37" s="11"/>
      <c r="AE37" s="9"/>
      <c r="AG37" s="9"/>
    </row>
    <row r="38" spans="1:33" ht="21">
      <c r="A38" s="37"/>
      <c r="B38" s="45">
        <f>+'Ark1'!C1315</f>
        <v>2022</v>
      </c>
      <c r="C38" s="45">
        <f>+'Ark1'!K1315</f>
        <v>9</v>
      </c>
      <c r="D38" s="46" t="str">
        <f>VLOOKUP(C38,$AD$6:$AE$10,2)</f>
        <v>Noroc Nort</v>
      </c>
      <c r="E38" s="65">
        <f>+'Ark1'!Q1315</f>
        <v>0</v>
      </c>
      <c r="F38" s="65"/>
      <c r="G38" s="251">
        <f>+'Ark1'!R1315</f>
        <v>0</v>
      </c>
      <c r="H38" s="65"/>
      <c r="I38" s="65">
        <f>+'Ark1'!S1315</f>
        <v>0</v>
      </c>
      <c r="J38" s="97">
        <f>+'Ark1'!AA1315</f>
        <v>0</v>
      </c>
      <c r="K38" s="65"/>
      <c r="L38" s="97">
        <f>+'Ark1'!AB1315</f>
        <v>0</v>
      </c>
      <c r="M38" s="47">
        <f>+'Ark1'!U1315</f>
        <v>0</v>
      </c>
      <c r="N38" s="65"/>
      <c r="O38" s="97">
        <f>+'Ark1'!W1315</f>
        <v>0</v>
      </c>
      <c r="P38" s="65"/>
      <c r="Q38" s="47">
        <f>+'Ark1'!X1315</f>
        <v>0</v>
      </c>
      <c r="R38" s="47">
        <f>+'Ark1'!Y1315</f>
        <v>0</v>
      </c>
      <c r="S38" s="65">
        <f>+'Ark1'!Z1315</f>
        <v>0</v>
      </c>
      <c r="T38" s="65" t="e">
        <f t="shared" si="5"/>
        <v>#DIV/0!</v>
      </c>
      <c r="U38" s="47">
        <f>+'Ark1'!T1315</f>
        <v>0</v>
      </c>
      <c r="V38" s="97">
        <f>+'Ark1'!V1315</f>
        <v>0</v>
      </c>
      <c r="W38" s="37"/>
      <c r="X38" s="12"/>
      <c r="Y38" s="11"/>
      <c r="Z38"/>
      <c r="AA38"/>
      <c r="AB38"/>
      <c r="AC38" s="48"/>
      <c r="AD38" s="11"/>
      <c r="AE38" s="9"/>
      <c r="AG38" s="9"/>
    </row>
    <row r="39" spans="1:33" ht="21">
      <c r="A39" s="37"/>
      <c r="B39" s="45">
        <f>+'Ark1'!C1316</f>
        <v>2021</v>
      </c>
      <c r="C39" s="45">
        <f>+'Ark1'!K1316</f>
        <v>0</v>
      </c>
      <c r="D39" s="46" t="str">
        <f>VLOOKUP(C39,$AD$6:$AE$10,2)</f>
        <v>Hybrid</v>
      </c>
      <c r="E39" s="65">
        <f>+'Ark1'!Q1316</f>
        <v>194</v>
      </c>
      <c r="F39" s="65"/>
      <c r="G39" s="251">
        <f>+'Ark1'!R1316</f>
        <v>26114</v>
      </c>
      <c r="H39" s="65"/>
      <c r="I39" s="65">
        <f>+'Ark1'!S1316</f>
        <v>26103</v>
      </c>
      <c r="J39" s="97">
        <f>+'Ark1'!AA1316</f>
        <v>99.322987981134943</v>
      </c>
      <c r="K39" s="65"/>
      <c r="L39" s="97">
        <f>+'Ark1'!AB1316</f>
        <v>99.3382407231</v>
      </c>
      <c r="M39" s="47">
        <f>+'Ark1'!U1316</f>
        <v>61.101712446845198</v>
      </c>
      <c r="N39" s="65"/>
      <c r="O39" s="97">
        <f>+'Ark1'!W1316</f>
        <v>84.901436233383109</v>
      </c>
      <c r="P39" s="65"/>
      <c r="Q39" s="47">
        <f>+'Ark1'!X1316</f>
        <v>10.437030694112384</v>
      </c>
      <c r="R39" s="47">
        <f>+'Ark1'!Y1316</f>
        <v>2.3675984638573455</v>
      </c>
      <c r="S39" s="65">
        <f>+'Ark1'!Z1316</f>
        <v>-28.457372035971169</v>
      </c>
      <c r="T39" s="65">
        <f t="shared" ref="T39:T40" si="13">+G39/E39</f>
        <v>134.60824742268042</v>
      </c>
      <c r="U39" s="47">
        <f>+'Ark1'!T1316</f>
        <v>16.300451864900058</v>
      </c>
      <c r="V39" s="97">
        <f>+'Ark1'!V1316</f>
        <v>92.013290212218593</v>
      </c>
      <c r="W39" s="37"/>
      <c r="X39" s="12"/>
      <c r="Y39" s="11"/>
      <c r="Z39"/>
      <c r="AA39"/>
      <c r="AB39"/>
      <c r="AC39" s="48"/>
      <c r="AD39" s="11"/>
      <c r="AE39" s="9"/>
      <c r="AG39" s="9"/>
    </row>
    <row r="40" spans="1:33" ht="21">
      <c r="A40" s="37"/>
      <c r="B40" s="45">
        <f>+'Ark1'!C1317</f>
        <v>2021</v>
      </c>
      <c r="C40" s="45">
        <f>+'Ark1'!K1317</f>
        <v>1</v>
      </c>
      <c r="D40" s="46" t="str">
        <f>VLOOKUP(C40,$AD$6:$AE$10,2)</f>
        <v>Hampshire</v>
      </c>
      <c r="E40" s="65">
        <f>+'Ark1'!Q1317</f>
        <v>8</v>
      </c>
      <c r="F40" s="65"/>
      <c r="G40" s="251">
        <f>+'Ark1'!R1317</f>
        <v>25</v>
      </c>
      <c r="H40" s="65"/>
      <c r="I40" s="65">
        <f>+'Ark1'!S1317</f>
        <v>25</v>
      </c>
      <c r="J40" s="97">
        <f>+'Ark1'!AA1317</f>
        <v>9.5085957705766014E-2</v>
      </c>
      <c r="K40" s="65"/>
      <c r="L40" s="97">
        <f>+'Ark1'!AB1317</f>
        <v>9.8249814849817499E-2</v>
      </c>
      <c r="M40" s="47">
        <f>+'Ark1'!U1317</f>
        <v>60.64</v>
      </c>
      <c r="N40" s="65"/>
      <c r="O40" s="97">
        <f>+'Ark1'!W1317</f>
        <v>87.676000000000002</v>
      </c>
      <c r="P40" s="65"/>
      <c r="Q40" s="47">
        <f>+'Ark1'!X1317</f>
        <v>10.131901302322301</v>
      </c>
      <c r="R40" s="47">
        <f>+'Ark1'!Y1317</f>
        <v>2.1703455946000374</v>
      </c>
      <c r="S40" s="65">
        <f>+'Ark1'!Z1317</f>
        <v>-16.628855559378849</v>
      </c>
      <c r="T40" s="65">
        <f t="shared" si="13"/>
        <v>3.125</v>
      </c>
      <c r="U40" s="47">
        <f>+'Ark1'!T1317</f>
        <v>16.16</v>
      </c>
      <c r="V40" s="97">
        <f>+'Ark1'!V1317</f>
        <v>94.990249187432326</v>
      </c>
      <c r="W40" s="37"/>
      <c r="X40" s="2"/>
      <c r="Y40" s="5"/>
      <c r="Z40" s="4"/>
      <c r="AA40" s="4"/>
      <c r="AB40"/>
      <c r="AC40"/>
      <c r="AD40" s="48"/>
      <c r="AE40" s="9"/>
      <c r="AF40"/>
    </row>
    <row r="41" spans="1:33">
      <c r="A41" s="37"/>
      <c r="B41" s="37"/>
      <c r="C41" s="37"/>
      <c r="D41" s="37"/>
      <c r="E41" s="37"/>
      <c r="F41" s="37"/>
      <c r="G41" s="27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2"/>
      <c r="Y41" s="5"/>
      <c r="Z41" s="4"/>
      <c r="AA41" s="4"/>
      <c r="AB41"/>
      <c r="AC41"/>
      <c r="AD41"/>
      <c r="AE41"/>
      <c r="AF41"/>
    </row>
    <row r="42" spans="1:33">
      <c r="A42" s="37"/>
      <c r="B42">
        <f>+'Ark1'!C1318</f>
        <v>2021</v>
      </c>
      <c r="C42">
        <f>+'Ark1'!K1318</f>
        <v>3</v>
      </c>
      <c r="D42" s="46" t="str">
        <f>VLOOKUP(C42,$AD$6:$AE$10,2)</f>
        <v>Noroc KLF</v>
      </c>
      <c r="E42" s="9">
        <f>+'Ark1'!Q1318</f>
        <v>13</v>
      </c>
      <c r="F42" s="9"/>
      <c r="G42" s="250">
        <f>+'Ark1'!R1318</f>
        <v>83</v>
      </c>
      <c r="H42" s="9"/>
      <c r="I42" s="9">
        <f>+'Ark1'!S1318</f>
        <v>83</v>
      </c>
      <c r="J42" s="98">
        <f>+'Ark1'!AA1318</f>
        <v>0.31568537958314313</v>
      </c>
      <c r="K42" s="9"/>
      <c r="L42" s="98">
        <f>+'Ark1'!AB1318</f>
        <v>0.30249055638145356</v>
      </c>
      <c r="M42" s="1">
        <f>+'Ark1'!U1318</f>
        <v>60.6265060240964</v>
      </c>
      <c r="N42" s="9"/>
      <c r="O42" s="98">
        <f>+'Ark1'!W1318</f>
        <v>81.306024096385499</v>
      </c>
      <c r="P42" s="9"/>
      <c r="Q42" s="1">
        <f>+'Ark1'!X1318</f>
        <v>14.655845902982028</v>
      </c>
      <c r="R42" s="1">
        <f>+'Ark1'!Y1318</f>
        <v>2.2372037375296889</v>
      </c>
      <c r="S42" s="9">
        <f>+'Ark1'!Z1318</f>
        <v>-48.159285682187594</v>
      </c>
      <c r="T42" s="9">
        <f t="shared" ref="T42" si="14">+G42/E42</f>
        <v>6.384615384615385</v>
      </c>
      <c r="U42" s="1">
        <f>+'Ark1'!T1318</f>
        <v>16.060240963855421</v>
      </c>
      <c r="V42" s="98">
        <f>+'Ark1'!V1318</f>
        <v>88.088866843321313</v>
      </c>
      <c r="W42" s="37"/>
      <c r="X42" s="4"/>
      <c r="Y42" s="14"/>
      <c r="AA42" s="16"/>
      <c r="AB42"/>
      <c r="AC42"/>
      <c r="AD42" s="5"/>
      <c r="AE42"/>
      <c r="AF42"/>
    </row>
    <row r="43" spans="1:33">
      <c r="A43" s="37"/>
      <c r="B43">
        <f>+'Ark1'!C1319</f>
        <v>2021</v>
      </c>
      <c r="C43">
        <f>+'Ark1'!K1319</f>
        <v>6</v>
      </c>
      <c r="D43" s="46" t="str">
        <f>VLOOKUP(C43,$AD$6:$AE$10,2)</f>
        <v>Noroc</v>
      </c>
      <c r="E43" s="9">
        <f>+'Ark1'!Q1319</f>
        <v>9</v>
      </c>
      <c r="F43" s="9"/>
      <c r="G43" s="250">
        <f>+'Ark1'!R1319</f>
        <v>70</v>
      </c>
      <c r="H43" s="9"/>
      <c r="I43" s="9">
        <f>+'Ark1'!S1319</f>
        <v>70</v>
      </c>
      <c r="J43" s="98">
        <f>+'Ark1'!AA1319</f>
        <v>0.26624068157614489</v>
      </c>
      <c r="K43" s="9"/>
      <c r="L43" s="98">
        <f>+'Ark1'!AB1319</f>
        <v>0.26101890566873887</v>
      </c>
      <c r="M43" s="1">
        <f>+'Ark1'!U1319</f>
        <v>61.085714285714303</v>
      </c>
      <c r="N43" s="9"/>
      <c r="O43" s="98">
        <f>+'Ark1'!W1319</f>
        <v>83.188428571428517</v>
      </c>
      <c r="P43" s="9"/>
      <c r="Q43" s="1">
        <f>+'Ark1'!X1319</f>
        <v>10.293188543291951</v>
      </c>
      <c r="R43" s="1">
        <f>+'Ark1'!Y1319</f>
        <v>2.3036793994629314</v>
      </c>
      <c r="S43" s="9">
        <f>+'Ark1'!Z1319</f>
        <v>2.8947977110479797</v>
      </c>
      <c r="T43" s="9">
        <f t="shared" si="5"/>
        <v>7.7777777777777777</v>
      </c>
      <c r="U43" s="1">
        <f>+'Ark1'!T1319</f>
        <v>16.228571428571424</v>
      </c>
      <c r="V43" s="98">
        <f>+'Ark1'!V1319</f>
        <v>90.128308311406883</v>
      </c>
      <c r="W43" s="37"/>
      <c r="X43" s="4"/>
      <c r="Y43" s="14"/>
      <c r="AA43" s="16"/>
      <c r="AB43"/>
      <c r="AC43"/>
      <c r="AD43"/>
      <c r="AE43"/>
      <c r="AF43"/>
    </row>
    <row r="44" spans="1:33">
      <c r="A44" s="37"/>
      <c r="B44">
        <f>+'Ark1'!C1320</f>
        <v>2021</v>
      </c>
      <c r="C44">
        <f>+'Ark1'!K1320</f>
        <v>7</v>
      </c>
      <c r="D44" s="46" t="str">
        <f>VLOOKUP(C44,$AD$6:$AE$10,2)</f>
        <v>Noroc</v>
      </c>
      <c r="E44" s="9">
        <f>+'Ark1'!Q1320</f>
        <v>0</v>
      </c>
      <c r="F44" s="9"/>
      <c r="G44" s="250">
        <f>+'Ark1'!R1320</f>
        <v>0</v>
      </c>
      <c r="H44" s="9"/>
      <c r="I44" s="9">
        <f>+'Ark1'!S1320</f>
        <v>0</v>
      </c>
      <c r="J44" s="98">
        <f>+'Ark1'!AA1320</f>
        <v>0</v>
      </c>
      <c r="K44" s="9"/>
      <c r="L44" s="98">
        <f>+'Ark1'!AB1320</f>
        <v>0</v>
      </c>
      <c r="M44" s="1">
        <f>+'Ark1'!U1320</f>
        <v>0</v>
      </c>
      <c r="N44" s="9"/>
      <c r="O44" s="98">
        <f>+'Ark1'!W1320</f>
        <v>0</v>
      </c>
      <c r="P44" s="9"/>
      <c r="Q44" s="1">
        <f>+'Ark1'!X1320</f>
        <v>0</v>
      </c>
      <c r="R44" s="1">
        <f>+'Ark1'!Y1320</f>
        <v>0</v>
      </c>
      <c r="S44" s="9">
        <f>+'Ark1'!Z1320</f>
        <v>0</v>
      </c>
      <c r="T44" s="9" t="e">
        <f t="shared" ref="T44:T45" si="15">+G44/E44</f>
        <v>#DIV/0!</v>
      </c>
      <c r="U44" s="1">
        <f>+'Ark1'!T1320</f>
        <v>0</v>
      </c>
      <c r="V44" s="98">
        <f>+'Ark1'!V1320</f>
        <v>0</v>
      </c>
      <c r="W44" s="37"/>
      <c r="X44" s="4"/>
      <c r="Y44" s="14"/>
      <c r="AA44" s="16"/>
      <c r="AB44"/>
      <c r="AC44"/>
      <c r="AD44"/>
      <c r="AE44"/>
      <c r="AF44"/>
    </row>
    <row r="45" spans="1:33">
      <c r="A45" s="37"/>
      <c r="B45">
        <f>+'Ark1'!C1321</f>
        <v>2021</v>
      </c>
      <c r="C45">
        <f>+'Ark1'!K1321</f>
        <v>8</v>
      </c>
      <c r="D45" s="46" t="str">
        <f>VLOOKUP(C45,$AD$6:$AE$10,2)</f>
        <v>Noroc</v>
      </c>
      <c r="E45" s="9">
        <f>+'Ark1'!Q1321</f>
        <v>0</v>
      </c>
      <c r="F45" s="9"/>
      <c r="G45" s="250">
        <f>+'Ark1'!R1321</f>
        <v>0</v>
      </c>
      <c r="H45" s="9"/>
      <c r="I45" s="9">
        <f>+'Ark1'!S1321</f>
        <v>0</v>
      </c>
      <c r="J45" s="98">
        <f>+'Ark1'!AA1321</f>
        <v>0</v>
      </c>
      <c r="K45" s="9"/>
      <c r="L45" s="98">
        <f>+'Ark1'!AB1321</f>
        <v>0</v>
      </c>
      <c r="M45" s="1">
        <f>+'Ark1'!U1321</f>
        <v>0</v>
      </c>
      <c r="N45" s="9"/>
      <c r="O45" s="98">
        <f>+'Ark1'!W1321</f>
        <v>0</v>
      </c>
      <c r="P45" s="9"/>
      <c r="Q45" s="1">
        <f>+'Ark1'!X1321</f>
        <v>0</v>
      </c>
      <c r="R45" s="1">
        <f>+'Ark1'!Y1321</f>
        <v>0</v>
      </c>
      <c r="S45" s="9">
        <f>+'Ark1'!Z1321</f>
        <v>0</v>
      </c>
      <c r="T45" s="9" t="e">
        <f t="shared" si="15"/>
        <v>#DIV/0!</v>
      </c>
      <c r="U45" s="1">
        <f>+'Ark1'!T1321</f>
        <v>0</v>
      </c>
      <c r="V45" s="98">
        <f>+'Ark1'!V1321</f>
        <v>0</v>
      </c>
      <c r="W45" s="37"/>
      <c r="X45" s="4"/>
      <c r="Y45" s="14"/>
      <c r="AA45" s="16"/>
      <c r="AB45"/>
      <c r="AC45"/>
      <c r="AD45"/>
      <c r="AE45"/>
      <c r="AF45"/>
    </row>
    <row r="46" spans="1:33">
      <c r="A46" s="37"/>
      <c r="B46" s="37"/>
      <c r="C46" s="37"/>
      <c r="D46" s="37"/>
      <c r="E46" s="37"/>
      <c r="F46" s="37"/>
      <c r="G46" s="27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4"/>
      <c r="Y46" s="14"/>
      <c r="AA46" s="16"/>
      <c r="AB46"/>
      <c r="AC46"/>
      <c r="AD46"/>
      <c r="AE46"/>
      <c r="AF46"/>
    </row>
    <row r="47" spans="1:33">
      <c r="A47" s="37"/>
      <c r="B47" s="45">
        <f>+'Ark1'!C1322</f>
        <v>2021</v>
      </c>
      <c r="C47" s="45">
        <f>+'Ark1'!K1322</f>
        <v>9</v>
      </c>
      <c r="D47" s="46" t="str">
        <f>VLOOKUP(C47,$AD$6:$AE$10,2)</f>
        <v>Noroc Nort</v>
      </c>
      <c r="E47" s="65">
        <f>+'Ark1'!Q1322</f>
        <v>0</v>
      </c>
      <c r="F47" s="65"/>
      <c r="G47" s="251">
        <f>+'Ark1'!R1322</f>
        <v>0</v>
      </c>
      <c r="H47" s="65"/>
      <c r="I47" s="65">
        <f>+'Ark1'!S1322</f>
        <v>0</v>
      </c>
      <c r="J47" s="97">
        <f>+'Ark1'!AA1322</f>
        <v>0</v>
      </c>
      <c r="K47" s="65"/>
      <c r="L47" s="97">
        <f>+'Ark1'!AB1322</f>
        <v>0</v>
      </c>
      <c r="M47" s="47">
        <f>+'Ark1'!U1322</f>
        <v>0</v>
      </c>
      <c r="N47" s="65"/>
      <c r="O47" s="97">
        <f>+'Ark1'!W1322</f>
        <v>0</v>
      </c>
      <c r="P47" s="65"/>
      <c r="Q47" s="47">
        <f>+'Ark1'!X1322</f>
        <v>0</v>
      </c>
      <c r="R47" s="47">
        <f>+'Ark1'!Y1322</f>
        <v>0</v>
      </c>
      <c r="S47" s="65">
        <f>+'Ark1'!Z1322</f>
        <v>0</v>
      </c>
      <c r="T47" s="65" t="e">
        <f t="shared" si="5"/>
        <v>#DIV/0!</v>
      </c>
      <c r="U47" s="47">
        <f>+'Ark1'!T1322</f>
        <v>0</v>
      </c>
      <c r="V47" s="97">
        <f>+'Ark1'!V1322</f>
        <v>0</v>
      </c>
      <c r="W47" s="37"/>
      <c r="X47" s="4"/>
      <c r="Y47" s="14"/>
      <c r="Z47" s="11"/>
      <c r="AA47" s="16"/>
      <c r="AB47"/>
      <c r="AC47"/>
      <c r="AD47"/>
      <c r="AE47"/>
      <c r="AF47"/>
    </row>
    <row r="48" spans="1:33">
      <c r="A48" s="37"/>
      <c r="B48" s="45">
        <f>+'Ark1'!C1323</f>
        <v>2020</v>
      </c>
      <c r="C48" s="45">
        <f>+'Ark1'!K1323</f>
        <v>0</v>
      </c>
      <c r="D48" s="46" t="str">
        <f>VLOOKUP(C48,$AD$6:$AE$10,2)</f>
        <v>Hybrid</v>
      </c>
      <c r="E48" s="65">
        <f>+'Ark1'!Q1323</f>
        <v>181</v>
      </c>
      <c r="F48" s="65"/>
      <c r="G48" s="251">
        <f>+'Ark1'!R1323</f>
        <v>20534</v>
      </c>
      <c r="H48" s="65"/>
      <c r="I48" s="65">
        <f>+'Ark1'!S1323</f>
        <v>20524</v>
      </c>
      <c r="J48" s="97">
        <f>+'Ark1'!AA1323</f>
        <v>98.352332598907964</v>
      </c>
      <c r="K48" s="65"/>
      <c r="L48" s="97">
        <f>+'Ark1'!AB1323</f>
        <v>98.363609955586114</v>
      </c>
      <c r="M48" s="47">
        <f>+'Ark1'!U1323</f>
        <v>61.472519976612737</v>
      </c>
      <c r="N48" s="65"/>
      <c r="O48" s="97">
        <f>+'Ark1'!W1323</f>
        <v>82.640790294290142</v>
      </c>
      <c r="P48" s="65"/>
      <c r="Q48" s="47">
        <f>+'Ark1'!X1323</f>
        <v>10.538566060620624</v>
      </c>
      <c r="R48" s="47">
        <f>+'Ark1'!Y1323</f>
        <v>2.5331124348941958</v>
      </c>
      <c r="S48" s="65">
        <f>+'Ark1'!Z1323</f>
        <v>-34.111136468596762</v>
      </c>
      <c r="T48" s="65">
        <f t="shared" ref="T48:T50" si="16">+G48/E48</f>
        <v>113.4475138121547</v>
      </c>
      <c r="U48" s="47">
        <f>+'Ark1'!T1323</f>
        <v>16.382877179312359</v>
      </c>
      <c r="V48" s="97">
        <f>+'Ark1'!V1323</f>
        <v>89.556017498632059</v>
      </c>
      <c r="W48" s="37"/>
      <c r="X48" s="4"/>
      <c r="Y48" s="14"/>
      <c r="Z48" s="11"/>
      <c r="AA48" s="16"/>
      <c r="AB48"/>
      <c r="AC48"/>
      <c r="AD48"/>
      <c r="AE48"/>
      <c r="AF48"/>
    </row>
    <row r="49" spans="1:35">
      <c r="A49" s="37"/>
      <c r="B49" s="45">
        <f>+'Ark1'!C1324</f>
        <v>2020</v>
      </c>
      <c r="C49" s="45">
        <f>+'Ark1'!K1324</f>
        <v>1</v>
      </c>
      <c r="D49" s="46" t="str">
        <f>VLOOKUP(C49,$AD$6:$AE$10,2)</f>
        <v>Hampshire</v>
      </c>
      <c r="E49" s="65">
        <f>+'Ark1'!Q1324</f>
        <v>10</v>
      </c>
      <c r="F49" s="65"/>
      <c r="G49" s="251">
        <f>+'Ark1'!R1324</f>
        <v>79</v>
      </c>
      <c r="H49" s="65"/>
      <c r="I49" s="65">
        <f>+'Ark1'!S1324</f>
        <v>79</v>
      </c>
      <c r="J49" s="97">
        <f>+'Ark1'!AA1324</f>
        <v>0.37838873455311806</v>
      </c>
      <c r="K49" s="65"/>
      <c r="L49" s="97">
        <f>+'Ark1'!AB1324</f>
        <v>0.38984271312016611</v>
      </c>
      <c r="M49" s="47">
        <f>+'Ark1'!U1324</f>
        <v>60.708860759493646</v>
      </c>
      <c r="N49" s="65"/>
      <c r="O49" s="97">
        <f>+'Ark1'!W1324</f>
        <v>85.091139240506322</v>
      </c>
      <c r="P49" s="65"/>
      <c r="Q49" s="47">
        <f>+'Ark1'!X1324</f>
        <v>11.301049462563157</v>
      </c>
      <c r="R49" s="47">
        <f>+'Ark1'!Y1324</f>
        <v>2.1998383066827811</v>
      </c>
      <c r="S49" s="65">
        <f>+'Ark1'!Z1324</f>
        <v>-23.737729652611943</v>
      </c>
      <c r="T49" s="65">
        <f t="shared" si="16"/>
        <v>7.9</v>
      </c>
      <c r="U49" s="47">
        <f>+'Ark1'!T1324</f>
        <v>16.202531645569621</v>
      </c>
      <c r="V49" s="97">
        <f>+'Ark1'!V1324</f>
        <v>92.189749989714372</v>
      </c>
      <c r="W49" s="37"/>
      <c r="X49" s="4"/>
      <c r="Y49" s="14"/>
      <c r="Z49" s="11"/>
      <c r="AA49" s="16"/>
      <c r="AB49"/>
      <c r="AC49"/>
      <c r="AD49"/>
      <c r="AE49"/>
      <c r="AF49"/>
    </row>
    <row r="50" spans="1:35">
      <c r="A50" s="37"/>
      <c r="B50" s="45">
        <f>+'Ark1'!C1325</f>
        <v>2020</v>
      </c>
      <c r="C50" s="45">
        <f>+'Ark1'!K1325</f>
        <v>3</v>
      </c>
      <c r="D50" s="46" t="str">
        <f>VLOOKUP(C50,$AD$6:$AE$10,2)</f>
        <v>Noroc KLF</v>
      </c>
      <c r="E50" s="65">
        <f>+'Ark1'!Q1325</f>
        <v>11</v>
      </c>
      <c r="F50" s="65"/>
      <c r="G50" s="251">
        <f>+'Ark1'!R1325</f>
        <v>260</v>
      </c>
      <c r="H50" s="65"/>
      <c r="I50" s="65">
        <f>+'Ark1'!S1325</f>
        <v>260</v>
      </c>
      <c r="J50" s="97">
        <f>+'Ark1'!AA1325</f>
        <v>1.2453300124533002</v>
      </c>
      <c r="K50" s="65"/>
      <c r="L50" s="97">
        <f>+'Ark1'!AB1325</f>
        <v>1.2204172799339628</v>
      </c>
      <c r="M50" s="47">
        <f>+'Ark1'!U1325</f>
        <v>60.992307692307698</v>
      </c>
      <c r="N50" s="65"/>
      <c r="O50" s="97">
        <f>+'Ark1'!W1325</f>
        <v>80.938846153846143</v>
      </c>
      <c r="P50" s="65"/>
      <c r="Q50" s="47">
        <f>+'Ark1'!X1325</f>
        <v>7.7939714508287121</v>
      </c>
      <c r="R50" s="47">
        <f>+'Ark1'!Y1325</f>
        <v>1.9922779920566012</v>
      </c>
      <c r="S50" s="65">
        <f>+'Ark1'!Z1325</f>
        <v>-6.1780752951140272</v>
      </c>
      <c r="T50" s="65">
        <f t="shared" si="16"/>
        <v>23.636363636363637</v>
      </c>
      <c r="U50" s="47">
        <f>+'Ark1'!T1325</f>
        <v>16.399999999999999</v>
      </c>
      <c r="V50" s="97">
        <f>+'Ark1'!V1325</f>
        <v>87.691057588132324</v>
      </c>
      <c r="W50" s="37"/>
      <c r="X50" s="4"/>
      <c r="Y50" s="14"/>
      <c r="Z50" s="11"/>
      <c r="AA50" s="16"/>
      <c r="AB50"/>
      <c r="AC50"/>
      <c r="AD50"/>
      <c r="AE50"/>
      <c r="AF50"/>
    </row>
    <row r="51" spans="1:35">
      <c r="A51" s="37"/>
      <c r="B51" s="37"/>
      <c r="C51" s="37"/>
      <c r="D51" s="37"/>
      <c r="E51" s="37"/>
      <c r="F51" s="37"/>
      <c r="G51" s="27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AD51"/>
      <c r="AE51"/>
      <c r="AH51" s="11"/>
      <c r="AI51" s="11"/>
    </row>
    <row r="52" spans="1:35">
      <c r="A52" s="37"/>
      <c r="B52" s="37"/>
      <c r="C52" s="37"/>
      <c r="D52" s="37"/>
      <c r="E52" s="37"/>
      <c r="F52" s="37"/>
      <c r="G52" s="27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AH52" s="11"/>
      <c r="AI52" s="11"/>
    </row>
    <row r="53" spans="1:35">
      <c r="R53" s="3"/>
      <c r="W53" s="78"/>
      <c r="AH53" s="11"/>
      <c r="AI53" s="11"/>
    </row>
    <row r="54" spans="1:35">
      <c r="R54" s="3"/>
      <c r="W54" s="78"/>
      <c r="AH54" s="11"/>
      <c r="AI54" s="11"/>
    </row>
    <row r="55" spans="1:35">
      <c r="R55" s="3"/>
      <c r="W55" s="78"/>
      <c r="AH55" s="11"/>
      <c r="AI55" s="11"/>
    </row>
    <row r="56" spans="1:35">
      <c r="R56" s="3"/>
      <c r="W56" s="78"/>
      <c r="AH56" s="11"/>
      <c r="AI56" s="11"/>
    </row>
    <row r="57" spans="1:35">
      <c r="R57" s="3"/>
      <c r="W57" s="78"/>
      <c r="AH57" s="11"/>
      <c r="AI57" s="11"/>
    </row>
    <row r="58" spans="1:35">
      <c r="R58" s="3"/>
      <c r="W58" s="78"/>
      <c r="AH58" s="11"/>
      <c r="AI58" s="11"/>
    </row>
    <row r="59" spans="1:35">
      <c r="R59" s="3"/>
      <c r="W59" s="78"/>
      <c r="AH59" s="11"/>
      <c r="AI59" s="11"/>
    </row>
    <row r="60" spans="1:35">
      <c r="R60" s="3"/>
      <c r="W60" s="78"/>
      <c r="AH60" s="11"/>
      <c r="AI60" s="11"/>
    </row>
    <row r="61" spans="1:35">
      <c r="R61" s="3"/>
      <c r="W61" s="78"/>
      <c r="AH61" s="11"/>
      <c r="AI61" s="11"/>
    </row>
    <row r="62" spans="1:35">
      <c r="R62" s="3"/>
      <c r="W62" s="78"/>
      <c r="AH62" s="11"/>
      <c r="AI62" s="11"/>
    </row>
    <row r="63" spans="1:35">
      <c r="R63" s="3"/>
      <c r="W63" s="78"/>
      <c r="AH63" s="11"/>
      <c r="AI63" s="11"/>
    </row>
    <row r="64" spans="1:35">
      <c r="R64" s="3"/>
      <c r="W64" s="78"/>
      <c r="AH64" s="11"/>
      <c r="AI64" s="11"/>
    </row>
    <row r="65" spans="18:35">
      <c r="R65" s="3"/>
      <c r="W65" s="78"/>
      <c r="AH65" s="11"/>
      <c r="AI65" s="11"/>
    </row>
    <row r="66" spans="18:35">
      <c r="R66" s="3"/>
      <c r="W66" s="78"/>
      <c r="AH66" s="11"/>
      <c r="AI66" s="11"/>
    </row>
    <row r="67" spans="18:35">
      <c r="R67" s="3"/>
      <c r="W67" s="78"/>
      <c r="AH67" s="11"/>
      <c r="AI67" s="11"/>
    </row>
    <row r="68" spans="18:35">
      <c r="R68" s="3"/>
      <c r="W68" s="78"/>
      <c r="AH68" s="11"/>
      <c r="AI68" s="11"/>
    </row>
    <row r="69" spans="18:35">
      <c r="R69" s="3"/>
      <c r="W69" s="78"/>
      <c r="AH69" s="11"/>
      <c r="AI69" s="11"/>
    </row>
    <row r="70" spans="18:35">
      <c r="AH70" s="11"/>
      <c r="AI70" s="11"/>
    </row>
    <row r="71" spans="18:35">
      <c r="AH71" s="11"/>
      <c r="AI71" s="11"/>
    </row>
    <row r="72" spans="18:35">
      <c r="R72" s="3"/>
      <c r="W72" s="78"/>
      <c r="AH72" s="11"/>
      <c r="AI72" s="11"/>
    </row>
    <row r="73" spans="18:35">
      <c r="R73" s="3"/>
      <c r="W73" s="78"/>
      <c r="AH73" s="11"/>
      <c r="AI73" s="11"/>
    </row>
    <row r="74" spans="18:35">
      <c r="R74" s="3"/>
      <c r="W74" s="78"/>
      <c r="AH74" s="11"/>
      <c r="AI74" s="11"/>
    </row>
    <row r="75" spans="18:35">
      <c r="R75" s="3"/>
      <c r="W75" s="78"/>
      <c r="AH75" s="11"/>
      <c r="AI75" s="11"/>
    </row>
    <row r="76" spans="18:35">
      <c r="R76" s="3"/>
      <c r="W76" s="78"/>
      <c r="AH76" s="11"/>
      <c r="AI76" s="11"/>
    </row>
    <row r="77" spans="18:35">
      <c r="R77" s="3"/>
      <c r="W77" s="78"/>
      <c r="AH77" s="11"/>
      <c r="AI77" s="11"/>
    </row>
    <row r="78" spans="18:35">
      <c r="R78" s="3"/>
      <c r="W78" s="78"/>
      <c r="AH78" s="11"/>
      <c r="AI78" s="11"/>
    </row>
    <row r="79" spans="18:35">
      <c r="R79" s="3"/>
      <c r="W79" s="78"/>
      <c r="AH79" s="11"/>
      <c r="AI79" s="11"/>
    </row>
    <row r="80" spans="18:35">
      <c r="R80" s="3"/>
      <c r="W80" s="78"/>
      <c r="AH80" s="11"/>
      <c r="AI80" s="11"/>
    </row>
    <row r="81" spans="18:35">
      <c r="R81" s="3"/>
      <c r="W81" s="78"/>
      <c r="AH81" s="11"/>
      <c r="AI81" s="11"/>
    </row>
    <row r="82" spans="18:35">
      <c r="R82" s="3"/>
      <c r="W82" s="78"/>
      <c r="AH82" s="11"/>
      <c r="AI82" s="11"/>
    </row>
    <row r="83" spans="18:35">
      <c r="R83" s="3"/>
      <c r="W83" s="78"/>
      <c r="AH83" s="11"/>
      <c r="AI83" s="11"/>
    </row>
    <row r="84" spans="18:35">
      <c r="R84" s="3"/>
      <c r="W84" s="78"/>
      <c r="AH84" s="11"/>
      <c r="AI84" s="11"/>
    </row>
    <row r="85" spans="18:35">
      <c r="R85" s="3"/>
      <c r="W85" s="78"/>
      <c r="AH85" s="11"/>
      <c r="AI85" s="11"/>
    </row>
    <row r="86" spans="18:35">
      <c r="R86" s="3"/>
      <c r="W86" s="78"/>
      <c r="AH86" s="11"/>
      <c r="AI86" s="11"/>
    </row>
    <row r="87" spans="18:35">
      <c r="R87" s="3"/>
      <c r="W87" s="78"/>
      <c r="AH87" s="11"/>
      <c r="AI87" s="11"/>
    </row>
    <row r="88" spans="18:35">
      <c r="R88" s="3"/>
      <c r="W88" s="78"/>
    </row>
    <row r="89" spans="18:35">
      <c r="R89" s="3"/>
      <c r="W89" s="78"/>
    </row>
    <row r="90" spans="18:35">
      <c r="R90" s="3"/>
      <c r="W90" s="78"/>
    </row>
    <row r="91" spans="18:35">
      <c r="R91" s="3"/>
      <c r="W91" s="78"/>
    </row>
    <row r="92" spans="18:35">
      <c r="R92" s="3"/>
      <c r="W92" s="78"/>
    </row>
    <row r="93" spans="18:35">
      <c r="R93" s="3"/>
      <c r="W93" s="78"/>
    </row>
    <row r="94" spans="18:35">
      <c r="R94" s="3"/>
      <c r="W94" s="78"/>
    </row>
    <row r="95" spans="18:35">
      <c r="R95" s="3"/>
      <c r="W95" s="78"/>
    </row>
    <row r="96" spans="18:35">
      <c r="R96" s="3"/>
      <c r="V96" s="112"/>
      <c r="W96" s="78"/>
    </row>
    <row r="97" spans="9:33">
      <c r="R97" s="3"/>
      <c r="V97" s="112"/>
      <c r="W97" s="78"/>
      <c r="AG97" s="12"/>
    </row>
    <row r="98" spans="9:33">
      <c r="R98" s="3"/>
      <c r="V98" s="112"/>
      <c r="W98" s="78"/>
      <c r="AG98" s="12"/>
    </row>
    <row r="99" spans="9:33">
      <c r="R99" s="3"/>
      <c r="V99" s="112"/>
      <c r="W99" s="78"/>
      <c r="AG99" s="12"/>
    </row>
    <row r="100" spans="9:33">
      <c r="R100" s="3"/>
      <c r="V100" s="112"/>
      <c r="W100" s="78"/>
      <c r="AG100" s="12"/>
    </row>
    <row r="101" spans="9:33">
      <c r="R101" s="3"/>
      <c r="V101" s="112"/>
      <c r="W101" s="78"/>
      <c r="AG101" s="12"/>
    </row>
    <row r="102" spans="9:33">
      <c r="R102" s="3"/>
      <c r="V102" s="112"/>
      <c r="W102" s="78"/>
      <c r="AG102" s="12"/>
    </row>
    <row r="103" spans="9:33">
      <c r="R103" s="3"/>
      <c r="V103" s="112"/>
      <c r="W103" s="78"/>
      <c r="AG103" s="12"/>
    </row>
    <row r="104" spans="9:33">
      <c r="R104" s="3"/>
      <c r="V104" s="112"/>
      <c r="W104" s="78"/>
      <c r="AG104" s="12"/>
    </row>
    <row r="105" spans="9:33">
      <c r="R105" s="3"/>
      <c r="V105" s="112"/>
      <c r="W105" s="78"/>
      <c r="AG105" s="12"/>
    </row>
    <row r="106" spans="9:33">
      <c r="R106" s="3"/>
      <c r="V106" s="112"/>
      <c r="W106" s="78"/>
      <c r="AG106" s="12"/>
    </row>
    <row r="107" spans="9:33">
      <c r="R107" s="3"/>
      <c r="V107" s="112"/>
      <c r="W107" s="78"/>
      <c r="AG107" s="12"/>
    </row>
    <row r="108" spans="9:33">
      <c r="I108" s="12"/>
      <c r="J108" s="12"/>
      <c r="L108" s="12"/>
      <c r="M108" s="12"/>
      <c r="R108" s="3"/>
      <c r="U108" s="12"/>
      <c r="V108" s="112"/>
      <c r="W108" s="78"/>
      <c r="AG108" s="12"/>
    </row>
    <row r="109" spans="9:33">
      <c r="I109" s="12"/>
      <c r="J109" s="12"/>
      <c r="L109" s="12"/>
      <c r="M109" s="12"/>
      <c r="R109" s="3"/>
      <c r="U109" s="12"/>
      <c r="V109" s="112"/>
      <c r="W109" s="78"/>
      <c r="AG109" s="12"/>
    </row>
    <row r="110" spans="9:33">
      <c r="I110" s="12"/>
      <c r="J110" s="12"/>
      <c r="L110" s="12"/>
      <c r="M110" s="12"/>
      <c r="R110" s="3"/>
      <c r="U110" s="12"/>
      <c r="V110" s="112"/>
      <c r="W110" s="78"/>
      <c r="AG110" s="12"/>
    </row>
    <row r="111" spans="9:33">
      <c r="I111" s="12"/>
      <c r="J111" s="12"/>
      <c r="L111" s="12"/>
      <c r="M111" s="12"/>
      <c r="R111" s="3"/>
      <c r="U111" s="12"/>
      <c r="V111" s="112"/>
      <c r="W111" s="78"/>
      <c r="AG111" s="12"/>
    </row>
    <row r="112" spans="9:33">
      <c r="I112" s="12"/>
      <c r="J112" s="12"/>
      <c r="L112" s="12"/>
      <c r="M112" s="12"/>
      <c r="R112" s="3"/>
      <c r="U112" s="12"/>
      <c r="V112" s="112"/>
      <c r="W112" s="78"/>
      <c r="AG112" s="12"/>
    </row>
    <row r="113" spans="9:33">
      <c r="I113" s="12"/>
      <c r="J113" s="12"/>
      <c r="L113" s="12"/>
      <c r="M113" s="12"/>
      <c r="R113" s="3"/>
      <c r="U113" s="12"/>
      <c r="V113" s="112"/>
      <c r="W113" s="78"/>
      <c r="AG113" s="12"/>
    </row>
    <row r="114" spans="9:33">
      <c r="I114" s="12"/>
      <c r="J114" s="12"/>
      <c r="L114" s="12"/>
      <c r="M114" s="12"/>
      <c r="R114" s="3"/>
      <c r="U114" s="12"/>
      <c r="V114" s="112"/>
      <c r="W114" s="78"/>
      <c r="AG114" s="12"/>
    </row>
    <row r="115" spans="9:33">
      <c r="I115" s="12"/>
      <c r="J115" s="12"/>
      <c r="L115" s="12"/>
      <c r="M115" s="12"/>
      <c r="R115" s="3"/>
      <c r="U115" s="12"/>
      <c r="V115" s="112"/>
      <c r="W115" s="78"/>
      <c r="AG115" s="12"/>
    </row>
    <row r="116" spans="9:33">
      <c r="I116" s="12"/>
      <c r="J116" s="12"/>
      <c r="L116" s="12"/>
      <c r="M116" s="12"/>
      <c r="R116" s="3"/>
      <c r="U116" s="12"/>
      <c r="V116" s="112"/>
      <c r="W116" s="78"/>
      <c r="AG116" s="12"/>
    </row>
    <row r="117" spans="9:33">
      <c r="I117" s="12"/>
      <c r="J117" s="12"/>
      <c r="L117" s="12"/>
      <c r="M117" s="12"/>
      <c r="R117" s="3"/>
      <c r="U117" s="12"/>
      <c r="V117" s="112"/>
      <c r="W117" s="78"/>
      <c r="AG117" s="12"/>
    </row>
    <row r="118" spans="9:33">
      <c r="I118" s="12"/>
      <c r="J118" s="12"/>
      <c r="L118" s="12"/>
      <c r="M118" s="12"/>
      <c r="R118" s="3"/>
      <c r="U118" s="12"/>
      <c r="V118" s="112"/>
      <c r="W118" s="78"/>
      <c r="AG118" s="12"/>
    </row>
    <row r="119" spans="9:33">
      <c r="I119" s="12"/>
      <c r="J119" s="12"/>
      <c r="L119" s="12"/>
      <c r="M119" s="12"/>
      <c r="R119" s="3"/>
      <c r="U119" s="12"/>
      <c r="V119" s="112"/>
      <c r="W119" s="78"/>
      <c r="AG119" s="12"/>
    </row>
    <row r="120" spans="9:33">
      <c r="I120" s="12"/>
      <c r="J120" s="12"/>
      <c r="L120" s="12"/>
      <c r="M120" s="12"/>
      <c r="R120" s="3"/>
      <c r="U120" s="12"/>
      <c r="V120" s="112"/>
      <c r="W120" s="78"/>
      <c r="AG120" s="12"/>
    </row>
    <row r="121" spans="9:33">
      <c r="I121" s="12"/>
      <c r="J121" s="12"/>
      <c r="L121" s="12"/>
      <c r="M121" s="12"/>
      <c r="R121" s="3"/>
      <c r="U121" s="12"/>
      <c r="V121" s="112"/>
      <c r="W121" s="78"/>
      <c r="AG121" s="12"/>
    </row>
    <row r="122" spans="9:33">
      <c r="I122" s="12"/>
      <c r="J122" s="12"/>
      <c r="L122" s="12"/>
      <c r="M122" s="12"/>
      <c r="R122" s="3"/>
      <c r="U122" s="12"/>
      <c r="V122" s="112"/>
      <c r="W122" s="78"/>
      <c r="AG122" s="12"/>
    </row>
    <row r="123" spans="9:33">
      <c r="I123" s="12"/>
      <c r="J123" s="12"/>
      <c r="L123" s="12"/>
      <c r="M123" s="12"/>
      <c r="R123" s="3"/>
      <c r="U123" s="12"/>
      <c r="V123" s="112"/>
      <c r="W123" s="78"/>
      <c r="AG123" s="12"/>
    </row>
    <row r="124" spans="9:33">
      <c r="I124" s="12"/>
      <c r="J124" s="12"/>
      <c r="L124" s="12"/>
      <c r="M124" s="12"/>
      <c r="R124" s="3"/>
      <c r="U124" s="12"/>
      <c r="V124" s="112"/>
      <c r="W124" s="78"/>
      <c r="AG124" s="12"/>
    </row>
    <row r="125" spans="9:33">
      <c r="I125" s="12"/>
      <c r="J125" s="12"/>
      <c r="L125" s="12"/>
      <c r="M125" s="12"/>
      <c r="R125" s="3"/>
      <c r="U125" s="12"/>
      <c r="V125" s="112"/>
      <c r="W125" s="78"/>
      <c r="AG125" s="12"/>
    </row>
    <row r="126" spans="9:33">
      <c r="I126" s="12"/>
      <c r="J126" s="12"/>
      <c r="L126" s="12"/>
      <c r="M126" s="12"/>
      <c r="R126" s="3"/>
      <c r="U126" s="12"/>
      <c r="V126" s="112"/>
      <c r="W126" s="78"/>
      <c r="AG126" s="12"/>
    </row>
    <row r="127" spans="9:33">
      <c r="I127" s="12"/>
      <c r="J127" s="12"/>
      <c r="L127" s="12"/>
      <c r="M127" s="12"/>
      <c r="R127" s="3"/>
      <c r="U127" s="12"/>
      <c r="V127" s="112"/>
      <c r="W127" s="78"/>
      <c r="AG127" s="12"/>
    </row>
    <row r="128" spans="9:33">
      <c r="I128" s="12"/>
      <c r="J128" s="12"/>
      <c r="L128" s="12"/>
      <c r="M128" s="12"/>
      <c r="R128" s="3"/>
      <c r="U128" s="12"/>
      <c r="V128" s="112"/>
      <c r="W128" s="78"/>
      <c r="AG128" s="12"/>
    </row>
    <row r="129" spans="9:33">
      <c r="I129" s="12"/>
      <c r="J129" s="12"/>
      <c r="L129" s="12"/>
      <c r="M129" s="12"/>
      <c r="R129" s="3"/>
      <c r="U129" s="12"/>
      <c r="V129" s="112"/>
      <c r="W129" s="78"/>
      <c r="AG129" s="12"/>
    </row>
    <row r="130" spans="9:33">
      <c r="I130" s="12"/>
      <c r="J130" s="12"/>
      <c r="L130" s="12"/>
      <c r="M130" s="12"/>
      <c r="R130" s="3"/>
      <c r="U130" s="12"/>
      <c r="V130" s="112"/>
      <c r="W130" s="78"/>
      <c r="AG130" s="12"/>
    </row>
    <row r="131" spans="9:33">
      <c r="I131" s="12"/>
      <c r="J131" s="12"/>
      <c r="L131" s="12"/>
      <c r="M131" s="12"/>
      <c r="R131" s="3"/>
      <c r="U131" s="12"/>
      <c r="V131" s="112"/>
      <c r="W131" s="78"/>
      <c r="AG131" s="12"/>
    </row>
    <row r="132" spans="9:33">
      <c r="I132" s="12"/>
      <c r="J132" s="12"/>
      <c r="L132" s="12"/>
      <c r="M132" s="12"/>
      <c r="R132" s="3"/>
      <c r="U132" s="12"/>
      <c r="V132" s="112"/>
      <c r="W132" s="78"/>
      <c r="AG132" s="12"/>
    </row>
    <row r="133" spans="9:33">
      <c r="I133" s="12"/>
      <c r="J133" s="12"/>
      <c r="L133" s="12"/>
      <c r="M133" s="12"/>
      <c r="O133" s="112"/>
      <c r="Q133" s="12"/>
      <c r="R133" s="12"/>
      <c r="S133" s="66"/>
      <c r="T133" s="66"/>
      <c r="U133" s="12"/>
      <c r="V133" s="112"/>
      <c r="W133" s="66"/>
      <c r="X133" s="112"/>
      <c r="Y133" s="112"/>
      <c r="Z133" s="81"/>
      <c r="AA133" s="81"/>
      <c r="AB133" s="81"/>
      <c r="AC133" s="81"/>
      <c r="AF133" s="66"/>
      <c r="AG133" s="12"/>
    </row>
    <row r="134" spans="9:33">
      <c r="I134" s="12"/>
      <c r="J134" s="12"/>
      <c r="L134" s="12"/>
      <c r="M134" s="12"/>
      <c r="O134" s="112"/>
      <c r="Q134" s="12"/>
      <c r="R134" s="12"/>
      <c r="S134" s="66"/>
      <c r="T134" s="66"/>
      <c r="U134" s="12"/>
      <c r="V134" s="112"/>
      <c r="W134" s="66"/>
      <c r="X134" s="112"/>
      <c r="Y134" s="112"/>
      <c r="Z134" s="81"/>
      <c r="AA134" s="81"/>
      <c r="AB134" s="81"/>
      <c r="AC134" s="81"/>
      <c r="AD134" s="81"/>
      <c r="AE134" s="112"/>
      <c r="AF134" s="66"/>
      <c r="AG134" s="12"/>
    </row>
    <row r="135" spans="9:33">
      <c r="I135" s="12"/>
      <c r="J135" s="12"/>
      <c r="L135" s="12"/>
      <c r="M135" s="12"/>
      <c r="O135" s="112"/>
      <c r="Q135" s="12"/>
      <c r="R135" s="12"/>
      <c r="S135" s="66"/>
      <c r="T135" s="66"/>
      <c r="U135" s="12"/>
      <c r="V135" s="112"/>
      <c r="W135" s="66"/>
      <c r="X135" s="112"/>
      <c r="Y135" s="112"/>
      <c r="Z135" s="81"/>
      <c r="AA135" s="81"/>
      <c r="AB135" s="81"/>
      <c r="AC135" s="81"/>
      <c r="AD135" s="81"/>
      <c r="AE135" s="112"/>
      <c r="AF135" s="66"/>
      <c r="AG135" s="12"/>
    </row>
    <row r="136" spans="9:33">
      <c r="I136" s="12"/>
      <c r="J136" s="12"/>
      <c r="L136" s="12"/>
      <c r="M136" s="12"/>
      <c r="O136" s="112"/>
      <c r="Q136" s="12"/>
      <c r="R136" s="12"/>
      <c r="S136" s="66"/>
      <c r="T136" s="66"/>
      <c r="U136" s="12"/>
      <c r="V136" s="112"/>
      <c r="W136" s="66"/>
      <c r="X136" s="112"/>
      <c r="Y136" s="112"/>
      <c r="Z136" s="81"/>
      <c r="AA136" s="81"/>
      <c r="AB136" s="81"/>
      <c r="AC136" s="81"/>
      <c r="AD136" s="81"/>
      <c r="AE136" s="112"/>
      <c r="AF136" s="66"/>
      <c r="AG136" s="12"/>
    </row>
    <row r="137" spans="9:33">
      <c r="I137" s="12"/>
      <c r="J137" s="12"/>
      <c r="L137" s="12"/>
      <c r="M137" s="12"/>
      <c r="O137" s="112"/>
      <c r="Q137" s="12"/>
      <c r="R137" s="12"/>
      <c r="S137" s="66"/>
      <c r="T137" s="66"/>
      <c r="U137" s="12"/>
      <c r="V137" s="112"/>
      <c r="W137" s="66"/>
      <c r="X137" s="112"/>
      <c r="Y137" s="112"/>
      <c r="Z137" s="81"/>
      <c r="AA137" s="81"/>
      <c r="AB137" s="81"/>
      <c r="AC137" s="81"/>
      <c r="AD137" s="81"/>
      <c r="AE137" s="112"/>
      <c r="AF137" s="66"/>
      <c r="AG137" s="12"/>
    </row>
    <row r="138" spans="9:33">
      <c r="I138" s="12"/>
      <c r="J138" s="12"/>
      <c r="L138" s="12"/>
      <c r="M138" s="12"/>
      <c r="O138" s="112"/>
      <c r="Q138" s="12"/>
      <c r="R138" s="12"/>
      <c r="S138" s="66"/>
      <c r="T138" s="66"/>
      <c r="U138" s="12"/>
      <c r="V138" s="112"/>
      <c r="W138" s="66"/>
      <c r="X138" s="112"/>
      <c r="Y138" s="112"/>
      <c r="Z138" s="81"/>
      <c r="AA138" s="81"/>
      <c r="AB138" s="81"/>
      <c r="AC138" s="81"/>
      <c r="AD138" s="81"/>
      <c r="AE138" s="112"/>
      <c r="AF138" s="66"/>
      <c r="AG138" s="12"/>
    </row>
    <row r="139" spans="9:33">
      <c r="I139" s="12"/>
      <c r="J139" s="12"/>
      <c r="L139" s="12"/>
      <c r="M139" s="12"/>
      <c r="O139" s="112"/>
      <c r="Q139" s="12"/>
      <c r="R139" s="12"/>
      <c r="S139" s="66"/>
      <c r="T139" s="66"/>
      <c r="U139" s="12"/>
      <c r="V139" s="112"/>
      <c r="W139" s="66"/>
      <c r="X139" s="112"/>
      <c r="Y139" s="112"/>
      <c r="Z139" s="81"/>
      <c r="AA139" s="81"/>
      <c r="AB139" s="81"/>
      <c r="AC139" s="81"/>
      <c r="AD139" s="81"/>
      <c r="AE139" s="112"/>
      <c r="AF139" s="66"/>
      <c r="AG139" s="12"/>
    </row>
    <row r="140" spans="9:33">
      <c r="I140" s="12"/>
      <c r="J140" s="12"/>
      <c r="L140" s="12"/>
      <c r="M140" s="12"/>
      <c r="O140" s="112"/>
      <c r="Q140" s="12"/>
      <c r="R140" s="12"/>
      <c r="S140" s="66"/>
      <c r="T140" s="66"/>
      <c r="U140" s="12"/>
      <c r="V140" s="112"/>
      <c r="W140" s="66"/>
      <c r="X140" s="112"/>
      <c r="Y140" s="112"/>
      <c r="Z140" s="81"/>
      <c r="AA140" s="81"/>
      <c r="AB140" s="81"/>
      <c r="AC140" s="81"/>
      <c r="AD140" s="81"/>
      <c r="AE140" s="112"/>
      <c r="AF140" s="66"/>
      <c r="AG140" s="12"/>
    </row>
    <row r="141" spans="9:33">
      <c r="I141" s="12"/>
      <c r="J141" s="12"/>
      <c r="L141" s="12"/>
      <c r="M141" s="12"/>
      <c r="O141" s="112"/>
      <c r="Q141" s="12"/>
      <c r="R141" s="12"/>
      <c r="S141" s="66"/>
      <c r="T141" s="66"/>
      <c r="U141" s="12"/>
      <c r="V141" s="112"/>
      <c r="W141" s="66"/>
      <c r="X141" s="112"/>
      <c r="Y141" s="112"/>
      <c r="Z141" s="81"/>
      <c r="AA141" s="81"/>
      <c r="AB141" s="81"/>
      <c r="AC141" s="81"/>
      <c r="AD141" s="81"/>
      <c r="AE141" s="112"/>
      <c r="AF141" s="66"/>
      <c r="AG141" s="12"/>
    </row>
    <row r="142" spans="9:33">
      <c r="I142" s="12"/>
      <c r="J142" s="12"/>
      <c r="L142" s="12"/>
      <c r="M142" s="12"/>
      <c r="O142" s="112"/>
      <c r="Q142" s="12"/>
      <c r="R142" s="12"/>
      <c r="S142" s="66"/>
      <c r="T142" s="66"/>
      <c r="U142" s="12"/>
      <c r="V142" s="112"/>
      <c r="W142" s="66"/>
      <c r="X142" s="112"/>
      <c r="Y142" s="112"/>
      <c r="Z142" s="81"/>
      <c r="AA142" s="81"/>
      <c r="AB142" s="81"/>
      <c r="AC142" s="81"/>
      <c r="AD142" s="81"/>
      <c r="AE142" s="112"/>
      <c r="AF142" s="66"/>
      <c r="AG142" s="12"/>
    </row>
    <row r="143" spans="9:33">
      <c r="I143" s="12"/>
      <c r="J143" s="12"/>
      <c r="L143" s="12"/>
      <c r="M143" s="12"/>
      <c r="O143" s="112"/>
      <c r="Q143" s="12"/>
      <c r="R143" s="12"/>
      <c r="S143" s="66"/>
      <c r="T143" s="66"/>
      <c r="U143" s="12"/>
      <c r="V143" s="112"/>
      <c r="W143" s="66"/>
      <c r="X143" s="112"/>
      <c r="Y143" s="112"/>
      <c r="Z143" s="81"/>
      <c r="AA143" s="81"/>
      <c r="AB143" s="81"/>
      <c r="AC143" s="81"/>
      <c r="AD143" s="81"/>
      <c r="AE143" s="112"/>
      <c r="AF143" s="66"/>
      <c r="AG143" s="12"/>
    </row>
    <row r="144" spans="9:33">
      <c r="I144" s="12"/>
      <c r="J144" s="12"/>
      <c r="L144" s="12"/>
      <c r="M144" s="12"/>
      <c r="O144" s="112"/>
      <c r="Q144" s="12"/>
      <c r="R144" s="12"/>
      <c r="S144" s="66"/>
      <c r="T144" s="66"/>
      <c r="U144" s="12"/>
      <c r="V144" s="112"/>
      <c r="W144" s="66"/>
      <c r="X144" s="112"/>
      <c r="Y144" s="112"/>
      <c r="Z144" s="81"/>
      <c r="AA144" s="81"/>
      <c r="AB144" s="81"/>
      <c r="AC144" s="81"/>
      <c r="AD144" s="81"/>
      <c r="AE144" s="112"/>
      <c r="AF144" s="66"/>
      <c r="AG144" s="12"/>
    </row>
    <row r="145" spans="9:33">
      <c r="I145" s="12"/>
      <c r="J145" s="12"/>
      <c r="L145" s="12"/>
      <c r="M145" s="12"/>
      <c r="O145" s="112"/>
      <c r="Q145" s="12"/>
      <c r="R145" s="12"/>
      <c r="S145" s="66"/>
      <c r="T145" s="66"/>
      <c r="U145" s="12"/>
      <c r="V145" s="112"/>
      <c r="W145" s="66"/>
      <c r="X145" s="112"/>
      <c r="Y145" s="112"/>
      <c r="Z145" s="81"/>
      <c r="AA145" s="81"/>
      <c r="AB145" s="81"/>
      <c r="AC145" s="81"/>
      <c r="AD145" s="81"/>
      <c r="AE145" s="112"/>
      <c r="AF145" s="66"/>
      <c r="AG145" s="12"/>
    </row>
    <row r="146" spans="9:33">
      <c r="I146" s="12"/>
      <c r="J146" s="12"/>
      <c r="L146" s="12"/>
      <c r="M146" s="12"/>
      <c r="O146" s="112"/>
      <c r="Q146" s="12"/>
      <c r="R146" s="12"/>
      <c r="S146" s="66"/>
      <c r="T146" s="66"/>
      <c r="U146" s="12"/>
      <c r="V146" s="112"/>
      <c r="W146" s="66"/>
      <c r="X146" s="112"/>
      <c r="Y146" s="112"/>
      <c r="Z146" s="81"/>
      <c r="AA146" s="81"/>
      <c r="AB146" s="81"/>
      <c r="AC146" s="81"/>
      <c r="AD146" s="81"/>
      <c r="AE146" s="112"/>
      <c r="AF146" s="66"/>
      <c r="AG146" s="12"/>
    </row>
    <row r="147" spans="9:33">
      <c r="I147" s="12"/>
      <c r="J147" s="12"/>
      <c r="L147" s="12"/>
      <c r="M147" s="12"/>
      <c r="O147" s="112"/>
      <c r="Q147" s="12"/>
      <c r="R147" s="12"/>
      <c r="S147" s="66"/>
      <c r="T147" s="66"/>
      <c r="U147" s="12"/>
      <c r="V147" s="112"/>
      <c r="W147" s="66"/>
      <c r="X147" s="112"/>
      <c r="Y147" s="112"/>
      <c r="Z147" s="81"/>
      <c r="AA147" s="81"/>
      <c r="AB147" s="81"/>
      <c r="AC147" s="81"/>
      <c r="AD147" s="81"/>
      <c r="AE147" s="112"/>
      <c r="AF147" s="66"/>
      <c r="AG147" s="12"/>
    </row>
    <row r="148" spans="9:33">
      <c r="I148" s="12"/>
      <c r="J148" s="12"/>
      <c r="L148" s="12"/>
      <c r="M148" s="12"/>
      <c r="O148" s="112"/>
      <c r="Q148" s="12"/>
      <c r="R148" s="12"/>
      <c r="S148" s="66"/>
      <c r="T148" s="66"/>
      <c r="U148" s="12"/>
      <c r="V148" s="112"/>
      <c r="W148" s="66"/>
      <c r="X148" s="112"/>
      <c r="Y148" s="112"/>
      <c r="Z148" s="81"/>
      <c r="AA148" s="81"/>
      <c r="AB148" s="81"/>
      <c r="AC148" s="81"/>
      <c r="AD148" s="81"/>
      <c r="AE148" s="112"/>
      <c r="AF148" s="66"/>
      <c r="AG148" s="12"/>
    </row>
    <row r="149" spans="9:33">
      <c r="I149" s="12"/>
      <c r="J149" s="12"/>
      <c r="L149" s="12"/>
      <c r="M149" s="12"/>
      <c r="O149" s="112"/>
      <c r="Q149" s="12"/>
      <c r="R149" s="12"/>
      <c r="S149" s="66"/>
      <c r="T149" s="66"/>
      <c r="U149" s="12"/>
      <c r="V149" s="112"/>
      <c r="W149" s="66"/>
      <c r="X149" s="112"/>
      <c r="Y149" s="112"/>
      <c r="Z149" s="81"/>
      <c r="AA149" s="81"/>
      <c r="AB149" s="81"/>
      <c r="AC149" s="81"/>
      <c r="AD149" s="81"/>
      <c r="AE149" s="112"/>
      <c r="AF149" s="66"/>
      <c r="AG149" s="12"/>
    </row>
    <row r="150" spans="9:33">
      <c r="I150" s="12"/>
      <c r="J150" s="12"/>
      <c r="L150" s="12"/>
      <c r="M150" s="12"/>
      <c r="O150" s="112"/>
      <c r="Q150" s="12"/>
      <c r="R150" s="12"/>
      <c r="S150" s="66"/>
      <c r="T150" s="66"/>
      <c r="U150" s="12"/>
      <c r="V150" s="112"/>
      <c r="W150" s="66"/>
      <c r="X150" s="112"/>
      <c r="Y150" s="112"/>
      <c r="Z150" s="81"/>
      <c r="AA150" s="81"/>
      <c r="AB150" s="81"/>
      <c r="AC150" s="81"/>
      <c r="AD150" s="81"/>
      <c r="AE150" s="112"/>
      <c r="AF150" s="66"/>
      <c r="AG150" s="12"/>
    </row>
    <row r="151" spans="9:33">
      <c r="I151" s="12"/>
      <c r="J151" s="12"/>
      <c r="L151" s="12"/>
      <c r="M151" s="12"/>
      <c r="O151" s="112"/>
      <c r="Q151" s="12"/>
      <c r="R151" s="12"/>
      <c r="S151" s="66"/>
      <c r="T151" s="66"/>
      <c r="U151" s="12"/>
      <c r="V151" s="112"/>
      <c r="W151" s="66"/>
      <c r="X151" s="112"/>
      <c r="Y151" s="112"/>
      <c r="Z151" s="81"/>
      <c r="AA151" s="81"/>
      <c r="AB151" s="81"/>
      <c r="AC151" s="81"/>
      <c r="AD151" s="81"/>
      <c r="AE151" s="112"/>
      <c r="AF151" s="66"/>
      <c r="AG151" s="12"/>
    </row>
    <row r="152" spans="9:33">
      <c r="I152" s="12"/>
      <c r="J152" s="12"/>
      <c r="L152" s="12"/>
      <c r="M152" s="12"/>
      <c r="O152" s="112"/>
      <c r="Q152" s="12"/>
      <c r="R152" s="12"/>
      <c r="S152" s="66"/>
      <c r="T152" s="66"/>
      <c r="U152" s="12"/>
      <c r="V152" s="112"/>
      <c r="W152" s="66"/>
      <c r="X152" s="112"/>
      <c r="Y152" s="112"/>
      <c r="Z152" s="81"/>
      <c r="AA152" s="81"/>
      <c r="AB152" s="81"/>
      <c r="AC152" s="81"/>
      <c r="AD152" s="81"/>
      <c r="AE152" s="112"/>
      <c r="AF152" s="66"/>
      <c r="AG152" s="12"/>
    </row>
    <row r="153" spans="9:33">
      <c r="I153" s="12"/>
      <c r="J153" s="12"/>
      <c r="L153" s="12"/>
      <c r="M153" s="12"/>
      <c r="O153" s="112"/>
      <c r="Q153" s="12"/>
      <c r="R153" s="12"/>
      <c r="S153" s="66"/>
      <c r="T153" s="66"/>
      <c r="U153" s="12"/>
      <c r="V153" s="112"/>
      <c r="W153" s="66"/>
      <c r="X153" s="112"/>
      <c r="Y153" s="112"/>
      <c r="Z153" s="81"/>
      <c r="AA153" s="81"/>
      <c r="AB153" s="81"/>
      <c r="AC153" s="81"/>
      <c r="AD153" s="81"/>
      <c r="AE153" s="112"/>
      <c r="AF153" s="66"/>
      <c r="AG153" s="12"/>
    </row>
    <row r="154" spans="9:33">
      <c r="I154" s="12"/>
      <c r="J154" s="12"/>
      <c r="L154" s="12"/>
      <c r="M154" s="12"/>
      <c r="O154" s="112"/>
      <c r="Q154" s="12"/>
      <c r="R154" s="12"/>
      <c r="S154" s="66"/>
      <c r="T154" s="66"/>
      <c r="U154" s="12"/>
      <c r="V154" s="112"/>
      <c r="W154" s="66"/>
      <c r="X154" s="112"/>
      <c r="Y154" s="112"/>
      <c r="Z154" s="81"/>
      <c r="AA154" s="81"/>
      <c r="AB154" s="81"/>
      <c r="AC154" s="81"/>
      <c r="AD154" s="81"/>
      <c r="AE154" s="112"/>
      <c r="AF154" s="66"/>
      <c r="AG154" s="12"/>
    </row>
    <row r="155" spans="9:33">
      <c r="I155" s="12"/>
      <c r="J155" s="12"/>
      <c r="L155" s="12"/>
      <c r="M155" s="12"/>
      <c r="O155" s="112"/>
      <c r="Q155" s="12"/>
      <c r="R155" s="12"/>
      <c r="S155" s="66"/>
      <c r="T155" s="66"/>
      <c r="U155" s="12"/>
      <c r="V155" s="112"/>
      <c r="W155" s="66"/>
      <c r="X155" s="112"/>
      <c r="Y155" s="112"/>
      <c r="Z155" s="81"/>
      <c r="AA155" s="81"/>
      <c r="AB155" s="81"/>
      <c r="AC155" s="81"/>
      <c r="AD155" s="81"/>
      <c r="AE155" s="112"/>
      <c r="AF155" s="66"/>
      <c r="AG155" s="12"/>
    </row>
    <row r="156" spans="9:33">
      <c r="I156" s="12"/>
      <c r="J156" s="12"/>
      <c r="L156" s="12"/>
      <c r="M156" s="12"/>
      <c r="O156" s="112"/>
      <c r="Q156" s="12"/>
      <c r="R156" s="12"/>
      <c r="S156" s="66"/>
      <c r="T156" s="66"/>
      <c r="U156" s="12"/>
      <c r="V156" s="112"/>
      <c r="W156" s="66"/>
      <c r="X156" s="112"/>
      <c r="Y156" s="112"/>
      <c r="Z156" s="81"/>
      <c r="AA156" s="81"/>
      <c r="AB156" s="81"/>
      <c r="AC156" s="81"/>
      <c r="AD156" s="81"/>
      <c r="AE156" s="112"/>
      <c r="AF156" s="66"/>
      <c r="AG156" s="12"/>
    </row>
    <row r="157" spans="9:33">
      <c r="I157" s="12"/>
      <c r="J157" s="12"/>
      <c r="L157" s="12"/>
      <c r="M157" s="12"/>
      <c r="O157" s="112"/>
      <c r="Q157" s="12"/>
      <c r="R157" s="12"/>
      <c r="S157" s="66"/>
      <c r="T157" s="66"/>
      <c r="U157" s="12"/>
      <c r="V157" s="112"/>
      <c r="W157" s="66"/>
      <c r="X157" s="112"/>
      <c r="Y157" s="112"/>
      <c r="Z157" s="81"/>
      <c r="AA157" s="81"/>
      <c r="AB157" s="81"/>
      <c r="AC157" s="81"/>
      <c r="AD157" s="81"/>
      <c r="AE157" s="112"/>
      <c r="AF157" s="66"/>
      <c r="AG157" s="12"/>
    </row>
    <row r="158" spans="9:33">
      <c r="I158" s="12"/>
      <c r="J158" s="12"/>
      <c r="L158" s="12"/>
      <c r="M158" s="12"/>
      <c r="O158" s="112"/>
      <c r="Q158" s="12"/>
      <c r="R158" s="12"/>
      <c r="S158" s="66"/>
      <c r="T158" s="66"/>
      <c r="U158" s="12"/>
      <c r="V158" s="112"/>
      <c r="W158" s="66"/>
      <c r="X158" s="112"/>
      <c r="Y158" s="112"/>
      <c r="Z158" s="81"/>
      <c r="AA158" s="81"/>
      <c r="AB158" s="81"/>
      <c r="AC158" s="81"/>
      <c r="AD158" s="81"/>
      <c r="AE158" s="112"/>
      <c r="AF158" s="66"/>
      <c r="AG158" s="12"/>
    </row>
    <row r="159" spans="9:33">
      <c r="I159" s="12"/>
      <c r="J159" s="12"/>
      <c r="L159" s="12"/>
      <c r="M159" s="12"/>
      <c r="O159" s="112"/>
      <c r="Q159" s="12"/>
      <c r="R159" s="12"/>
      <c r="S159" s="66"/>
      <c r="T159" s="66"/>
      <c r="U159" s="12"/>
      <c r="V159" s="112"/>
      <c r="W159" s="66"/>
      <c r="X159" s="112"/>
      <c r="Y159" s="112"/>
      <c r="Z159" s="81"/>
      <c r="AA159" s="81"/>
      <c r="AB159" s="81"/>
      <c r="AC159" s="81"/>
      <c r="AD159" s="81"/>
      <c r="AE159" s="112"/>
      <c r="AF159" s="66"/>
      <c r="AG159" s="12"/>
    </row>
    <row r="160" spans="9:33">
      <c r="I160" s="12"/>
      <c r="J160" s="12"/>
      <c r="L160" s="12"/>
      <c r="M160" s="12"/>
      <c r="O160" s="112"/>
      <c r="Q160" s="12"/>
      <c r="R160" s="12"/>
      <c r="S160" s="66"/>
      <c r="T160" s="66"/>
      <c r="U160" s="12"/>
      <c r="V160" s="112"/>
      <c r="W160" s="66"/>
      <c r="X160" s="112"/>
      <c r="Y160" s="112"/>
      <c r="Z160" s="81"/>
      <c r="AA160" s="81"/>
      <c r="AB160" s="81"/>
      <c r="AC160" s="81"/>
      <c r="AD160" s="81"/>
      <c r="AE160" s="112"/>
      <c r="AF160" s="66"/>
      <c r="AG160" s="12"/>
    </row>
    <row r="161" spans="9:33">
      <c r="I161" s="12"/>
      <c r="J161" s="12"/>
      <c r="L161" s="12"/>
      <c r="M161" s="12"/>
      <c r="O161" s="112"/>
      <c r="Q161" s="12"/>
      <c r="R161" s="12"/>
      <c r="S161" s="66"/>
      <c r="T161" s="66"/>
      <c r="U161" s="12"/>
      <c r="V161" s="112"/>
      <c r="W161" s="66"/>
      <c r="X161" s="112"/>
      <c r="Y161" s="112"/>
      <c r="Z161" s="81"/>
      <c r="AA161" s="81"/>
      <c r="AB161" s="81"/>
      <c r="AC161" s="81"/>
      <c r="AD161" s="81"/>
      <c r="AE161" s="112"/>
      <c r="AF161" s="66"/>
      <c r="AG161" s="12"/>
    </row>
    <row r="162" spans="9:33">
      <c r="I162" s="12"/>
      <c r="J162" s="12"/>
      <c r="L162" s="12"/>
      <c r="M162" s="12"/>
      <c r="O162" s="112"/>
      <c r="Q162" s="12"/>
      <c r="R162" s="12"/>
      <c r="S162" s="66"/>
      <c r="T162" s="66"/>
      <c r="U162" s="12"/>
      <c r="V162" s="112"/>
      <c r="W162" s="66"/>
      <c r="X162" s="112"/>
      <c r="Y162" s="112"/>
      <c r="Z162" s="81"/>
      <c r="AA162" s="81"/>
      <c r="AB162" s="81"/>
      <c r="AC162" s="81"/>
      <c r="AD162" s="81"/>
      <c r="AE162" s="112"/>
      <c r="AF162" s="66"/>
      <c r="AG162" s="12"/>
    </row>
    <row r="163" spans="9:33">
      <c r="I163" s="12"/>
      <c r="J163" s="12"/>
      <c r="L163" s="12"/>
      <c r="M163" s="12"/>
      <c r="O163" s="112"/>
      <c r="Q163" s="12"/>
      <c r="R163" s="12"/>
      <c r="S163" s="66"/>
      <c r="T163" s="66"/>
      <c r="U163" s="12"/>
      <c r="V163" s="112"/>
      <c r="W163" s="66"/>
      <c r="X163" s="112"/>
      <c r="Y163" s="112"/>
      <c r="Z163" s="81"/>
      <c r="AA163" s="81"/>
      <c r="AB163" s="81"/>
      <c r="AC163" s="81"/>
      <c r="AD163" s="81"/>
      <c r="AE163" s="112"/>
      <c r="AF163" s="66"/>
      <c r="AG163" s="12"/>
    </row>
    <row r="164" spans="9:33">
      <c r="I164" s="12"/>
      <c r="J164" s="12"/>
      <c r="L164" s="12"/>
      <c r="M164" s="12"/>
      <c r="O164" s="112"/>
      <c r="Q164" s="12"/>
      <c r="R164" s="12"/>
      <c r="S164" s="66"/>
      <c r="T164" s="66"/>
      <c r="U164" s="12"/>
      <c r="V164" s="112"/>
      <c r="W164" s="66"/>
      <c r="X164" s="112"/>
      <c r="Y164" s="112"/>
      <c r="Z164" s="81"/>
      <c r="AA164" s="81"/>
      <c r="AB164" s="81"/>
      <c r="AC164" s="81"/>
      <c r="AD164" s="81"/>
      <c r="AE164" s="112"/>
      <c r="AF164" s="66"/>
      <c r="AG164" s="12"/>
    </row>
    <row r="165" spans="9:33">
      <c r="I165" s="12"/>
      <c r="J165" s="12"/>
      <c r="L165" s="12"/>
      <c r="M165" s="12"/>
      <c r="O165" s="112"/>
      <c r="Q165" s="12"/>
      <c r="R165" s="12"/>
      <c r="S165" s="66"/>
      <c r="T165" s="66"/>
      <c r="U165" s="12"/>
      <c r="V165" s="112"/>
      <c r="W165" s="66"/>
      <c r="X165" s="112"/>
      <c r="Y165" s="112"/>
      <c r="Z165" s="81"/>
      <c r="AA165" s="81"/>
      <c r="AB165" s="81"/>
      <c r="AC165" s="81"/>
      <c r="AD165" s="81"/>
      <c r="AE165" s="112"/>
      <c r="AF165" s="66"/>
      <c r="AG165" s="12"/>
    </row>
    <row r="166" spans="9:33">
      <c r="I166" s="12"/>
      <c r="J166" s="12"/>
      <c r="L166" s="12"/>
      <c r="M166" s="12"/>
      <c r="O166" s="112"/>
      <c r="Q166" s="12"/>
      <c r="R166" s="12"/>
      <c r="S166" s="66"/>
      <c r="T166" s="66"/>
      <c r="U166" s="12"/>
      <c r="V166" s="112"/>
      <c r="W166" s="66"/>
      <c r="X166" s="112"/>
      <c r="Y166" s="112"/>
      <c r="Z166" s="81"/>
      <c r="AA166" s="81"/>
      <c r="AB166" s="81"/>
      <c r="AC166" s="81"/>
      <c r="AD166" s="81"/>
      <c r="AE166" s="112"/>
      <c r="AF166" s="66"/>
      <c r="AG166" s="12"/>
    </row>
    <row r="167" spans="9:33">
      <c r="I167" s="12"/>
      <c r="J167" s="12"/>
      <c r="L167" s="12"/>
      <c r="M167" s="12"/>
      <c r="O167" s="112"/>
      <c r="Q167" s="12"/>
      <c r="R167" s="12"/>
      <c r="S167" s="66"/>
      <c r="T167" s="66"/>
      <c r="U167" s="12"/>
      <c r="V167" s="112"/>
      <c r="W167" s="66"/>
      <c r="X167" s="112"/>
      <c r="Y167" s="112"/>
      <c r="Z167" s="81"/>
      <c r="AA167" s="81"/>
      <c r="AB167" s="81"/>
      <c r="AC167" s="81"/>
      <c r="AD167" s="81"/>
      <c r="AE167" s="112"/>
      <c r="AF167" s="66"/>
      <c r="AG167" s="12"/>
    </row>
    <row r="168" spans="9:33">
      <c r="I168" s="12"/>
      <c r="J168" s="12"/>
      <c r="L168" s="12"/>
      <c r="M168" s="12"/>
      <c r="O168" s="112"/>
      <c r="Q168" s="12"/>
      <c r="R168" s="12"/>
      <c r="S168" s="66"/>
      <c r="T168" s="66"/>
      <c r="U168" s="12"/>
      <c r="V168" s="112"/>
      <c r="W168" s="66"/>
      <c r="X168" s="112"/>
      <c r="Y168" s="112"/>
      <c r="Z168" s="81"/>
      <c r="AA168" s="81"/>
      <c r="AB168" s="81"/>
      <c r="AC168" s="81"/>
      <c r="AD168" s="81"/>
      <c r="AE168" s="112"/>
      <c r="AF168" s="66"/>
      <c r="AG168" s="12"/>
    </row>
    <row r="169" spans="9:33">
      <c r="I169" s="12"/>
      <c r="J169" s="12"/>
      <c r="L169" s="12"/>
      <c r="M169" s="12"/>
      <c r="O169" s="112"/>
      <c r="Q169" s="12"/>
      <c r="R169" s="12"/>
      <c r="S169" s="66"/>
      <c r="T169" s="66"/>
      <c r="U169" s="12"/>
      <c r="V169" s="112"/>
      <c r="W169" s="66"/>
      <c r="X169" s="112"/>
      <c r="Y169" s="112"/>
      <c r="Z169" s="81"/>
      <c r="AA169" s="81"/>
      <c r="AB169" s="81"/>
      <c r="AC169" s="81"/>
      <c r="AD169" s="81"/>
      <c r="AE169" s="112"/>
      <c r="AF169" s="66"/>
      <c r="AG169" s="12"/>
    </row>
    <row r="170" spans="9:33">
      <c r="I170" s="12"/>
      <c r="J170" s="12"/>
      <c r="L170" s="12"/>
      <c r="M170" s="12"/>
      <c r="O170" s="112"/>
      <c r="Q170" s="12"/>
      <c r="R170" s="12"/>
      <c r="S170" s="66"/>
      <c r="T170" s="66"/>
      <c r="U170" s="12"/>
      <c r="V170" s="112"/>
      <c r="W170" s="66"/>
      <c r="X170" s="112"/>
      <c r="Y170" s="112"/>
      <c r="Z170" s="81"/>
      <c r="AA170" s="81"/>
      <c r="AB170" s="81"/>
      <c r="AC170" s="81"/>
      <c r="AD170" s="81"/>
      <c r="AE170" s="112"/>
      <c r="AF170" s="66"/>
      <c r="AG170" s="12"/>
    </row>
    <row r="171" spans="9:33">
      <c r="I171" s="12"/>
      <c r="J171" s="12"/>
      <c r="L171" s="12"/>
      <c r="M171" s="12"/>
      <c r="O171" s="112"/>
      <c r="Q171" s="12"/>
      <c r="R171" s="12"/>
      <c r="S171" s="66"/>
      <c r="T171" s="66"/>
      <c r="U171" s="12"/>
      <c r="V171" s="112"/>
      <c r="W171" s="66"/>
      <c r="X171" s="112"/>
      <c r="Y171" s="112"/>
      <c r="Z171" s="81"/>
      <c r="AA171" s="81"/>
      <c r="AB171" s="81"/>
      <c r="AC171" s="81"/>
      <c r="AD171" s="81"/>
      <c r="AE171" s="112"/>
      <c r="AF171" s="66"/>
      <c r="AG171" s="12"/>
    </row>
    <row r="172" spans="9:33">
      <c r="I172" s="12"/>
      <c r="J172" s="12"/>
      <c r="L172" s="12"/>
      <c r="M172" s="12"/>
      <c r="O172" s="112"/>
      <c r="Q172" s="12"/>
      <c r="R172" s="12"/>
      <c r="S172" s="66"/>
      <c r="T172" s="66"/>
      <c r="U172" s="12"/>
      <c r="V172" s="112"/>
      <c r="W172" s="66"/>
      <c r="X172" s="112"/>
      <c r="Y172" s="112"/>
      <c r="Z172" s="81"/>
      <c r="AA172" s="81"/>
      <c r="AB172" s="81"/>
      <c r="AC172" s="81"/>
      <c r="AD172" s="81"/>
      <c r="AE172" s="112"/>
      <c r="AF172" s="66"/>
      <c r="AG172" s="12"/>
    </row>
    <row r="173" spans="9:33">
      <c r="I173" s="12"/>
      <c r="J173" s="12"/>
      <c r="L173" s="12"/>
      <c r="M173" s="12"/>
      <c r="O173" s="112"/>
      <c r="Q173" s="12"/>
      <c r="R173" s="12"/>
      <c r="S173" s="66"/>
      <c r="T173" s="66"/>
      <c r="U173" s="12"/>
      <c r="V173" s="112"/>
      <c r="W173" s="66"/>
      <c r="X173" s="112"/>
      <c r="Y173" s="112"/>
      <c r="Z173" s="81"/>
      <c r="AA173" s="81"/>
      <c r="AB173" s="81"/>
      <c r="AC173" s="81"/>
      <c r="AD173" s="81"/>
      <c r="AE173" s="112"/>
      <c r="AF173" s="66"/>
      <c r="AG173" s="12"/>
    </row>
    <row r="174" spans="9:33">
      <c r="I174" s="12"/>
      <c r="J174" s="12"/>
      <c r="L174" s="12"/>
      <c r="M174" s="12"/>
      <c r="O174" s="112"/>
      <c r="Q174" s="12"/>
      <c r="R174" s="12"/>
      <c r="S174" s="66"/>
      <c r="T174" s="66"/>
      <c r="U174" s="12"/>
      <c r="V174" s="112"/>
      <c r="W174" s="66"/>
      <c r="X174" s="112"/>
      <c r="Y174" s="112"/>
      <c r="Z174" s="81"/>
      <c r="AA174" s="81"/>
      <c r="AB174" s="81"/>
      <c r="AC174" s="81"/>
      <c r="AD174" s="81"/>
      <c r="AE174" s="112"/>
      <c r="AF174" s="66"/>
      <c r="AG174" s="12"/>
    </row>
    <row r="175" spans="9:33">
      <c r="I175" s="12"/>
      <c r="J175" s="12"/>
      <c r="L175" s="12"/>
      <c r="M175" s="12"/>
      <c r="O175" s="112"/>
      <c r="Q175" s="12"/>
      <c r="R175" s="12"/>
      <c r="S175" s="66"/>
      <c r="T175" s="66"/>
      <c r="U175" s="12"/>
      <c r="V175" s="112"/>
      <c r="W175" s="66"/>
      <c r="X175" s="112"/>
      <c r="Y175" s="112"/>
      <c r="Z175" s="81"/>
      <c r="AA175" s="81"/>
      <c r="AB175" s="81"/>
      <c r="AC175" s="81"/>
      <c r="AD175" s="81"/>
      <c r="AE175" s="112"/>
      <c r="AF175" s="66"/>
      <c r="AG175" s="12"/>
    </row>
    <row r="176" spans="9:33">
      <c r="I176" s="12"/>
      <c r="J176" s="12"/>
      <c r="L176" s="12"/>
      <c r="M176" s="12"/>
      <c r="O176" s="112"/>
      <c r="Q176" s="12"/>
      <c r="R176" s="12"/>
      <c r="S176" s="66"/>
      <c r="T176" s="66"/>
      <c r="U176" s="12"/>
      <c r="V176" s="112"/>
      <c r="W176" s="66"/>
      <c r="X176" s="112"/>
      <c r="Y176" s="112"/>
      <c r="Z176" s="81"/>
      <c r="AA176" s="81"/>
      <c r="AB176" s="81"/>
      <c r="AC176" s="81"/>
      <c r="AD176" s="81"/>
      <c r="AE176" s="112"/>
      <c r="AF176" s="66"/>
      <c r="AG176" s="12"/>
    </row>
    <row r="177" spans="9:33">
      <c r="I177" s="12"/>
      <c r="J177" s="12"/>
      <c r="L177" s="12"/>
      <c r="M177" s="12"/>
      <c r="O177" s="112"/>
      <c r="Q177" s="12"/>
      <c r="R177" s="12"/>
      <c r="S177" s="66"/>
      <c r="T177" s="66"/>
      <c r="U177" s="12"/>
      <c r="V177" s="112"/>
      <c r="W177" s="66"/>
      <c r="X177" s="112"/>
      <c r="Y177" s="112"/>
      <c r="Z177" s="81"/>
      <c r="AA177" s="81"/>
      <c r="AB177" s="81"/>
      <c r="AC177" s="81"/>
      <c r="AD177" s="81"/>
      <c r="AE177" s="112"/>
      <c r="AF177" s="66"/>
      <c r="AG177" s="12"/>
    </row>
    <row r="178" spans="9:33">
      <c r="I178" s="12"/>
      <c r="J178" s="12"/>
      <c r="L178" s="12"/>
      <c r="M178" s="12"/>
      <c r="O178" s="112"/>
      <c r="Q178" s="12"/>
      <c r="R178" s="12"/>
      <c r="S178" s="66"/>
      <c r="T178" s="66"/>
      <c r="U178" s="12"/>
      <c r="V178" s="112"/>
      <c r="W178" s="66"/>
      <c r="X178" s="112"/>
      <c r="Y178" s="112"/>
      <c r="Z178" s="81"/>
      <c r="AA178" s="81"/>
      <c r="AB178" s="81"/>
      <c r="AC178" s="81"/>
      <c r="AD178" s="81"/>
      <c r="AE178" s="112"/>
      <c r="AF178" s="66"/>
      <c r="AG178" s="12"/>
    </row>
    <row r="179" spans="9:33">
      <c r="I179" s="12"/>
      <c r="J179" s="12"/>
      <c r="L179" s="12"/>
      <c r="M179" s="12"/>
      <c r="O179" s="112"/>
      <c r="Q179" s="12"/>
      <c r="R179" s="12"/>
      <c r="S179" s="66"/>
      <c r="T179" s="66"/>
      <c r="U179" s="12"/>
      <c r="V179" s="112"/>
      <c r="W179" s="66"/>
      <c r="X179" s="112"/>
      <c r="Y179" s="112"/>
      <c r="Z179" s="81"/>
      <c r="AA179" s="81"/>
      <c r="AB179" s="81"/>
      <c r="AC179" s="81"/>
      <c r="AD179" s="81"/>
      <c r="AE179" s="112"/>
      <c r="AF179" s="66"/>
      <c r="AG179" s="12"/>
    </row>
    <row r="180" spans="9:33">
      <c r="I180" s="12"/>
      <c r="J180" s="12"/>
      <c r="L180" s="12"/>
      <c r="M180" s="12"/>
      <c r="O180" s="112"/>
      <c r="Q180" s="12"/>
      <c r="R180" s="12"/>
      <c r="S180" s="66"/>
      <c r="T180" s="66"/>
      <c r="U180" s="12"/>
      <c r="V180" s="112"/>
      <c r="W180" s="66"/>
      <c r="X180" s="112"/>
      <c r="Y180" s="112"/>
      <c r="Z180" s="81"/>
      <c r="AA180" s="81"/>
      <c r="AB180" s="81"/>
      <c r="AC180" s="81"/>
      <c r="AD180" s="81"/>
      <c r="AE180" s="112"/>
      <c r="AF180" s="66"/>
      <c r="AG180" s="12"/>
    </row>
    <row r="181" spans="9:33">
      <c r="I181" s="12"/>
      <c r="J181" s="12"/>
      <c r="L181" s="12"/>
      <c r="M181" s="12"/>
      <c r="O181" s="112"/>
      <c r="Q181" s="12"/>
      <c r="R181" s="12"/>
      <c r="S181" s="66"/>
      <c r="T181" s="66"/>
      <c r="U181" s="12"/>
      <c r="V181" s="112"/>
      <c r="W181" s="66"/>
      <c r="X181" s="112"/>
      <c r="Y181" s="112"/>
      <c r="Z181" s="81"/>
      <c r="AA181" s="81"/>
      <c r="AB181" s="81"/>
      <c r="AC181" s="81"/>
      <c r="AD181" s="81"/>
      <c r="AE181" s="112"/>
      <c r="AF181" s="66"/>
      <c r="AG181" s="12"/>
    </row>
    <row r="182" spans="9:33">
      <c r="I182" s="12"/>
      <c r="J182" s="12"/>
      <c r="L182" s="12"/>
      <c r="M182" s="12"/>
      <c r="O182" s="112"/>
      <c r="Q182" s="12"/>
      <c r="R182" s="12"/>
      <c r="S182" s="66"/>
      <c r="T182" s="66"/>
      <c r="U182" s="12"/>
      <c r="V182" s="112"/>
      <c r="W182" s="66"/>
      <c r="X182" s="112"/>
      <c r="Y182" s="112"/>
      <c r="Z182" s="81"/>
      <c r="AA182" s="81"/>
      <c r="AB182" s="81"/>
      <c r="AC182" s="81"/>
      <c r="AD182" s="81"/>
      <c r="AE182" s="112"/>
      <c r="AF182" s="66"/>
      <c r="AG182" s="12"/>
    </row>
    <row r="183" spans="9:33">
      <c r="I183" s="12"/>
      <c r="J183" s="12"/>
      <c r="L183" s="12"/>
      <c r="M183" s="12"/>
      <c r="O183" s="112"/>
      <c r="Q183" s="12"/>
      <c r="R183" s="12"/>
      <c r="S183" s="66"/>
      <c r="T183" s="66"/>
      <c r="U183" s="12"/>
      <c r="V183" s="112"/>
      <c r="W183" s="66"/>
      <c r="X183" s="112"/>
      <c r="Y183" s="112"/>
      <c r="Z183" s="81"/>
      <c r="AA183" s="81"/>
      <c r="AB183" s="81"/>
      <c r="AC183" s="81"/>
      <c r="AD183" s="81"/>
      <c r="AE183" s="112"/>
      <c r="AF183" s="66"/>
      <c r="AG183" s="12"/>
    </row>
    <row r="184" spans="9:33">
      <c r="I184" s="12"/>
      <c r="J184" s="12"/>
      <c r="L184" s="12"/>
      <c r="M184" s="12"/>
      <c r="O184" s="112"/>
      <c r="Q184" s="12"/>
      <c r="R184" s="12"/>
      <c r="S184" s="66"/>
      <c r="T184" s="66"/>
      <c r="U184" s="12"/>
      <c r="V184" s="112"/>
      <c r="W184" s="66"/>
      <c r="X184" s="112"/>
      <c r="Y184" s="112"/>
      <c r="Z184" s="81"/>
      <c r="AA184" s="81"/>
      <c r="AB184" s="81"/>
      <c r="AC184" s="81"/>
      <c r="AD184" s="81"/>
      <c r="AE184" s="112"/>
      <c r="AF184" s="66"/>
      <c r="AG184" s="12"/>
    </row>
    <row r="185" spans="9:33">
      <c r="I185" s="12"/>
      <c r="J185" s="12"/>
      <c r="L185" s="12"/>
      <c r="M185" s="12"/>
      <c r="O185" s="112"/>
      <c r="Q185" s="12"/>
      <c r="R185" s="12"/>
      <c r="S185" s="66"/>
      <c r="T185" s="66"/>
      <c r="U185" s="12"/>
      <c r="V185" s="112"/>
      <c r="W185" s="66"/>
      <c r="X185" s="112"/>
      <c r="Y185" s="112"/>
      <c r="Z185" s="81"/>
      <c r="AA185" s="81"/>
      <c r="AB185" s="81"/>
      <c r="AC185" s="81"/>
      <c r="AD185" s="81"/>
      <c r="AE185" s="112"/>
      <c r="AF185" s="66"/>
      <c r="AG185" s="12"/>
    </row>
    <row r="186" spans="9:33">
      <c r="I186" s="12"/>
      <c r="J186" s="12"/>
      <c r="L186" s="12"/>
      <c r="M186" s="12"/>
      <c r="O186" s="112"/>
      <c r="Q186" s="12"/>
      <c r="R186" s="12"/>
      <c r="S186" s="66"/>
      <c r="T186" s="66"/>
      <c r="U186" s="12"/>
      <c r="V186" s="112"/>
      <c r="W186" s="66"/>
      <c r="X186" s="112"/>
      <c r="Y186" s="112"/>
      <c r="Z186" s="81"/>
      <c r="AA186" s="81"/>
      <c r="AB186" s="81"/>
      <c r="AC186" s="81"/>
      <c r="AD186" s="81"/>
      <c r="AE186" s="112"/>
      <c r="AF186" s="66"/>
      <c r="AG186" s="12"/>
    </row>
    <row r="187" spans="9:33">
      <c r="I187" s="12"/>
      <c r="J187" s="12"/>
      <c r="L187" s="12"/>
      <c r="M187" s="12"/>
      <c r="O187" s="112"/>
      <c r="Q187" s="12"/>
      <c r="R187" s="12"/>
      <c r="S187" s="66"/>
      <c r="T187" s="66"/>
      <c r="U187" s="12"/>
      <c r="V187" s="112"/>
      <c r="W187" s="66"/>
      <c r="X187" s="112"/>
      <c r="Y187" s="112"/>
      <c r="Z187" s="81"/>
      <c r="AA187" s="81"/>
      <c r="AB187" s="81"/>
      <c r="AC187" s="81"/>
      <c r="AD187" s="81"/>
      <c r="AE187" s="112"/>
      <c r="AF187" s="66"/>
      <c r="AG187" s="12"/>
    </row>
    <row r="188" spans="9:33">
      <c r="I188" s="12"/>
      <c r="J188" s="12"/>
      <c r="L188" s="12"/>
      <c r="M188" s="12"/>
      <c r="O188" s="112"/>
      <c r="Q188" s="12"/>
      <c r="R188" s="12"/>
      <c r="S188" s="66"/>
      <c r="T188" s="66"/>
      <c r="U188" s="12"/>
      <c r="V188" s="112"/>
      <c r="W188" s="66"/>
      <c r="X188" s="112"/>
      <c r="Y188" s="112"/>
      <c r="Z188" s="81"/>
      <c r="AA188" s="81"/>
      <c r="AB188" s="81"/>
      <c r="AC188" s="81"/>
      <c r="AD188" s="81"/>
      <c r="AE188" s="112"/>
      <c r="AF188" s="66"/>
      <c r="AG188" s="12"/>
    </row>
    <row r="189" spans="9:33">
      <c r="I189" s="12"/>
      <c r="J189" s="12"/>
      <c r="L189" s="12"/>
      <c r="M189" s="12"/>
      <c r="O189" s="112"/>
      <c r="Q189" s="12"/>
      <c r="R189" s="12"/>
      <c r="S189" s="66"/>
      <c r="T189" s="66"/>
      <c r="U189" s="12"/>
      <c r="V189" s="112"/>
      <c r="W189" s="66"/>
      <c r="X189" s="112"/>
      <c r="Y189" s="112"/>
      <c r="Z189" s="81"/>
      <c r="AA189" s="81"/>
      <c r="AB189" s="81"/>
      <c r="AC189" s="81"/>
      <c r="AD189" s="81"/>
      <c r="AE189" s="112"/>
      <c r="AF189" s="66"/>
      <c r="AG189" s="12"/>
    </row>
    <row r="190" spans="9:33">
      <c r="I190" s="12"/>
      <c r="J190" s="12"/>
      <c r="L190" s="12"/>
      <c r="M190" s="12"/>
      <c r="O190" s="112"/>
      <c r="Q190" s="12"/>
      <c r="R190" s="12"/>
      <c r="S190" s="66"/>
      <c r="T190" s="66"/>
      <c r="U190" s="12"/>
      <c r="V190" s="112"/>
      <c r="W190" s="66"/>
      <c r="X190" s="112"/>
      <c r="Y190" s="112"/>
      <c r="Z190" s="81"/>
      <c r="AA190" s="81"/>
      <c r="AB190" s="81"/>
      <c r="AC190" s="81"/>
      <c r="AD190" s="81"/>
      <c r="AE190" s="112"/>
      <c r="AF190" s="66"/>
      <c r="AG190" s="12"/>
    </row>
    <row r="191" spans="9:33">
      <c r="I191" s="12"/>
      <c r="J191" s="12"/>
      <c r="L191" s="12"/>
      <c r="M191" s="12"/>
      <c r="O191" s="112"/>
      <c r="Q191" s="12"/>
      <c r="R191" s="12"/>
      <c r="S191" s="66"/>
      <c r="T191" s="66"/>
      <c r="U191" s="12"/>
      <c r="V191" s="112"/>
      <c r="W191" s="66"/>
      <c r="X191" s="112"/>
      <c r="Y191" s="112"/>
      <c r="Z191" s="81"/>
      <c r="AA191" s="81"/>
      <c r="AB191" s="81"/>
      <c r="AC191" s="81"/>
      <c r="AD191" s="81"/>
      <c r="AE191" s="112"/>
      <c r="AF191" s="66"/>
      <c r="AG191" s="12"/>
    </row>
    <row r="192" spans="9:33">
      <c r="I192" s="12"/>
      <c r="J192" s="12"/>
      <c r="L192" s="12"/>
      <c r="M192" s="12"/>
      <c r="O192" s="112"/>
      <c r="Q192" s="12"/>
      <c r="R192" s="12"/>
      <c r="S192" s="66"/>
      <c r="T192" s="66"/>
      <c r="U192" s="12"/>
      <c r="V192" s="112"/>
      <c r="W192" s="66"/>
      <c r="X192" s="112"/>
      <c r="Y192" s="112"/>
      <c r="Z192" s="81"/>
      <c r="AA192" s="81"/>
      <c r="AB192" s="81"/>
      <c r="AC192" s="81"/>
      <c r="AD192" s="81"/>
      <c r="AE192" s="112"/>
      <c r="AF192" s="66"/>
      <c r="AG192" s="12"/>
    </row>
    <row r="193" spans="9:33">
      <c r="I193" s="12"/>
      <c r="J193" s="12"/>
      <c r="L193" s="12"/>
      <c r="M193" s="12"/>
      <c r="O193" s="112"/>
      <c r="Q193" s="12"/>
      <c r="R193" s="12"/>
      <c r="S193" s="66"/>
      <c r="T193" s="66"/>
      <c r="U193" s="12"/>
      <c r="V193" s="112"/>
      <c r="W193" s="66"/>
      <c r="X193" s="112"/>
      <c r="Y193" s="112"/>
      <c r="Z193" s="81"/>
      <c r="AA193" s="81"/>
      <c r="AB193" s="81"/>
      <c r="AC193" s="81"/>
      <c r="AD193" s="81"/>
      <c r="AE193" s="112"/>
      <c r="AF193" s="66"/>
      <c r="AG193" s="12"/>
    </row>
    <row r="194" spans="9:33">
      <c r="I194" s="12"/>
      <c r="J194" s="12"/>
      <c r="L194" s="12"/>
      <c r="M194" s="12"/>
      <c r="O194" s="112"/>
      <c r="Q194" s="12"/>
      <c r="R194" s="12"/>
      <c r="S194" s="66"/>
      <c r="T194" s="66"/>
      <c r="U194" s="12"/>
      <c r="V194" s="112"/>
      <c r="W194" s="66"/>
      <c r="X194" s="112"/>
      <c r="Y194" s="112"/>
      <c r="Z194" s="81"/>
      <c r="AA194" s="81"/>
      <c r="AB194" s="81"/>
      <c r="AC194" s="81"/>
      <c r="AD194" s="81"/>
      <c r="AE194" s="112"/>
      <c r="AF194" s="66"/>
      <c r="AG194" s="12"/>
    </row>
    <row r="195" spans="9:33">
      <c r="I195" s="12"/>
      <c r="J195" s="12"/>
      <c r="L195" s="12"/>
      <c r="M195" s="12"/>
      <c r="O195" s="112"/>
      <c r="Q195" s="12"/>
      <c r="R195" s="12"/>
      <c r="S195" s="66"/>
      <c r="T195" s="66"/>
      <c r="U195" s="12"/>
      <c r="V195" s="112"/>
      <c r="W195" s="66"/>
      <c r="X195" s="112"/>
      <c r="Y195" s="112"/>
      <c r="Z195" s="81"/>
      <c r="AA195" s="81"/>
      <c r="AB195" s="81"/>
      <c r="AC195" s="81"/>
      <c r="AD195" s="81"/>
      <c r="AE195" s="112"/>
      <c r="AF195" s="66"/>
      <c r="AG195" s="12"/>
    </row>
    <row r="196" spans="9:33">
      <c r="I196" s="12"/>
      <c r="J196" s="12"/>
      <c r="L196" s="12"/>
      <c r="M196" s="12"/>
      <c r="O196" s="112"/>
      <c r="Q196" s="12"/>
      <c r="R196" s="12"/>
      <c r="S196" s="66"/>
      <c r="T196" s="66"/>
      <c r="U196" s="12"/>
      <c r="V196" s="112"/>
      <c r="W196" s="66"/>
      <c r="X196" s="112"/>
      <c r="Y196" s="112"/>
      <c r="Z196" s="81"/>
      <c r="AA196" s="81"/>
      <c r="AB196" s="81"/>
      <c r="AC196" s="81"/>
      <c r="AD196" s="81"/>
      <c r="AE196" s="112"/>
      <c r="AF196" s="66"/>
      <c r="AG196" s="12"/>
    </row>
    <row r="197" spans="9:33">
      <c r="I197" s="12"/>
      <c r="J197" s="12"/>
      <c r="L197" s="12"/>
      <c r="M197" s="12"/>
      <c r="O197" s="112"/>
      <c r="Q197" s="12"/>
      <c r="R197" s="12"/>
      <c r="S197" s="66"/>
      <c r="T197" s="66"/>
      <c r="U197" s="12"/>
      <c r="V197" s="112"/>
      <c r="W197" s="66"/>
      <c r="X197" s="112"/>
      <c r="Y197" s="112"/>
      <c r="Z197" s="81"/>
      <c r="AA197" s="81"/>
      <c r="AB197" s="81"/>
      <c r="AC197" s="81"/>
      <c r="AD197" s="81"/>
      <c r="AE197" s="112"/>
      <c r="AF197" s="66"/>
      <c r="AG197" s="12"/>
    </row>
    <row r="198" spans="9:33">
      <c r="I198" s="12"/>
      <c r="J198" s="12"/>
      <c r="L198" s="12"/>
      <c r="M198" s="12"/>
      <c r="O198" s="112"/>
      <c r="Q198" s="12"/>
      <c r="R198" s="12"/>
      <c r="S198" s="66"/>
      <c r="T198" s="66"/>
      <c r="U198" s="12"/>
      <c r="V198" s="112"/>
      <c r="W198" s="66"/>
      <c r="X198" s="112"/>
      <c r="Y198" s="112"/>
      <c r="Z198" s="81"/>
      <c r="AA198" s="81"/>
      <c r="AB198" s="81"/>
      <c r="AC198" s="81"/>
      <c r="AD198" s="81"/>
      <c r="AE198" s="112"/>
      <c r="AF198" s="66"/>
      <c r="AG198" s="12"/>
    </row>
    <row r="199" spans="9:33">
      <c r="I199" s="12"/>
      <c r="J199" s="12"/>
      <c r="L199" s="12"/>
      <c r="M199" s="12"/>
      <c r="O199" s="112"/>
      <c r="Q199" s="12"/>
      <c r="R199" s="12"/>
      <c r="S199" s="66"/>
      <c r="T199" s="66"/>
      <c r="U199" s="12"/>
      <c r="V199" s="112"/>
      <c r="W199" s="66"/>
      <c r="X199" s="112"/>
      <c r="Y199" s="112"/>
      <c r="Z199" s="81"/>
      <c r="AA199" s="81"/>
      <c r="AB199" s="81"/>
      <c r="AC199" s="81"/>
      <c r="AD199" s="81"/>
      <c r="AE199" s="112"/>
      <c r="AF199" s="66"/>
      <c r="AG199" s="12"/>
    </row>
    <row r="200" spans="9:33">
      <c r="I200" s="12"/>
      <c r="J200" s="12"/>
      <c r="L200" s="12"/>
      <c r="M200" s="12"/>
      <c r="O200" s="112"/>
      <c r="Q200" s="12"/>
      <c r="R200" s="12"/>
      <c r="S200" s="66"/>
      <c r="T200" s="66"/>
      <c r="U200" s="12"/>
      <c r="V200" s="112"/>
      <c r="W200" s="66"/>
      <c r="X200" s="112"/>
      <c r="Y200" s="112"/>
      <c r="Z200" s="81"/>
      <c r="AA200" s="81"/>
      <c r="AB200" s="81"/>
      <c r="AC200" s="81"/>
      <c r="AD200" s="81"/>
      <c r="AE200" s="112"/>
      <c r="AF200" s="66"/>
      <c r="AG200" s="12"/>
    </row>
    <row r="201" spans="9:33">
      <c r="I201" s="12"/>
      <c r="J201" s="12"/>
      <c r="L201" s="12"/>
      <c r="M201" s="12"/>
      <c r="O201" s="112"/>
      <c r="Q201" s="12"/>
      <c r="R201" s="12"/>
      <c r="S201" s="66"/>
      <c r="T201" s="66"/>
      <c r="U201" s="12"/>
      <c r="V201" s="112"/>
      <c r="W201" s="66"/>
      <c r="X201" s="112"/>
      <c r="Y201" s="112"/>
      <c r="Z201" s="81"/>
      <c r="AA201" s="81"/>
      <c r="AB201" s="81"/>
      <c r="AC201" s="81"/>
      <c r="AD201" s="81"/>
      <c r="AE201" s="112"/>
      <c r="AF201" s="66"/>
      <c r="AG201" s="12"/>
    </row>
    <row r="202" spans="9:33">
      <c r="I202" s="12"/>
      <c r="J202" s="12"/>
      <c r="L202" s="12"/>
      <c r="M202" s="12"/>
      <c r="O202" s="112"/>
      <c r="Q202" s="12"/>
      <c r="R202" s="12"/>
      <c r="S202" s="66"/>
      <c r="T202" s="66"/>
      <c r="U202" s="12"/>
      <c r="V202" s="113"/>
      <c r="W202" s="66"/>
      <c r="X202" s="112"/>
      <c r="Y202" s="112"/>
      <c r="Z202" s="81"/>
      <c r="AA202" s="81"/>
      <c r="AB202" s="81"/>
      <c r="AC202" s="81"/>
      <c r="AD202" s="81"/>
      <c r="AE202" s="112"/>
      <c r="AF202" s="66"/>
      <c r="AG202" s="12"/>
    </row>
    <row r="203" spans="9:33">
      <c r="I203" s="12"/>
      <c r="J203" s="12"/>
      <c r="L203" s="12"/>
      <c r="M203" s="12"/>
      <c r="O203" s="113"/>
      <c r="Q203" s="28"/>
      <c r="R203" s="28"/>
      <c r="S203" s="67"/>
      <c r="T203" s="67"/>
      <c r="U203" s="12"/>
      <c r="V203" s="114"/>
      <c r="W203" s="67"/>
      <c r="Z203" s="82"/>
      <c r="AA203" s="82"/>
      <c r="AD203" s="81"/>
      <c r="AE203" s="112"/>
    </row>
    <row r="204" spans="9:33">
      <c r="I204" s="12"/>
      <c r="J204" s="12"/>
      <c r="L204" s="12"/>
      <c r="M204" s="12"/>
      <c r="O204" s="114"/>
      <c r="Q204" s="30"/>
      <c r="R204" s="30"/>
      <c r="S204" s="68"/>
      <c r="T204" s="68"/>
      <c r="U204" s="12"/>
      <c r="V204" s="114"/>
      <c r="W204" s="68"/>
      <c r="Z204" s="83"/>
      <c r="AA204" s="83"/>
    </row>
    <row r="205" spans="9:33">
      <c r="I205" s="12"/>
      <c r="J205" s="12"/>
      <c r="L205" s="12"/>
      <c r="M205" s="12"/>
      <c r="O205" s="114"/>
      <c r="Q205" s="30"/>
      <c r="R205" s="30"/>
      <c r="S205" s="68"/>
      <c r="T205" s="68"/>
      <c r="U205" s="12"/>
      <c r="V205" s="114"/>
      <c r="W205" s="68"/>
      <c r="Z205" s="83"/>
      <c r="AA205" s="83"/>
    </row>
    <row r="206" spans="9:33">
      <c r="I206" s="12"/>
      <c r="J206" s="12"/>
      <c r="L206" s="12"/>
      <c r="M206" s="12"/>
      <c r="O206" s="114"/>
      <c r="Q206" s="30"/>
      <c r="R206" s="30"/>
      <c r="S206" s="68"/>
      <c r="T206" s="68"/>
      <c r="U206" s="12"/>
      <c r="V206" s="114"/>
      <c r="W206" s="68"/>
      <c r="Z206" s="83"/>
      <c r="AA206" s="83"/>
    </row>
    <row r="207" spans="9:33">
      <c r="I207" s="12"/>
      <c r="J207" s="12"/>
      <c r="L207" s="12"/>
      <c r="M207" s="12"/>
      <c r="O207" s="114"/>
      <c r="Q207" s="30"/>
      <c r="R207" s="30"/>
      <c r="S207" s="68"/>
      <c r="T207" s="68"/>
      <c r="U207" s="12"/>
      <c r="V207" s="114"/>
      <c r="W207" s="68"/>
      <c r="Z207" s="83"/>
      <c r="AA207" s="83"/>
    </row>
    <row r="208" spans="9:33">
      <c r="I208" s="12"/>
      <c r="J208" s="12"/>
      <c r="L208" s="12"/>
      <c r="M208" s="12"/>
      <c r="O208" s="114"/>
      <c r="Q208" s="30"/>
      <c r="R208" s="30"/>
      <c r="S208" s="68"/>
      <c r="T208" s="68"/>
      <c r="U208" s="12"/>
      <c r="V208" s="114"/>
      <c r="W208" s="68"/>
      <c r="Z208" s="83"/>
      <c r="AA208" s="83"/>
    </row>
    <row r="209" spans="1:27">
      <c r="I209" s="12"/>
      <c r="J209" s="12"/>
      <c r="L209" s="12"/>
      <c r="M209" s="12"/>
      <c r="O209" s="114"/>
      <c r="Q209" s="30"/>
      <c r="R209" s="30"/>
      <c r="S209" s="68"/>
      <c r="T209" s="68"/>
      <c r="U209" s="12"/>
      <c r="V209" s="114"/>
      <c r="W209" s="68"/>
      <c r="Z209" s="83"/>
      <c r="AA209" s="83"/>
    </row>
    <row r="210" spans="1:27">
      <c r="I210" s="12"/>
      <c r="J210" s="12"/>
      <c r="L210" s="12"/>
      <c r="M210" s="12"/>
      <c r="O210" s="114"/>
      <c r="Q210" s="30"/>
      <c r="R210" s="30"/>
      <c r="S210" s="68"/>
      <c r="T210" s="68"/>
      <c r="U210" s="12"/>
      <c r="V210" s="114"/>
      <c r="W210" s="68"/>
      <c r="Z210" s="83"/>
      <c r="AA210" s="83"/>
    </row>
    <row r="211" spans="1:27">
      <c r="I211" s="12"/>
      <c r="J211" s="12"/>
      <c r="L211" s="12"/>
      <c r="M211" s="12"/>
      <c r="O211" s="114"/>
      <c r="Q211" s="30"/>
      <c r="R211" s="30"/>
      <c r="S211" s="68"/>
      <c r="T211" s="68"/>
      <c r="U211" s="12"/>
      <c r="V211" s="114"/>
      <c r="W211" s="68"/>
      <c r="Z211" s="83"/>
      <c r="AA211" s="83"/>
    </row>
    <row r="212" spans="1:27">
      <c r="I212" s="12"/>
      <c r="J212" s="12"/>
      <c r="L212" s="12"/>
      <c r="M212" s="12"/>
      <c r="O212" s="114"/>
      <c r="Q212" s="30"/>
      <c r="R212" s="30"/>
      <c r="S212" s="68"/>
      <c r="T212" s="68"/>
      <c r="U212" s="12"/>
      <c r="V212" s="114"/>
      <c r="W212" s="68"/>
      <c r="Z212" s="83"/>
      <c r="AA212" s="83"/>
    </row>
    <row r="213" spans="1:27">
      <c r="I213" s="12"/>
      <c r="J213" s="12"/>
      <c r="L213" s="12"/>
      <c r="M213" s="12"/>
      <c r="O213" s="114"/>
      <c r="Q213" s="30"/>
      <c r="R213" s="30"/>
      <c r="S213" s="68"/>
      <c r="T213" s="68"/>
      <c r="U213" s="12"/>
      <c r="V213" s="114"/>
      <c r="W213" s="68"/>
      <c r="Z213" s="83"/>
      <c r="AA213" s="83"/>
    </row>
    <row r="214" spans="1:27" ht="15">
      <c r="A214" s="28"/>
      <c r="B214" s="28"/>
      <c r="C214" s="28"/>
      <c r="D214" s="28"/>
      <c r="E214" s="28"/>
      <c r="F214" s="28"/>
      <c r="G214" s="294"/>
      <c r="H214" s="28"/>
      <c r="I214" s="28"/>
      <c r="J214" s="28"/>
      <c r="K214" s="28"/>
      <c r="L214" s="28"/>
      <c r="M214" s="28"/>
      <c r="N214" s="28"/>
      <c r="O214" s="114"/>
      <c r="P214" s="28"/>
      <c r="Q214" s="30"/>
      <c r="R214" s="30"/>
      <c r="S214" s="68"/>
      <c r="T214" s="68"/>
      <c r="U214" s="28"/>
      <c r="V214" s="114"/>
      <c r="W214" s="68"/>
      <c r="Z214" s="83"/>
      <c r="AA214" s="83"/>
    </row>
    <row r="215" spans="1:27" ht="15">
      <c r="A215" s="30"/>
      <c r="B215" s="30"/>
      <c r="C215" s="30"/>
      <c r="D215" s="30"/>
      <c r="E215" s="30"/>
      <c r="F215" s="30"/>
      <c r="G215" s="295"/>
      <c r="H215" s="30"/>
      <c r="I215" s="30"/>
      <c r="J215" s="30"/>
      <c r="K215" s="30"/>
      <c r="L215" s="30"/>
      <c r="M215" s="30"/>
      <c r="N215" s="30"/>
      <c r="O215" s="114"/>
      <c r="P215" s="30"/>
      <c r="Q215" s="30"/>
      <c r="R215" s="30"/>
      <c r="S215" s="68"/>
      <c r="T215" s="68"/>
      <c r="U215" s="30"/>
      <c r="V215" s="114"/>
      <c r="W215" s="68"/>
      <c r="Z215" s="83"/>
      <c r="AA215" s="83"/>
    </row>
    <row r="216" spans="1:27" ht="15">
      <c r="A216" s="30"/>
      <c r="B216" s="30"/>
      <c r="C216" s="30"/>
      <c r="D216" s="30"/>
      <c r="E216" s="30"/>
      <c r="F216" s="30"/>
      <c r="G216" s="295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68"/>
      <c r="T216" s="68"/>
      <c r="U216" s="30"/>
      <c r="V216" s="114"/>
      <c r="W216" s="68"/>
      <c r="Z216" s="83"/>
      <c r="AA216" s="83"/>
    </row>
    <row r="217" spans="1:27" ht="15">
      <c r="A217" s="30"/>
      <c r="B217" s="30"/>
      <c r="C217" s="30"/>
      <c r="D217" s="30"/>
      <c r="E217" s="30"/>
      <c r="F217" s="30"/>
      <c r="G217" s="295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68"/>
      <c r="T217" s="68"/>
      <c r="U217" s="30"/>
      <c r="V217" s="114"/>
      <c r="W217" s="68"/>
      <c r="Z217" s="83"/>
      <c r="AA217" s="83"/>
    </row>
    <row r="218" spans="1:27" ht="15">
      <c r="A218" s="30"/>
      <c r="B218" s="30"/>
      <c r="C218" s="30"/>
      <c r="D218" s="30"/>
      <c r="E218" s="30"/>
      <c r="F218" s="30"/>
      <c r="G218" s="295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68"/>
      <c r="T218" s="68"/>
      <c r="U218" s="30"/>
      <c r="V218" s="114"/>
      <c r="W218" s="68"/>
      <c r="Z218" s="83"/>
      <c r="AA218" s="83"/>
    </row>
    <row r="219" spans="1:27" ht="15">
      <c r="A219" s="30"/>
      <c r="B219" s="30"/>
      <c r="C219" s="30"/>
      <c r="D219" s="30"/>
      <c r="E219" s="30"/>
      <c r="F219" s="30"/>
      <c r="G219" s="295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68"/>
      <c r="T219" s="68"/>
      <c r="U219" s="30"/>
      <c r="V219" s="114"/>
      <c r="W219" s="68"/>
      <c r="Z219" s="83"/>
      <c r="AA219" s="83"/>
    </row>
    <row r="220" spans="1:27" ht="15">
      <c r="A220" s="30"/>
      <c r="B220" s="30"/>
      <c r="C220" s="30"/>
      <c r="D220" s="30"/>
      <c r="E220" s="30"/>
      <c r="F220" s="30"/>
      <c r="G220" s="295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68"/>
      <c r="T220" s="68"/>
      <c r="U220" s="30"/>
      <c r="V220" s="114"/>
      <c r="W220" s="68"/>
      <c r="Z220" s="83"/>
      <c r="AA220" s="83"/>
    </row>
    <row r="221" spans="1:27" ht="15">
      <c r="A221" s="30"/>
      <c r="B221" s="30"/>
      <c r="C221" s="30"/>
      <c r="D221" s="30"/>
      <c r="E221" s="30"/>
      <c r="F221" s="30"/>
      <c r="G221" s="295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68"/>
      <c r="T221" s="68"/>
      <c r="U221" s="30"/>
      <c r="V221" s="114"/>
      <c r="W221" s="68"/>
      <c r="Z221" s="83"/>
      <c r="AA221" s="83"/>
    </row>
    <row r="222" spans="1:27" ht="15">
      <c r="A222" s="30"/>
      <c r="B222" s="30"/>
      <c r="C222" s="30"/>
      <c r="D222" s="30"/>
      <c r="E222" s="30"/>
      <c r="F222" s="30"/>
      <c r="G222" s="295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68"/>
      <c r="T222" s="68"/>
      <c r="U222" s="30"/>
      <c r="V222" s="114"/>
      <c r="W222" s="68"/>
      <c r="Z222" s="83"/>
      <c r="AA222" s="83"/>
    </row>
    <row r="223" spans="1:27" ht="15">
      <c r="A223" s="30"/>
      <c r="B223" s="30"/>
      <c r="C223" s="30"/>
      <c r="D223" s="30"/>
      <c r="E223" s="30"/>
      <c r="F223" s="30"/>
      <c r="G223" s="295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68"/>
      <c r="T223" s="68"/>
      <c r="U223" s="30"/>
      <c r="V223" s="114"/>
      <c r="W223" s="68"/>
      <c r="Z223" s="83"/>
      <c r="AA223" s="83"/>
    </row>
    <row r="224" spans="1:27" ht="15">
      <c r="A224" s="30"/>
      <c r="B224" s="30"/>
      <c r="C224" s="30"/>
      <c r="D224" s="30"/>
      <c r="E224" s="30"/>
      <c r="F224" s="30"/>
      <c r="G224" s="295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68"/>
      <c r="T224" s="68"/>
      <c r="U224" s="30"/>
      <c r="V224" s="114"/>
      <c r="W224" s="68"/>
      <c r="Z224" s="83"/>
      <c r="AA224" s="83"/>
    </row>
    <row r="225" spans="1:27" ht="15">
      <c r="A225" s="30"/>
      <c r="B225" s="30"/>
      <c r="C225" s="30"/>
      <c r="D225" s="30"/>
      <c r="E225" s="30"/>
      <c r="F225" s="30"/>
      <c r="G225" s="295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68"/>
      <c r="T225" s="68"/>
      <c r="U225" s="30"/>
      <c r="V225" s="114"/>
      <c r="W225" s="68"/>
      <c r="Z225" s="83"/>
      <c r="AA225" s="83"/>
    </row>
    <row r="226" spans="1:27" ht="15">
      <c r="A226" s="30"/>
      <c r="B226" s="30"/>
      <c r="C226" s="30"/>
      <c r="D226" s="30"/>
      <c r="E226" s="30"/>
      <c r="F226" s="30"/>
      <c r="G226" s="295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68"/>
      <c r="T226" s="68"/>
      <c r="U226" s="30"/>
      <c r="V226" s="114"/>
      <c r="W226" s="68"/>
      <c r="Z226" s="83"/>
      <c r="AA226" s="83"/>
    </row>
    <row r="227" spans="1:27" ht="15">
      <c r="A227" s="30"/>
      <c r="B227" s="30"/>
      <c r="C227" s="30"/>
      <c r="D227" s="30"/>
      <c r="E227" s="30"/>
      <c r="F227" s="30"/>
      <c r="G227" s="295"/>
      <c r="H227" s="30"/>
      <c r="I227" s="30"/>
      <c r="J227" s="30"/>
      <c r="K227" s="30"/>
      <c r="L227" s="30"/>
      <c r="M227" s="30"/>
      <c r="N227" s="30"/>
      <c r="O227" s="114"/>
      <c r="P227" s="30"/>
      <c r="Q227" s="30"/>
      <c r="R227" s="30"/>
      <c r="S227" s="68"/>
      <c r="T227" s="68"/>
      <c r="U227" s="30"/>
      <c r="V227" s="114"/>
      <c r="W227" s="68"/>
      <c r="Z227" s="83"/>
      <c r="AA227" s="83"/>
    </row>
    <row r="228" spans="1:27" ht="15">
      <c r="A228" s="30"/>
      <c r="B228" s="30"/>
      <c r="C228" s="30"/>
      <c r="D228" s="30"/>
      <c r="E228" s="30"/>
      <c r="F228" s="30"/>
      <c r="G228" s="295"/>
      <c r="H228" s="30"/>
      <c r="I228" s="30"/>
      <c r="J228" s="30"/>
      <c r="K228" s="30"/>
      <c r="L228" s="30"/>
      <c r="M228" s="30"/>
      <c r="N228" s="30"/>
      <c r="O228" s="114"/>
      <c r="P228" s="30"/>
      <c r="Q228" s="30"/>
      <c r="R228" s="30"/>
      <c r="S228" s="68"/>
      <c r="T228" s="68"/>
      <c r="U228" s="30"/>
      <c r="V228" s="114"/>
      <c r="W228" s="68"/>
      <c r="Z228" s="83"/>
      <c r="AA228" s="83"/>
    </row>
    <row r="229" spans="1:27" ht="15">
      <c r="A229" s="30"/>
      <c r="B229" s="30"/>
      <c r="C229" s="30"/>
      <c r="D229" s="30"/>
      <c r="E229" s="30"/>
      <c r="F229" s="30"/>
      <c r="G229" s="295"/>
      <c r="H229" s="30"/>
      <c r="I229" s="30"/>
      <c r="J229" s="30"/>
      <c r="K229" s="30"/>
      <c r="L229" s="30"/>
      <c r="M229" s="30"/>
      <c r="N229" s="30"/>
      <c r="O229" s="114"/>
      <c r="P229" s="30"/>
      <c r="Q229" s="30"/>
      <c r="R229" s="30"/>
      <c r="S229" s="68"/>
      <c r="T229" s="68"/>
      <c r="U229" s="30"/>
      <c r="V229" s="114"/>
      <c r="W229" s="68"/>
      <c r="Z229" s="83"/>
      <c r="AA229" s="83"/>
    </row>
    <row r="230" spans="1:27" ht="15">
      <c r="A230" s="30"/>
      <c r="B230" s="30"/>
      <c r="C230" s="30"/>
      <c r="D230" s="30"/>
      <c r="E230" s="30"/>
      <c r="F230" s="30"/>
      <c r="G230" s="295"/>
      <c r="H230" s="30"/>
      <c r="I230" s="30"/>
      <c r="J230" s="30"/>
      <c r="K230" s="30"/>
      <c r="L230" s="30"/>
      <c r="M230" s="30"/>
      <c r="N230" s="30"/>
      <c r="O230" s="114"/>
      <c r="P230" s="30"/>
      <c r="Q230" s="30"/>
      <c r="R230" s="30"/>
      <c r="S230" s="68"/>
      <c r="T230" s="68"/>
      <c r="U230" s="30"/>
      <c r="V230" s="114"/>
      <c r="W230" s="68"/>
      <c r="Z230" s="83"/>
      <c r="AA230" s="83"/>
    </row>
    <row r="231" spans="1:27" ht="15">
      <c r="A231" s="30"/>
      <c r="B231" s="30"/>
      <c r="C231" s="30"/>
      <c r="D231" s="30"/>
      <c r="E231" s="30"/>
      <c r="F231" s="30"/>
      <c r="G231" s="295"/>
      <c r="H231" s="30"/>
      <c r="I231" s="30"/>
      <c r="J231" s="30"/>
      <c r="K231" s="30"/>
      <c r="L231" s="30"/>
      <c r="M231" s="30"/>
      <c r="N231" s="30"/>
      <c r="O231" s="114"/>
      <c r="P231" s="30"/>
      <c r="Q231" s="30"/>
      <c r="R231" s="30"/>
      <c r="S231" s="68"/>
      <c r="T231" s="68"/>
      <c r="U231" s="30"/>
      <c r="V231" s="114"/>
      <c r="W231" s="68"/>
      <c r="Z231" s="83"/>
      <c r="AA231" s="83"/>
    </row>
    <row r="232" spans="1:27" ht="15">
      <c r="A232" s="30"/>
      <c r="B232" s="30"/>
      <c r="C232" s="30"/>
      <c r="D232" s="30"/>
      <c r="E232" s="30"/>
      <c r="F232" s="30"/>
      <c r="G232" s="295"/>
      <c r="H232" s="30"/>
      <c r="I232" s="30"/>
      <c r="J232" s="30"/>
      <c r="K232" s="30"/>
      <c r="L232" s="30"/>
      <c r="M232" s="30"/>
      <c r="N232" s="30"/>
      <c r="O232" s="114"/>
      <c r="P232" s="30"/>
      <c r="Q232" s="30"/>
      <c r="R232" s="30"/>
      <c r="S232" s="68"/>
      <c r="T232" s="68"/>
      <c r="U232" s="30"/>
      <c r="V232" s="114"/>
      <c r="W232" s="68"/>
      <c r="Z232" s="83"/>
      <c r="AA232" s="83"/>
    </row>
    <row r="233" spans="1:27" ht="15">
      <c r="A233" s="30"/>
      <c r="B233" s="30"/>
      <c r="C233" s="30"/>
      <c r="D233" s="30"/>
      <c r="E233" s="30"/>
      <c r="F233" s="30"/>
      <c r="G233" s="295"/>
      <c r="H233" s="30"/>
      <c r="I233" s="30"/>
      <c r="J233" s="30"/>
      <c r="K233" s="30"/>
      <c r="L233" s="30"/>
      <c r="M233" s="30"/>
      <c r="N233" s="30"/>
      <c r="O233" s="114"/>
      <c r="P233" s="30"/>
      <c r="Q233" s="30"/>
      <c r="R233" s="30"/>
      <c r="S233" s="68"/>
      <c r="T233" s="68"/>
      <c r="U233" s="30"/>
      <c r="V233" s="114"/>
      <c r="W233" s="68"/>
      <c r="Z233" s="83"/>
      <c r="AA233" s="83"/>
    </row>
    <row r="234" spans="1:27" ht="15">
      <c r="A234" s="30"/>
      <c r="B234" s="30"/>
      <c r="C234" s="30"/>
      <c r="D234" s="30"/>
      <c r="E234" s="30"/>
      <c r="F234" s="30"/>
      <c r="G234" s="295"/>
      <c r="H234" s="30"/>
      <c r="I234" s="30"/>
      <c r="J234" s="30"/>
      <c r="K234" s="30"/>
      <c r="L234" s="30"/>
      <c r="M234" s="30"/>
      <c r="N234" s="30"/>
      <c r="O234" s="114"/>
      <c r="P234" s="30"/>
      <c r="Q234" s="30"/>
      <c r="R234" s="30"/>
      <c r="S234" s="68"/>
      <c r="T234" s="68"/>
      <c r="U234" s="30"/>
      <c r="V234" s="114"/>
      <c r="W234" s="68"/>
      <c r="Z234" s="83"/>
      <c r="AA234" s="83"/>
    </row>
    <row r="235" spans="1:27" ht="15">
      <c r="A235" s="30"/>
      <c r="B235" s="30"/>
      <c r="C235" s="30"/>
      <c r="D235" s="30"/>
      <c r="E235" s="30"/>
      <c r="F235" s="30"/>
      <c r="G235" s="295"/>
      <c r="H235" s="30"/>
      <c r="I235" s="30"/>
      <c r="J235" s="30"/>
      <c r="K235" s="30"/>
      <c r="L235" s="30"/>
      <c r="M235" s="30"/>
      <c r="N235" s="30"/>
      <c r="O235" s="114"/>
      <c r="P235" s="30"/>
      <c r="Q235" s="30"/>
      <c r="R235" s="30"/>
      <c r="S235" s="68"/>
      <c r="T235" s="68"/>
      <c r="U235" s="30"/>
      <c r="V235" s="114"/>
      <c r="W235" s="68"/>
      <c r="Z235" s="83"/>
      <c r="AA235" s="83"/>
    </row>
    <row r="236" spans="1:27" ht="15">
      <c r="A236" s="30"/>
      <c r="B236" s="30"/>
      <c r="C236" s="30"/>
      <c r="D236" s="30"/>
      <c r="E236" s="30"/>
      <c r="F236" s="30"/>
      <c r="G236" s="295"/>
      <c r="H236" s="30"/>
      <c r="I236" s="30"/>
      <c r="J236" s="30"/>
      <c r="K236" s="30"/>
      <c r="L236" s="30"/>
      <c r="M236" s="30"/>
      <c r="N236" s="30"/>
      <c r="O236" s="114"/>
      <c r="P236" s="30"/>
      <c r="Q236" s="30"/>
      <c r="R236" s="30"/>
      <c r="S236" s="68"/>
      <c r="T236" s="68"/>
      <c r="U236" s="30"/>
      <c r="V236" s="114"/>
      <c r="W236" s="68"/>
      <c r="Z236" s="83"/>
      <c r="AA236" s="83"/>
    </row>
    <row r="237" spans="1:27" ht="15">
      <c r="A237" s="30"/>
      <c r="B237" s="30"/>
      <c r="C237" s="30"/>
      <c r="D237" s="30"/>
      <c r="E237" s="30"/>
      <c r="F237" s="30"/>
      <c r="G237" s="295"/>
      <c r="H237" s="30"/>
      <c r="I237" s="30"/>
      <c r="J237" s="30"/>
      <c r="K237" s="30"/>
      <c r="L237" s="30"/>
      <c r="M237" s="30"/>
      <c r="N237" s="30"/>
      <c r="O237" s="114"/>
      <c r="P237" s="30"/>
      <c r="Q237" s="30"/>
      <c r="R237" s="30"/>
      <c r="S237" s="68"/>
      <c r="T237" s="68"/>
      <c r="U237" s="30"/>
      <c r="V237" s="114"/>
      <c r="W237" s="68"/>
      <c r="Z237" s="83"/>
      <c r="AA237" s="83"/>
    </row>
    <row r="238" spans="1:27" ht="15">
      <c r="A238" s="30"/>
      <c r="B238" s="30"/>
      <c r="C238" s="30"/>
      <c r="D238" s="30"/>
      <c r="E238" s="30"/>
      <c r="F238" s="30"/>
      <c r="G238" s="295"/>
      <c r="H238" s="30"/>
      <c r="I238" s="30"/>
      <c r="J238" s="30"/>
      <c r="K238" s="30"/>
      <c r="L238" s="30"/>
      <c r="M238" s="30"/>
      <c r="N238" s="30"/>
      <c r="O238" s="114"/>
      <c r="P238" s="30"/>
      <c r="Q238" s="30"/>
      <c r="R238" s="30"/>
      <c r="S238" s="68"/>
      <c r="T238" s="68"/>
      <c r="U238" s="30"/>
      <c r="V238" s="114"/>
    </row>
    <row r="239" spans="1:27" ht="15">
      <c r="A239" s="30"/>
      <c r="B239" s="30"/>
      <c r="C239" s="30"/>
      <c r="D239" s="30"/>
      <c r="E239" s="30"/>
      <c r="F239" s="30"/>
      <c r="G239" s="295"/>
      <c r="H239" s="30"/>
      <c r="I239" s="30"/>
      <c r="J239" s="30"/>
      <c r="K239" s="30"/>
      <c r="L239" s="30"/>
      <c r="M239" s="30"/>
      <c r="N239" s="30"/>
      <c r="O239" s="114"/>
      <c r="P239" s="30"/>
      <c r="Q239" s="30"/>
      <c r="R239" s="30"/>
      <c r="S239" s="68"/>
      <c r="T239" s="68"/>
      <c r="U239" s="30"/>
      <c r="V239" s="114"/>
    </row>
    <row r="240" spans="1:27" ht="15">
      <c r="A240" s="30"/>
      <c r="B240" s="30"/>
      <c r="C240" s="30"/>
      <c r="D240" s="30"/>
      <c r="E240" s="30"/>
      <c r="F240" s="30"/>
      <c r="G240" s="295"/>
      <c r="H240" s="30"/>
      <c r="I240" s="30"/>
      <c r="J240" s="30"/>
      <c r="K240" s="30"/>
      <c r="L240" s="30"/>
      <c r="M240" s="30"/>
      <c r="N240" s="30"/>
      <c r="O240" s="114"/>
      <c r="P240" s="30"/>
      <c r="Q240" s="30"/>
      <c r="R240" s="30"/>
      <c r="S240" s="68"/>
      <c r="T240" s="68"/>
      <c r="U240" s="30"/>
      <c r="V240" s="114"/>
    </row>
    <row r="241" spans="1:22" ht="15">
      <c r="A241" s="30"/>
      <c r="B241" s="30"/>
      <c r="C241" s="30"/>
      <c r="D241" s="30"/>
      <c r="E241" s="30"/>
      <c r="F241" s="30"/>
      <c r="G241" s="295"/>
      <c r="H241" s="30"/>
      <c r="I241" s="30"/>
      <c r="J241" s="30"/>
      <c r="K241" s="30"/>
      <c r="L241" s="30"/>
      <c r="M241" s="30"/>
      <c r="N241" s="30"/>
      <c r="O241" s="114"/>
      <c r="P241" s="30"/>
      <c r="Q241" s="30"/>
      <c r="R241" s="30"/>
      <c r="S241" s="68"/>
      <c r="T241" s="68"/>
      <c r="U241" s="30"/>
      <c r="V241" s="114"/>
    </row>
    <row r="242" spans="1:22" ht="15">
      <c r="A242" s="30"/>
      <c r="B242" s="30"/>
      <c r="C242" s="30"/>
      <c r="D242" s="30"/>
      <c r="E242" s="30"/>
      <c r="F242" s="30"/>
      <c r="G242" s="295"/>
      <c r="H242" s="30"/>
      <c r="I242" s="30"/>
      <c r="J242" s="30"/>
      <c r="K242" s="30"/>
      <c r="L242" s="30"/>
      <c r="M242" s="30"/>
      <c r="N242" s="30"/>
      <c r="O242" s="114"/>
      <c r="P242" s="30"/>
      <c r="Q242" s="30"/>
      <c r="R242" s="30"/>
      <c r="S242" s="68"/>
      <c r="T242" s="68"/>
      <c r="U242" s="30"/>
      <c r="V242" s="114"/>
    </row>
    <row r="243" spans="1:22" ht="15">
      <c r="A243" s="30"/>
      <c r="B243" s="30"/>
      <c r="C243" s="30"/>
      <c r="D243" s="30"/>
      <c r="E243" s="30"/>
      <c r="F243" s="30"/>
      <c r="G243" s="295"/>
      <c r="H243" s="30"/>
      <c r="I243" s="30"/>
      <c r="J243" s="30"/>
      <c r="K243" s="30"/>
      <c r="L243" s="30"/>
      <c r="M243" s="30"/>
      <c r="N243" s="30"/>
      <c r="O243" s="114"/>
      <c r="P243" s="30"/>
      <c r="Q243" s="30"/>
      <c r="R243" s="30"/>
      <c r="S243" s="68"/>
      <c r="T243" s="68"/>
      <c r="U243" s="30"/>
      <c r="V243" s="114"/>
    </row>
    <row r="244" spans="1:22" ht="15">
      <c r="A244" s="30"/>
      <c r="B244" s="30"/>
      <c r="C244" s="30"/>
      <c r="D244" s="30"/>
      <c r="E244" s="30"/>
      <c r="F244" s="30"/>
      <c r="G244" s="295"/>
      <c r="H244" s="30"/>
      <c r="I244" s="30"/>
      <c r="J244" s="30"/>
      <c r="K244" s="30"/>
      <c r="L244" s="30"/>
      <c r="M244" s="30"/>
      <c r="N244" s="30"/>
      <c r="O244" s="114"/>
      <c r="P244" s="30"/>
      <c r="Q244" s="30"/>
      <c r="R244" s="30"/>
      <c r="S244" s="68"/>
      <c r="T244" s="68"/>
      <c r="U244" s="30"/>
      <c r="V244" s="114"/>
    </row>
    <row r="245" spans="1:22" ht="15">
      <c r="A245" s="30"/>
      <c r="B245" s="30"/>
      <c r="C245" s="30"/>
      <c r="D245" s="30"/>
      <c r="E245" s="30"/>
      <c r="F245" s="30"/>
      <c r="G245" s="295"/>
      <c r="H245" s="30"/>
      <c r="I245" s="30"/>
      <c r="J245" s="30"/>
      <c r="K245" s="30"/>
      <c r="L245" s="30"/>
      <c r="M245" s="30"/>
      <c r="N245" s="30"/>
      <c r="O245" s="114"/>
      <c r="P245" s="30"/>
      <c r="Q245" s="30"/>
      <c r="R245" s="30"/>
      <c r="S245" s="68"/>
      <c r="T245" s="68"/>
      <c r="U245" s="30"/>
      <c r="V245" s="114"/>
    </row>
    <row r="246" spans="1:22" ht="15">
      <c r="A246" s="30"/>
      <c r="B246" s="30"/>
      <c r="C246" s="30"/>
      <c r="D246" s="30"/>
      <c r="E246" s="30"/>
      <c r="F246" s="30"/>
      <c r="G246" s="295"/>
      <c r="H246" s="30"/>
      <c r="I246" s="30"/>
      <c r="J246" s="30"/>
      <c r="K246" s="30"/>
      <c r="L246" s="30"/>
      <c r="M246" s="30"/>
      <c r="N246" s="30"/>
      <c r="O246" s="114"/>
      <c r="P246" s="30"/>
      <c r="Q246" s="30"/>
      <c r="R246" s="30"/>
      <c r="S246" s="68"/>
      <c r="T246" s="68"/>
      <c r="U246" s="30"/>
      <c r="V246" s="114"/>
    </row>
    <row r="247" spans="1:22" ht="15">
      <c r="A247" s="30"/>
      <c r="B247" s="30"/>
      <c r="C247" s="30"/>
      <c r="D247" s="30"/>
      <c r="E247" s="30"/>
      <c r="F247" s="30"/>
      <c r="G247" s="295"/>
      <c r="H247" s="30"/>
      <c r="I247" s="30"/>
      <c r="J247" s="30"/>
      <c r="K247" s="30"/>
      <c r="L247" s="30"/>
      <c r="M247" s="30"/>
      <c r="N247" s="30"/>
      <c r="O247" s="114"/>
      <c r="P247" s="30"/>
      <c r="Q247" s="30"/>
      <c r="R247" s="30"/>
      <c r="S247" s="68"/>
      <c r="T247" s="68"/>
      <c r="U247" s="30"/>
      <c r="V247" s="114"/>
    </row>
    <row r="248" spans="1:22" ht="15">
      <c r="A248" s="30"/>
      <c r="B248" s="30"/>
      <c r="C248" s="30"/>
      <c r="D248" s="30"/>
      <c r="E248" s="30"/>
      <c r="F248" s="30"/>
      <c r="G248" s="295"/>
      <c r="H248" s="30"/>
      <c r="I248" s="30"/>
      <c r="J248" s="30"/>
      <c r="K248" s="30"/>
      <c r="L248" s="30"/>
      <c r="M248" s="30"/>
      <c r="N248" s="30"/>
      <c r="O248" s="114"/>
      <c r="P248" s="30"/>
      <c r="Q248" s="30"/>
      <c r="R248" s="30"/>
      <c r="S248" s="68"/>
      <c r="T248" s="68"/>
      <c r="U248" s="30"/>
      <c r="V248" s="114"/>
    </row>
    <row r="249" spans="1:22">
      <c r="O249" s="114"/>
      <c r="Q249" s="30"/>
      <c r="R249" s="30"/>
      <c r="S249" s="68"/>
      <c r="T249" s="68"/>
      <c r="V249" s="114"/>
    </row>
    <row r="250" spans="1:22">
      <c r="O250" s="114"/>
      <c r="Q250" s="30"/>
      <c r="R250" s="30"/>
      <c r="S250" s="68"/>
      <c r="T250" s="68"/>
      <c r="V250" s="114"/>
    </row>
    <row r="251" spans="1:22">
      <c r="O251" s="114"/>
      <c r="Q251" s="30"/>
      <c r="R251" s="30"/>
      <c r="S251" s="68"/>
      <c r="T251" s="68"/>
      <c r="V251" s="114"/>
    </row>
    <row r="252" spans="1:22">
      <c r="O252" s="114"/>
      <c r="Q252" s="30"/>
      <c r="R252" s="30"/>
      <c r="S252" s="68"/>
      <c r="T252" s="68"/>
      <c r="V252" s="114"/>
    </row>
    <row r="253" spans="1:22">
      <c r="O253" s="114"/>
      <c r="Q253" s="30"/>
      <c r="R253" s="30"/>
      <c r="S253" s="68"/>
      <c r="T253" s="68"/>
      <c r="V253" s="114"/>
    </row>
    <row r="254" spans="1:22">
      <c r="O254" s="114"/>
      <c r="Q254" s="30"/>
      <c r="R254" s="30"/>
      <c r="S254" s="68"/>
      <c r="T254" s="68"/>
      <c r="V254" s="114"/>
    </row>
    <row r="255" spans="1:22">
      <c r="O255" s="114"/>
      <c r="Q255" s="30"/>
      <c r="R255" s="30"/>
      <c r="S255" s="68"/>
      <c r="T255" s="68"/>
      <c r="V255" s="114"/>
    </row>
    <row r="256" spans="1:22">
      <c r="O256" s="114"/>
      <c r="Q256" s="30"/>
      <c r="R256" s="30"/>
      <c r="S256" s="68"/>
      <c r="T256" s="68"/>
      <c r="V256" s="114"/>
    </row>
    <row r="257" spans="15:22">
      <c r="O257" s="114"/>
      <c r="Q257" s="30"/>
      <c r="R257" s="30"/>
      <c r="S257" s="68"/>
      <c r="T257" s="68"/>
      <c r="V257" s="114"/>
    </row>
    <row r="258" spans="15:22">
      <c r="O258" s="114"/>
      <c r="Q258" s="30"/>
      <c r="R258" s="30"/>
      <c r="S258" s="68"/>
      <c r="T258" s="68"/>
      <c r="V258" s="114"/>
    </row>
    <row r="259" spans="15:22">
      <c r="O259" s="114"/>
      <c r="Q259" s="30"/>
      <c r="R259" s="30"/>
      <c r="S259" s="68"/>
      <c r="T259" s="68"/>
      <c r="V259" s="114"/>
    </row>
    <row r="260" spans="15:22">
      <c r="O260" s="114"/>
      <c r="Q260" s="30"/>
      <c r="R260" s="30"/>
      <c r="S260" s="68"/>
      <c r="T260" s="68"/>
    </row>
  </sheetData>
  <mergeCells count="1">
    <mergeCell ref="R4:S4"/>
  </mergeCells>
  <conditionalFormatting sqref="Y37">
    <cfRule type="cellIs" dxfId="19" priority="12" stopIfTrue="1" operator="lessThan">
      <formula>0</formula>
    </cfRule>
  </conditionalFormatting>
  <conditionalFormatting sqref="F10:F15 H10:H15 K10:K15 N10:N15 P10:P15">
    <cfRule type="cellIs" dxfId="18" priority="9" operator="lessThan">
      <formula>0</formula>
    </cfRule>
    <cfRule type="cellIs" dxfId="17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114AA-1C8C-41E0-85A3-3900BED30A55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B375-84CB-4280-9612-B1A059C2A393}">
  <dimension ref="A1:Y164"/>
  <sheetViews>
    <sheetView topLeftCell="A133" zoomScale="96" zoomScaleNormal="96" workbookViewId="0">
      <selection activeCell="W138" sqref="W138"/>
    </sheetView>
  </sheetViews>
  <sheetFormatPr baseColWidth="10" defaultRowHeight="15"/>
  <cols>
    <col min="1" max="1" width="6" customWidth="1"/>
    <col min="2" max="2" width="6.36328125" customWidth="1"/>
    <col min="3" max="3" width="6.453125" customWidth="1"/>
    <col min="4" max="4" width="6.08984375" customWidth="1"/>
    <col min="5" max="5" width="7" customWidth="1"/>
    <col min="6" max="6" width="5.90625" style="98" customWidth="1"/>
    <col min="7" max="7" width="5.6328125" customWidth="1"/>
    <col min="8" max="8" width="5.453125" customWidth="1"/>
    <col min="9" max="9" width="6.6328125" customWidth="1"/>
    <col min="10" max="10" width="5.54296875" customWidth="1"/>
    <col min="11" max="11" width="6.453125" customWidth="1"/>
    <col min="12" max="12" width="7.54296875" style="9" customWidth="1"/>
    <col min="13" max="13" width="6.453125" customWidth="1"/>
    <col min="14" max="14" width="6.54296875" customWidth="1"/>
    <col min="15" max="15" width="5.453125" customWidth="1"/>
    <col min="16" max="16" width="7.90625" customWidth="1"/>
    <col min="17" max="17" width="7.1796875" customWidth="1"/>
    <col min="18" max="18" width="10.08984375" customWidth="1"/>
    <col min="19" max="19" width="10.6328125" customWidth="1"/>
    <col min="20" max="20" width="8.54296875" customWidth="1"/>
    <col min="21" max="21" width="9.36328125" customWidth="1"/>
    <col min="22" max="22" width="9" customWidth="1"/>
    <col min="23" max="23" width="7.453125" customWidth="1"/>
    <col min="24" max="24" width="9.08984375" customWidth="1"/>
    <col min="25" max="25" width="8.453125" customWidth="1"/>
    <col min="26" max="26" width="9.08984375" customWidth="1"/>
    <col min="27" max="27" width="10" customWidth="1"/>
    <col min="28" max="28" width="10.54296875" customWidth="1"/>
    <col min="29" max="29" width="8.08984375" customWidth="1"/>
    <col min="30" max="30" width="8.36328125" customWidth="1"/>
    <col min="31" max="31" width="7.54296875" customWidth="1"/>
    <col min="32" max="32" width="8.08984375" customWidth="1"/>
    <col min="33" max="33" width="11.08984375" customWidth="1"/>
  </cols>
  <sheetData>
    <row r="1" spans="6:24">
      <c r="F1"/>
      <c r="L1"/>
    </row>
    <row r="2" spans="6:24">
      <c r="F2"/>
      <c r="L2"/>
    </row>
    <row r="3" spans="6:24">
      <c r="F3"/>
      <c r="L3"/>
    </row>
    <row r="4" spans="6:24" ht="18" customHeight="1">
      <c r="F4"/>
      <c r="L4"/>
      <c r="R4" s="4"/>
      <c r="S4" s="4"/>
      <c r="T4" s="4"/>
      <c r="U4" s="4"/>
      <c r="V4" s="4"/>
      <c r="W4" s="4"/>
    </row>
    <row r="5" spans="6:24" ht="18" customHeight="1">
      <c r="F5"/>
      <c r="L5"/>
      <c r="R5" s="4"/>
      <c r="S5" s="4"/>
      <c r="T5" s="4"/>
      <c r="U5" s="4"/>
      <c r="V5" s="4"/>
      <c r="W5" s="4"/>
    </row>
    <row r="6" spans="6:24">
      <c r="F6"/>
      <c r="L6"/>
      <c r="R6" s="4"/>
      <c r="S6" s="4"/>
      <c r="T6" s="4"/>
      <c r="U6" s="4"/>
      <c r="V6" s="20"/>
      <c r="W6" s="4"/>
      <c r="X6" s="20"/>
    </row>
    <row r="7" spans="6:24">
      <c r="F7"/>
      <c r="L7"/>
      <c r="R7" s="4"/>
      <c r="S7" s="4"/>
      <c r="T7" s="4"/>
      <c r="U7" s="4"/>
      <c r="V7" s="4"/>
      <c r="W7" s="4"/>
      <c r="X7" s="4"/>
    </row>
    <row r="8" spans="6:24">
      <c r="F8"/>
      <c r="L8"/>
      <c r="R8" s="4"/>
      <c r="S8" s="4"/>
      <c r="T8" s="4"/>
      <c r="U8" s="4"/>
      <c r="V8" s="4"/>
      <c r="W8" s="4"/>
      <c r="X8" s="4"/>
    </row>
    <row r="9" spans="6:24">
      <c r="F9"/>
      <c r="L9"/>
      <c r="R9" s="21"/>
      <c r="S9" s="21"/>
      <c r="T9" s="21"/>
      <c r="U9" s="21"/>
      <c r="V9" s="22"/>
      <c r="W9" s="23"/>
      <c r="X9" s="23"/>
    </row>
    <row r="10" spans="6:24">
      <c r="F10"/>
      <c r="L10"/>
      <c r="R10" s="21"/>
      <c r="S10" s="21"/>
      <c r="T10" s="21"/>
      <c r="U10" s="21"/>
      <c r="V10" s="22"/>
      <c r="W10" s="23"/>
      <c r="X10" s="23"/>
    </row>
    <row r="11" spans="6:24">
      <c r="F11"/>
      <c r="L11"/>
      <c r="R11" s="21"/>
      <c r="S11" s="21"/>
      <c r="T11" s="21"/>
      <c r="U11" s="21"/>
      <c r="V11" s="22"/>
      <c r="W11" s="23"/>
      <c r="X11" s="23"/>
    </row>
    <row r="12" spans="6:24">
      <c r="F12"/>
      <c r="L12"/>
      <c r="R12" s="21"/>
      <c r="S12" s="21"/>
      <c r="T12" s="21"/>
      <c r="U12" s="21"/>
      <c r="V12" s="22"/>
      <c r="W12" s="23"/>
      <c r="X12" s="23"/>
    </row>
    <row r="13" spans="6:24" ht="15.6">
      <c r="F13"/>
      <c r="L13"/>
      <c r="R13" s="21"/>
      <c r="S13" s="21"/>
      <c r="T13" s="21"/>
      <c r="U13" s="21"/>
      <c r="V13" s="22"/>
      <c r="W13" s="250">
        <f>+År!B21</f>
        <v>31497</v>
      </c>
      <c r="X13" t="s">
        <v>11</v>
      </c>
    </row>
    <row r="14" spans="6:24">
      <c r="F14"/>
      <c r="L14"/>
      <c r="R14" s="21"/>
      <c r="S14" s="21"/>
      <c r="T14" s="21"/>
      <c r="U14" s="21"/>
      <c r="V14" s="22"/>
    </row>
    <row r="15" spans="6:24">
      <c r="F15"/>
      <c r="L15"/>
      <c r="R15" s="21"/>
      <c r="S15" s="21"/>
      <c r="T15" s="21"/>
      <c r="U15" s="21"/>
      <c r="V15" s="22"/>
    </row>
    <row r="16" spans="6:24">
      <c r="F16"/>
      <c r="L16"/>
    </row>
    <row r="17" spans="1:1">
      <c r="A17" t="s">
        <v>2</v>
      </c>
    </row>
    <row r="79" spans="24:25" ht="15.6">
      <c r="X79" s="49">
        <f>+År!G21</f>
        <v>82.591588874071718</v>
      </c>
      <c r="Y79" s="3" t="s">
        <v>566</v>
      </c>
    </row>
    <row r="106" spans="1:17">
      <c r="A106" s="27"/>
      <c r="B106" s="27"/>
      <c r="C106" s="27"/>
      <c r="D106" s="27"/>
      <c r="E106" s="27"/>
      <c r="F106" s="223"/>
      <c r="G106" s="27"/>
      <c r="H106" s="27"/>
      <c r="I106" s="27"/>
      <c r="J106" s="27"/>
      <c r="K106" s="27"/>
      <c r="L106" s="205"/>
      <c r="M106" s="27"/>
      <c r="N106" s="27"/>
      <c r="O106" s="27"/>
      <c r="P106" s="27"/>
      <c r="Q106" s="27"/>
    </row>
    <row r="107" spans="1:17">
      <c r="A107" s="31"/>
      <c r="B107" s="31"/>
      <c r="C107" s="31"/>
      <c r="D107" s="31"/>
      <c r="E107" s="31"/>
      <c r="F107" s="224"/>
      <c r="G107" s="31"/>
      <c r="H107" s="31"/>
      <c r="I107" s="31"/>
      <c r="J107" s="31"/>
      <c r="K107" s="31"/>
      <c r="L107" s="206"/>
      <c r="M107" s="31"/>
      <c r="N107" s="31"/>
      <c r="O107" s="31"/>
      <c r="P107" s="31"/>
      <c r="Q107" s="31"/>
    </row>
    <row r="108" spans="1:17">
      <c r="A108" s="31"/>
      <c r="B108" s="31"/>
      <c r="C108" s="31"/>
      <c r="D108" s="31"/>
      <c r="E108" s="31"/>
      <c r="F108" s="224"/>
      <c r="G108" s="31"/>
      <c r="H108" s="31"/>
      <c r="I108" s="31"/>
      <c r="J108" s="31"/>
      <c r="K108" s="31"/>
      <c r="L108" s="206"/>
      <c r="M108" s="31"/>
      <c r="N108" s="31"/>
      <c r="O108" s="31"/>
      <c r="P108" s="31"/>
      <c r="Q108" s="31"/>
    </row>
    <row r="109" spans="1:17">
      <c r="A109" s="31"/>
      <c r="B109" s="31"/>
      <c r="C109" s="31"/>
      <c r="D109" s="31"/>
      <c r="E109" s="31"/>
      <c r="F109" s="224"/>
      <c r="G109" s="31"/>
      <c r="H109" s="31"/>
      <c r="I109" s="31"/>
      <c r="J109" s="31"/>
      <c r="K109" s="31"/>
      <c r="L109" s="206"/>
      <c r="M109" s="31"/>
      <c r="N109" s="31"/>
      <c r="O109" s="31"/>
      <c r="P109" s="31"/>
      <c r="Q109" s="31"/>
    </row>
    <row r="110" spans="1:17">
      <c r="A110" s="31"/>
      <c r="B110" s="31"/>
      <c r="C110" s="31"/>
      <c r="D110" s="31"/>
      <c r="E110" s="31"/>
      <c r="F110" s="224"/>
      <c r="G110" s="31"/>
      <c r="H110" s="31"/>
      <c r="I110" s="31"/>
      <c r="J110" s="31"/>
      <c r="K110" s="31"/>
      <c r="L110" s="206"/>
      <c r="M110" s="31"/>
      <c r="N110" s="31"/>
      <c r="O110" s="31"/>
      <c r="P110" s="31"/>
      <c r="Q110" s="31"/>
    </row>
    <row r="111" spans="1:17">
      <c r="A111" s="31"/>
      <c r="B111" s="31"/>
      <c r="C111" s="31"/>
      <c r="D111" s="31"/>
      <c r="E111" s="31"/>
      <c r="F111" s="224"/>
      <c r="G111" s="31"/>
      <c r="H111" s="31"/>
      <c r="I111" s="31"/>
      <c r="J111" s="31"/>
      <c r="K111" s="31"/>
      <c r="L111" s="206"/>
      <c r="M111" s="31"/>
      <c r="N111" s="31"/>
      <c r="O111" s="31"/>
      <c r="P111" s="31"/>
      <c r="Q111" s="31"/>
    </row>
    <row r="112" spans="1:17">
      <c r="A112" s="31"/>
      <c r="B112" s="31"/>
      <c r="C112" s="31"/>
      <c r="D112" s="31"/>
      <c r="E112" s="31"/>
      <c r="F112" s="224"/>
      <c r="G112" s="31"/>
      <c r="H112" s="31"/>
      <c r="I112" s="31"/>
      <c r="J112" s="31"/>
      <c r="K112" s="31"/>
      <c r="L112" s="206"/>
      <c r="M112" s="31"/>
      <c r="N112" s="31"/>
      <c r="O112" s="31"/>
      <c r="P112" s="31"/>
      <c r="Q112" s="31"/>
    </row>
    <row r="113" spans="1:25">
      <c r="A113" s="31"/>
      <c r="B113" s="31"/>
      <c r="C113" s="31"/>
      <c r="D113" s="31"/>
      <c r="E113" s="31"/>
      <c r="F113" s="224"/>
      <c r="G113" s="31"/>
      <c r="H113" s="31"/>
      <c r="I113" s="31"/>
      <c r="J113" s="31"/>
      <c r="K113" s="31"/>
      <c r="L113" s="206"/>
      <c r="M113" s="31"/>
      <c r="N113" s="31"/>
      <c r="O113" s="31"/>
      <c r="P113" s="31"/>
      <c r="Q113" s="31"/>
    </row>
    <row r="114" spans="1:25" ht="15.6">
      <c r="A114" s="31"/>
      <c r="B114" s="31"/>
      <c r="C114" s="31"/>
      <c r="D114" s="31"/>
      <c r="E114" s="31"/>
      <c r="F114" s="224"/>
      <c r="G114" s="31"/>
      <c r="H114" s="31"/>
      <c r="I114" s="31"/>
      <c r="J114" s="31"/>
      <c r="K114" s="31"/>
      <c r="L114" s="206"/>
      <c r="M114" s="31"/>
      <c r="N114" s="31"/>
      <c r="O114" s="31"/>
      <c r="P114" s="31"/>
      <c r="Q114" s="31"/>
      <c r="X114" s="5">
        <f>+År!J21</f>
        <v>60.878135517876402</v>
      </c>
      <c r="Y114" s="3" t="s">
        <v>361</v>
      </c>
    </row>
    <row r="115" spans="1:25">
      <c r="A115" s="31"/>
      <c r="B115" s="31"/>
      <c r="C115" s="31"/>
      <c r="D115" s="31"/>
      <c r="E115" s="31"/>
      <c r="F115" s="224"/>
      <c r="G115" s="31"/>
      <c r="H115" s="31"/>
      <c r="I115" s="31"/>
      <c r="J115" s="31"/>
      <c r="K115" s="31"/>
      <c r="L115" s="206"/>
      <c r="M115" s="31"/>
      <c r="N115" s="31"/>
      <c r="O115" s="31"/>
      <c r="P115" s="31"/>
      <c r="Q115" s="31"/>
    </row>
    <row r="116" spans="1:25">
      <c r="A116" s="31"/>
      <c r="B116" s="31"/>
      <c r="C116" s="31"/>
      <c r="D116" s="31"/>
      <c r="E116" s="31"/>
      <c r="F116" s="224"/>
      <c r="G116" s="31"/>
      <c r="H116" s="31"/>
      <c r="I116" s="31"/>
      <c r="J116" s="31"/>
      <c r="K116" s="31"/>
      <c r="L116" s="206"/>
      <c r="M116" s="31"/>
      <c r="N116" s="31"/>
      <c r="O116" s="31"/>
      <c r="P116" s="31"/>
      <c r="Q116" s="31"/>
    </row>
    <row r="117" spans="1:25">
      <c r="A117" s="31"/>
      <c r="B117" s="31"/>
      <c r="C117" s="31"/>
      <c r="D117" s="31"/>
      <c r="E117" s="31"/>
      <c r="F117" s="224"/>
      <c r="G117" s="31"/>
      <c r="H117" s="31"/>
      <c r="I117" s="31"/>
      <c r="J117" s="31"/>
      <c r="K117" s="31"/>
      <c r="L117" s="206"/>
      <c r="M117" s="31"/>
      <c r="N117" s="31"/>
      <c r="O117" s="31"/>
      <c r="P117" s="31"/>
      <c r="Q117" s="31"/>
    </row>
    <row r="118" spans="1:25">
      <c r="A118" s="31"/>
      <c r="B118" s="31"/>
      <c r="C118" s="31"/>
      <c r="D118" s="31"/>
      <c r="E118" s="31"/>
      <c r="F118" s="224"/>
      <c r="G118" s="31"/>
      <c r="H118" s="31"/>
      <c r="I118" s="31"/>
      <c r="J118" s="31"/>
      <c r="K118" s="31"/>
      <c r="L118" s="206"/>
      <c r="M118" s="31"/>
      <c r="N118" s="31"/>
      <c r="O118" s="31"/>
      <c r="P118" s="31"/>
      <c r="Q118" s="31"/>
    </row>
    <row r="119" spans="1:25">
      <c r="A119" s="31"/>
      <c r="B119" s="31"/>
      <c r="C119" s="31"/>
      <c r="D119" s="31"/>
      <c r="E119" s="31"/>
      <c r="F119" s="224"/>
      <c r="G119" s="31"/>
      <c r="H119" s="31"/>
      <c r="I119" s="31"/>
      <c r="J119" s="31"/>
      <c r="K119" s="31"/>
      <c r="L119" s="206"/>
      <c r="M119" s="31"/>
      <c r="N119" s="31"/>
      <c r="O119" s="31"/>
      <c r="P119" s="31"/>
      <c r="Q119" s="31"/>
    </row>
    <row r="120" spans="1:25">
      <c r="A120" s="31"/>
      <c r="B120" s="31"/>
      <c r="C120" s="31"/>
      <c r="D120" s="31"/>
      <c r="E120" s="31"/>
      <c r="F120" s="224"/>
      <c r="G120" s="31"/>
      <c r="H120" s="31"/>
      <c r="I120" s="31"/>
      <c r="J120" s="31"/>
      <c r="K120" s="31"/>
      <c r="L120" s="206"/>
      <c r="M120" s="31"/>
      <c r="N120" s="31"/>
      <c r="O120" s="31"/>
      <c r="P120" s="31"/>
      <c r="Q120" s="31"/>
    </row>
    <row r="121" spans="1:25">
      <c r="A121" s="31"/>
      <c r="B121" s="31"/>
      <c r="C121" s="31"/>
      <c r="D121" s="31"/>
      <c r="E121" s="31"/>
      <c r="F121" s="224"/>
      <c r="G121" s="31"/>
      <c r="H121" s="31"/>
      <c r="I121" s="31"/>
      <c r="J121" s="31"/>
      <c r="K121" s="31"/>
      <c r="L121" s="206"/>
      <c r="M121" s="31"/>
      <c r="N121" s="31"/>
      <c r="O121" s="31"/>
      <c r="P121" s="31"/>
      <c r="Q121" s="31"/>
    </row>
    <row r="122" spans="1:25">
      <c r="A122" s="31"/>
      <c r="B122" s="31"/>
      <c r="C122" s="31"/>
      <c r="D122" s="31"/>
      <c r="E122" s="31"/>
      <c r="F122" s="224"/>
      <c r="G122" s="31"/>
      <c r="H122" s="31"/>
      <c r="I122" s="31"/>
      <c r="J122" s="31"/>
      <c r="K122" s="31"/>
      <c r="L122" s="206"/>
      <c r="M122" s="31"/>
      <c r="N122" s="31"/>
      <c r="O122" s="31"/>
      <c r="P122" s="31"/>
      <c r="Q122" s="31"/>
    </row>
    <row r="123" spans="1:25">
      <c r="A123" s="31"/>
      <c r="B123" s="31"/>
      <c r="C123" s="31"/>
      <c r="D123" s="31"/>
      <c r="E123" s="31"/>
      <c r="F123" s="224"/>
      <c r="G123" s="31"/>
      <c r="H123" s="31"/>
      <c r="I123" s="31"/>
      <c r="J123" s="31"/>
      <c r="K123" s="31"/>
      <c r="L123" s="206"/>
      <c r="M123" s="31"/>
      <c r="N123" s="31"/>
      <c r="O123" s="31"/>
      <c r="P123" s="31"/>
      <c r="Q123" s="31"/>
    </row>
    <row r="143" spans="23:24" ht="15.6">
      <c r="W143" s="16">
        <f>+År!P21</f>
        <v>199</v>
      </c>
      <c r="X143" s="3" t="s">
        <v>562</v>
      </c>
    </row>
    <row r="147" spans="23:24" ht="15.6">
      <c r="W147" s="16">
        <f>+År!R21</f>
        <v>158.27638190954775</v>
      </c>
      <c r="X147" s="3" t="s">
        <v>563</v>
      </c>
    </row>
    <row r="164" spans="24:24">
      <c r="X164" s="3" t="s">
        <v>560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265"/>
  <sheetViews>
    <sheetView zoomScale="117" zoomScaleNormal="11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D10" sqref="D10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49" customWidth="1"/>
    <col min="8" max="8" width="6.90625" style="249" customWidth="1"/>
    <col min="9" max="9" width="7.08984375" customWidth="1"/>
    <col min="10" max="10" width="6.1796875" customWidth="1"/>
    <col min="11" max="11" width="1.45312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69"/>
      <c r="H1" s="269"/>
      <c r="I1" s="37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496</v>
      </c>
      <c r="AE1"/>
      <c r="AF1"/>
      <c r="AG1"/>
    </row>
    <row r="2" spans="1:34" s="162" customFormat="1" ht="31.8">
      <c r="A2" s="161"/>
      <c r="B2" s="233"/>
      <c r="C2" s="161"/>
      <c r="D2" s="135" t="s">
        <v>580</v>
      </c>
      <c r="E2" s="161"/>
      <c r="F2" s="161"/>
      <c r="G2" s="275"/>
      <c r="H2" s="275"/>
      <c r="I2" s="161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497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69"/>
      <c r="H3" s="269"/>
      <c r="I3" s="37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498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6"/>
      <c r="H4" s="285">
        <f>+År!M3</f>
        <v>52</v>
      </c>
      <c r="I4" s="129"/>
      <c r="J4" s="129"/>
      <c r="K4" s="129"/>
      <c r="L4" s="129" t="s">
        <v>370</v>
      </c>
      <c r="M4" s="146"/>
      <c r="N4" s="146"/>
      <c r="O4" s="146"/>
      <c r="P4" s="343">
        <f>SUM(G10:G12)</f>
        <v>31497</v>
      </c>
      <c r="Q4" s="356"/>
      <c r="R4" s="64"/>
      <c r="S4" s="146"/>
      <c r="T4" s="185"/>
      <c r="U4" s="146"/>
      <c r="V4" s="2"/>
      <c r="W4" s="5"/>
      <c r="X4" s="2"/>
      <c r="Y4" s="2"/>
      <c r="Z4"/>
      <c r="AA4"/>
      <c r="AB4" s="244">
        <v>4</v>
      </c>
      <c r="AC4" s="186" t="s">
        <v>499</v>
      </c>
      <c r="AD4" s="145"/>
    </row>
    <row r="5" spans="1:34" ht="15" customHeight="1">
      <c r="A5" s="43"/>
      <c r="B5" s="234"/>
      <c r="C5" s="43"/>
      <c r="D5" s="37"/>
      <c r="E5" s="56"/>
      <c r="F5" s="37"/>
      <c r="G5" s="269"/>
      <c r="H5" s="272"/>
      <c r="I5" s="69"/>
      <c r="J5" s="52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2"/>
      <c r="H6" s="271"/>
      <c r="I6" s="52"/>
      <c r="J6" s="37"/>
      <c r="K6" s="37"/>
      <c r="L6" s="43"/>
      <c r="M6" s="37"/>
      <c r="N6" s="37"/>
      <c r="O6" s="37"/>
      <c r="P6" s="84" t="s">
        <v>457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500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69"/>
      <c r="H7" s="277" t="s">
        <v>3</v>
      </c>
      <c r="I7" s="121"/>
      <c r="J7" s="111"/>
      <c r="K7" s="111"/>
      <c r="L7" s="86"/>
      <c r="M7" s="86" t="s">
        <v>17</v>
      </c>
      <c r="N7" s="86" t="s">
        <v>393</v>
      </c>
      <c r="O7" s="86" t="s">
        <v>2</v>
      </c>
      <c r="P7" s="84" t="s">
        <v>458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501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438</v>
      </c>
      <c r="G8" s="277" t="s">
        <v>3</v>
      </c>
      <c r="H8" s="277" t="s">
        <v>399</v>
      </c>
      <c r="I8" s="121" t="s">
        <v>3</v>
      </c>
      <c r="J8" s="121" t="s">
        <v>1</v>
      </c>
      <c r="K8" s="121"/>
      <c r="L8" s="86" t="s">
        <v>17</v>
      </c>
      <c r="M8" s="86" t="s">
        <v>397</v>
      </c>
      <c r="N8" s="86" t="s">
        <v>397</v>
      </c>
      <c r="O8" s="86" t="s">
        <v>393</v>
      </c>
      <c r="P8" s="84" t="s">
        <v>456</v>
      </c>
      <c r="Q8" s="84" t="s">
        <v>475</v>
      </c>
      <c r="R8" s="64"/>
      <c r="S8" s="86" t="s">
        <v>17</v>
      </c>
      <c r="T8" s="121" t="s">
        <v>397</v>
      </c>
      <c r="U8" s="37"/>
      <c r="V8" s="4"/>
      <c r="W8" s="4"/>
      <c r="X8"/>
      <c r="Y8"/>
      <c r="Z8" s="5"/>
      <c r="AA8"/>
      <c r="AB8">
        <v>8</v>
      </c>
      <c r="AC8" s="3" t="s">
        <v>502</v>
      </c>
      <c r="AD8"/>
      <c r="AE8"/>
      <c r="AF8"/>
      <c r="AG8"/>
    </row>
    <row r="9" spans="1:34" ht="15.6">
      <c r="A9" s="37"/>
      <c r="B9" s="234" t="s">
        <v>61</v>
      </c>
      <c r="C9" s="43" t="s">
        <v>579</v>
      </c>
      <c r="D9" s="43"/>
      <c r="E9" s="43"/>
      <c r="F9" s="44" t="s">
        <v>434</v>
      </c>
      <c r="G9" s="286" t="s">
        <v>11</v>
      </c>
      <c r="H9" s="286" t="s">
        <v>391</v>
      </c>
      <c r="I9" s="176" t="s">
        <v>361</v>
      </c>
      <c r="J9" s="176" t="s">
        <v>361</v>
      </c>
      <c r="K9" s="176"/>
      <c r="L9" s="87" t="s">
        <v>391</v>
      </c>
      <c r="M9" s="87" t="s">
        <v>394</v>
      </c>
      <c r="N9" s="87" t="s">
        <v>394</v>
      </c>
      <c r="O9" s="87" t="s">
        <v>395</v>
      </c>
      <c r="P9" s="85" t="s">
        <v>391</v>
      </c>
      <c r="Q9" s="85" t="s">
        <v>468</v>
      </c>
      <c r="R9" s="64"/>
      <c r="S9" s="87" t="s">
        <v>29</v>
      </c>
      <c r="T9" s="176" t="s">
        <v>400</v>
      </c>
      <c r="U9" s="37"/>
      <c r="V9" s="4"/>
      <c r="W9" s="50"/>
      <c r="X9"/>
      <c r="Y9"/>
      <c r="Z9" s="5"/>
      <c r="AA9"/>
      <c r="AB9">
        <v>9</v>
      </c>
      <c r="AC9" s="3" t="s">
        <v>503</v>
      </c>
      <c r="AD9"/>
      <c r="AE9"/>
      <c r="AF9"/>
      <c r="AG9"/>
    </row>
    <row r="10" spans="1:34" ht="15.6">
      <c r="A10" s="37"/>
      <c r="B10" s="235">
        <f>+'Ark1'!C1507</f>
        <v>2024</v>
      </c>
      <c r="C10" s="59">
        <f>+'Ark1'!AC1507</f>
        <v>1</v>
      </c>
      <c r="D10" s="59" t="str">
        <f>VLOOKUP(C10,RNR!$D$5:$E$7,2)</f>
        <v>Enkelt griser</v>
      </c>
      <c r="E10" s="43"/>
      <c r="F10" s="59">
        <f>+'Ark1'!Q1507</f>
        <v>121</v>
      </c>
      <c r="G10" s="251">
        <f>+'Ark1'!R1507</f>
        <v>911</v>
      </c>
      <c r="H10" s="251">
        <f>+'Ark1'!S1507</f>
        <v>909</v>
      </c>
      <c r="I10" s="102">
        <f>+'Ark1'!AA1507</f>
        <v>2.8923389529161505</v>
      </c>
      <c r="J10" s="102">
        <f>+'Ark1'!AB1507</f>
        <v>3.0125912124282381</v>
      </c>
      <c r="K10" s="176"/>
      <c r="L10" s="60">
        <f>+'Ark1'!U1507</f>
        <v>60.218921892189229</v>
      </c>
      <c r="M10" s="60">
        <f>+'Ark1'!W1507</f>
        <v>86.206490649064847</v>
      </c>
      <c r="N10" s="60">
        <f>+'Ark1'!X1507</f>
        <v>13.797148654950272</v>
      </c>
      <c r="O10" s="60">
        <f>+'Ark1'!Y1507</f>
        <v>2.5153947441448201</v>
      </c>
      <c r="P10" s="77">
        <f>+IF('Ark1'!Z1507=0,"",'Ark1'!Z1507)</f>
        <v>-32.386473572888697</v>
      </c>
      <c r="Q10" s="77">
        <f t="shared" ref="Q10" si="0">+(IF(H10=0,"",H10/F10))</f>
        <v>7.5123966942148757</v>
      </c>
      <c r="R10" s="64"/>
      <c r="S10" s="60">
        <f>+'Ark1'!T1507</f>
        <v>5.0823271130625685</v>
      </c>
      <c r="T10" s="102">
        <f>+IF(G10=0,"",'Ark1'!V1507)</f>
        <v>93.483844592476558</v>
      </c>
      <c r="U10" s="37"/>
      <c r="V10" s="4"/>
      <c r="W10" s="50"/>
      <c r="X10"/>
      <c r="Y10"/>
      <c r="Z10" s="5"/>
      <c r="AA10"/>
      <c r="AB10">
        <v>10</v>
      </c>
      <c r="AC10" s="3" t="s">
        <v>504</v>
      </c>
      <c r="AD10"/>
      <c r="AE10"/>
      <c r="AF10"/>
      <c r="AG10"/>
    </row>
    <row r="11" spans="1:34" ht="15.6">
      <c r="A11" s="37"/>
      <c r="B11" s="235">
        <f>+'Ark1'!C1508</f>
        <v>2024</v>
      </c>
      <c r="C11" s="59">
        <f>+'Ark1'!AC1508</f>
        <v>2</v>
      </c>
      <c r="D11" s="59" t="str">
        <f>VLOOKUP(C11,RNR!$D$5:$E$7,2)</f>
        <v>Stor gruppe</v>
      </c>
      <c r="E11" s="43"/>
      <c r="F11" s="59">
        <f>+'Ark1'!Q1508</f>
        <v>30</v>
      </c>
      <c r="G11" s="251">
        <f>+'Ark1'!R1508</f>
        <v>13189</v>
      </c>
      <c r="H11" s="251">
        <f>+'Ark1'!S1508</f>
        <v>13188</v>
      </c>
      <c r="I11" s="102">
        <f>+'Ark1'!AA1508</f>
        <v>41.873829253579714</v>
      </c>
      <c r="J11" s="102">
        <f>+'Ark1'!AB1508</f>
        <v>42.278001621981296</v>
      </c>
      <c r="K11" s="176"/>
      <c r="L11" s="60">
        <f>+'Ark1'!U1508</f>
        <v>60.840233545647592</v>
      </c>
      <c r="M11" s="60">
        <f>+'Ark1'!W1508</f>
        <v>83.387154989384129</v>
      </c>
      <c r="N11" s="60">
        <f>+'Ark1'!X1508</f>
        <v>10.013120540491478</v>
      </c>
      <c r="O11" s="60">
        <f>+'Ark1'!Y1508</f>
        <v>2.3052993123834797</v>
      </c>
      <c r="P11" s="77">
        <f>+IF('Ark1'!Z1508=0,"",'Ark1'!Z1508)</f>
        <v>-30.681598469371039</v>
      </c>
      <c r="Q11" s="77">
        <f t="shared" ref="Q11:Q12" si="1">+(IF(H11=0,"",H11/F11))</f>
        <v>439.6</v>
      </c>
      <c r="R11" s="64"/>
      <c r="S11" s="60">
        <f>+'Ark1'!T1508</f>
        <v>3.4436272651451958</v>
      </c>
      <c r="T11" s="102">
        <f>+IF(G11=0,"",'Ark1'!V1508)</f>
        <v>90.346800712818379</v>
      </c>
      <c r="U11" s="37"/>
      <c r="V11" s="4"/>
      <c r="W11" s="50"/>
      <c r="X11"/>
      <c r="Y11"/>
      <c r="Z11" s="5"/>
      <c r="AA11"/>
      <c r="AB11">
        <v>11</v>
      </c>
      <c r="AC11" s="3" t="s">
        <v>505</v>
      </c>
      <c r="AD11"/>
      <c r="AE11"/>
      <c r="AF11"/>
      <c r="AG11"/>
    </row>
    <row r="12" spans="1:34" ht="15.6">
      <c r="A12" s="37"/>
      <c r="B12" s="235">
        <f>+'Ark1'!C1509</f>
        <v>2024</v>
      </c>
      <c r="C12" s="59">
        <f>+'Ark1'!AC1509</f>
        <v>3</v>
      </c>
      <c r="D12" s="59" t="str">
        <f>VLOOKUP(C12,RNR!$D$5:$E$7,2)</f>
        <v>Begge typer</v>
      </c>
      <c r="E12" s="43"/>
      <c r="F12" s="59">
        <f>+'Ark1'!Q1509</f>
        <v>48</v>
      </c>
      <c r="G12" s="251">
        <f>+'Ark1'!R1509</f>
        <v>17397</v>
      </c>
      <c r="H12" s="251">
        <f>+'Ark1'!S1509</f>
        <v>17397</v>
      </c>
      <c r="I12" s="102">
        <f>+'Ark1'!AA1509</f>
        <v>55.233831793504145</v>
      </c>
      <c r="J12" s="102">
        <f>+'Ark1'!AB1509</f>
        <v>54.709407165590491</v>
      </c>
      <c r="K12" s="176"/>
      <c r="L12" s="60">
        <f>+'Ark1'!U1509</f>
        <v>60.941311720411584</v>
      </c>
      <c r="M12" s="60">
        <f>+'Ark1'!W1509</f>
        <v>81.799620624245904</v>
      </c>
      <c r="N12" s="60">
        <f>+'Ark1'!X1509</f>
        <v>9.2783048092350757</v>
      </c>
      <c r="O12" s="60">
        <f>+'Ark1'!Y1509</f>
        <v>2.3048800886756409</v>
      </c>
      <c r="P12" s="77">
        <f>+IF('Ark1'!Z1509=0,"",'Ark1'!Z1509)</f>
        <v>-25.483930835859486</v>
      </c>
      <c r="Q12" s="77">
        <f t="shared" si="1"/>
        <v>362.4375</v>
      </c>
      <c r="R12" s="64"/>
      <c r="S12" s="60">
        <f>+'Ark1'!T1509</f>
        <v>3.1929643041903795</v>
      </c>
      <c r="T12" s="102">
        <f>+IF(G12=0,"",'Ark1'!V1509)</f>
        <v>88.623640979680502</v>
      </c>
      <c r="U12" s="37"/>
      <c r="V12" s="4"/>
      <c r="W12" s="50"/>
      <c r="X12"/>
      <c r="Y12"/>
      <c r="Z12" s="5"/>
      <c r="AA12"/>
      <c r="AB12">
        <v>12</v>
      </c>
      <c r="AC12" s="3" t="s">
        <v>506</v>
      </c>
      <c r="AD12"/>
      <c r="AE12"/>
      <c r="AF12"/>
      <c r="AG12"/>
    </row>
    <row r="13" spans="1:34" ht="15.6">
      <c r="A13" s="37"/>
      <c r="B13" s="37"/>
      <c r="C13" s="37"/>
      <c r="D13" s="37"/>
      <c r="E13" s="37"/>
      <c r="F13" s="37"/>
      <c r="G13" s="269"/>
      <c r="H13" s="269"/>
      <c r="I13" s="37"/>
      <c r="J13" s="37"/>
      <c r="K13" s="176"/>
      <c r="L13" s="37"/>
      <c r="M13" s="37"/>
      <c r="N13" s="37"/>
      <c r="O13" s="37"/>
      <c r="P13" s="37"/>
      <c r="Q13" s="37"/>
      <c r="R13" s="64"/>
      <c r="S13" s="37"/>
      <c r="T13" s="37"/>
      <c r="U13" s="37"/>
      <c r="V13" s="4"/>
      <c r="W13" s="50"/>
      <c r="X13"/>
      <c r="Y13"/>
      <c r="Z13" s="5"/>
      <c r="AA13"/>
      <c r="AB13"/>
      <c r="AC13" s="3"/>
      <c r="AD13"/>
      <c r="AE13"/>
      <c r="AF13"/>
      <c r="AG13"/>
    </row>
    <row r="14" spans="1:34" ht="15.6">
      <c r="A14" s="37"/>
      <c r="B14" s="235">
        <f>+'Ark1'!C1510</f>
        <v>2023</v>
      </c>
      <c r="C14" s="59">
        <f>+'Ark1'!AC1510</f>
        <v>1</v>
      </c>
      <c r="D14" s="59" t="str">
        <f>VLOOKUP(C14,RNR!$D$5:$E$7,2)</f>
        <v>Enkelt griser</v>
      </c>
      <c r="E14" s="43"/>
      <c r="F14" s="59">
        <f>+'Ark1'!Q1510</f>
        <v>134</v>
      </c>
      <c r="G14" s="251">
        <f>+'Ark1'!R1510</f>
        <v>869</v>
      </c>
      <c r="H14" s="251">
        <f>+'Ark1'!S1510</f>
        <v>868</v>
      </c>
      <c r="I14" s="102">
        <f>+'Ark1'!AA1510</f>
        <v>3.0677445546651603</v>
      </c>
      <c r="J14" s="102">
        <f>+'Ark1'!AB1510</f>
        <v>3.0649836235366039</v>
      </c>
      <c r="K14" s="176"/>
      <c r="L14" s="60">
        <f>+'Ark1'!U1510</f>
        <v>60.521889400921637</v>
      </c>
      <c r="M14" s="60">
        <f>+'Ark1'!W1510</f>
        <v>84.972465437787932</v>
      </c>
      <c r="N14" s="60">
        <f>+'Ark1'!X1510</f>
        <v>16.314953557697685</v>
      </c>
      <c r="O14" s="60">
        <f>+'Ark1'!Y1510</f>
        <v>2.8158913964199002</v>
      </c>
      <c r="P14" s="77">
        <f>+IF('Ark1'!Z1510=0,"",'Ark1'!Z1510)</f>
        <v>-51.650010686754143</v>
      </c>
      <c r="Q14" s="77">
        <f t="shared" ref="Q14:Q52" si="2">+(IF(H14=0,"",H14/F14))</f>
        <v>6.4776119402985071</v>
      </c>
      <c r="R14" s="64"/>
      <c r="S14" s="60">
        <f>+'Ark1'!T1510</f>
        <v>4.4913693901035669</v>
      </c>
      <c r="T14" s="102">
        <f>+IF(G14=0,"",'Ark1'!V1510)</f>
        <v>92.106734701009927</v>
      </c>
      <c r="U14" s="37"/>
      <c r="V14" s="4"/>
      <c r="W14" s="50"/>
      <c r="X14"/>
      <c r="Y14"/>
      <c r="Z14" s="5"/>
      <c r="AA14"/>
      <c r="AB14">
        <v>13</v>
      </c>
      <c r="AC14" s="3" t="s">
        <v>496</v>
      </c>
      <c r="AD14"/>
      <c r="AE14"/>
      <c r="AF14"/>
      <c r="AG14"/>
    </row>
    <row r="15" spans="1:34" ht="15.6">
      <c r="A15" s="37"/>
      <c r="B15" s="235">
        <f>+'Ark1'!C1511</f>
        <v>2023</v>
      </c>
      <c r="C15" s="59">
        <f>+'Ark1'!AC1511</f>
        <v>2</v>
      </c>
      <c r="D15" s="59" t="str">
        <f>VLOOKUP(C15,RNR!$D$5:$E$7,2)</f>
        <v>Stor gruppe</v>
      </c>
      <c r="E15" s="43"/>
      <c r="F15" s="59">
        <f>+'Ark1'!Q1511</f>
        <v>20</v>
      </c>
      <c r="G15" s="251">
        <f>+'Ark1'!R1511</f>
        <v>11681</v>
      </c>
      <c r="H15" s="251">
        <f>+'Ark1'!S1511</f>
        <v>11679</v>
      </c>
      <c r="I15" s="102">
        <f>+'Ark1'!AA1511</f>
        <v>41.236276344123993</v>
      </c>
      <c r="J15" s="102">
        <f>+'Ark1'!AB1511</f>
        <v>41.27774271634167</v>
      </c>
      <c r="K15" s="176"/>
      <c r="L15" s="60">
        <f>+'Ark1'!U1511</f>
        <v>60.806147786625559</v>
      </c>
      <c r="M15" s="60">
        <f>+'Ark1'!W1511</f>
        <v>85.051125952564774</v>
      </c>
      <c r="N15" s="60">
        <f>+'Ark1'!X1511</f>
        <v>10.199402893953696</v>
      </c>
      <c r="O15" s="60">
        <f>+'Ark1'!Y1511</f>
        <v>2.3877688478945434</v>
      </c>
      <c r="P15" s="77">
        <f>+IF('Ark1'!Z1511=0,"",'Ark1'!Z1511)</f>
        <v>-32.472990869518661</v>
      </c>
      <c r="Q15" s="77">
        <f t="shared" si="2"/>
        <v>583.95000000000005</v>
      </c>
      <c r="R15" s="64"/>
      <c r="S15" s="60">
        <f>+'Ark1'!T1511</f>
        <v>3.6828182518619994</v>
      </c>
      <c r="T15" s="102">
        <f>+IF(G15=0,"",'Ark1'!V1511)</f>
        <v>92.15237283130881</v>
      </c>
      <c r="U15" s="37"/>
      <c r="V15" s="4"/>
      <c r="W15" s="50"/>
      <c r="X15"/>
      <c r="Y15"/>
      <c r="Z15" s="5"/>
      <c r="AA15"/>
      <c r="AB15">
        <v>14</v>
      </c>
      <c r="AC15" s="3" t="s">
        <v>497</v>
      </c>
      <c r="AD15"/>
      <c r="AE15"/>
      <c r="AF15"/>
      <c r="AG15"/>
    </row>
    <row r="16" spans="1:34" ht="15.6">
      <c r="A16" s="37"/>
      <c r="B16" s="235">
        <f>+'Ark1'!C1512</f>
        <v>2023</v>
      </c>
      <c r="C16" s="59">
        <f>+'Ark1'!AC1512</f>
        <v>3</v>
      </c>
      <c r="D16" s="59" t="str">
        <f>VLOOKUP(C16,RNR!$D$5:$E$7,2)</f>
        <v>Begge typer</v>
      </c>
      <c r="E16" s="43"/>
      <c r="F16" s="59">
        <f>+'Ark1'!Q1512</f>
        <v>55</v>
      </c>
      <c r="G16" s="251">
        <f>+'Ark1'!R1512</f>
        <v>15777</v>
      </c>
      <c r="H16" s="251">
        <f>+'Ark1'!S1512</f>
        <v>15765</v>
      </c>
      <c r="I16" s="102">
        <f>+'Ark1'!AA1512</f>
        <v>55.695979101210838</v>
      </c>
      <c r="J16" s="102">
        <f>+'Ark1'!AB1512</f>
        <v>55.657273660121717</v>
      </c>
      <c r="K16" s="176"/>
      <c r="L16" s="60">
        <f>+'Ark1'!U1512</f>
        <v>60.946083095464623</v>
      </c>
      <c r="M16" s="60">
        <f>+'Ark1'!W1512</f>
        <v>84.956720583571226</v>
      </c>
      <c r="N16" s="60">
        <f>+'Ark1'!X1512</f>
        <v>10.091574302202822</v>
      </c>
      <c r="O16" s="60">
        <f>+'Ark1'!Y1512</f>
        <v>2.398860214487033</v>
      </c>
      <c r="P16" s="77">
        <f>+IF('Ark1'!Z1512=0,"",'Ark1'!Z1512)</f>
        <v>-21.708791959957832</v>
      </c>
      <c r="Q16" s="77">
        <f t="shared" si="2"/>
        <v>286.63636363636363</v>
      </c>
      <c r="R16" s="64"/>
      <c r="S16" s="60">
        <f>+'Ark1'!T1512</f>
        <v>3.1504088229701459</v>
      </c>
      <c r="T16" s="102">
        <f>+IF(G16=0,"",'Ark1'!V1512)</f>
        <v>92.070170664131652</v>
      </c>
      <c r="U16" s="37"/>
      <c r="V16" s="4"/>
      <c r="W16" s="50"/>
      <c r="X16"/>
      <c r="Y16"/>
      <c r="Z16" s="5"/>
      <c r="AA16"/>
      <c r="AB16">
        <v>15</v>
      </c>
      <c r="AC16" s="3" t="s">
        <v>498</v>
      </c>
      <c r="AD16"/>
      <c r="AE16"/>
      <c r="AF16"/>
      <c r="AG16"/>
    </row>
    <row r="17" spans="1:33" ht="15.6">
      <c r="A17" s="37"/>
      <c r="B17" s="37"/>
      <c r="C17" s="37"/>
      <c r="D17" s="37"/>
      <c r="E17" s="37"/>
      <c r="F17" s="37"/>
      <c r="G17" s="269"/>
      <c r="H17" s="269"/>
      <c r="I17" s="37"/>
      <c r="J17" s="37"/>
      <c r="K17" s="176"/>
      <c r="L17" s="37"/>
      <c r="M17" s="37"/>
      <c r="N17" s="37"/>
      <c r="O17" s="37"/>
      <c r="P17" s="37"/>
      <c r="Q17" s="37"/>
      <c r="R17" s="64"/>
      <c r="S17" s="37"/>
      <c r="T17" s="37"/>
      <c r="U17" s="37"/>
      <c r="V17" s="4"/>
      <c r="W17" s="50"/>
      <c r="X17"/>
      <c r="Y17"/>
      <c r="Z17" s="5"/>
      <c r="AA17"/>
      <c r="AB17"/>
      <c r="AC17" s="3"/>
      <c r="AD17"/>
      <c r="AE17"/>
      <c r="AF17"/>
      <c r="AG17"/>
    </row>
    <row r="18" spans="1:33" ht="15.6">
      <c r="A18" s="37"/>
      <c r="B18" s="235">
        <f>+'Ark1'!C1513</f>
        <v>2022</v>
      </c>
      <c r="C18" s="59">
        <f>+'Ark1'!AC1513</f>
        <v>1</v>
      </c>
      <c r="D18" s="59" t="str">
        <f>VLOOKUP(C18,RNR!$D$5:$E$7,2)</f>
        <v>Enkelt griser</v>
      </c>
      <c r="E18" s="43"/>
      <c r="F18" s="59">
        <f>+'Ark1'!Q1513</f>
        <v>137</v>
      </c>
      <c r="G18" s="251">
        <f>+'Ark1'!R1513</f>
        <v>998</v>
      </c>
      <c r="H18" s="251">
        <f>+'Ark1'!S1513</f>
        <v>994</v>
      </c>
      <c r="I18" s="102">
        <f>+'Ark1'!AA1513</f>
        <v>3.4650371501979009</v>
      </c>
      <c r="J18" s="102">
        <f>+'Ark1'!AB1513</f>
        <v>3.4799103551170174</v>
      </c>
      <c r="K18" s="176"/>
      <c r="L18" s="60">
        <f>+'Ark1'!U1513</f>
        <v>60.308853118712257</v>
      </c>
      <c r="M18" s="60">
        <f>+'Ark1'!W1513</f>
        <v>86.465724346076385</v>
      </c>
      <c r="N18" s="60">
        <f>+'Ark1'!X1513</f>
        <v>14.352480282867599</v>
      </c>
      <c r="O18" s="60">
        <f>+'Ark1'!Y1513</f>
        <v>2.7516561854879567</v>
      </c>
      <c r="P18" s="77">
        <f>+IF('Ark1'!Z1513=0,"",'Ark1'!Z1513)</f>
        <v>-41.529530023039072</v>
      </c>
      <c r="Q18" s="77">
        <f t="shared" si="2"/>
        <v>7.2554744525547443</v>
      </c>
      <c r="R18" s="64"/>
      <c r="S18" s="60">
        <f>+'Ark1'!T1513</f>
        <v>4.5100200400801604</v>
      </c>
      <c r="T18" s="102">
        <f>+IF(G18=0,"",'Ark1'!V1513)</f>
        <v>93.849696227200624</v>
      </c>
      <c r="U18" s="37"/>
      <c r="V18" s="4"/>
      <c r="W18" s="50"/>
      <c r="X18"/>
      <c r="Y18"/>
      <c r="Z18" s="5"/>
      <c r="AA18"/>
      <c r="AB18">
        <v>16</v>
      </c>
      <c r="AC18" s="3" t="s">
        <v>499</v>
      </c>
      <c r="AD18"/>
      <c r="AE18"/>
      <c r="AF18"/>
      <c r="AG18"/>
    </row>
    <row r="19" spans="1:33" ht="15.6">
      <c r="A19" s="37"/>
      <c r="B19" s="235">
        <f>+'Ark1'!C1514</f>
        <v>2022</v>
      </c>
      <c r="C19" s="59">
        <f>+'Ark1'!AC1514</f>
        <v>2</v>
      </c>
      <c r="D19" s="59" t="str">
        <f>VLOOKUP(C19,RNR!$D$5:$E$7,2)</f>
        <v>Stor gruppe</v>
      </c>
      <c r="E19" s="43"/>
      <c r="F19" s="59">
        <f>+'Ark1'!Q1514</f>
        <v>19</v>
      </c>
      <c r="G19" s="251">
        <f>+'Ark1'!R1514</f>
        <v>7068</v>
      </c>
      <c r="H19" s="251">
        <f>+'Ark1'!S1514</f>
        <v>7066</v>
      </c>
      <c r="I19" s="102">
        <f>+'Ark1'!AA1514</f>
        <v>24.539962502603984</v>
      </c>
      <c r="J19" s="102">
        <f>+'Ark1'!AB1514</f>
        <v>24.405376560014556</v>
      </c>
      <c r="K19" s="176"/>
      <c r="L19" s="60">
        <f>+'Ark1'!U1514</f>
        <v>60.825077837531857</v>
      </c>
      <c r="M19" s="60">
        <f>+'Ark1'!W1514</f>
        <v>85.304941975658011</v>
      </c>
      <c r="N19" s="60">
        <f>+'Ark1'!X1514</f>
        <v>11.074026764632247</v>
      </c>
      <c r="O19" s="60">
        <f>+'Ark1'!Y1514</f>
        <v>2.297804001157842</v>
      </c>
      <c r="P19" s="77">
        <f>+IF('Ark1'!Z1514=0,"",'Ark1'!Z1514)</f>
        <v>-36.948831994402269</v>
      </c>
      <c r="Q19" s="77">
        <f t="shared" si="2"/>
        <v>371.89473684210526</v>
      </c>
      <c r="R19" s="64"/>
      <c r="S19" s="60">
        <f>+'Ark1'!T1514</f>
        <v>3.5756932654216191</v>
      </c>
      <c r="T19" s="102">
        <f>+IF(G19=0,"",'Ark1'!V1514)</f>
        <v>92.440141075064162</v>
      </c>
      <c r="U19" s="37"/>
      <c r="V19" s="4"/>
      <c r="W19" s="50"/>
      <c r="X19"/>
      <c r="Y19"/>
      <c r="Z19" s="5"/>
      <c r="AA19"/>
      <c r="AB19">
        <v>18</v>
      </c>
      <c r="AC19" s="3" t="s">
        <v>500</v>
      </c>
      <c r="AD19" s="2"/>
      <c r="AE19"/>
      <c r="AF19"/>
      <c r="AG19"/>
    </row>
    <row r="20" spans="1:33" ht="15.6">
      <c r="A20" s="37"/>
      <c r="B20" s="235">
        <f>+'Ark1'!C1515</f>
        <v>2022</v>
      </c>
      <c r="C20" s="59">
        <f>+'Ark1'!AC1515</f>
        <v>3</v>
      </c>
      <c r="D20" s="59" t="str">
        <f>VLOOKUP(C20,RNR!$D$5:$E$7,2)</f>
        <v>Begge typer</v>
      </c>
      <c r="E20" s="43"/>
      <c r="F20" s="59">
        <f>+'Ark1'!Q1515</f>
        <v>54</v>
      </c>
      <c r="G20" s="251">
        <f>+'Ark1'!R1515</f>
        <v>20736</v>
      </c>
      <c r="H20" s="251">
        <f>+'Ark1'!S1515</f>
        <v>20731</v>
      </c>
      <c r="I20" s="102">
        <f>+'Ark1'!AA1515</f>
        <v>71.995000347198115</v>
      </c>
      <c r="J20" s="102">
        <f>+'Ark1'!AB1515</f>
        <v>72.114713084868441</v>
      </c>
      <c r="K20" s="176"/>
      <c r="L20" s="60">
        <f>+'Ark1'!U1515</f>
        <v>60.906950943032179</v>
      </c>
      <c r="M20" s="60">
        <f>+'Ark1'!W1515</f>
        <v>85.914395832328623</v>
      </c>
      <c r="N20" s="60">
        <f>+'Ark1'!X1515</f>
        <v>10.166701207096773</v>
      </c>
      <c r="O20" s="60">
        <f>+'Ark1'!Y1515</f>
        <v>2.4089568482579735</v>
      </c>
      <c r="P20" s="77">
        <f>+IF('Ark1'!Z1515=0,"",'Ark1'!Z1515)</f>
        <v>-31.366905892111991</v>
      </c>
      <c r="Q20" s="77">
        <f t="shared" si="2"/>
        <v>383.90740740740739</v>
      </c>
      <c r="R20" s="64"/>
      <c r="S20" s="60">
        <f>+'Ark1'!T1515</f>
        <v>3.2583912037037046</v>
      </c>
      <c r="T20" s="102">
        <f>+IF(G20=0,"",'Ark1'!V1515)</f>
        <v>93.091244169692644</v>
      </c>
      <c r="U20" s="37"/>
      <c r="V20" s="4"/>
      <c r="W20" s="50"/>
      <c r="X20"/>
      <c r="Y20"/>
      <c r="Z20" s="5"/>
      <c r="AA20"/>
      <c r="AB20">
        <v>19</v>
      </c>
      <c r="AC20" s="3" t="s">
        <v>501</v>
      </c>
      <c r="AD20" s="2"/>
      <c r="AE20"/>
      <c r="AF20"/>
      <c r="AG20"/>
    </row>
    <row r="21" spans="1:33" ht="15.6">
      <c r="A21" s="37"/>
      <c r="B21" s="37"/>
      <c r="C21" s="37"/>
      <c r="D21" s="37"/>
      <c r="E21" s="37"/>
      <c r="F21" s="37"/>
      <c r="G21" s="269"/>
      <c r="H21" s="269"/>
      <c r="I21" s="37"/>
      <c r="J21" s="37"/>
      <c r="K21" s="176"/>
      <c r="L21" s="37"/>
      <c r="M21" s="37"/>
      <c r="N21" s="37"/>
      <c r="O21" s="37"/>
      <c r="P21" s="37"/>
      <c r="Q21" s="37"/>
      <c r="R21" s="64"/>
      <c r="S21" s="37"/>
      <c r="T21" s="37"/>
      <c r="U21" s="37"/>
      <c r="V21" s="4"/>
      <c r="W21" s="50"/>
      <c r="X21"/>
      <c r="Y21"/>
      <c r="Z21" s="5"/>
      <c r="AA21"/>
      <c r="AB21"/>
      <c r="AC21" s="3"/>
      <c r="AD21"/>
      <c r="AE21"/>
      <c r="AF21"/>
      <c r="AG21"/>
    </row>
    <row r="22" spans="1:33" ht="15.6">
      <c r="A22" s="37"/>
      <c r="B22" s="235">
        <f>+'Ark1'!C1516</f>
        <v>2021</v>
      </c>
      <c r="C22" s="59">
        <f>+'Ark1'!AC1516</f>
        <v>1</v>
      </c>
      <c r="D22" s="59" t="str">
        <f>VLOOKUP(C22,RNR!$D$5:$E$7,2)</f>
        <v>Enkelt griser</v>
      </c>
      <c r="E22" s="43"/>
      <c r="F22" s="59">
        <f>+'Ark1'!Q1516</f>
        <v>112</v>
      </c>
      <c r="G22" s="251">
        <f>+'Ark1'!R1516</f>
        <v>806</v>
      </c>
      <c r="H22" s="251">
        <f>+'Ark1'!S1516</f>
        <v>804</v>
      </c>
      <c r="I22" s="102">
        <f>+'Ark1'!AA1516</f>
        <v>3.0655712764338956</v>
      </c>
      <c r="J22" s="102">
        <f>+'Ark1'!AB1516</f>
        <v>3.1585798180438114</v>
      </c>
      <c r="K22" s="176"/>
      <c r="L22" s="60">
        <f>+'Ark1'!U1516</f>
        <v>60.093283582089555</v>
      </c>
      <c r="M22" s="60">
        <f>+'Ark1'!W1516</f>
        <v>87.644527363184011</v>
      </c>
      <c r="N22" s="60">
        <f>+'Ark1'!X1516</f>
        <v>14.48242325145662</v>
      </c>
      <c r="O22" s="60">
        <f>+'Ark1'!Y1516</f>
        <v>2.6490408785628845</v>
      </c>
      <c r="P22" s="77">
        <f>+IF('Ark1'!Z1516=0,"",'Ark1'!Z1516)</f>
        <v>-35.751985228782921</v>
      </c>
      <c r="Q22" s="77">
        <f t="shared" si="2"/>
        <v>7.1785714285714288</v>
      </c>
      <c r="R22" s="64"/>
      <c r="S22" s="60">
        <f>+'Ark1'!T1516</f>
        <v>15.769230769230772</v>
      </c>
      <c r="T22" s="102">
        <f>+IF(G22=0,"",'Ark1'!V1516)</f>
        <v>95.116616268602982</v>
      </c>
      <c r="U22" s="37"/>
      <c r="V22" s="4"/>
      <c r="W22" s="50"/>
      <c r="X22"/>
      <c r="Y22"/>
      <c r="Z22" s="5"/>
      <c r="AA22"/>
      <c r="AB22">
        <v>20</v>
      </c>
      <c r="AC22" s="3" t="s">
        <v>502</v>
      </c>
      <c r="AD22" s="2"/>
      <c r="AE22"/>
      <c r="AF22"/>
      <c r="AG22"/>
    </row>
    <row r="23" spans="1:33" ht="15.6">
      <c r="A23" s="37"/>
      <c r="B23" s="235">
        <f>+'Ark1'!C1517</f>
        <v>2021</v>
      </c>
      <c r="C23" s="59">
        <f>+'Ark1'!AC1517</f>
        <v>2</v>
      </c>
      <c r="D23" s="59" t="str">
        <f>VLOOKUP(C23,RNR!$D$5:$E$7,2)</f>
        <v>Stor gruppe</v>
      </c>
      <c r="E23" s="43"/>
      <c r="F23" s="59">
        <f>+'Ark1'!Q1517</f>
        <v>25</v>
      </c>
      <c r="G23" s="251">
        <f>+'Ark1'!R1517</f>
        <v>7990</v>
      </c>
      <c r="H23" s="251">
        <f>+'Ark1'!S1517</f>
        <v>7988</v>
      </c>
      <c r="I23" s="102">
        <f>+'Ark1'!AA1517</f>
        <v>30.389472082762808</v>
      </c>
      <c r="J23" s="102">
        <f>+'Ark1'!AB1517</f>
        <v>30.455533099308873</v>
      </c>
      <c r="K23" s="176"/>
      <c r="L23" s="60">
        <f>+'Ark1'!U1517</f>
        <v>60.950926389584403</v>
      </c>
      <c r="M23" s="60">
        <f>+'Ark1'!W1517</f>
        <v>85.058387581371889</v>
      </c>
      <c r="N23" s="60">
        <f>+'Ark1'!X1517</f>
        <v>10.546673936635804</v>
      </c>
      <c r="O23" s="60">
        <f>+'Ark1'!Y1517</f>
        <v>2.4681943538023474</v>
      </c>
      <c r="P23" s="77">
        <f>+IF('Ark1'!Z1517=0,"",'Ark1'!Z1517)</f>
        <v>-33.723938198520806</v>
      </c>
      <c r="Q23" s="77">
        <f t="shared" si="2"/>
        <v>319.52</v>
      </c>
      <c r="R23" s="64"/>
      <c r="S23" s="60">
        <f>+'Ark1'!T1517</f>
        <v>16.210262828535672</v>
      </c>
      <c r="T23" s="102">
        <f>+IF(G23=0,"",'Ark1'!V1517)</f>
        <v>92.164766651602847</v>
      </c>
      <c r="U23" s="37"/>
      <c r="V23" s="4"/>
      <c r="W23" s="50"/>
      <c r="X23"/>
      <c r="Y23"/>
      <c r="Z23" s="5"/>
      <c r="AA23"/>
      <c r="AB23">
        <v>21</v>
      </c>
      <c r="AC23" s="3" t="s">
        <v>503</v>
      </c>
      <c r="AD23" s="2"/>
      <c r="AE23"/>
      <c r="AF23"/>
      <c r="AG23"/>
    </row>
    <row r="24" spans="1:33" ht="15.6">
      <c r="A24" s="37"/>
      <c r="B24" s="235">
        <f>+'Ark1'!C1518</f>
        <v>2021</v>
      </c>
      <c r="C24" s="59">
        <f>+'Ark1'!AC1518</f>
        <v>3</v>
      </c>
      <c r="D24" s="59" t="str">
        <f>VLOOKUP(C24,RNR!$D$5:$E$7,2)</f>
        <v>Begge typer</v>
      </c>
      <c r="E24" s="43"/>
      <c r="F24" s="59">
        <f>+'Ark1'!Q1518</f>
        <v>57</v>
      </c>
      <c r="G24" s="251">
        <f>+'Ark1'!R1518</f>
        <v>17496</v>
      </c>
      <c r="H24" s="251">
        <f>+'Ark1'!S1518</f>
        <v>17489</v>
      </c>
      <c r="I24" s="102">
        <f>+'Ark1'!AA1518</f>
        <v>66.544956640803306</v>
      </c>
      <c r="J24" s="102">
        <f>+'Ark1'!AB1518</f>
        <v>66.385887082647315</v>
      </c>
      <c r="K24" s="176"/>
      <c r="L24" s="60">
        <f>+'Ark1'!U1518</f>
        <v>61.213963062496433</v>
      </c>
      <c r="M24" s="60">
        <f>+'Ark1'!W1518</f>
        <v>84.683691463204994</v>
      </c>
      <c r="N24" s="60">
        <f>+'Ark1'!X1518</f>
        <v>10.168943877445564</v>
      </c>
      <c r="O24" s="60">
        <f>+'Ark1'!Y1518</f>
        <v>2.2901408867233504</v>
      </c>
      <c r="P24" s="77">
        <f>+IF('Ark1'!Z1518=0,"",'Ark1'!Z1518)</f>
        <v>-24.750455507789265</v>
      </c>
      <c r="Q24" s="77">
        <f t="shared" si="2"/>
        <v>306.82456140350877</v>
      </c>
      <c r="R24" s="64"/>
      <c r="S24" s="60">
        <f>+'Ark1'!T1518</f>
        <v>16.364483310470963</v>
      </c>
      <c r="T24" s="102">
        <f>+IF(G24=0,"",'Ark1'!V1518)</f>
        <v>91.779524997201733</v>
      </c>
      <c r="U24" s="37"/>
      <c r="V24" s="4"/>
      <c r="W24" s="50"/>
      <c r="X24"/>
      <c r="Y24"/>
      <c r="Z24" s="5"/>
      <c r="AA24"/>
      <c r="AB24">
        <v>22</v>
      </c>
      <c r="AC24" s="3" t="s">
        <v>504</v>
      </c>
      <c r="AD24" s="2"/>
      <c r="AE24"/>
      <c r="AF24"/>
      <c r="AG24"/>
    </row>
    <row r="25" spans="1:33" ht="15.6">
      <c r="A25" s="37"/>
      <c r="B25" s="37"/>
      <c r="C25" s="37"/>
      <c r="D25" s="37"/>
      <c r="E25" s="37"/>
      <c r="F25" s="37"/>
      <c r="G25" s="269"/>
      <c r="H25" s="269"/>
      <c r="I25" s="37"/>
      <c r="J25" s="37"/>
      <c r="K25" s="176"/>
      <c r="L25" s="37"/>
      <c r="M25" s="37"/>
      <c r="N25" s="37"/>
      <c r="O25" s="37"/>
      <c r="P25" s="37"/>
      <c r="Q25" s="37"/>
      <c r="R25" s="64"/>
      <c r="S25" s="37"/>
      <c r="T25" s="37"/>
      <c r="U25" s="37"/>
      <c r="V25" s="4"/>
      <c r="W25" s="50"/>
      <c r="X25"/>
      <c r="Y25"/>
      <c r="Z25" s="5"/>
      <c r="AA25"/>
      <c r="AB25"/>
      <c r="AC25" s="3"/>
      <c r="AD25"/>
      <c r="AE25"/>
      <c r="AF25"/>
      <c r="AG25"/>
    </row>
    <row r="26" spans="1:33" ht="15.6">
      <c r="A26" s="37"/>
      <c r="B26" s="235">
        <f>+'Ark1'!C1519</f>
        <v>2020</v>
      </c>
      <c r="C26" s="59">
        <f>+'Ark1'!AC1519</f>
        <v>1</v>
      </c>
      <c r="D26" s="59" t="str">
        <f>VLOOKUP(C26,RNR!$D$5:$E$7,2)</f>
        <v>Enkelt griser</v>
      </c>
      <c r="E26" s="43"/>
      <c r="F26" s="59">
        <f>+'Ark1'!Q1519</f>
        <v>112</v>
      </c>
      <c r="G26" s="251">
        <f>+'Ark1'!R1519</f>
        <v>781</v>
      </c>
      <c r="H26" s="251">
        <f>+'Ark1'!S1519</f>
        <v>779</v>
      </c>
      <c r="I26" s="102">
        <f>+'Ark1'!AA1519</f>
        <v>3.740779768177029</v>
      </c>
      <c r="J26" s="102">
        <f>+'Ark1'!AB1519</f>
        <v>3.7387001823223094</v>
      </c>
      <c r="K26" s="176"/>
      <c r="L26" s="60">
        <f>+'Ark1'!U1519</f>
        <v>60.426187419768944</v>
      </c>
      <c r="M26" s="60">
        <f>+'Ark1'!W1519</f>
        <v>82.757086007702213</v>
      </c>
      <c r="N26" s="60">
        <f>+'Ark1'!X1519</f>
        <v>13.541879105628709</v>
      </c>
      <c r="O26" s="60">
        <f>+'Ark1'!Y1519</f>
        <v>2.882042532871254</v>
      </c>
      <c r="P26" s="77">
        <f>+IF('Ark1'!Z1519=0,"",'Ark1'!Z1519)</f>
        <v>-37.375994984182903</v>
      </c>
      <c r="Q26" s="77">
        <f t="shared" si="2"/>
        <v>6.9553571428571432</v>
      </c>
      <c r="R26" s="64"/>
      <c r="S26" s="60">
        <f>+'Ark1'!T1519</f>
        <v>15.887323943661977</v>
      </c>
      <c r="T26" s="102">
        <f>+IF(G26=0,"",'Ark1'!V1519)</f>
        <v>89.832882949916311</v>
      </c>
      <c r="U26" s="37"/>
      <c r="V26" s="4"/>
      <c r="W26" s="50"/>
      <c r="X26"/>
      <c r="Y26"/>
      <c r="Z26" s="5"/>
      <c r="AA26"/>
      <c r="AB26">
        <v>23</v>
      </c>
      <c r="AC26" s="3" t="s">
        <v>505</v>
      </c>
      <c r="AD26" s="2"/>
      <c r="AE26"/>
      <c r="AF26"/>
      <c r="AG26"/>
    </row>
    <row r="27" spans="1:33" ht="15.6">
      <c r="A27" s="37"/>
      <c r="B27" s="235">
        <f>+'Ark1'!C1520</f>
        <v>2020</v>
      </c>
      <c r="C27" s="59">
        <f>+'Ark1'!AC1520</f>
        <v>2</v>
      </c>
      <c r="D27" s="59" t="str">
        <f>VLOOKUP(C27,RNR!$D$5:$E$7,2)</f>
        <v>Stor gruppe</v>
      </c>
      <c r="E27" s="43"/>
      <c r="F27" s="59">
        <f>+'Ark1'!Q1520</f>
        <v>14</v>
      </c>
      <c r="G27" s="251">
        <f>+'Ark1'!R1520</f>
        <v>3587</v>
      </c>
      <c r="H27" s="251">
        <f>+'Ark1'!S1520</f>
        <v>3584</v>
      </c>
      <c r="I27" s="102">
        <f>+'Ark1'!AA1520</f>
        <v>17.180764441038416</v>
      </c>
      <c r="J27" s="102">
        <f>+'Ark1'!AB1520</f>
        <v>16.874605881004225</v>
      </c>
      <c r="K27" s="176"/>
      <c r="L27" s="60">
        <f>+'Ark1'!U1520</f>
        <v>61.411830357142847</v>
      </c>
      <c r="M27" s="60">
        <f>+'Ark1'!W1520</f>
        <v>81.187215401785551</v>
      </c>
      <c r="N27" s="60">
        <f>+'Ark1'!X1520</f>
        <v>11.780325636456684</v>
      </c>
      <c r="O27" s="60">
        <f>+'Ark1'!Y1520</f>
        <v>2.5478752085540721</v>
      </c>
      <c r="P27" s="77">
        <f>+IF('Ark1'!Z1520=0,"",'Ark1'!Z1520)</f>
        <v>-46.421704778527264</v>
      </c>
      <c r="Q27" s="77">
        <f t="shared" si="2"/>
        <v>256</v>
      </c>
      <c r="R27" s="64"/>
      <c r="S27" s="60">
        <f>+'Ark1'!T1520</f>
        <v>16.370225815444659</v>
      </c>
      <c r="T27" s="102">
        <f>+IF(G27=0,"",'Ark1'!V1520)</f>
        <v>87.990614963821486</v>
      </c>
      <c r="U27" s="37"/>
      <c r="V27" s="4"/>
      <c r="W27" s="50"/>
      <c r="X27"/>
      <c r="Y27"/>
      <c r="Z27" s="5"/>
      <c r="AA27"/>
      <c r="AB27">
        <v>24</v>
      </c>
      <c r="AC27" s="3" t="s">
        <v>506</v>
      </c>
      <c r="AD27" s="2"/>
      <c r="AE27"/>
      <c r="AF27"/>
      <c r="AG27"/>
    </row>
    <row r="28" spans="1:33" ht="15.6">
      <c r="A28" s="37"/>
      <c r="B28" s="235">
        <f>+'Ark1'!C1521</f>
        <v>2020</v>
      </c>
      <c r="C28" s="59">
        <f>+'Ark1'!AC1521</f>
        <v>3</v>
      </c>
      <c r="D28" s="59" t="str">
        <f>VLOOKUP(C28,RNR!$D$5:$E$7,2)</f>
        <v>Begge typer</v>
      </c>
      <c r="E28" s="43"/>
      <c r="F28" s="59">
        <f>+'Ark1'!Q1521</f>
        <v>56</v>
      </c>
      <c r="G28" s="251">
        <f>+'Ark1'!R1521</f>
        <v>16510</v>
      </c>
      <c r="H28" s="251">
        <f>+'Ark1'!S1521</f>
        <v>16505</v>
      </c>
      <c r="I28" s="102">
        <f>+'Ark1'!AA1521</f>
        <v>79.07845579078456</v>
      </c>
      <c r="J28" s="102">
        <f>+'Ark1'!AB1521</f>
        <v>79.386693936673453</v>
      </c>
      <c r="K28" s="176"/>
      <c r="L28" s="60">
        <f>+'Ark1'!U1521</f>
        <v>61.523720084822784</v>
      </c>
      <c r="M28" s="60">
        <f>+'Ark1'!W1521</f>
        <v>82.938121781278412</v>
      </c>
      <c r="N28" s="60">
        <f>+'Ark1'!X1521</f>
        <v>10.021888932478475</v>
      </c>
      <c r="O28" s="60">
        <f>+'Ark1'!Y1521</f>
        <v>2.4935781024891246</v>
      </c>
      <c r="P28" s="77">
        <f>+IF('Ark1'!Z1521=0,"",'Ark1'!Z1521)</f>
        <v>-30.708115038687879</v>
      </c>
      <c r="Q28" s="77">
        <f t="shared" si="2"/>
        <v>294.73214285714283</v>
      </c>
      <c r="R28" s="64"/>
      <c r="S28" s="60">
        <f>+'Ark1'!T1521</f>
        <v>16.408116293155668</v>
      </c>
      <c r="T28" s="102">
        <f>+IF(G28=0,"",'Ark1'!V1521)</f>
        <v>89.868545694974529</v>
      </c>
      <c r="U28" s="37"/>
      <c r="V28" s="4"/>
      <c r="W28" s="50"/>
      <c r="X28"/>
      <c r="Y28"/>
      <c r="Z28" s="5"/>
      <c r="AA28"/>
      <c r="AB28">
        <v>25</v>
      </c>
      <c r="AC28" s="3" t="s">
        <v>496</v>
      </c>
      <c r="AD28" s="2"/>
      <c r="AE28"/>
      <c r="AF28"/>
      <c r="AG28"/>
    </row>
    <row r="29" spans="1:33" ht="15.6">
      <c r="A29" s="37"/>
      <c r="B29" s="37"/>
      <c r="C29" s="37"/>
      <c r="D29" s="37"/>
      <c r="E29" s="37"/>
      <c r="F29" s="37"/>
      <c r="G29" s="269"/>
      <c r="H29" s="269"/>
      <c r="I29" s="37"/>
      <c r="J29" s="37"/>
      <c r="K29" s="176"/>
      <c r="L29" s="37"/>
      <c r="M29" s="37"/>
      <c r="N29" s="37"/>
      <c r="O29" s="37"/>
      <c r="P29" s="37"/>
      <c r="Q29" s="37"/>
      <c r="R29" s="64"/>
      <c r="S29" s="37"/>
      <c r="T29" s="37"/>
      <c r="U29" s="37"/>
      <c r="V29" s="4"/>
      <c r="W29" s="50"/>
      <c r="X29"/>
      <c r="Y29"/>
      <c r="Z29" s="5"/>
      <c r="AA29"/>
      <c r="AB29"/>
      <c r="AC29" s="3"/>
      <c r="AD29"/>
      <c r="AE29"/>
      <c r="AF29"/>
      <c r="AG29"/>
    </row>
    <row r="30" spans="1:33" ht="15.6">
      <c r="A30" s="37"/>
      <c r="B30" s="235">
        <f>+'Ark1'!C1522</f>
        <v>2019</v>
      </c>
      <c r="C30" s="59">
        <f>+'Ark1'!AC1522</f>
        <v>1</v>
      </c>
      <c r="D30" s="59" t="str">
        <f>VLOOKUP(C30,RNR!$D$5:$E$7,2)</f>
        <v>Enkelt griser</v>
      </c>
      <c r="E30" s="43"/>
      <c r="F30" s="59">
        <f>+'Ark1'!Q1522</f>
        <v>105</v>
      </c>
      <c r="G30" s="251">
        <f>+'Ark1'!R1522</f>
        <v>628</v>
      </c>
      <c r="H30" s="251">
        <f>+'Ark1'!S1522</f>
        <v>627</v>
      </c>
      <c r="I30" s="102">
        <f>+'Ark1'!AA1522</f>
        <v>3.118172790466732</v>
      </c>
      <c r="J30" s="102">
        <f>+'Ark1'!AB1522</f>
        <v>3.1650334322783129</v>
      </c>
      <c r="K30" s="176"/>
      <c r="L30" s="60">
        <f>+'Ark1'!U1522</f>
        <v>60.49441786283893</v>
      </c>
      <c r="M30" s="60">
        <f>+'Ark1'!W1522</f>
        <v>81.67317384370017</v>
      </c>
      <c r="N30" s="60">
        <f>+'Ark1'!X1522</f>
        <v>13.40411800753394</v>
      </c>
      <c r="O30" s="60">
        <f>+'Ark1'!Y1522</f>
        <v>2.7825872504293314</v>
      </c>
      <c r="P30" s="77">
        <f>+IF('Ark1'!Z1522=0,"",'Ark1'!Z1522)</f>
        <v>-41.86947234084181</v>
      </c>
      <c r="Q30" s="77">
        <f t="shared" si="2"/>
        <v>5.9714285714285715</v>
      </c>
      <c r="R30" s="64"/>
      <c r="S30" s="60">
        <f>+'Ark1'!T1522</f>
        <v>15.845541401273882</v>
      </c>
      <c r="T30" s="102">
        <f>+IF(G30=0,"",'Ark1'!V1522)</f>
        <v>88.530189849685812</v>
      </c>
      <c r="U30" s="37"/>
      <c r="V30" s="4"/>
      <c r="W30" s="50"/>
      <c r="X30"/>
      <c r="Y30"/>
      <c r="Z30" s="5"/>
      <c r="AA30"/>
      <c r="AB30">
        <v>26</v>
      </c>
      <c r="AC30" s="3" t="s">
        <v>497</v>
      </c>
      <c r="AD30" s="9"/>
      <c r="AE30" s="9"/>
      <c r="AF30" s="9"/>
      <c r="AG30"/>
    </row>
    <row r="31" spans="1:33" ht="15.6">
      <c r="A31" s="37"/>
      <c r="B31" s="235">
        <f>+'Ark1'!C1523</f>
        <v>2019</v>
      </c>
      <c r="C31" s="59">
        <f>+'Ark1'!AC1523</f>
        <v>2</v>
      </c>
      <c r="D31" s="59" t="str">
        <f>VLOOKUP(C31,RNR!$D$5:$E$7,2)</f>
        <v>Stor gruppe</v>
      </c>
      <c r="E31" s="43"/>
      <c r="F31" s="59">
        <f>+'Ark1'!Q1523</f>
        <v>15</v>
      </c>
      <c r="G31" s="251">
        <f>+'Ark1'!R1523</f>
        <v>3237</v>
      </c>
      <c r="H31" s="251">
        <f>+'Ark1'!S1523</f>
        <v>3232</v>
      </c>
      <c r="I31" s="102">
        <f>+'Ark1'!AA1523</f>
        <v>16.07249255213506</v>
      </c>
      <c r="J31" s="102">
        <f>+'Ark1'!AB1523</f>
        <v>15.873560718298672</v>
      </c>
      <c r="K31" s="176"/>
      <c r="L31" s="60">
        <f>+'Ark1'!U1523</f>
        <v>61.331064356435647</v>
      </c>
      <c r="M31" s="60">
        <f>+'Ark1'!W1523</f>
        <v>79.464229579207981</v>
      </c>
      <c r="N31" s="60">
        <f>+'Ark1'!X1523</f>
        <v>12.447806502384218</v>
      </c>
      <c r="O31" s="60">
        <f>+'Ark1'!Y1523</f>
        <v>2.468223868526664</v>
      </c>
      <c r="P31" s="77">
        <f>+IF('Ark1'!Z1523=0,"",'Ark1'!Z1523)</f>
        <v>-37.919597912505694</v>
      </c>
      <c r="Q31" s="77">
        <f t="shared" si="2"/>
        <v>215.46666666666667</v>
      </c>
      <c r="R31" s="64"/>
      <c r="S31" s="60">
        <f>+'Ark1'!T1523</f>
        <v>16.283286994130371</v>
      </c>
      <c r="T31" s="102">
        <f>+IF(G31=0,"",'Ark1'!V1523)</f>
        <v>86.154030523583188</v>
      </c>
      <c r="U31" s="37"/>
      <c r="V31" s="4"/>
      <c r="W31" s="50"/>
      <c r="X31"/>
      <c r="Y31"/>
      <c r="Z31" s="5"/>
      <c r="AA31"/>
      <c r="AB31">
        <v>27</v>
      </c>
      <c r="AC31" s="3" t="s">
        <v>498</v>
      </c>
      <c r="AD31" s="9"/>
      <c r="AE31" s="9"/>
      <c r="AF31" s="9"/>
      <c r="AG31"/>
    </row>
    <row r="32" spans="1:33" ht="15.6">
      <c r="A32" s="37"/>
      <c r="B32" s="235">
        <f>+'Ark1'!C1524</f>
        <v>2019</v>
      </c>
      <c r="C32" s="59">
        <f>+'Ark1'!AC1524</f>
        <v>3</v>
      </c>
      <c r="D32" s="59" t="str">
        <f>VLOOKUP(C32,RNR!$D$5:$E$7,2)</f>
        <v>Begge typer</v>
      </c>
      <c r="E32" s="43"/>
      <c r="F32" s="59">
        <f>+'Ark1'!Q1524</f>
        <v>46</v>
      </c>
      <c r="G32" s="251">
        <f>+'Ark1'!R1524</f>
        <v>16275</v>
      </c>
      <c r="H32" s="251">
        <f>+'Ark1'!S1524</f>
        <v>16269</v>
      </c>
      <c r="I32" s="102">
        <f>+'Ark1'!AA1524</f>
        <v>80.809334657398225</v>
      </c>
      <c r="J32" s="102">
        <f>+'Ark1'!AB1524</f>
        <v>80.961405849423031</v>
      </c>
      <c r="K32" s="176"/>
      <c r="L32" s="60">
        <f>+'Ark1'!U1524</f>
        <v>61.608826602741402</v>
      </c>
      <c r="M32" s="60">
        <f>+'Ark1'!W1524</f>
        <v>80.516678959984901</v>
      </c>
      <c r="N32" s="60">
        <f>+'Ark1'!X1524</f>
        <v>9.8461999556152477</v>
      </c>
      <c r="O32" s="60">
        <f>+'Ark1'!Y1524</f>
        <v>2.5777547884170473</v>
      </c>
      <c r="P32" s="77">
        <f>+IF('Ark1'!Z1524=0,"",'Ark1'!Z1524)</f>
        <v>-28.471732800478954</v>
      </c>
      <c r="Q32" s="77">
        <f t="shared" si="2"/>
        <v>353.67391304347825</v>
      </c>
      <c r="R32" s="64"/>
      <c r="S32" s="60">
        <f>+'Ark1'!T1524</f>
        <v>16.374562211981566</v>
      </c>
      <c r="T32" s="102">
        <f>+IF(G32=0,"",'Ark1'!V1524)</f>
        <v>87.248089357908</v>
      </c>
      <c r="U32" s="37"/>
      <c r="V32" s="4"/>
      <c r="W32" s="50"/>
      <c r="X32"/>
      <c r="Y32"/>
      <c r="Z32" s="5"/>
      <c r="AA32"/>
      <c r="AB32">
        <v>28</v>
      </c>
      <c r="AC32" s="3" t="s">
        <v>499</v>
      </c>
      <c r="AD32" s="9"/>
      <c r="AE32" s="9"/>
      <c r="AF32" s="9"/>
      <c r="AG32"/>
    </row>
    <row r="33" spans="1:33" ht="15.6">
      <c r="A33" s="37"/>
      <c r="B33" s="37"/>
      <c r="C33" s="37"/>
      <c r="D33" s="37"/>
      <c r="E33" s="37"/>
      <c r="F33" s="37"/>
      <c r="G33" s="269"/>
      <c r="H33" s="269"/>
      <c r="I33" s="37"/>
      <c r="J33" s="37"/>
      <c r="K33" s="176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/>
      <c r="AE33"/>
      <c r="AF33"/>
      <c r="AG33"/>
    </row>
    <row r="34" spans="1:33" ht="15.6">
      <c r="A34" s="37"/>
      <c r="B34" s="235">
        <f>+'Ark1'!C1525</f>
        <v>2018</v>
      </c>
      <c r="C34" s="59">
        <f>+'Ark1'!AC1525</f>
        <v>1</v>
      </c>
      <c r="D34" s="59" t="str">
        <f>VLOOKUP(C34,RNR!$D$5:$E$7,2)</f>
        <v>Enkelt griser</v>
      </c>
      <c r="E34" s="43"/>
      <c r="F34" s="59">
        <f>+'Ark1'!Q1525</f>
        <v>103</v>
      </c>
      <c r="G34" s="251">
        <f>+'Ark1'!R1525</f>
        <v>702</v>
      </c>
      <c r="H34" s="251">
        <f>+'Ark1'!S1525</f>
        <v>701</v>
      </c>
      <c r="I34" s="102">
        <f>+'Ark1'!AA1525</f>
        <v>2.8038503015537</v>
      </c>
      <c r="J34" s="102">
        <f>+'Ark1'!AB1525</f>
        <v>2.9663091910315402</v>
      </c>
      <c r="K34" s="176"/>
      <c r="L34" s="60">
        <f>+'Ark1'!U1525</f>
        <v>60.078459343794577</v>
      </c>
      <c r="M34" s="60">
        <f>+'Ark1'!W1525</f>
        <v>85.099001426533505</v>
      </c>
      <c r="N34" s="60">
        <f>+'Ark1'!X1525</f>
        <v>13.313888006094039</v>
      </c>
      <c r="O34" s="60">
        <f>+'Ark1'!Y1525</f>
        <v>2.5517985422864742</v>
      </c>
      <c r="P34" s="77">
        <f>+IF('Ark1'!Z1525=0,"",'Ark1'!Z1525)</f>
        <v>-25.814739135813369</v>
      </c>
      <c r="Q34" s="77">
        <f t="shared" si="2"/>
        <v>6.8058252427184467</v>
      </c>
      <c r="R34" s="64"/>
      <c r="S34" s="60">
        <f>+'Ark1'!T1525</f>
        <v>15.685185185185183</v>
      </c>
      <c r="T34" s="102">
        <f>+IF(G34=0,"",'Ark1'!V1525)</f>
        <v>92.254216619811018</v>
      </c>
      <c r="U34" s="37"/>
      <c r="V34" s="4"/>
      <c r="W34" s="50"/>
      <c r="X34"/>
      <c r="Y34"/>
      <c r="Z34" s="5"/>
      <c r="AA34"/>
      <c r="AB34">
        <v>29</v>
      </c>
      <c r="AC34" s="3" t="s">
        <v>382</v>
      </c>
      <c r="AD34" s="9"/>
      <c r="AE34" s="9"/>
      <c r="AF34" s="9"/>
      <c r="AG34"/>
    </row>
    <row r="35" spans="1:33" ht="15.6">
      <c r="A35" s="37"/>
      <c r="B35" s="235">
        <f>+'Ark1'!C1526</f>
        <v>2018</v>
      </c>
      <c r="C35" s="59">
        <f>+'Ark1'!AC1526</f>
        <v>2</v>
      </c>
      <c r="D35" s="59" t="str">
        <f>VLOOKUP(C35,RNR!$D$5:$E$7,2)</f>
        <v>Stor gruppe</v>
      </c>
      <c r="E35" s="43"/>
      <c r="F35" s="59">
        <f>+'Ark1'!Q1526</f>
        <v>19</v>
      </c>
      <c r="G35" s="251">
        <f>+'Ark1'!R1526</f>
        <v>5598</v>
      </c>
      <c r="H35" s="251">
        <f>+'Ark1'!S1526</f>
        <v>5575</v>
      </c>
      <c r="I35" s="102">
        <f>+'Ark1'!AA1526</f>
        <v>22.358908814953864</v>
      </c>
      <c r="J35" s="102">
        <f>+'Ark1'!AB1526</f>
        <v>22.133692559285016</v>
      </c>
      <c r="K35" s="176"/>
      <c r="L35" s="60">
        <f>+'Ark1'!U1526</f>
        <v>61.230852017937217</v>
      </c>
      <c r="M35" s="60">
        <f>+'Ark1'!W1526</f>
        <v>79.842672645739825</v>
      </c>
      <c r="N35" s="60">
        <f>+'Ark1'!X1526</f>
        <v>11.412249403357063</v>
      </c>
      <c r="O35" s="60">
        <f>+'Ark1'!Y1526</f>
        <v>2.9018594148068875</v>
      </c>
      <c r="P35" s="77">
        <f>+IF('Ark1'!Z1526=0,"",'Ark1'!Z1526)</f>
        <v>-35.031942539962152</v>
      </c>
      <c r="Q35" s="77">
        <f t="shared" si="2"/>
        <v>293.42105263157896</v>
      </c>
      <c r="R35" s="64"/>
      <c r="S35" s="60">
        <f>+'Ark1'!T1526</f>
        <v>16.022865309038941</v>
      </c>
      <c r="T35" s="102">
        <f>+IF(G35=0,"",'Ark1'!V1526)</f>
        <v>86.656574146500446</v>
      </c>
      <c r="U35" s="37"/>
      <c r="V35" s="4"/>
      <c r="W35" s="50"/>
      <c r="X35"/>
      <c r="Y35"/>
      <c r="Z35" s="5"/>
      <c r="AA35"/>
      <c r="AB35">
        <v>30</v>
      </c>
      <c r="AC35" s="3" t="s">
        <v>500</v>
      </c>
      <c r="AD35" s="9"/>
      <c r="AE35" s="9"/>
      <c r="AF35" s="9"/>
      <c r="AG35"/>
    </row>
    <row r="36" spans="1:33" ht="15.6">
      <c r="A36" s="37"/>
      <c r="B36" s="235">
        <f>+'Ark1'!C1527</f>
        <v>2018</v>
      </c>
      <c r="C36" s="59">
        <f>+'Ark1'!AC1527</f>
        <v>3</v>
      </c>
      <c r="D36" s="59" t="str">
        <f>VLOOKUP(C36,RNR!$D$5:$E$7,2)</f>
        <v>Begge typer</v>
      </c>
      <c r="E36" s="43"/>
      <c r="F36" s="59">
        <f>+'Ark1'!Q1527</f>
        <v>50</v>
      </c>
      <c r="G36" s="251">
        <f>+'Ark1'!R1527</f>
        <v>18737</v>
      </c>
      <c r="H36" s="251">
        <f>+'Ark1'!S1527</f>
        <v>18731</v>
      </c>
      <c r="I36" s="102">
        <f>+'Ark1'!AA1527</f>
        <v>74.837240883492413</v>
      </c>
      <c r="J36" s="102">
        <f>+'Ark1'!AB1527</f>
        <v>74.899998249683449</v>
      </c>
      <c r="K36" s="176"/>
      <c r="L36" s="60">
        <f>+'Ark1'!U1527</f>
        <v>60.85120922534837</v>
      </c>
      <c r="M36" s="60">
        <f>+'Ark1'!W1527</f>
        <v>80.41682238001161</v>
      </c>
      <c r="N36" s="60">
        <f>+'Ark1'!X1527</f>
        <v>10.856523070274443</v>
      </c>
      <c r="O36" s="60">
        <f>+'Ark1'!Y1527</f>
        <v>2.7378116492405042</v>
      </c>
      <c r="P36" s="77">
        <f>+IF('Ark1'!Z1527=0,"",'Ark1'!Z1527)</f>
        <v>-33.351868182321638</v>
      </c>
      <c r="Q36" s="77">
        <f t="shared" si="2"/>
        <v>374.62</v>
      </c>
      <c r="R36" s="64"/>
      <c r="S36" s="60">
        <f>+'Ark1'!T1527</f>
        <v>16.023482948177403</v>
      </c>
      <c r="T36" s="102">
        <f>+IF(G36=0,"",'Ark1'!V1527)</f>
        <v>87.137209114408307</v>
      </c>
      <c r="U36" s="37"/>
      <c r="V36" s="4"/>
      <c r="W36" s="50"/>
      <c r="X36"/>
      <c r="Y36"/>
      <c r="Z36" s="5"/>
      <c r="AA36"/>
      <c r="AB36">
        <v>31</v>
      </c>
      <c r="AC36" s="3" t="s">
        <v>501</v>
      </c>
      <c r="AD36" s="9"/>
      <c r="AE36" s="9"/>
      <c r="AF36" s="9"/>
      <c r="AG36"/>
    </row>
    <row r="37" spans="1:33" ht="15.6">
      <c r="A37" s="37"/>
      <c r="B37" s="37"/>
      <c r="C37" s="37"/>
      <c r="D37" s="37"/>
      <c r="E37" s="37"/>
      <c r="F37" s="37"/>
      <c r="G37" s="269"/>
      <c r="H37" s="269"/>
      <c r="I37" s="37"/>
      <c r="J37" s="37"/>
      <c r="K37" s="176"/>
      <c r="L37" s="37"/>
      <c r="M37" s="37"/>
      <c r="N37" s="37"/>
      <c r="O37" s="37"/>
      <c r="P37" s="37"/>
      <c r="Q37" s="37"/>
      <c r="R37" s="64"/>
      <c r="S37" s="37"/>
      <c r="T37" s="37"/>
      <c r="U37" s="37"/>
      <c r="V37" s="4"/>
      <c r="W37" s="50"/>
      <c r="X37"/>
      <c r="Y37"/>
      <c r="Z37" s="5"/>
      <c r="AA37"/>
      <c r="AB37"/>
      <c r="AC37" s="3"/>
      <c r="AD37"/>
      <c r="AE37"/>
      <c r="AF37"/>
      <c r="AG37"/>
    </row>
    <row r="38" spans="1:33" ht="15.6">
      <c r="A38" s="37"/>
      <c r="B38" s="235">
        <f>+'Ark1'!C1528</f>
        <v>2017</v>
      </c>
      <c r="C38" s="59">
        <f>+'Ark1'!AC1528</f>
        <v>1</v>
      </c>
      <c r="D38" s="59" t="str">
        <f>VLOOKUP(C38,RNR!$D$5:$E$7,2)</f>
        <v>Enkelt griser</v>
      </c>
      <c r="E38" s="43"/>
      <c r="F38" s="59">
        <f>+'Ark1'!Q1528</f>
        <v>101</v>
      </c>
      <c r="G38" s="251">
        <f>+'Ark1'!R1528</f>
        <v>759</v>
      </c>
      <c r="H38" s="251">
        <f>+'Ark1'!S1528</f>
        <v>759</v>
      </c>
      <c r="I38" s="102">
        <f>+'Ark1'!AA1528</f>
        <v>2.1900337594136827</v>
      </c>
      <c r="J38" s="102">
        <f>+'Ark1'!AB1528</f>
        <v>2.2923002375976074</v>
      </c>
      <c r="K38" s="176"/>
      <c r="L38" s="60">
        <f>+'Ark1'!U1528</f>
        <v>59.98814229249011</v>
      </c>
      <c r="M38" s="60">
        <f>+'Ark1'!W1528</f>
        <v>85.433465085638943</v>
      </c>
      <c r="N38" s="60">
        <f>+'Ark1'!X1528</f>
        <v>14.633962068846969</v>
      </c>
      <c r="O38" s="60">
        <f>+'Ark1'!Y1528</f>
        <v>2.8821593063140631</v>
      </c>
      <c r="P38" s="77">
        <f>+IF('Ark1'!Z1528=0,"",'Ark1'!Z1528)</f>
        <v>-40.555209036889529</v>
      </c>
      <c r="Q38" s="77">
        <f t="shared" si="2"/>
        <v>7.5148514851485144</v>
      </c>
      <c r="R38" s="64"/>
      <c r="S38" s="60">
        <f>+'Ark1'!T1528</f>
        <v>15.608695652173914</v>
      </c>
      <c r="T38" s="102">
        <f>+IF(G38=0,"",'Ark1'!V1528)</f>
        <v>92.560633895600134</v>
      </c>
      <c r="U38" s="37"/>
      <c r="V38" s="4"/>
      <c r="W38" s="50"/>
      <c r="X38"/>
      <c r="Y38"/>
      <c r="Z38" s="5"/>
      <c r="AA38"/>
      <c r="AB38">
        <v>32</v>
      </c>
      <c r="AC38" s="3" t="s">
        <v>502</v>
      </c>
      <c r="AD38" s="9"/>
      <c r="AE38" s="9"/>
      <c r="AF38" s="9"/>
      <c r="AG38"/>
    </row>
    <row r="39" spans="1:33" ht="15.6">
      <c r="A39" s="37"/>
      <c r="B39" s="235">
        <f>+'Ark1'!C1529</f>
        <v>2017</v>
      </c>
      <c r="C39" s="59">
        <f>+'Ark1'!AC1529</f>
        <v>2</v>
      </c>
      <c r="D39" s="59" t="str">
        <f>VLOOKUP(C39,RNR!$D$5:$E$7,2)</f>
        <v>Stor gruppe</v>
      </c>
      <c r="E39" s="43"/>
      <c r="F39" s="59">
        <f>+'Ark1'!Q1529</f>
        <v>29</v>
      </c>
      <c r="G39" s="251">
        <f>+'Ark1'!R1529</f>
        <v>9935</v>
      </c>
      <c r="H39" s="251">
        <f>+'Ark1'!S1529</f>
        <v>9924</v>
      </c>
      <c r="I39" s="102">
        <f>+'Ark1'!AA1529</f>
        <v>28.666647430533519</v>
      </c>
      <c r="J39" s="102">
        <f>+'Ark1'!AB1529</f>
        <v>28.582050536870259</v>
      </c>
      <c r="K39" s="176"/>
      <c r="L39" s="60">
        <f>+'Ark1'!U1529</f>
        <v>60.700423216444975</v>
      </c>
      <c r="M39" s="60">
        <f>+'Ark1'!W1529</f>
        <v>81.471352277307247</v>
      </c>
      <c r="N39" s="60">
        <f>+'Ark1'!X1529</f>
        <v>12.26264133769229</v>
      </c>
      <c r="O39" s="60">
        <f>+'Ark1'!Y1529</f>
        <v>2.9952662878744696</v>
      </c>
      <c r="P39" s="77">
        <f>+IF('Ark1'!Z1529=0,"",'Ark1'!Z1529)</f>
        <v>-50.516896101727589</v>
      </c>
      <c r="Q39" s="77">
        <f t="shared" si="2"/>
        <v>342.20689655172413</v>
      </c>
      <c r="R39" s="64"/>
      <c r="S39" s="60">
        <f>+'Ark1'!T1529</f>
        <v>15.861197785606445</v>
      </c>
      <c r="T39" s="102">
        <f>+IF(G39=0,"",'Ark1'!V1529)</f>
        <v>88.3119072229549</v>
      </c>
      <c r="U39" s="37"/>
      <c r="V39" s="4"/>
      <c r="W39" s="50"/>
      <c r="X39"/>
      <c r="Y39"/>
      <c r="Z39" s="5"/>
      <c r="AA39"/>
      <c r="AB39">
        <v>33</v>
      </c>
      <c r="AC39" s="3" t="s">
        <v>503</v>
      </c>
      <c r="AD39" s="2"/>
      <c r="AE39"/>
      <c r="AF39"/>
      <c r="AG39"/>
    </row>
    <row r="40" spans="1:33" ht="15.6">
      <c r="A40" s="37"/>
      <c r="B40" s="235">
        <f>+'Ark1'!C1530</f>
        <v>2017</v>
      </c>
      <c r="C40" s="59">
        <f>+'Ark1'!AC1530</f>
        <v>3</v>
      </c>
      <c r="D40" s="59" t="str">
        <f>VLOOKUP(C40,RNR!$D$5:$E$7,2)</f>
        <v>Begge typer</v>
      </c>
      <c r="E40" s="43"/>
      <c r="F40" s="59">
        <f>+'Ark1'!Q1530</f>
        <v>53</v>
      </c>
      <c r="G40" s="251">
        <f>+'Ark1'!R1530</f>
        <v>23963</v>
      </c>
      <c r="H40" s="251">
        <f>+'Ark1'!S1530</f>
        <v>23945</v>
      </c>
      <c r="I40" s="102">
        <f>+'Ark1'!AA1530</f>
        <v>69.143318810052818</v>
      </c>
      <c r="J40" s="102">
        <f>+'Ark1'!AB1530</f>
        <v>69.125649225532115</v>
      </c>
      <c r="K40" s="176"/>
      <c r="L40" s="60">
        <f>+'Ark1'!U1530</f>
        <v>60.475923992482791</v>
      </c>
      <c r="M40" s="60">
        <f>+'Ark1'!W1530</f>
        <v>81.662501566088878</v>
      </c>
      <c r="N40" s="60">
        <f>+'Ark1'!X1530</f>
        <v>10.63350594786316</v>
      </c>
      <c r="O40" s="60">
        <f>+'Ark1'!Y1530</f>
        <v>2.7938449948332345</v>
      </c>
      <c r="P40" s="77">
        <f>+IF('Ark1'!Z1530=0,"",'Ark1'!Z1530)</f>
        <v>-24.94962566521912</v>
      </c>
      <c r="Q40" s="77">
        <f t="shared" si="2"/>
        <v>451.79245283018867</v>
      </c>
      <c r="R40" s="64"/>
      <c r="S40" s="60">
        <f>+'Ark1'!T1530</f>
        <v>15.8289446229604</v>
      </c>
      <c r="T40" s="102">
        <f>+IF(G40=0,"",'Ark1'!V1530)</f>
        <v>88.504117530082823</v>
      </c>
      <c r="U40" s="37"/>
      <c r="V40" s="4"/>
      <c r="W40" s="50"/>
      <c r="X40"/>
      <c r="Y40"/>
      <c r="Z40" s="5"/>
      <c r="AA40"/>
      <c r="AB40">
        <v>34</v>
      </c>
      <c r="AC40" s="3" t="s">
        <v>504</v>
      </c>
      <c r="AD40" s="9"/>
      <c r="AE40" s="9"/>
      <c r="AF40" s="9"/>
      <c r="AG40"/>
    </row>
    <row r="41" spans="1:33" ht="15.6">
      <c r="A41" s="37"/>
      <c r="B41" s="37"/>
      <c r="C41" s="37"/>
      <c r="D41" s="37"/>
      <c r="E41" s="37"/>
      <c r="F41" s="37"/>
      <c r="G41" s="269"/>
      <c r="H41" s="269"/>
      <c r="I41" s="37"/>
      <c r="J41" s="37"/>
      <c r="K41" s="176"/>
      <c r="L41" s="37"/>
      <c r="M41" s="37"/>
      <c r="N41" s="37"/>
      <c r="O41" s="37"/>
      <c r="P41" s="37"/>
      <c r="Q41" s="37"/>
      <c r="R41" s="64"/>
      <c r="S41" s="37"/>
      <c r="T41" s="37"/>
      <c r="U41" s="37"/>
      <c r="V41" s="4"/>
      <c r="W41" s="14"/>
      <c r="X41"/>
      <c r="Y41"/>
      <c r="Z41" s="16"/>
      <c r="AA41"/>
      <c r="AB41">
        <v>44</v>
      </c>
      <c r="AC41" s="3" t="s">
        <v>502</v>
      </c>
      <c r="AD41"/>
      <c r="AE41"/>
      <c r="AF41"/>
      <c r="AG41"/>
    </row>
    <row r="42" spans="1:33" ht="15.6">
      <c r="A42" s="37"/>
      <c r="B42" s="235">
        <f>+'Ark1'!C1531</f>
        <v>2016</v>
      </c>
      <c r="C42" s="59">
        <f>+'Ark1'!AC1531</f>
        <v>1</v>
      </c>
      <c r="D42" s="59" t="str">
        <f>VLOOKUP(C42,RNR!$D$5:$E$7,2)</f>
        <v>Enkelt griser</v>
      </c>
      <c r="E42" s="43"/>
      <c r="F42" s="59">
        <f>+'Ark1'!Q1531</f>
        <v>100</v>
      </c>
      <c r="G42" s="251">
        <f>+'Ark1'!R1531</f>
        <v>506</v>
      </c>
      <c r="H42" s="251">
        <f>+'Ark1'!S1531</f>
        <v>506</v>
      </c>
      <c r="I42" s="102">
        <f>+'Ark1'!AA1531</f>
        <v>1.0789832821562606</v>
      </c>
      <c r="J42" s="102">
        <f>+'Ark1'!AB1531</f>
        <v>1.1291587831326624</v>
      </c>
      <c r="K42" s="176"/>
      <c r="L42" s="60">
        <f>+'Ark1'!U1531</f>
        <v>59.764822134387352</v>
      </c>
      <c r="M42" s="60">
        <f>+'Ark1'!W1531</f>
        <v>85.25276679841906</v>
      </c>
      <c r="N42" s="60">
        <f>+'Ark1'!X1531</f>
        <v>13.466383348438889</v>
      </c>
      <c r="O42" s="60">
        <f>+'Ark1'!Y1531</f>
        <v>2.8049271421395896</v>
      </c>
      <c r="P42" s="77">
        <f>+IF('Ark1'!Z1531=0,"",'Ark1'!Z1531)</f>
        <v>-33.637348313711328</v>
      </c>
      <c r="Q42" s="77">
        <f t="shared" si="2"/>
        <v>5.0599999999999996</v>
      </c>
      <c r="R42" s="64"/>
      <c r="S42" s="60">
        <f>+'Ark1'!T1531</f>
        <v>15.476284584980236</v>
      </c>
      <c r="T42" s="102">
        <f>+IF(G42=0,"",'Ark1'!V1531)</f>
        <v>92.364861103379127</v>
      </c>
      <c r="U42" s="37"/>
      <c r="V42" s="4"/>
      <c r="W42" s="14"/>
      <c r="X42"/>
      <c r="Y42"/>
      <c r="Z42" s="16"/>
      <c r="AA42"/>
      <c r="AB42">
        <v>35</v>
      </c>
      <c r="AC42" s="3" t="s">
        <v>505</v>
      </c>
      <c r="AD42"/>
      <c r="AE42"/>
      <c r="AF42"/>
      <c r="AG42"/>
    </row>
    <row r="43" spans="1:33" ht="15.6">
      <c r="A43" s="37"/>
      <c r="B43" s="235">
        <f>+'Ark1'!C1532</f>
        <v>2016</v>
      </c>
      <c r="C43" s="59">
        <f>+'Ark1'!AC1532</f>
        <v>2</v>
      </c>
      <c r="D43" s="59" t="str">
        <f>VLOOKUP(C43,RNR!$D$5:$E$7,2)</f>
        <v>Stor gruppe</v>
      </c>
      <c r="E43" s="43"/>
      <c r="F43" s="59">
        <f>+'Ark1'!Q1532</f>
        <v>40</v>
      </c>
      <c r="G43" s="251">
        <f>+'Ark1'!R1532</f>
        <v>18817</v>
      </c>
      <c r="H43" s="251">
        <f>+'Ark1'!S1532</f>
        <v>18798</v>
      </c>
      <c r="I43" s="102">
        <f>+'Ark1'!AA1532</f>
        <v>40.124957352439431</v>
      </c>
      <c r="J43" s="102">
        <f>+'Ark1'!AB1532</f>
        <v>40.472046947022555</v>
      </c>
      <c r="K43" s="176"/>
      <c r="L43" s="60">
        <f>+'Ark1'!U1532</f>
        <v>60.798382806681552</v>
      </c>
      <c r="M43" s="60">
        <f>+'Ark1'!W1532</f>
        <v>82.252197042239075</v>
      </c>
      <c r="N43" s="60">
        <f>+'Ark1'!X1532</f>
        <v>10.98978654245691</v>
      </c>
      <c r="O43" s="60">
        <f>+'Ark1'!Y1532</f>
        <v>2.8659250659301061</v>
      </c>
      <c r="P43" s="77">
        <f>+IF('Ark1'!Z1532=0,"",'Ark1'!Z1532)</f>
        <v>-39.100963852094736</v>
      </c>
      <c r="Q43" s="77">
        <f t="shared" si="2"/>
        <v>469.95</v>
      </c>
      <c r="R43" s="64"/>
      <c r="S43" s="60">
        <f>+'Ark1'!T1532</f>
        <v>15.939044481054363</v>
      </c>
      <c r="T43" s="102">
        <f>+IF(G43=0,"",'Ark1'!V1532)</f>
        <v>89.153014941193518</v>
      </c>
      <c r="U43" s="37"/>
      <c r="V43" s="4"/>
      <c r="W43" s="14"/>
      <c r="X43"/>
      <c r="Y43"/>
      <c r="Z43" s="16"/>
      <c r="AA43"/>
      <c r="AB43">
        <v>36</v>
      </c>
      <c r="AC43" s="3" t="s">
        <v>506</v>
      </c>
      <c r="AD43"/>
      <c r="AE43"/>
      <c r="AF43"/>
      <c r="AG43"/>
    </row>
    <row r="44" spans="1:33" ht="15.6">
      <c r="A44" s="37"/>
      <c r="B44" s="235">
        <f>+'Ark1'!C1533</f>
        <v>2016</v>
      </c>
      <c r="C44" s="59">
        <f>+'Ark1'!AC1533</f>
        <v>3</v>
      </c>
      <c r="D44" s="59" t="str">
        <f>VLOOKUP(C44,RNR!$D$5:$E$7,2)</f>
        <v>Begge typer</v>
      </c>
      <c r="E44" s="43"/>
      <c r="F44" s="59">
        <f>+'Ark1'!Q1533</f>
        <v>61</v>
      </c>
      <c r="G44" s="251">
        <f>+'Ark1'!R1533</f>
        <v>27573</v>
      </c>
      <c r="H44" s="251">
        <f>+'Ark1'!S1533</f>
        <v>27553</v>
      </c>
      <c r="I44" s="102">
        <f>+'Ark1'!AA1533</f>
        <v>58.796059365404304</v>
      </c>
      <c r="J44" s="102">
        <f>+'Ark1'!AB1533</f>
        <v>58.398794269844785</v>
      </c>
      <c r="K44" s="176"/>
      <c r="L44" s="60">
        <f>+'Ark1'!U1533</f>
        <v>60.408195114869521</v>
      </c>
      <c r="M44" s="60">
        <f>+'Ark1'!W1533</f>
        <v>80.972765216129147</v>
      </c>
      <c r="N44" s="60">
        <f>+'Ark1'!X1533</f>
        <v>10.857276101501718</v>
      </c>
      <c r="O44" s="60">
        <f>+'Ark1'!Y1533</f>
        <v>2.7733169594569591</v>
      </c>
      <c r="P44" s="77">
        <f>+IF('Ark1'!Z1533=0,"",'Ark1'!Z1533)</f>
        <v>-24.329537723797113</v>
      </c>
      <c r="Q44" s="77">
        <f t="shared" si="2"/>
        <v>451.68852459016392</v>
      </c>
      <c r="R44" s="64"/>
      <c r="S44" s="60">
        <f>+'Ark1'!T1533</f>
        <v>15.806078410038804</v>
      </c>
      <c r="T44" s="102">
        <f>+IF(G44=0,"",'Ark1'!V1533)</f>
        <v>87.755118973108978</v>
      </c>
      <c r="U44" s="37"/>
      <c r="V44" s="4"/>
      <c r="W44" s="14"/>
      <c r="X44"/>
      <c r="Y44"/>
      <c r="Z44" s="16"/>
      <c r="AA44"/>
      <c r="AB44">
        <v>37</v>
      </c>
      <c r="AC44" s="3" t="s">
        <v>496</v>
      </c>
      <c r="AD44"/>
      <c r="AE44"/>
      <c r="AF44"/>
      <c r="AG44"/>
    </row>
    <row r="45" spans="1:33" ht="15.6">
      <c r="A45" s="37"/>
      <c r="B45" s="37"/>
      <c r="C45" s="37"/>
      <c r="D45" s="37"/>
      <c r="E45" s="37"/>
      <c r="F45" s="37"/>
      <c r="G45" s="269"/>
      <c r="H45" s="269"/>
      <c r="I45" s="37"/>
      <c r="J45" s="37"/>
      <c r="K45" s="176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502</v>
      </c>
      <c r="AD45"/>
      <c r="AE45"/>
      <c r="AF45"/>
      <c r="AG45"/>
    </row>
    <row r="46" spans="1:33" ht="15.6">
      <c r="A46" s="37"/>
      <c r="B46" s="235">
        <f>+'Ark1'!C1534</f>
        <v>2015</v>
      </c>
      <c r="C46" s="59">
        <f>+'Ark1'!AC1534</f>
        <v>1</v>
      </c>
      <c r="D46" s="59" t="str">
        <f>VLOOKUP(C46,RNR!$D$5:$E$7,2)</f>
        <v>Enkelt griser</v>
      </c>
      <c r="E46" s="43"/>
      <c r="F46" s="59">
        <f>+'Ark1'!Q1534</f>
        <v>84</v>
      </c>
      <c r="G46" s="251">
        <f>+'Ark1'!R1534</f>
        <v>584</v>
      </c>
      <c r="H46" s="251">
        <f>+'Ark1'!S1534</f>
        <v>573</v>
      </c>
      <c r="I46" s="102">
        <f>+'Ark1'!AA1534</f>
        <v>1.5388263813865253</v>
      </c>
      <c r="J46" s="102">
        <f>+'Ark1'!AB1534</f>
        <v>1.5324969064822886</v>
      </c>
      <c r="K46" s="176"/>
      <c r="L46" s="60">
        <f>+'Ark1'!U1534</f>
        <v>60.654450261780099</v>
      </c>
      <c r="M46" s="60">
        <f>+'Ark1'!W1534</f>
        <v>81.912216404886649</v>
      </c>
      <c r="N46" s="60">
        <f>+'Ark1'!X1534</f>
        <v>12.157032056421922</v>
      </c>
      <c r="O46" s="60">
        <f>+'Ark1'!Y1534</f>
        <v>2.8705586080448744</v>
      </c>
      <c r="P46" s="77">
        <f>+IF('Ark1'!Z1534=0,"",'Ark1'!Z1534)</f>
        <v>-26.754919578632965</v>
      </c>
      <c r="Q46" s="77">
        <f t="shared" si="2"/>
        <v>6.8214285714285712</v>
      </c>
      <c r="R46" s="64"/>
      <c r="S46" s="60">
        <f>+'Ark1'!T1534</f>
        <v>15.616438356164378</v>
      </c>
      <c r="T46" s="102">
        <f>+IF(G46=0,"",'Ark1'!V1534)</f>
        <v>89.374885370755862</v>
      </c>
      <c r="U46" s="37"/>
      <c r="V46" s="4"/>
      <c r="W46" s="14"/>
      <c r="X46"/>
      <c r="Y46"/>
      <c r="Z46" s="16"/>
      <c r="AA46"/>
      <c r="AB46">
        <v>38</v>
      </c>
      <c r="AC46" s="3" t="s">
        <v>497</v>
      </c>
      <c r="AD46"/>
      <c r="AE46"/>
      <c r="AF46"/>
      <c r="AG46"/>
    </row>
    <row r="47" spans="1:33" ht="15.6">
      <c r="A47" s="37"/>
      <c r="B47" s="235">
        <f>+'Ark1'!C1535</f>
        <v>2015</v>
      </c>
      <c r="C47" s="59">
        <f>+'Ark1'!AC1535</f>
        <v>2</v>
      </c>
      <c r="D47" s="59" t="str">
        <f>VLOOKUP(C47,RNR!$D$5:$E$7,2)</f>
        <v>Stor gruppe</v>
      </c>
      <c r="E47" s="43"/>
      <c r="F47" s="59">
        <f>+'Ark1'!Q1535</f>
        <v>44</v>
      </c>
      <c r="G47" s="251">
        <f>+'Ark1'!R1535</f>
        <v>16022</v>
      </c>
      <c r="H47" s="251">
        <f>+'Ark1'!S1535</f>
        <v>16009</v>
      </c>
      <c r="I47" s="102">
        <f>+'Ark1'!AA1535</f>
        <v>42.217596374272098</v>
      </c>
      <c r="J47" s="102">
        <f>+'Ark1'!AB1535</f>
        <v>42.74232892825831</v>
      </c>
      <c r="K47" s="176"/>
      <c r="L47" s="60">
        <f>+'Ark1'!U1535</f>
        <v>60.585233306265216</v>
      </c>
      <c r="M47" s="60">
        <f>+'Ark1'!W1535</f>
        <v>81.770691486039354</v>
      </c>
      <c r="N47" s="60">
        <f>+'Ark1'!X1535</f>
        <v>9.8915638965652324</v>
      </c>
      <c r="O47" s="60">
        <f>+'Ark1'!Y1535</f>
        <v>2.7086656923325139</v>
      </c>
      <c r="P47" s="77">
        <f>+IF('Ark1'!Z1535=0,"",'Ark1'!Z1535)</f>
        <v>-35.209067185701258</v>
      </c>
      <c r="Q47" s="77">
        <f t="shared" si="2"/>
        <v>363.84090909090907</v>
      </c>
      <c r="R47" s="64"/>
      <c r="S47" s="60">
        <f>+'Ark1'!T1535</f>
        <v>15.890650355760828</v>
      </c>
      <c r="T47" s="102">
        <f>+IF(G47=0,"",'Ark1'!V1535)</f>
        <v>88.622766162072381</v>
      </c>
      <c r="U47" s="37"/>
      <c r="V47" s="4"/>
      <c r="W47" s="14"/>
      <c r="X47"/>
      <c r="Y47"/>
      <c r="Z47" s="16"/>
      <c r="AA47"/>
      <c r="AB47">
        <v>39</v>
      </c>
      <c r="AC47" s="3" t="s">
        <v>498</v>
      </c>
      <c r="AD47"/>
      <c r="AE47"/>
      <c r="AF47"/>
      <c r="AG47"/>
    </row>
    <row r="48" spans="1:33" ht="15.6">
      <c r="A48" s="37"/>
      <c r="B48" s="235">
        <f>+'Ark1'!C1536</f>
        <v>2015</v>
      </c>
      <c r="C48" s="59">
        <f>+'Ark1'!AC1536</f>
        <v>3</v>
      </c>
      <c r="D48" s="59" t="str">
        <f>VLOOKUP(C48,RNR!$D$5:$E$7,2)</f>
        <v>Begge typer</v>
      </c>
      <c r="E48" s="43"/>
      <c r="F48" s="59">
        <f>+'Ark1'!Q1536</f>
        <v>53</v>
      </c>
      <c r="G48" s="251">
        <f>+'Ark1'!R1536</f>
        <v>21345</v>
      </c>
      <c r="H48" s="251">
        <f>+'Ark1'!S1536</f>
        <v>21328</v>
      </c>
      <c r="I48" s="102">
        <f>+'Ark1'!AA1536</f>
        <v>56.243577244341395</v>
      </c>
      <c r="J48" s="102">
        <f>+'Ark1'!AB1536</f>
        <v>55.725174165259411</v>
      </c>
      <c r="K48" s="176"/>
      <c r="L48" s="60">
        <f>+'Ark1'!U1536</f>
        <v>60.568548387096783</v>
      </c>
      <c r="M48" s="60">
        <f>+'Ark1'!W1536</f>
        <v>80.021188109527102</v>
      </c>
      <c r="N48" s="60">
        <f>+'Ark1'!X1536</f>
        <v>10.117669785727529</v>
      </c>
      <c r="O48" s="60">
        <f>+'Ark1'!Y1536</f>
        <v>2.823779953653152</v>
      </c>
      <c r="P48" s="77">
        <f>+IF('Ark1'!Z1536=0,"",'Ark1'!Z1536)</f>
        <v>-37.051431633306471</v>
      </c>
      <c r="Q48" s="77">
        <f t="shared" si="2"/>
        <v>402.41509433962267</v>
      </c>
      <c r="R48" s="64"/>
      <c r="S48" s="60">
        <f>+'Ark1'!T1536</f>
        <v>15.855891309440153</v>
      </c>
      <c r="T48" s="102">
        <f>+IF(G48=0,"",'Ark1'!V1536)</f>
        <v>86.727547610086816</v>
      </c>
      <c r="U48" s="37"/>
      <c r="V48" s="4"/>
      <c r="W48" s="14"/>
      <c r="X48"/>
      <c r="Y48"/>
      <c r="Z48" s="16"/>
      <c r="AA48"/>
      <c r="AB48">
        <v>40</v>
      </c>
      <c r="AC48" s="3" t="s">
        <v>499</v>
      </c>
      <c r="AD48"/>
      <c r="AE48"/>
      <c r="AF48"/>
      <c r="AG48"/>
    </row>
    <row r="49" spans="1:36" ht="15.6">
      <c r="A49" s="37"/>
      <c r="B49" s="37"/>
      <c r="C49" s="37"/>
      <c r="D49" s="37"/>
      <c r="E49" s="37"/>
      <c r="F49" s="37"/>
      <c r="G49" s="269"/>
      <c r="H49" s="269"/>
      <c r="I49" s="37"/>
      <c r="J49" s="37"/>
      <c r="K49" s="176"/>
      <c r="L49" s="37"/>
      <c r="M49" s="37"/>
      <c r="N49" s="37"/>
      <c r="O49" s="37"/>
      <c r="P49" s="37"/>
      <c r="Q49" s="37"/>
      <c r="R49" s="64"/>
      <c r="S49" s="37"/>
      <c r="T49" s="37"/>
      <c r="U49" s="37"/>
      <c r="V49" s="4"/>
      <c r="W49" s="14"/>
      <c r="X49"/>
      <c r="Y49"/>
      <c r="Z49" s="16"/>
      <c r="AA49"/>
      <c r="AB49">
        <v>44</v>
      </c>
      <c r="AC49" s="3" t="s">
        <v>502</v>
      </c>
      <c r="AD49"/>
      <c r="AE49"/>
      <c r="AF49"/>
      <c r="AG49"/>
    </row>
    <row r="50" spans="1:36" ht="15.6">
      <c r="A50" s="37"/>
      <c r="B50" s="235">
        <f>+'Ark1'!C1537</f>
        <v>2014</v>
      </c>
      <c r="C50" s="59">
        <f>+'Ark1'!AC1537</f>
        <v>1</v>
      </c>
      <c r="D50" s="59" t="str">
        <f>VLOOKUP(C50,RNR!$D$5:$E$7,2)</f>
        <v>Enkelt griser</v>
      </c>
      <c r="E50" s="43"/>
      <c r="F50" s="59">
        <f>+'Ark1'!Q1537</f>
        <v>75</v>
      </c>
      <c r="G50" s="251">
        <f>+'Ark1'!R1537</f>
        <v>470</v>
      </c>
      <c r="H50" s="251">
        <f>+'Ark1'!S1537</f>
        <v>470</v>
      </c>
      <c r="I50" s="102">
        <f>+'Ark1'!AA1537</f>
        <v>4.4218647097563268</v>
      </c>
      <c r="J50" s="102">
        <f>+'Ark1'!AB1537</f>
        <v>4.5522334879760562</v>
      </c>
      <c r="K50" s="176"/>
      <c r="L50" s="60">
        <f>+'Ark1'!U1537</f>
        <v>60.559574468085103</v>
      </c>
      <c r="M50" s="60">
        <f>+'Ark1'!W1537</f>
        <v>79.51148936170209</v>
      </c>
      <c r="N50" s="60">
        <f>+'Ark1'!X1537</f>
        <v>11.799848354367221</v>
      </c>
      <c r="O50" s="60">
        <f>+'Ark1'!Y1537</f>
        <v>2.7334927835363727</v>
      </c>
      <c r="P50" s="77">
        <f>+IF('Ark1'!Z1537=0,"",'Ark1'!Z1537)</f>
        <v>-39.524525606059989</v>
      </c>
      <c r="Q50" s="77">
        <f t="shared" si="2"/>
        <v>6.2666666666666666</v>
      </c>
      <c r="R50" s="64"/>
      <c r="S50" s="60">
        <f>+'Ark1'!T1537</f>
        <v>15.965957446808517</v>
      </c>
      <c r="T50" s="102">
        <f>+IF(G50=0,"",'Ark1'!V1537)</f>
        <v>86.144625527304669</v>
      </c>
      <c r="U50" s="37"/>
      <c r="V50" s="4"/>
      <c r="W50" s="14"/>
      <c r="X50"/>
      <c r="Y50"/>
      <c r="Z50" s="16"/>
      <c r="AA50"/>
      <c r="AB50">
        <v>41</v>
      </c>
      <c r="AC50" s="3" t="s">
        <v>382</v>
      </c>
      <c r="AD50"/>
      <c r="AE50"/>
      <c r="AF50"/>
      <c r="AG50"/>
    </row>
    <row r="51" spans="1:36" ht="15.6">
      <c r="A51" s="37"/>
      <c r="B51" s="235">
        <f>+'Ark1'!C1538</f>
        <v>2014</v>
      </c>
      <c r="C51" s="59">
        <f>+'Ark1'!AC1538</f>
        <v>2</v>
      </c>
      <c r="D51" s="59" t="str">
        <f>VLOOKUP(C51,RNR!$D$5:$E$7,2)</f>
        <v>Stor gruppe</v>
      </c>
      <c r="E51" s="43"/>
      <c r="F51" s="59">
        <f>+'Ark1'!Q1538</f>
        <v>13</v>
      </c>
      <c r="G51" s="251">
        <f>+'Ark1'!R1538</f>
        <v>2755</v>
      </c>
      <c r="H51" s="251">
        <f>+'Ark1'!S1538</f>
        <v>2755</v>
      </c>
      <c r="I51" s="102">
        <f>+'Ark1'!AA1538</f>
        <v>25.919653777401443</v>
      </c>
      <c r="J51" s="102">
        <f>+'Ark1'!AB1538</f>
        <v>26.256921312495823</v>
      </c>
      <c r="K51" s="176"/>
      <c r="L51" s="60">
        <f>+'Ark1'!U1538</f>
        <v>60.070417422867507</v>
      </c>
      <c r="M51" s="60">
        <f>+'Ark1'!W1538</f>
        <v>78.239382940108783</v>
      </c>
      <c r="N51" s="60">
        <f>+'Ark1'!X1538</f>
        <v>10.997131402087712</v>
      </c>
      <c r="O51" s="60">
        <f>+'Ark1'!Y1538</f>
        <v>2.6621184078492126</v>
      </c>
      <c r="P51" s="77">
        <f>+IF('Ark1'!Z1538=0,"",'Ark1'!Z1538)</f>
        <v>-48.131176444613487</v>
      </c>
      <c r="Q51" s="77">
        <f t="shared" si="2"/>
        <v>211.92307692307693</v>
      </c>
      <c r="R51" s="64"/>
      <c r="S51" s="60">
        <f>+'Ark1'!T1538</f>
        <v>15.66823956442831</v>
      </c>
      <c r="T51" s="102">
        <f>+IF(G51=0,"",'Ark1'!V1538)</f>
        <v>84.766395384733585</v>
      </c>
      <c r="U51" s="37"/>
      <c r="V51" s="4"/>
      <c r="W51" s="14"/>
      <c r="X51"/>
      <c r="Y51"/>
      <c r="Z51" s="16"/>
      <c r="AA51"/>
      <c r="AB51">
        <v>42</v>
      </c>
      <c r="AC51" s="3" t="s">
        <v>500</v>
      </c>
      <c r="AD51"/>
      <c r="AE51"/>
      <c r="AF51"/>
      <c r="AG51"/>
    </row>
    <row r="52" spans="1:36" ht="15.6">
      <c r="A52" s="37"/>
      <c r="B52" s="235">
        <f>+'Ark1'!C1539</f>
        <v>2014</v>
      </c>
      <c r="C52" s="59">
        <f>+'Ark1'!AC1539</f>
        <v>3</v>
      </c>
      <c r="D52" s="59" t="str">
        <f>VLOOKUP(C52,RNR!$D$5:$E$7,2)</f>
        <v>Begge typer</v>
      </c>
      <c r="E52" s="43"/>
      <c r="F52" s="59">
        <f>+'Ark1'!Q1539</f>
        <v>24</v>
      </c>
      <c r="G52" s="251">
        <f>+'Ark1'!R1539</f>
        <v>7404</v>
      </c>
      <c r="H52" s="251">
        <f>+'Ark1'!S1539</f>
        <v>7404</v>
      </c>
      <c r="I52" s="102">
        <f>+'Ark1'!AA1539</f>
        <v>69.658481512842243</v>
      </c>
      <c r="J52" s="102">
        <f>+'Ark1'!AB1539</f>
        <v>69.190845199528113</v>
      </c>
      <c r="K52" s="176"/>
      <c r="L52" s="60">
        <f>+'Ark1'!U1539</f>
        <v>60.720691518098349</v>
      </c>
      <c r="M52" s="60">
        <f>+'Ark1'!W1539</f>
        <v>76.715910318746637</v>
      </c>
      <c r="N52" s="60">
        <f>+'Ark1'!X1539</f>
        <v>10.105461891661788</v>
      </c>
      <c r="O52" s="60">
        <f>+'Ark1'!Y1539</f>
        <v>2.7971291830354734</v>
      </c>
      <c r="P52" s="77">
        <f>+IF('Ark1'!Z1539=0,"",'Ark1'!Z1539)</f>
        <v>-31.870013665460277</v>
      </c>
      <c r="Q52" s="77">
        <f t="shared" si="2"/>
        <v>308.5</v>
      </c>
      <c r="R52" s="64"/>
      <c r="S52" s="60">
        <f>+'Ark1'!T1539</f>
        <v>15.938411669367911</v>
      </c>
      <c r="T52" s="102">
        <f>+IF(G52=0,"",'Ark1'!V1539)</f>
        <v>83.115829164405895</v>
      </c>
      <c r="U52" s="37"/>
      <c r="V52" s="4"/>
      <c r="W52" s="14"/>
      <c r="X52"/>
      <c r="Y52"/>
      <c r="Z52" s="16"/>
      <c r="AA52"/>
      <c r="AB52">
        <v>43</v>
      </c>
      <c r="AC52" s="3" t="s">
        <v>501</v>
      </c>
      <c r="AD52"/>
      <c r="AE52"/>
      <c r="AF52"/>
      <c r="AG52"/>
    </row>
    <row r="53" spans="1:36" ht="15.6">
      <c r="A53" s="37"/>
      <c r="B53" s="37"/>
      <c r="C53" s="37"/>
      <c r="D53" s="37"/>
      <c r="E53" s="37"/>
      <c r="F53" s="37"/>
      <c r="G53" s="269"/>
      <c r="H53" s="269"/>
      <c r="I53" s="37"/>
      <c r="J53" s="37"/>
      <c r="K53" s="176"/>
      <c r="L53" s="37"/>
      <c r="M53" s="37"/>
      <c r="N53" s="37"/>
      <c r="O53" s="37"/>
      <c r="P53" s="37"/>
      <c r="Q53" s="37"/>
      <c r="R53" s="64"/>
      <c r="S53" s="37"/>
      <c r="T53" s="37"/>
      <c r="U53" s="37"/>
      <c r="V53" s="4"/>
      <c r="W53" s="14"/>
      <c r="X53"/>
      <c r="Y53"/>
      <c r="Z53" s="16"/>
      <c r="AA53"/>
      <c r="AB53">
        <v>44</v>
      </c>
      <c r="AC53" s="3" t="s">
        <v>502</v>
      </c>
      <c r="AD53"/>
      <c r="AE53"/>
      <c r="AF53"/>
      <c r="AG53"/>
    </row>
    <row r="54" spans="1:36" ht="15.6">
      <c r="A54" s="37"/>
      <c r="B54" s="37"/>
      <c r="C54" s="37"/>
      <c r="D54" s="37"/>
      <c r="E54" s="37"/>
      <c r="F54" s="37"/>
      <c r="G54" s="269"/>
      <c r="H54" s="269"/>
      <c r="I54" s="37"/>
      <c r="J54" s="37"/>
      <c r="K54" s="176"/>
      <c r="L54" s="37"/>
      <c r="M54" s="37"/>
      <c r="N54" s="37"/>
      <c r="O54" s="37"/>
      <c r="P54" s="37"/>
      <c r="Q54" s="37"/>
      <c r="R54" s="64"/>
      <c r="S54" s="37"/>
      <c r="T54" s="37"/>
      <c r="U54" s="37"/>
      <c r="V54" s="4"/>
      <c r="W54" s="14"/>
      <c r="X54"/>
      <c r="Y54"/>
      <c r="Z54" s="16"/>
      <c r="AA54"/>
      <c r="AB54">
        <v>45</v>
      </c>
      <c r="AC54" s="3" t="s">
        <v>503</v>
      </c>
      <c r="AD54"/>
      <c r="AE54"/>
      <c r="AF54"/>
      <c r="AG54"/>
    </row>
    <row r="55" spans="1:36" ht="15.6">
      <c r="A55" s="37"/>
      <c r="B55" s="37"/>
      <c r="C55" s="37"/>
      <c r="D55" s="37"/>
      <c r="E55" s="37"/>
      <c r="F55" s="37"/>
      <c r="G55" s="269"/>
      <c r="H55" s="269"/>
      <c r="I55" s="37"/>
      <c r="J55" s="37"/>
      <c r="K55" s="176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4"/>
      <c r="W55" s="16"/>
      <c r="X55"/>
      <c r="Y55"/>
      <c r="Z55"/>
      <c r="AA55"/>
      <c r="AB55">
        <v>46</v>
      </c>
      <c r="AC55" s="3" t="s">
        <v>504</v>
      </c>
      <c r="AD55"/>
      <c r="AE55"/>
      <c r="AF55"/>
      <c r="AG55"/>
    </row>
    <row r="56" spans="1:36">
      <c r="P56" s="3"/>
      <c r="Q56" s="14"/>
      <c r="R56" s="14"/>
      <c r="U56" s="112"/>
      <c r="W56" s="78"/>
      <c r="Z56" s="51"/>
      <c r="AH56" s="12"/>
      <c r="AI56" s="11"/>
      <c r="AJ56" s="11"/>
    </row>
    <row r="57" spans="1:36">
      <c r="P57" s="3"/>
      <c r="Q57" s="14"/>
      <c r="R57" s="14"/>
      <c r="U57" s="112"/>
      <c r="W57" s="78"/>
      <c r="Z57" s="51"/>
      <c r="AH57" s="12"/>
      <c r="AI57" s="11"/>
      <c r="AJ57" s="11"/>
    </row>
    <row r="58" spans="1:36">
      <c r="P58" s="3"/>
      <c r="Q58" s="14"/>
      <c r="R58" s="14"/>
      <c r="U58" s="112"/>
      <c r="W58" s="78"/>
      <c r="Z58" s="51"/>
      <c r="AH58" s="12"/>
      <c r="AI58" s="11"/>
      <c r="AJ58" s="11"/>
    </row>
    <row r="59" spans="1:36">
      <c r="P59" s="3"/>
      <c r="Q59" s="14"/>
      <c r="R59" s="14"/>
      <c r="U59" s="112"/>
      <c r="W59" s="78"/>
      <c r="Z59" s="51"/>
      <c r="AH59" s="12"/>
      <c r="AI59" s="11"/>
      <c r="AJ59" s="11"/>
    </row>
    <row r="60" spans="1:36">
      <c r="P60" s="3"/>
      <c r="Q60" s="14"/>
      <c r="R60" s="14"/>
      <c r="U60" s="112"/>
      <c r="W60" s="78"/>
      <c r="Z60" s="51"/>
      <c r="AH60" s="12"/>
      <c r="AI60" s="11"/>
      <c r="AJ60" s="11"/>
    </row>
    <row r="61" spans="1:36">
      <c r="P61" s="3"/>
      <c r="Q61" s="14"/>
      <c r="R61" s="14"/>
      <c r="U61" s="112"/>
      <c r="W61" s="78"/>
      <c r="Z61" s="51"/>
      <c r="AH61" s="12"/>
      <c r="AI61" s="11"/>
      <c r="AJ61" s="11"/>
    </row>
    <row r="62" spans="1:36">
      <c r="P62" s="3"/>
      <c r="Q62" s="14"/>
      <c r="R62" s="14"/>
      <c r="U62" s="112"/>
      <c r="W62" s="78"/>
      <c r="Z62" s="51"/>
      <c r="AH62" s="12"/>
      <c r="AI62" s="11"/>
      <c r="AJ62" s="11"/>
    </row>
    <row r="63" spans="1:36">
      <c r="P63" s="3"/>
      <c r="Q63" s="14"/>
      <c r="R63" s="14"/>
      <c r="U63" s="112"/>
      <c r="W63" s="78"/>
      <c r="Z63" s="51"/>
      <c r="AH63" s="12"/>
      <c r="AI63" s="11"/>
      <c r="AJ63" s="11"/>
    </row>
    <row r="64" spans="1:36">
      <c r="P64" s="3"/>
      <c r="Q64" s="14"/>
      <c r="R64" s="14"/>
      <c r="U64" s="112"/>
      <c r="W64" s="78"/>
      <c r="Z64" s="51"/>
      <c r="AH64" s="12"/>
      <c r="AI64" s="11"/>
      <c r="AJ64" s="11"/>
    </row>
    <row r="65" spans="16:36">
      <c r="P65" s="3"/>
      <c r="Q65" s="14"/>
      <c r="R65" s="14"/>
      <c r="U65" s="112"/>
      <c r="W65" s="78"/>
      <c r="Z65" s="51"/>
      <c r="AH65" s="12"/>
      <c r="AI65" s="11"/>
      <c r="AJ65" s="11"/>
    </row>
    <row r="66" spans="16:36">
      <c r="P66" s="3"/>
      <c r="Q66" s="14"/>
      <c r="R66" s="14"/>
      <c r="U66" s="113"/>
      <c r="W66" s="78"/>
      <c r="Z66" s="51"/>
      <c r="AH66" s="12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  <c r="AI89" s="11"/>
      <c r="AJ89" s="11"/>
    </row>
    <row r="90" spans="16:36">
      <c r="P90" s="3"/>
      <c r="Q90" s="14"/>
      <c r="R90" s="14"/>
      <c r="U90" s="114"/>
      <c r="W90" s="78"/>
      <c r="Z90" s="51"/>
      <c r="AI90" s="11"/>
      <c r="AJ90" s="11"/>
    </row>
    <row r="91" spans="16:36">
      <c r="P91" s="3"/>
      <c r="Q91" s="14"/>
      <c r="R91" s="14"/>
      <c r="U91" s="114"/>
      <c r="W91" s="78"/>
      <c r="Z91" s="51"/>
      <c r="AI91" s="11"/>
      <c r="AJ91" s="11"/>
    </row>
    <row r="92" spans="16:36">
      <c r="P92" s="3"/>
      <c r="Q92" s="14"/>
      <c r="R92" s="14"/>
      <c r="U92" s="114"/>
      <c r="W92" s="78"/>
      <c r="Z92" s="51"/>
      <c r="AI92" s="11"/>
      <c r="AJ92" s="11"/>
    </row>
    <row r="93" spans="16:36">
      <c r="P93" s="3"/>
      <c r="Q93" s="14"/>
      <c r="R93" s="14"/>
      <c r="U93" s="114"/>
      <c r="W93" s="78"/>
      <c r="Z93" s="51"/>
      <c r="AI93" s="11"/>
      <c r="AJ93" s="11"/>
    </row>
    <row r="94" spans="16:36">
      <c r="P94" s="3"/>
      <c r="Q94" s="14"/>
      <c r="R94" s="14"/>
      <c r="U94" s="114"/>
      <c r="W94" s="78"/>
      <c r="Z94" s="51"/>
      <c r="AI94" s="11"/>
      <c r="AJ94" s="11"/>
    </row>
    <row r="95" spans="16:36">
      <c r="P95" s="3"/>
      <c r="Q95" s="14"/>
      <c r="R95" s="14"/>
      <c r="U95" s="114"/>
      <c r="W95" s="78"/>
      <c r="Z95" s="51"/>
      <c r="AI95" s="11"/>
      <c r="AJ95" s="11"/>
    </row>
    <row r="96" spans="16:36">
      <c r="P96" s="3"/>
      <c r="Q96" s="14"/>
      <c r="R96" s="14"/>
      <c r="U96" s="114"/>
      <c r="W96" s="78"/>
      <c r="Z96" s="51"/>
      <c r="AI96" s="11"/>
      <c r="AJ96" s="11"/>
    </row>
    <row r="97" spans="16:26">
      <c r="P97" s="3"/>
      <c r="Q97" s="14"/>
      <c r="R97" s="14"/>
      <c r="U97" s="114"/>
      <c r="W97" s="78"/>
      <c r="Z97" s="51"/>
    </row>
    <row r="98" spans="16:26">
      <c r="P98" s="3"/>
      <c r="Q98" s="14"/>
      <c r="R98" s="14"/>
      <c r="U98" s="114"/>
      <c r="W98" s="78"/>
      <c r="Z98" s="51"/>
    </row>
    <row r="99" spans="16:26">
      <c r="P99" s="3"/>
      <c r="Q99" s="14"/>
      <c r="R99" s="14"/>
      <c r="U99" s="114"/>
      <c r="W99" s="78"/>
      <c r="Z99" s="51"/>
    </row>
    <row r="100" spans="16:26">
      <c r="P100" s="3"/>
      <c r="Q100" s="14"/>
      <c r="R100" s="14"/>
      <c r="U100" s="114"/>
      <c r="W100" s="78"/>
      <c r="Z100" s="51"/>
    </row>
    <row r="101" spans="16:26">
      <c r="P101" s="3"/>
      <c r="Q101" s="14"/>
      <c r="R101" s="14"/>
      <c r="U101" s="114"/>
      <c r="W101" s="78"/>
      <c r="Z101" s="51"/>
    </row>
    <row r="102" spans="16:26">
      <c r="P102" s="3"/>
      <c r="Q102" s="14"/>
      <c r="R102" s="14"/>
      <c r="U102" s="114"/>
      <c r="W102" s="78"/>
      <c r="Z102" s="51"/>
    </row>
    <row r="103" spans="16:26">
      <c r="P103" s="3"/>
      <c r="Q103" s="14"/>
      <c r="R103" s="14"/>
      <c r="U103" s="114"/>
      <c r="W103" s="78"/>
      <c r="Z103" s="51"/>
    </row>
    <row r="104" spans="16:26">
      <c r="P104" s="3"/>
      <c r="Q104" s="14"/>
      <c r="R104" s="14"/>
      <c r="U104" s="114"/>
      <c r="W104" s="78"/>
      <c r="Z104" s="51"/>
    </row>
    <row r="105" spans="16:26">
      <c r="P105" s="3"/>
      <c r="Q105" s="14"/>
      <c r="R105" s="14"/>
      <c r="U105" s="114"/>
      <c r="W105" s="78"/>
      <c r="Z105" s="51"/>
    </row>
    <row r="106" spans="16:26">
      <c r="P106" s="3"/>
      <c r="Q106" s="14"/>
      <c r="R106" s="14"/>
      <c r="U106" s="114"/>
      <c r="W106" s="78"/>
      <c r="Z106" s="51"/>
    </row>
    <row r="107" spans="16:26">
      <c r="P107" s="3"/>
      <c r="Q107" s="14"/>
      <c r="R107" s="14"/>
      <c r="U107" s="114"/>
      <c r="W107" s="78"/>
      <c r="Z107" s="51"/>
    </row>
    <row r="108" spans="16:26">
      <c r="P108" s="3"/>
      <c r="Q108" s="14"/>
      <c r="R108" s="14"/>
      <c r="U108" s="114"/>
      <c r="W108" s="78"/>
      <c r="Z108" s="51"/>
    </row>
    <row r="109" spans="16:26">
      <c r="P109" s="3"/>
      <c r="Q109" s="14"/>
      <c r="R109" s="14"/>
      <c r="U109" s="114"/>
      <c r="W109" s="78"/>
      <c r="Z109" s="51"/>
    </row>
    <row r="110" spans="16:26">
      <c r="P110" s="3"/>
      <c r="Q110" s="14"/>
      <c r="R110" s="14"/>
      <c r="U110" s="114"/>
      <c r="W110" s="78"/>
      <c r="Z110" s="51"/>
    </row>
    <row r="111" spans="16:26">
      <c r="P111" s="3"/>
      <c r="Q111" s="14"/>
      <c r="R111" s="14"/>
      <c r="U111" s="114"/>
      <c r="W111" s="78"/>
      <c r="Z111" s="51"/>
    </row>
    <row r="112" spans="16:26">
      <c r="P112" s="3"/>
      <c r="Q112" s="14"/>
      <c r="R112" s="14"/>
      <c r="U112" s="114"/>
      <c r="W112" s="78"/>
      <c r="Z112" s="51"/>
    </row>
    <row r="113" spans="2:38">
      <c r="P113" s="3"/>
      <c r="Q113" s="14"/>
      <c r="R113" s="14"/>
      <c r="U113" s="114"/>
      <c r="W113" s="78"/>
      <c r="Z113" s="51"/>
    </row>
    <row r="114" spans="2:38">
      <c r="P114" s="3"/>
      <c r="Q114" s="14"/>
      <c r="R114" s="14"/>
      <c r="U114" s="114"/>
      <c r="W114" s="78"/>
      <c r="Z114" s="51"/>
    </row>
    <row r="115" spans="2:38">
      <c r="P115" s="3"/>
      <c r="Q115" s="14"/>
      <c r="R115" s="14"/>
      <c r="U115" s="114"/>
      <c r="W115" s="78"/>
      <c r="Z115" s="51"/>
    </row>
    <row r="116" spans="2:38">
      <c r="P116" s="3"/>
      <c r="Q116" s="14"/>
      <c r="R116" s="14"/>
      <c r="U116" s="114"/>
      <c r="W116" s="78"/>
      <c r="Z116" s="51"/>
    </row>
    <row r="117" spans="2:38">
      <c r="P117" s="3"/>
      <c r="Q117" s="14"/>
      <c r="R117" s="14"/>
      <c r="U117" s="114"/>
      <c r="W117" s="78"/>
      <c r="Z117" s="51"/>
    </row>
    <row r="118" spans="2:38">
      <c r="P118" s="3"/>
      <c r="Q118" s="14"/>
      <c r="R118" s="14"/>
      <c r="U118" s="114"/>
      <c r="W118" s="78"/>
      <c r="Z118" s="51"/>
    </row>
    <row r="119" spans="2:38">
      <c r="P119" s="3"/>
      <c r="Q119" s="14"/>
      <c r="R119" s="14"/>
      <c r="U119" s="114"/>
      <c r="W119" s="78"/>
      <c r="Z119" s="51"/>
    </row>
    <row r="120" spans="2:38" s="58" customFormat="1">
      <c r="B120" s="237"/>
      <c r="G120" s="296"/>
      <c r="H120" s="296"/>
      <c r="N120"/>
      <c r="O120"/>
      <c r="P120" s="3"/>
      <c r="Q120" s="14"/>
      <c r="R120" s="14"/>
      <c r="S120"/>
      <c r="U120" s="114"/>
      <c r="V120" s="9"/>
      <c r="W120" s="78"/>
      <c r="X120" s="98"/>
      <c r="Y120" s="98"/>
      <c r="Z120" s="51"/>
      <c r="AA120" s="1"/>
      <c r="AB120" s="1"/>
      <c r="AC120" s="1"/>
      <c r="AD120" s="1"/>
      <c r="AE120" s="1"/>
      <c r="AF120" s="1"/>
      <c r="AG120" s="9"/>
      <c r="AH120"/>
      <c r="AI120"/>
      <c r="AJ120"/>
      <c r="AK120"/>
      <c r="AL120"/>
    </row>
    <row r="121" spans="2:38" s="58" customFormat="1">
      <c r="B121" s="237"/>
      <c r="G121" s="296"/>
      <c r="H121" s="296"/>
      <c r="N121"/>
      <c r="O121"/>
      <c r="P121" s="3"/>
      <c r="Q121" s="14"/>
      <c r="R121" s="14"/>
      <c r="S121"/>
      <c r="U121" s="114"/>
      <c r="V121" s="9"/>
      <c r="W121" s="78"/>
      <c r="X121" s="98"/>
      <c r="Y121" s="98"/>
      <c r="Z121" s="51"/>
      <c r="AA121" s="1"/>
      <c r="AB121" s="1"/>
      <c r="AC121" s="1"/>
      <c r="AD121" s="1"/>
      <c r="AE121" s="1"/>
      <c r="AF121" s="1"/>
      <c r="AG121" s="9"/>
      <c r="AH121"/>
    </row>
    <row r="122" spans="2:38" s="58" customFormat="1">
      <c r="B122" s="237"/>
      <c r="G122" s="296"/>
      <c r="H122" s="296"/>
      <c r="N122"/>
      <c r="O122"/>
      <c r="P122" s="3"/>
      <c r="Q122" s="14"/>
      <c r="R122" s="14"/>
      <c r="S122"/>
      <c r="U122" s="114"/>
      <c r="V122" s="9"/>
      <c r="W122" s="78"/>
      <c r="X122" s="98"/>
      <c r="Y122" s="98"/>
      <c r="Z122" s="51"/>
      <c r="AA122" s="1"/>
      <c r="AB122" s="1"/>
      <c r="AC122" s="1"/>
      <c r="AD122" s="1"/>
      <c r="AE122" s="1"/>
      <c r="AF122" s="1"/>
      <c r="AG122" s="9"/>
      <c r="AH122"/>
    </row>
    <row r="123" spans="2:38" s="58" customFormat="1">
      <c r="B123" s="237"/>
      <c r="G123" s="296"/>
      <c r="H123" s="296"/>
      <c r="N123" s="30"/>
      <c r="O123" s="30"/>
      <c r="P123" s="30"/>
      <c r="Q123" s="68"/>
      <c r="R123" s="68"/>
      <c r="S123" s="30"/>
      <c r="U123" s="114"/>
      <c r="V123" s="68"/>
      <c r="W123" s="9"/>
      <c r="X123" s="98"/>
      <c r="Y123" s="98"/>
      <c r="Z123" s="1"/>
      <c r="AA123" s="1"/>
      <c r="AB123" s="1"/>
      <c r="AC123" s="1"/>
      <c r="AD123" s="1"/>
      <c r="AE123" s="1"/>
      <c r="AF123" s="1"/>
      <c r="AG123" s="9"/>
      <c r="AH123"/>
    </row>
    <row r="124" spans="2:38" s="58" customFormat="1">
      <c r="B124" s="237"/>
      <c r="G124" s="296"/>
      <c r="H124" s="296"/>
      <c r="N124" s="30"/>
      <c r="O124" s="30"/>
      <c r="P124" s="30"/>
      <c r="Q124" s="68"/>
      <c r="R124" s="68"/>
      <c r="S124" s="30"/>
      <c r="U124" s="98"/>
      <c r="V124" s="68"/>
      <c r="W124" s="9"/>
      <c r="X124" s="98"/>
      <c r="Y124" s="98"/>
      <c r="Z124" s="1"/>
      <c r="AA124" s="1"/>
      <c r="AB124" s="1"/>
      <c r="AC124" s="1"/>
      <c r="AD124" s="1"/>
      <c r="AE124" s="1"/>
      <c r="AF124" s="1"/>
      <c r="AG124" s="9"/>
      <c r="AH124"/>
    </row>
    <row r="125" spans="2:38" s="58" customFormat="1">
      <c r="B125" s="237"/>
      <c r="G125" s="296"/>
      <c r="H125" s="296"/>
      <c r="N125"/>
      <c r="O125"/>
      <c r="P125"/>
      <c r="Q125" s="9"/>
      <c r="R125" s="9"/>
      <c r="S125"/>
      <c r="U125" s="98"/>
      <c r="V125" s="9"/>
      <c r="W125" s="9"/>
      <c r="X125" s="98"/>
      <c r="Y125" s="98"/>
      <c r="Z125" s="1"/>
      <c r="AA125" s="1"/>
      <c r="AB125" s="1"/>
      <c r="AC125" s="1"/>
      <c r="AD125" s="1"/>
      <c r="AE125" s="1"/>
      <c r="AF125" s="1"/>
      <c r="AG125" s="9"/>
      <c r="AH125"/>
    </row>
    <row r="126" spans="2:38" s="58" customFormat="1">
      <c r="B126" s="237"/>
      <c r="G126" s="296"/>
      <c r="H126" s="296"/>
      <c r="N126"/>
      <c r="O126"/>
      <c r="P126"/>
      <c r="Q126" s="9"/>
      <c r="R126" s="9"/>
      <c r="S126"/>
      <c r="U126" s="98"/>
      <c r="V126" s="9"/>
      <c r="W126" s="9"/>
      <c r="X126" s="98"/>
      <c r="Y126" s="98"/>
      <c r="Z126" s="1"/>
      <c r="AA126" s="1"/>
      <c r="AB126" s="1"/>
      <c r="AC126" s="1"/>
      <c r="AD126" s="1"/>
      <c r="AE126" s="1"/>
      <c r="AF126" s="1"/>
      <c r="AG126" s="9"/>
      <c r="AH126"/>
    </row>
    <row r="127" spans="2:38" s="58" customFormat="1">
      <c r="B127" s="237"/>
      <c r="G127" s="296"/>
      <c r="H127" s="296"/>
      <c r="N127"/>
      <c r="O127"/>
      <c r="P127"/>
      <c r="Q127" s="9"/>
      <c r="R127" s="9"/>
      <c r="S127"/>
      <c r="U127" s="98"/>
      <c r="V127" s="9"/>
      <c r="W127" s="9"/>
      <c r="X127" s="98"/>
      <c r="Y127" s="98"/>
      <c r="Z127" s="1"/>
      <c r="AA127" s="1"/>
      <c r="AB127" s="1"/>
      <c r="AC127" s="1"/>
      <c r="AD127" s="1"/>
      <c r="AE127" s="1"/>
      <c r="AF127" s="1"/>
      <c r="AG127" s="9"/>
      <c r="AH127"/>
    </row>
    <row r="128" spans="2:38" s="58" customFormat="1">
      <c r="B128" s="237"/>
      <c r="G128" s="296"/>
      <c r="H128" s="296"/>
      <c r="N128"/>
      <c r="O128"/>
      <c r="P128"/>
      <c r="Q128" s="9"/>
      <c r="R128" s="9"/>
      <c r="S128"/>
      <c r="U128" s="98"/>
      <c r="V128" s="9"/>
      <c r="W128" s="9"/>
      <c r="X128" s="98"/>
      <c r="Y128" s="98"/>
      <c r="Z128" s="1"/>
      <c r="AA128" s="1"/>
      <c r="AB128" s="1"/>
      <c r="AC128" s="1"/>
      <c r="AD128" s="1"/>
      <c r="AE128" s="1"/>
      <c r="AF128" s="1"/>
      <c r="AG128" s="9"/>
      <c r="AH128"/>
    </row>
    <row r="129" spans="2:38" s="58" customFormat="1">
      <c r="B129" s="237"/>
      <c r="G129" s="296"/>
      <c r="H129" s="296"/>
      <c r="N129"/>
      <c r="O129"/>
      <c r="P129"/>
      <c r="Q129" s="9"/>
      <c r="R129" s="9"/>
      <c r="S129"/>
      <c r="U129" s="98"/>
      <c r="V129" s="9"/>
      <c r="W129" s="9"/>
      <c r="X129" s="98"/>
      <c r="Y129" s="98"/>
      <c r="Z129" s="1"/>
      <c r="AA129" s="1"/>
      <c r="AB129" s="1"/>
      <c r="AC129" s="1"/>
      <c r="AD129" s="1"/>
      <c r="AE129" s="1"/>
      <c r="AF129" s="1"/>
      <c r="AG129" s="9"/>
      <c r="AH129"/>
    </row>
    <row r="130" spans="2:38">
      <c r="AI130" s="58"/>
      <c r="AJ130" s="58"/>
      <c r="AK130" s="58"/>
      <c r="AL130" s="58"/>
    </row>
    <row r="133" spans="2:38">
      <c r="H133" s="281"/>
      <c r="I133" s="12"/>
      <c r="J133" s="12"/>
      <c r="K133" s="12"/>
      <c r="L133" s="12"/>
      <c r="M133" s="12"/>
      <c r="T133" s="12"/>
    </row>
    <row r="134" spans="2:38">
      <c r="H134" s="281"/>
      <c r="I134" s="12"/>
      <c r="J134" s="12"/>
      <c r="K134" s="12"/>
      <c r="L134" s="12"/>
      <c r="M134" s="12"/>
      <c r="T134" s="12"/>
    </row>
    <row r="135" spans="2:38">
      <c r="H135" s="281"/>
      <c r="I135" s="12"/>
      <c r="J135" s="12"/>
      <c r="K135" s="12"/>
      <c r="L135" s="12"/>
      <c r="M135" s="12"/>
      <c r="T135" s="12"/>
    </row>
    <row r="136" spans="2:38">
      <c r="H136" s="281"/>
      <c r="I136" s="12"/>
      <c r="J136" s="12"/>
      <c r="K136" s="12"/>
      <c r="L136" s="12"/>
      <c r="M136" s="12"/>
      <c r="T136" s="12"/>
    </row>
    <row r="137" spans="2:38">
      <c r="H137" s="281"/>
      <c r="I137" s="12"/>
      <c r="J137" s="12"/>
      <c r="K137" s="12"/>
      <c r="L137" s="12"/>
      <c r="M137" s="12"/>
      <c r="T137" s="12"/>
    </row>
    <row r="138" spans="2:38">
      <c r="H138" s="281"/>
      <c r="I138" s="12"/>
      <c r="J138" s="12"/>
      <c r="K138" s="12"/>
      <c r="L138" s="12"/>
      <c r="M138" s="12"/>
      <c r="T138" s="12"/>
    </row>
    <row r="139" spans="2:38">
      <c r="H139" s="281"/>
      <c r="I139" s="12"/>
      <c r="J139" s="12"/>
      <c r="K139" s="12"/>
      <c r="L139" s="12"/>
      <c r="M139" s="12"/>
      <c r="T139" s="12"/>
    </row>
    <row r="140" spans="2:38">
      <c r="H140" s="281"/>
      <c r="I140" s="12"/>
      <c r="J140" s="12"/>
      <c r="K140" s="12"/>
      <c r="L140" s="12"/>
      <c r="M140" s="12"/>
      <c r="T140" s="12"/>
    </row>
    <row r="141" spans="2:38">
      <c r="H141" s="281"/>
      <c r="I141" s="12"/>
      <c r="J141" s="12"/>
      <c r="K141" s="12"/>
      <c r="L141" s="12"/>
      <c r="M141" s="12"/>
      <c r="T141" s="12"/>
    </row>
    <row r="142" spans="2:38">
      <c r="H142" s="281"/>
      <c r="I142" s="12"/>
      <c r="J142" s="12"/>
      <c r="K142" s="12"/>
      <c r="L142" s="12"/>
      <c r="M142" s="12"/>
      <c r="T142" s="12"/>
    </row>
    <row r="143" spans="2:38">
      <c r="H143" s="281"/>
      <c r="I143" s="12"/>
      <c r="J143" s="12"/>
      <c r="K143" s="12"/>
      <c r="L143" s="12"/>
      <c r="M143" s="12"/>
      <c r="T143" s="12"/>
    </row>
    <row r="144" spans="2:38">
      <c r="H144" s="281"/>
      <c r="I144" s="12"/>
      <c r="J144" s="12"/>
      <c r="K144" s="12"/>
      <c r="L144" s="12"/>
      <c r="M144" s="12"/>
      <c r="T144" s="12"/>
    </row>
    <row r="145" spans="8:20">
      <c r="H145" s="281"/>
      <c r="I145" s="12"/>
      <c r="J145" s="12"/>
      <c r="K145" s="12"/>
      <c r="L145" s="12"/>
      <c r="M145" s="12"/>
      <c r="T145" s="12"/>
    </row>
    <row r="146" spans="8:20">
      <c r="H146" s="281"/>
      <c r="I146" s="12"/>
      <c r="J146" s="12"/>
      <c r="K146" s="12"/>
      <c r="L146" s="12"/>
      <c r="M146" s="12"/>
      <c r="T146" s="12"/>
    </row>
    <row r="147" spans="8:20">
      <c r="H147" s="281"/>
      <c r="I147" s="12"/>
      <c r="J147" s="12"/>
      <c r="K147" s="12"/>
      <c r="L147" s="12"/>
      <c r="M147" s="12"/>
      <c r="T147" s="12"/>
    </row>
    <row r="148" spans="8:20">
      <c r="H148" s="281"/>
      <c r="I148" s="12"/>
      <c r="J148" s="12"/>
      <c r="K148" s="12"/>
      <c r="L148" s="12"/>
      <c r="M148" s="12"/>
      <c r="T148" s="12"/>
    </row>
    <row r="149" spans="8:20">
      <c r="H149" s="281"/>
      <c r="I149" s="12"/>
      <c r="J149" s="12"/>
      <c r="K149" s="12"/>
      <c r="L149" s="12"/>
      <c r="M149" s="12"/>
      <c r="T149" s="12"/>
    </row>
    <row r="150" spans="8:20">
      <c r="H150" s="281"/>
      <c r="I150" s="12"/>
      <c r="J150" s="12"/>
      <c r="K150" s="12"/>
      <c r="L150" s="12"/>
      <c r="M150" s="12"/>
      <c r="T150" s="12"/>
    </row>
    <row r="151" spans="8:20">
      <c r="H151" s="281"/>
      <c r="I151" s="12"/>
      <c r="J151" s="12"/>
      <c r="K151" s="12"/>
      <c r="L151" s="12"/>
      <c r="M151" s="12"/>
      <c r="T151" s="12"/>
    </row>
    <row r="152" spans="8:20">
      <c r="H152" s="281"/>
      <c r="I152" s="12"/>
      <c r="J152" s="12"/>
      <c r="K152" s="12"/>
      <c r="L152" s="12"/>
      <c r="M152" s="12"/>
      <c r="T152" s="12"/>
    </row>
    <row r="153" spans="8:20">
      <c r="H153" s="281"/>
      <c r="I153" s="12"/>
      <c r="J153" s="12"/>
      <c r="K153" s="12"/>
      <c r="L153" s="12"/>
      <c r="M153" s="12"/>
      <c r="T153" s="12"/>
    </row>
    <row r="154" spans="8:20">
      <c r="H154" s="281"/>
      <c r="I154" s="12"/>
      <c r="J154" s="12"/>
      <c r="K154" s="12"/>
      <c r="L154" s="12"/>
      <c r="M154" s="12"/>
      <c r="T154" s="12"/>
    </row>
    <row r="155" spans="8:20">
      <c r="H155" s="281"/>
      <c r="I155" s="12"/>
      <c r="J155" s="12"/>
      <c r="K155" s="12"/>
      <c r="L155" s="12"/>
      <c r="M155" s="12"/>
      <c r="T155" s="12"/>
    </row>
    <row r="156" spans="8:20">
      <c r="H156" s="281"/>
      <c r="I156" s="12"/>
      <c r="J156" s="12"/>
      <c r="K156" s="12"/>
      <c r="L156" s="12"/>
      <c r="M156" s="12"/>
      <c r="T156" s="12"/>
    </row>
    <row r="157" spans="8:20">
      <c r="H157" s="281"/>
      <c r="I157" s="12"/>
      <c r="J157" s="12"/>
      <c r="K157" s="12"/>
      <c r="L157" s="12"/>
      <c r="M157" s="12"/>
      <c r="T157" s="12"/>
    </row>
    <row r="158" spans="8:20">
      <c r="H158" s="281"/>
      <c r="I158" s="12"/>
      <c r="J158" s="12"/>
      <c r="K158" s="12"/>
      <c r="L158" s="12"/>
      <c r="M158" s="12"/>
      <c r="T158" s="12"/>
    </row>
    <row r="159" spans="8:20">
      <c r="H159" s="281"/>
      <c r="I159" s="12"/>
      <c r="J159" s="12"/>
      <c r="K159" s="12"/>
      <c r="L159" s="12"/>
      <c r="M159" s="12"/>
      <c r="T159" s="12"/>
    </row>
    <row r="160" spans="8:20">
      <c r="H160" s="281"/>
      <c r="I160" s="12"/>
      <c r="J160" s="12"/>
      <c r="K160" s="12"/>
      <c r="L160" s="12"/>
      <c r="M160" s="12"/>
      <c r="T160" s="12"/>
    </row>
    <row r="161" spans="8:20">
      <c r="H161" s="281"/>
      <c r="I161" s="12"/>
      <c r="J161" s="12"/>
      <c r="K161" s="12"/>
      <c r="L161" s="12"/>
      <c r="M161" s="12"/>
      <c r="T161" s="12"/>
    </row>
    <row r="162" spans="8:20">
      <c r="H162" s="281"/>
      <c r="I162" s="12"/>
      <c r="J162" s="12"/>
      <c r="K162" s="12"/>
      <c r="L162" s="12"/>
      <c r="M162" s="12"/>
      <c r="T162" s="12"/>
    </row>
    <row r="163" spans="8:20">
      <c r="H163" s="281"/>
      <c r="I163" s="12"/>
      <c r="J163" s="12"/>
      <c r="K163" s="12"/>
      <c r="L163" s="12"/>
      <c r="M163" s="12"/>
      <c r="T163" s="12"/>
    </row>
    <row r="164" spans="8:20">
      <c r="H164" s="281"/>
      <c r="I164" s="12"/>
      <c r="J164" s="12"/>
      <c r="K164" s="12"/>
      <c r="L164" s="12"/>
      <c r="M164" s="12"/>
      <c r="T164" s="12"/>
    </row>
    <row r="165" spans="8:20">
      <c r="H165" s="281"/>
      <c r="I165" s="12"/>
      <c r="J165" s="12"/>
      <c r="K165" s="12"/>
      <c r="L165" s="12"/>
      <c r="M165" s="12"/>
      <c r="T165" s="12"/>
    </row>
    <row r="166" spans="8:20">
      <c r="H166" s="281"/>
      <c r="I166" s="12"/>
      <c r="J166" s="12"/>
      <c r="K166" s="12"/>
      <c r="L166" s="12"/>
      <c r="M166" s="12"/>
      <c r="T166" s="12"/>
    </row>
    <row r="167" spans="8:20">
      <c r="H167" s="281"/>
      <c r="I167" s="12"/>
      <c r="J167" s="12"/>
      <c r="K167" s="12"/>
      <c r="L167" s="12"/>
      <c r="M167" s="12"/>
      <c r="T167" s="12"/>
    </row>
    <row r="168" spans="8:20">
      <c r="H168" s="281"/>
      <c r="I168" s="12"/>
      <c r="J168" s="12"/>
      <c r="K168" s="12"/>
      <c r="L168" s="12"/>
      <c r="M168" s="12"/>
      <c r="T168" s="12"/>
    </row>
    <row r="169" spans="8:20">
      <c r="H169" s="281"/>
      <c r="I169" s="12"/>
      <c r="J169" s="12"/>
      <c r="K169" s="12"/>
      <c r="L169" s="12"/>
      <c r="M169" s="12"/>
      <c r="T169" s="12"/>
    </row>
    <row r="170" spans="8:20">
      <c r="H170" s="281"/>
      <c r="I170" s="12"/>
      <c r="J170" s="12"/>
      <c r="K170" s="12"/>
      <c r="L170" s="12"/>
      <c r="M170" s="12"/>
      <c r="T170" s="12"/>
    </row>
    <row r="171" spans="8:20">
      <c r="H171" s="281"/>
      <c r="I171" s="12"/>
      <c r="J171" s="12"/>
      <c r="K171" s="12"/>
      <c r="L171" s="12"/>
      <c r="M171" s="12"/>
      <c r="T171" s="12"/>
    </row>
    <row r="172" spans="8:20">
      <c r="H172" s="281"/>
      <c r="I172" s="12"/>
      <c r="J172" s="12"/>
      <c r="K172" s="12"/>
      <c r="L172" s="12"/>
      <c r="M172" s="12"/>
      <c r="T172" s="12"/>
    </row>
    <row r="173" spans="8:20">
      <c r="H173" s="281"/>
      <c r="I173" s="12"/>
      <c r="J173" s="12"/>
      <c r="K173" s="12"/>
      <c r="L173" s="12"/>
      <c r="M173" s="12"/>
      <c r="T173" s="12"/>
    </row>
    <row r="174" spans="8:20">
      <c r="H174" s="281"/>
      <c r="I174" s="12"/>
      <c r="J174" s="12"/>
      <c r="K174" s="12"/>
      <c r="L174" s="12"/>
      <c r="M174" s="12"/>
      <c r="T174" s="12"/>
    </row>
    <row r="175" spans="8:20">
      <c r="H175" s="281"/>
      <c r="I175" s="12"/>
      <c r="J175" s="12"/>
      <c r="K175" s="12"/>
      <c r="L175" s="12"/>
      <c r="M175" s="12"/>
      <c r="T175" s="12"/>
    </row>
    <row r="176" spans="8:20">
      <c r="H176" s="281"/>
      <c r="I176" s="12"/>
      <c r="J176" s="12"/>
      <c r="K176" s="12"/>
      <c r="L176" s="12"/>
      <c r="M176" s="12"/>
      <c r="T176" s="12"/>
    </row>
    <row r="177" spans="8:20">
      <c r="H177" s="281"/>
      <c r="I177" s="12"/>
      <c r="J177" s="12"/>
      <c r="K177" s="12"/>
      <c r="L177" s="12"/>
      <c r="M177" s="12"/>
      <c r="T177" s="12"/>
    </row>
    <row r="178" spans="8:20">
      <c r="H178" s="281"/>
      <c r="I178" s="12"/>
      <c r="J178" s="12"/>
      <c r="K178" s="12"/>
      <c r="L178" s="12"/>
      <c r="M178" s="12"/>
      <c r="T178" s="12"/>
    </row>
    <row r="179" spans="8:20">
      <c r="H179" s="281"/>
      <c r="I179" s="12"/>
      <c r="J179" s="12"/>
      <c r="K179" s="12"/>
      <c r="L179" s="12"/>
      <c r="M179" s="12"/>
      <c r="T179" s="12"/>
    </row>
    <row r="180" spans="8:20">
      <c r="H180" s="281"/>
      <c r="I180" s="12"/>
      <c r="J180" s="12"/>
      <c r="K180" s="12"/>
      <c r="L180" s="12"/>
      <c r="M180" s="12"/>
      <c r="T180" s="12"/>
    </row>
    <row r="181" spans="8:20">
      <c r="H181" s="281"/>
      <c r="I181" s="12"/>
      <c r="J181" s="12"/>
      <c r="K181" s="12"/>
      <c r="L181" s="12"/>
      <c r="M181" s="12"/>
      <c r="T181" s="12"/>
    </row>
    <row r="182" spans="8:20">
      <c r="H182" s="281"/>
      <c r="I182" s="12"/>
      <c r="J182" s="12"/>
      <c r="K182" s="12"/>
      <c r="L182" s="12"/>
      <c r="M182" s="12"/>
      <c r="T182" s="12"/>
    </row>
    <row r="183" spans="8:20">
      <c r="H183" s="281"/>
      <c r="I183" s="12"/>
      <c r="J183" s="12"/>
      <c r="K183" s="12"/>
      <c r="L183" s="12"/>
      <c r="M183" s="12"/>
      <c r="T183" s="12"/>
    </row>
    <row r="184" spans="8:20">
      <c r="H184" s="281"/>
      <c r="I184" s="12"/>
      <c r="J184" s="12"/>
      <c r="K184" s="12"/>
      <c r="L184" s="12"/>
      <c r="M184" s="12"/>
      <c r="T184" s="12"/>
    </row>
    <row r="185" spans="8:20">
      <c r="H185" s="281"/>
      <c r="I185" s="12"/>
      <c r="J185" s="12"/>
      <c r="K185" s="12"/>
      <c r="L185" s="12"/>
      <c r="M185" s="12"/>
      <c r="T185" s="12"/>
    </row>
    <row r="186" spans="8:20">
      <c r="H186" s="281"/>
      <c r="I186" s="12"/>
      <c r="J186" s="12"/>
      <c r="K186" s="12"/>
      <c r="L186" s="12"/>
      <c r="M186" s="12"/>
      <c r="T186" s="12"/>
    </row>
    <row r="187" spans="8:20">
      <c r="H187" s="281"/>
      <c r="I187" s="12"/>
      <c r="J187" s="12"/>
      <c r="K187" s="12"/>
      <c r="L187" s="12"/>
      <c r="M187" s="12"/>
      <c r="T187" s="12"/>
    </row>
    <row r="188" spans="8:20">
      <c r="H188" s="281"/>
      <c r="I188" s="12"/>
      <c r="J188" s="12"/>
      <c r="K188" s="12"/>
      <c r="L188" s="12"/>
      <c r="M188" s="12"/>
      <c r="T188" s="12"/>
    </row>
    <row r="189" spans="8:20">
      <c r="H189" s="281"/>
      <c r="I189" s="12"/>
      <c r="J189" s="12"/>
      <c r="K189" s="12"/>
      <c r="L189" s="12"/>
      <c r="M189" s="12"/>
      <c r="T189" s="12"/>
    </row>
    <row r="190" spans="8:20">
      <c r="H190" s="281"/>
      <c r="I190" s="12"/>
      <c r="J190" s="12"/>
      <c r="K190" s="12"/>
      <c r="L190" s="12"/>
      <c r="M190" s="12"/>
      <c r="T190" s="12"/>
    </row>
    <row r="191" spans="8:20">
      <c r="H191" s="281"/>
      <c r="I191" s="12"/>
      <c r="J191" s="12"/>
      <c r="K191" s="12"/>
      <c r="L191" s="12"/>
      <c r="M191" s="12"/>
      <c r="T191" s="12"/>
    </row>
    <row r="192" spans="8:20">
      <c r="H192" s="281"/>
      <c r="I192" s="12"/>
      <c r="J192" s="12"/>
      <c r="K192" s="12"/>
      <c r="L192" s="12"/>
      <c r="M192" s="12"/>
      <c r="T192" s="12"/>
    </row>
    <row r="193" spans="8:20">
      <c r="H193" s="281"/>
      <c r="I193" s="12"/>
      <c r="J193" s="12"/>
      <c r="K193" s="12"/>
      <c r="L193" s="12"/>
      <c r="M193" s="12"/>
      <c r="T193" s="12"/>
    </row>
    <row r="194" spans="8:20">
      <c r="H194" s="281"/>
      <c r="I194" s="12"/>
      <c r="J194" s="12"/>
      <c r="K194" s="12"/>
      <c r="L194" s="12"/>
      <c r="M194" s="12"/>
      <c r="T194" s="12"/>
    </row>
    <row r="195" spans="8:20">
      <c r="H195" s="281"/>
      <c r="I195" s="12"/>
      <c r="J195" s="12"/>
      <c r="K195" s="12"/>
      <c r="L195" s="12"/>
      <c r="M195" s="12"/>
      <c r="T195" s="12"/>
    </row>
    <row r="196" spans="8:20">
      <c r="H196" s="281"/>
      <c r="I196" s="12"/>
      <c r="J196" s="12"/>
      <c r="K196" s="12"/>
      <c r="L196" s="12"/>
      <c r="M196" s="12"/>
      <c r="T196" s="12"/>
    </row>
    <row r="197" spans="8:20">
      <c r="H197" s="281"/>
      <c r="I197" s="12"/>
      <c r="J197" s="12"/>
      <c r="K197" s="12"/>
      <c r="L197" s="12"/>
      <c r="M197" s="12"/>
      <c r="T197" s="12"/>
    </row>
    <row r="198" spans="8:20">
      <c r="H198" s="281"/>
      <c r="I198" s="12"/>
      <c r="J198" s="12"/>
      <c r="K198" s="12"/>
      <c r="L198" s="12"/>
      <c r="M198" s="12"/>
      <c r="T198" s="12"/>
    </row>
    <row r="199" spans="8:20">
      <c r="H199" s="281"/>
      <c r="I199" s="12"/>
      <c r="J199" s="12"/>
      <c r="K199" s="12"/>
      <c r="L199" s="12"/>
      <c r="M199" s="12"/>
      <c r="T199" s="12"/>
    </row>
    <row r="200" spans="8:20">
      <c r="H200" s="281"/>
      <c r="I200" s="12"/>
      <c r="J200" s="12"/>
      <c r="K200" s="12"/>
      <c r="L200" s="12"/>
      <c r="M200" s="12"/>
      <c r="T200" s="12"/>
    </row>
    <row r="201" spans="8:20">
      <c r="H201" s="281"/>
      <c r="I201" s="12"/>
      <c r="J201" s="12"/>
      <c r="K201" s="12"/>
      <c r="L201" s="12"/>
      <c r="M201" s="12"/>
      <c r="T201" s="12"/>
    </row>
    <row r="202" spans="8:20">
      <c r="H202" s="281"/>
      <c r="I202" s="12"/>
      <c r="J202" s="12"/>
      <c r="K202" s="12"/>
      <c r="L202" s="12"/>
      <c r="M202" s="12"/>
      <c r="T202" s="12"/>
    </row>
    <row r="203" spans="8:20">
      <c r="H203" s="281"/>
      <c r="I203" s="12"/>
      <c r="J203" s="12"/>
      <c r="K203" s="12"/>
      <c r="L203" s="12"/>
      <c r="M203" s="12"/>
      <c r="T203" s="12"/>
    </row>
    <row r="204" spans="8:20">
      <c r="H204" s="281"/>
      <c r="I204" s="12"/>
      <c r="J204" s="12"/>
      <c r="K204" s="12"/>
      <c r="L204" s="12"/>
      <c r="M204" s="12"/>
      <c r="T204" s="12"/>
    </row>
    <row r="205" spans="8:20">
      <c r="H205" s="281"/>
      <c r="I205" s="12"/>
      <c r="J205" s="12"/>
      <c r="K205" s="12"/>
      <c r="L205" s="12"/>
      <c r="M205" s="12"/>
      <c r="T205" s="12"/>
    </row>
    <row r="206" spans="8:20">
      <c r="H206" s="281"/>
      <c r="I206" s="12"/>
      <c r="J206" s="12"/>
      <c r="K206" s="12"/>
      <c r="L206" s="12"/>
      <c r="M206" s="12"/>
      <c r="T206" s="12"/>
    </row>
    <row r="207" spans="8:20">
      <c r="H207" s="281"/>
      <c r="I207" s="12"/>
      <c r="J207" s="12"/>
      <c r="K207" s="12"/>
      <c r="L207" s="12"/>
      <c r="M207" s="12"/>
      <c r="T207" s="12"/>
    </row>
    <row r="208" spans="8:20">
      <c r="H208" s="281"/>
      <c r="I208" s="12"/>
      <c r="J208" s="12"/>
      <c r="K208" s="12"/>
      <c r="L208" s="12"/>
      <c r="M208" s="12"/>
      <c r="T208" s="12"/>
    </row>
    <row r="209" spans="8:20">
      <c r="H209" s="281"/>
      <c r="I209" s="12"/>
      <c r="J209" s="12"/>
      <c r="K209" s="12"/>
      <c r="L209" s="12"/>
      <c r="M209" s="12"/>
      <c r="T209" s="12"/>
    </row>
    <row r="210" spans="8:20">
      <c r="H210" s="281"/>
      <c r="I210" s="12"/>
      <c r="J210" s="12"/>
      <c r="K210" s="12"/>
      <c r="L210" s="12"/>
      <c r="M210" s="12"/>
      <c r="T210" s="12"/>
    </row>
    <row r="211" spans="8:20">
      <c r="H211" s="281"/>
      <c r="I211" s="12"/>
      <c r="J211" s="12"/>
      <c r="K211" s="12"/>
      <c r="L211" s="12"/>
      <c r="M211" s="12"/>
      <c r="T211" s="12"/>
    </row>
    <row r="212" spans="8:20">
      <c r="H212" s="281"/>
      <c r="I212" s="12"/>
      <c r="J212" s="12"/>
      <c r="K212" s="12"/>
      <c r="L212" s="12"/>
      <c r="M212" s="12"/>
      <c r="T212" s="12"/>
    </row>
    <row r="213" spans="8:20">
      <c r="H213" s="281"/>
      <c r="I213" s="12"/>
      <c r="J213" s="12"/>
      <c r="K213" s="12"/>
      <c r="L213" s="12"/>
      <c r="M213" s="12"/>
      <c r="T213" s="12"/>
    </row>
    <row r="214" spans="8:20">
      <c r="H214" s="281"/>
      <c r="I214" s="12"/>
      <c r="J214" s="12"/>
      <c r="K214" s="12"/>
      <c r="L214" s="12"/>
      <c r="M214" s="12"/>
      <c r="T214" s="12"/>
    </row>
    <row r="215" spans="8:20">
      <c r="H215" s="281"/>
      <c r="I215" s="12"/>
      <c r="J215" s="12"/>
      <c r="K215" s="12"/>
      <c r="L215" s="12"/>
      <c r="M215" s="12"/>
      <c r="T215" s="12"/>
    </row>
    <row r="216" spans="8:20">
      <c r="H216" s="281"/>
      <c r="I216" s="12"/>
      <c r="J216" s="12"/>
      <c r="K216" s="12"/>
      <c r="L216" s="12"/>
      <c r="M216" s="12"/>
      <c r="T216" s="12"/>
    </row>
    <row r="217" spans="8:20">
      <c r="H217" s="281"/>
      <c r="I217" s="12"/>
      <c r="J217" s="12"/>
      <c r="K217" s="12"/>
      <c r="L217" s="12"/>
      <c r="M217" s="12"/>
      <c r="T217" s="12"/>
    </row>
    <row r="218" spans="8:20">
      <c r="H218" s="281"/>
      <c r="I218" s="12"/>
      <c r="J218" s="12"/>
      <c r="K218" s="12"/>
      <c r="L218" s="12"/>
      <c r="M218" s="12"/>
      <c r="T218" s="12"/>
    </row>
    <row r="219" spans="8:20">
      <c r="H219" s="281"/>
      <c r="I219" s="12"/>
      <c r="J219" s="12"/>
      <c r="K219" s="12"/>
      <c r="L219" s="12"/>
      <c r="M219" s="12"/>
      <c r="T219" s="12"/>
    </row>
    <row r="220" spans="8:20">
      <c r="H220" s="281"/>
      <c r="I220" s="12"/>
      <c r="J220" s="12"/>
      <c r="K220" s="12"/>
      <c r="L220" s="12"/>
      <c r="M220" s="12"/>
      <c r="T220" s="12"/>
    </row>
    <row r="221" spans="8:20">
      <c r="H221" s="281"/>
      <c r="I221" s="12"/>
      <c r="J221" s="12"/>
      <c r="K221" s="12"/>
      <c r="L221" s="12"/>
      <c r="M221" s="12"/>
      <c r="T221" s="12"/>
    </row>
    <row r="222" spans="8:20">
      <c r="H222" s="281"/>
      <c r="I222" s="12"/>
      <c r="J222" s="12"/>
      <c r="K222" s="12"/>
      <c r="L222" s="12"/>
      <c r="M222" s="12"/>
      <c r="T222" s="12"/>
    </row>
    <row r="223" spans="8:20">
      <c r="H223" s="281"/>
      <c r="I223" s="12"/>
      <c r="J223" s="12"/>
      <c r="K223" s="12"/>
      <c r="L223" s="12"/>
      <c r="M223" s="12"/>
      <c r="T223" s="12"/>
    </row>
    <row r="224" spans="8:20">
      <c r="H224" s="281"/>
      <c r="I224" s="12"/>
      <c r="J224" s="12"/>
      <c r="K224" s="12"/>
      <c r="L224" s="12"/>
      <c r="M224" s="12"/>
      <c r="T224" s="12"/>
    </row>
    <row r="225" spans="1:20">
      <c r="H225" s="281"/>
      <c r="I225" s="12"/>
      <c r="J225" s="12"/>
      <c r="K225" s="12"/>
      <c r="L225" s="12"/>
      <c r="M225" s="12"/>
      <c r="T225" s="12"/>
    </row>
    <row r="226" spans="1:20">
      <c r="H226" s="281"/>
      <c r="I226" s="12"/>
      <c r="J226" s="12"/>
      <c r="K226" s="12"/>
      <c r="L226" s="12"/>
      <c r="M226" s="12"/>
      <c r="T226" s="12"/>
    </row>
    <row r="227" spans="1:20">
      <c r="H227" s="281"/>
      <c r="I227" s="12"/>
      <c r="J227" s="12"/>
      <c r="K227" s="12"/>
      <c r="L227" s="12"/>
      <c r="M227" s="12"/>
      <c r="T227" s="12"/>
    </row>
    <row r="228" spans="1:20">
      <c r="H228" s="281"/>
      <c r="I228" s="12"/>
      <c r="J228" s="12"/>
      <c r="K228" s="12"/>
      <c r="L228" s="12"/>
      <c r="M228" s="12"/>
      <c r="T228" s="12"/>
    </row>
    <row r="229" spans="1:20">
      <c r="H229" s="281"/>
      <c r="I229" s="12"/>
      <c r="J229" s="12"/>
      <c r="K229" s="12"/>
      <c r="L229" s="12"/>
      <c r="M229" s="12"/>
      <c r="T229" s="12"/>
    </row>
    <row r="230" spans="1:20">
      <c r="H230" s="281"/>
      <c r="I230" s="12"/>
      <c r="J230" s="12"/>
      <c r="K230" s="12"/>
      <c r="L230" s="12"/>
      <c r="M230" s="12"/>
      <c r="T230" s="12"/>
    </row>
    <row r="231" spans="1:20">
      <c r="A231" s="28"/>
      <c r="B231" s="238"/>
      <c r="C231" s="28"/>
      <c r="D231" s="28"/>
      <c r="E231" s="28"/>
      <c r="F231" s="28"/>
      <c r="G231" s="279"/>
      <c r="H231" s="279"/>
      <c r="I231" s="28"/>
      <c r="J231" s="28"/>
      <c r="K231" s="28"/>
      <c r="L231" s="28"/>
      <c r="M231" s="28"/>
      <c r="T231" s="28"/>
    </row>
    <row r="232" spans="1:20">
      <c r="A232" s="30"/>
      <c r="B232" s="239"/>
      <c r="C232" s="30"/>
      <c r="D232" s="30"/>
      <c r="E232" s="30"/>
      <c r="F232" s="30"/>
      <c r="G232" s="280"/>
      <c r="H232" s="280"/>
      <c r="I232" s="30"/>
      <c r="J232" s="30"/>
      <c r="K232" s="30"/>
      <c r="L232" s="30"/>
      <c r="M232" s="30"/>
      <c r="T232" s="30"/>
    </row>
    <row r="233" spans="1:20">
      <c r="A233" s="30"/>
      <c r="B233" s="239"/>
      <c r="C233" s="30"/>
      <c r="D233" s="30"/>
      <c r="E233" s="30"/>
      <c r="F233" s="30"/>
      <c r="G233" s="280"/>
      <c r="H233" s="280"/>
      <c r="I233" s="30"/>
      <c r="J233" s="30"/>
      <c r="K233" s="30"/>
      <c r="L233" s="30"/>
      <c r="M233" s="30"/>
      <c r="T233" s="30"/>
    </row>
    <row r="234" spans="1:20">
      <c r="A234" s="30"/>
      <c r="B234" s="239"/>
      <c r="C234" s="30"/>
      <c r="D234" s="30"/>
      <c r="E234" s="30"/>
      <c r="F234" s="30"/>
      <c r="G234" s="280"/>
      <c r="H234" s="280"/>
      <c r="I234" s="30"/>
      <c r="J234" s="30"/>
      <c r="K234" s="30"/>
      <c r="L234" s="30"/>
      <c r="M234" s="30"/>
      <c r="T234" s="30"/>
    </row>
    <row r="235" spans="1:20">
      <c r="A235" s="30"/>
      <c r="B235" s="239"/>
      <c r="C235" s="30"/>
      <c r="D235" s="30"/>
      <c r="E235" s="30"/>
      <c r="F235" s="30"/>
      <c r="G235" s="280"/>
      <c r="H235" s="280"/>
      <c r="I235" s="30"/>
      <c r="J235" s="30"/>
      <c r="K235" s="30"/>
      <c r="L235" s="30"/>
      <c r="M235" s="30"/>
      <c r="T235" s="30"/>
    </row>
    <row r="236" spans="1:20">
      <c r="A236" s="30"/>
      <c r="B236" s="239"/>
      <c r="C236" s="30"/>
      <c r="D236" s="30"/>
      <c r="E236" s="30"/>
      <c r="F236" s="30"/>
      <c r="G236" s="280"/>
      <c r="H236" s="280"/>
      <c r="I236" s="30"/>
      <c r="J236" s="30"/>
      <c r="K236" s="30"/>
      <c r="L236" s="30"/>
      <c r="M236" s="30"/>
      <c r="T236" s="30"/>
    </row>
    <row r="237" spans="1:20">
      <c r="A237" s="30"/>
      <c r="B237" s="239"/>
      <c r="C237" s="30"/>
      <c r="D237" s="30"/>
      <c r="E237" s="30"/>
      <c r="F237" s="30"/>
      <c r="G237" s="280"/>
      <c r="H237" s="280"/>
      <c r="I237" s="30"/>
      <c r="J237" s="30"/>
      <c r="K237" s="30"/>
      <c r="L237" s="30"/>
      <c r="M237" s="30"/>
      <c r="T237" s="30"/>
    </row>
    <row r="238" spans="1:20">
      <c r="A238" s="30"/>
      <c r="B238" s="239"/>
      <c r="C238" s="30"/>
      <c r="D238" s="30"/>
      <c r="E238" s="30"/>
      <c r="F238" s="30"/>
      <c r="G238" s="280"/>
      <c r="H238" s="280"/>
      <c r="I238" s="30"/>
      <c r="J238" s="30"/>
      <c r="K238" s="30"/>
      <c r="L238" s="30"/>
      <c r="M238" s="30"/>
      <c r="T238" s="30"/>
    </row>
    <row r="239" spans="1:20">
      <c r="A239" s="30"/>
      <c r="B239" s="239"/>
      <c r="C239" s="30"/>
      <c r="D239" s="30"/>
      <c r="E239" s="30"/>
      <c r="F239" s="30"/>
      <c r="G239" s="280"/>
      <c r="H239" s="280"/>
      <c r="I239" s="30"/>
      <c r="J239" s="30"/>
      <c r="K239" s="30"/>
      <c r="L239" s="30"/>
      <c r="M239" s="30"/>
      <c r="T239" s="30"/>
    </row>
    <row r="240" spans="1:20">
      <c r="A240" s="30"/>
      <c r="B240" s="239"/>
      <c r="C240" s="30"/>
      <c r="D240" s="30"/>
      <c r="E240" s="30"/>
      <c r="F240" s="30"/>
      <c r="G240" s="280"/>
      <c r="H240" s="280"/>
      <c r="I240" s="30"/>
      <c r="J240" s="30"/>
      <c r="K240" s="30"/>
      <c r="L240" s="30"/>
      <c r="M240" s="30"/>
      <c r="T240" s="30"/>
    </row>
    <row r="241" spans="1:20">
      <c r="A241" s="30"/>
      <c r="B241" s="239"/>
      <c r="C241" s="30"/>
      <c r="D241" s="30"/>
      <c r="E241" s="30"/>
      <c r="F241" s="30"/>
      <c r="G241" s="280"/>
      <c r="H241" s="280"/>
      <c r="I241" s="30"/>
      <c r="J241" s="30"/>
      <c r="K241" s="30"/>
      <c r="L241" s="30"/>
      <c r="M241" s="30"/>
      <c r="T241" s="30"/>
    </row>
    <row r="242" spans="1:20">
      <c r="A242" s="30"/>
      <c r="B242" s="239"/>
      <c r="C242" s="30"/>
      <c r="D242" s="30"/>
      <c r="E242" s="30"/>
      <c r="F242" s="30"/>
      <c r="G242" s="280"/>
      <c r="H242" s="280"/>
      <c r="I242" s="30"/>
      <c r="J242" s="30"/>
      <c r="K242" s="30"/>
      <c r="L242" s="30"/>
      <c r="M242" s="30"/>
      <c r="T242" s="30"/>
    </row>
    <row r="243" spans="1:20">
      <c r="A243" s="30"/>
      <c r="B243" s="239"/>
      <c r="C243" s="30"/>
      <c r="D243" s="30"/>
      <c r="E243" s="30"/>
      <c r="F243" s="30"/>
      <c r="G243" s="280"/>
      <c r="H243" s="280"/>
      <c r="I243" s="30"/>
      <c r="J243" s="30"/>
      <c r="K243" s="30"/>
      <c r="L243" s="30"/>
      <c r="M243" s="30"/>
      <c r="T243" s="30"/>
    </row>
    <row r="244" spans="1:20">
      <c r="A244" s="30"/>
      <c r="B244" s="239"/>
      <c r="C244" s="30"/>
      <c r="D244" s="30"/>
      <c r="E244" s="30"/>
      <c r="F244" s="30"/>
      <c r="G244" s="280"/>
      <c r="H244" s="280"/>
      <c r="I244" s="30"/>
      <c r="J244" s="30"/>
      <c r="K244" s="30"/>
      <c r="L244" s="30"/>
      <c r="M244" s="30"/>
      <c r="T244" s="30"/>
    </row>
    <row r="245" spans="1:20">
      <c r="A245" s="30"/>
      <c r="B245" s="239"/>
      <c r="C245" s="30"/>
      <c r="D245" s="30"/>
      <c r="E245" s="30"/>
      <c r="F245" s="30"/>
      <c r="G245" s="280"/>
      <c r="H245" s="280"/>
      <c r="I245" s="30"/>
      <c r="J245" s="30"/>
      <c r="K245" s="30"/>
      <c r="L245" s="30"/>
      <c r="M245" s="30"/>
      <c r="T245" s="30"/>
    </row>
    <row r="246" spans="1:20">
      <c r="A246" s="30"/>
      <c r="B246" s="239"/>
      <c r="C246" s="30"/>
      <c r="D246" s="30"/>
      <c r="E246" s="30"/>
      <c r="F246" s="30"/>
      <c r="G246" s="280"/>
      <c r="H246" s="280"/>
      <c r="I246" s="30"/>
      <c r="J246" s="30"/>
      <c r="K246" s="30"/>
      <c r="L246" s="30"/>
      <c r="M246" s="30"/>
      <c r="T246" s="30"/>
    </row>
    <row r="247" spans="1:20">
      <c r="A247" s="30"/>
      <c r="B247" s="239"/>
      <c r="C247" s="30"/>
      <c r="D247" s="30"/>
      <c r="E247" s="30"/>
      <c r="F247" s="30"/>
      <c r="G247" s="280"/>
      <c r="H247" s="280"/>
      <c r="I247" s="30"/>
      <c r="J247" s="30"/>
      <c r="K247" s="30"/>
      <c r="L247" s="30"/>
      <c r="M247" s="30"/>
      <c r="T247" s="30"/>
    </row>
    <row r="248" spans="1:20">
      <c r="A248" s="30"/>
      <c r="B248" s="239"/>
      <c r="C248" s="30"/>
      <c r="D248" s="30"/>
      <c r="E248" s="30"/>
      <c r="F248" s="30"/>
      <c r="G248" s="280"/>
      <c r="H248" s="280"/>
      <c r="I248" s="30"/>
      <c r="J248" s="30"/>
      <c r="K248" s="30"/>
      <c r="L248" s="30"/>
      <c r="M248" s="30"/>
      <c r="T248" s="30"/>
    </row>
    <row r="249" spans="1:20">
      <c r="A249" s="30"/>
      <c r="B249" s="239"/>
      <c r="C249" s="30"/>
      <c r="D249" s="30"/>
      <c r="E249" s="30"/>
      <c r="F249" s="30"/>
      <c r="G249" s="280"/>
      <c r="H249" s="280"/>
      <c r="I249" s="30"/>
      <c r="J249" s="30"/>
      <c r="K249" s="30"/>
      <c r="L249" s="30"/>
      <c r="M249" s="30"/>
      <c r="T249" s="30"/>
    </row>
    <row r="250" spans="1:20">
      <c r="A250" s="30"/>
      <c r="B250" s="239"/>
      <c r="C250" s="30"/>
      <c r="D250" s="30"/>
      <c r="E250" s="30"/>
      <c r="F250" s="30"/>
      <c r="G250" s="280"/>
      <c r="H250" s="280"/>
      <c r="I250" s="30"/>
      <c r="J250" s="30"/>
      <c r="K250" s="30"/>
      <c r="L250" s="30"/>
      <c r="M250" s="30"/>
      <c r="T250" s="30"/>
    </row>
    <row r="251" spans="1:20">
      <c r="A251" s="30"/>
      <c r="B251" s="239"/>
      <c r="C251" s="30"/>
      <c r="D251" s="30"/>
      <c r="E251" s="30"/>
      <c r="F251" s="30"/>
      <c r="G251" s="280"/>
      <c r="H251" s="280"/>
      <c r="I251" s="30"/>
      <c r="J251" s="30"/>
      <c r="K251" s="30"/>
      <c r="L251" s="30"/>
      <c r="M251" s="30"/>
      <c r="T251" s="30"/>
    </row>
    <row r="252" spans="1:20">
      <c r="A252" s="30"/>
      <c r="B252" s="239"/>
      <c r="C252" s="30"/>
      <c r="D252" s="30"/>
      <c r="E252" s="30"/>
      <c r="F252" s="30"/>
      <c r="G252" s="280"/>
      <c r="H252" s="280"/>
      <c r="I252" s="30"/>
      <c r="J252" s="30"/>
      <c r="K252" s="30"/>
      <c r="L252" s="30"/>
      <c r="M252" s="30"/>
      <c r="T252" s="30"/>
    </row>
    <row r="253" spans="1:20">
      <c r="A253" s="30"/>
      <c r="B253" s="239"/>
      <c r="C253" s="30"/>
      <c r="D253" s="30"/>
      <c r="E253" s="30"/>
      <c r="F253" s="30"/>
      <c r="G253" s="280"/>
      <c r="H253" s="280"/>
      <c r="I253" s="30"/>
      <c r="J253" s="30"/>
      <c r="K253" s="30"/>
      <c r="L253" s="30"/>
      <c r="M253" s="30"/>
      <c r="T253" s="30"/>
    </row>
    <row r="254" spans="1:20">
      <c r="A254" s="30"/>
      <c r="B254" s="239"/>
      <c r="C254" s="30"/>
      <c r="D254" s="30"/>
      <c r="E254" s="30"/>
      <c r="F254" s="30"/>
      <c r="G254" s="280"/>
      <c r="H254" s="280"/>
      <c r="I254" s="30"/>
      <c r="J254" s="30"/>
      <c r="K254" s="30"/>
      <c r="L254" s="30"/>
      <c r="M254" s="30"/>
      <c r="T254" s="30"/>
    </row>
    <row r="255" spans="1:20">
      <c r="A255" s="30"/>
      <c r="B255" s="239"/>
      <c r="C255" s="30"/>
      <c r="D255" s="30"/>
      <c r="E255" s="30"/>
      <c r="F255" s="30"/>
      <c r="G255" s="280"/>
      <c r="H255" s="280"/>
      <c r="I255" s="30"/>
      <c r="J255" s="30"/>
      <c r="K255" s="30"/>
      <c r="L255" s="30"/>
      <c r="M255" s="30"/>
      <c r="T255" s="30"/>
    </row>
    <row r="256" spans="1:20">
      <c r="A256" s="30"/>
      <c r="B256" s="239"/>
      <c r="C256" s="30"/>
      <c r="D256" s="30"/>
      <c r="E256" s="30"/>
      <c r="F256" s="30"/>
      <c r="G256" s="280"/>
      <c r="H256" s="280"/>
      <c r="I256" s="30"/>
      <c r="J256" s="30"/>
      <c r="K256" s="30"/>
      <c r="L256" s="30"/>
      <c r="M256" s="30"/>
      <c r="T256" s="30"/>
    </row>
    <row r="257" spans="1:20">
      <c r="A257" s="30"/>
      <c r="B257" s="239"/>
      <c r="C257" s="30"/>
      <c r="D257" s="30"/>
      <c r="E257" s="30"/>
      <c r="F257" s="30"/>
      <c r="G257" s="280"/>
      <c r="H257" s="280"/>
      <c r="I257" s="30"/>
      <c r="J257" s="30"/>
      <c r="K257" s="30"/>
      <c r="L257" s="30"/>
      <c r="M257" s="30"/>
      <c r="T257" s="30"/>
    </row>
    <row r="258" spans="1:20">
      <c r="A258" s="30"/>
      <c r="B258" s="239"/>
      <c r="C258" s="30"/>
      <c r="D258" s="30"/>
      <c r="E258" s="30"/>
      <c r="F258" s="30"/>
      <c r="G258" s="280"/>
      <c r="H258" s="280"/>
      <c r="I258" s="30"/>
      <c r="J258" s="30"/>
      <c r="K258" s="30"/>
      <c r="L258" s="30"/>
      <c r="M258" s="30"/>
      <c r="T258" s="30"/>
    </row>
    <row r="259" spans="1:20">
      <c r="A259" s="30"/>
      <c r="B259" s="239"/>
      <c r="C259" s="30"/>
      <c r="D259" s="30"/>
      <c r="E259" s="30"/>
      <c r="F259" s="30"/>
      <c r="G259" s="280"/>
      <c r="H259" s="280"/>
      <c r="I259" s="30"/>
      <c r="J259" s="30"/>
      <c r="K259" s="30"/>
      <c r="L259" s="30"/>
      <c r="M259" s="30"/>
      <c r="T259" s="30"/>
    </row>
    <row r="260" spans="1:20">
      <c r="A260" s="30"/>
      <c r="B260" s="239"/>
      <c r="C260" s="30"/>
      <c r="D260" s="30"/>
      <c r="E260" s="30"/>
      <c r="F260" s="30"/>
      <c r="G260" s="280"/>
      <c r="H260" s="280"/>
      <c r="I260" s="30"/>
      <c r="J260" s="30"/>
      <c r="K260" s="30"/>
      <c r="L260" s="30"/>
      <c r="M260" s="30"/>
      <c r="T260" s="30"/>
    </row>
    <row r="261" spans="1:20">
      <c r="A261" s="30"/>
      <c r="B261" s="239"/>
      <c r="C261" s="30"/>
      <c r="D261" s="30"/>
      <c r="E261" s="30"/>
      <c r="F261" s="30"/>
      <c r="G261" s="280"/>
      <c r="H261" s="280"/>
      <c r="I261" s="30"/>
      <c r="J261" s="30"/>
      <c r="K261" s="30"/>
      <c r="L261" s="30"/>
      <c r="M261" s="30"/>
      <c r="T261" s="30"/>
    </row>
    <row r="262" spans="1:20">
      <c r="A262" s="30"/>
      <c r="B262" s="239"/>
      <c r="C262" s="30"/>
      <c r="D262" s="30"/>
      <c r="E262" s="30"/>
      <c r="F262" s="30"/>
      <c r="G262" s="280"/>
      <c r="H262" s="280"/>
      <c r="I262" s="30"/>
      <c r="J262" s="30"/>
      <c r="K262" s="30"/>
      <c r="L262" s="30"/>
      <c r="M262" s="30"/>
      <c r="T262" s="30"/>
    </row>
    <row r="263" spans="1:20">
      <c r="A263" s="30"/>
      <c r="B263" s="239"/>
      <c r="C263" s="30"/>
      <c r="D263" s="30"/>
      <c r="E263" s="30"/>
      <c r="F263" s="30"/>
      <c r="G263" s="280"/>
      <c r="H263" s="280"/>
      <c r="I263" s="30"/>
      <c r="J263" s="30"/>
      <c r="K263" s="30"/>
      <c r="L263" s="30"/>
      <c r="M263" s="30"/>
      <c r="T263" s="30"/>
    </row>
    <row r="264" spans="1:20">
      <c r="A264" s="30"/>
      <c r="B264" s="239"/>
      <c r="C264" s="30"/>
      <c r="D264" s="30"/>
      <c r="E264" s="30"/>
      <c r="F264" s="30"/>
      <c r="G264" s="280"/>
      <c r="H264" s="280"/>
      <c r="I264" s="30"/>
      <c r="J264" s="30"/>
      <c r="K264" s="30"/>
      <c r="L264" s="30"/>
      <c r="M264" s="30"/>
      <c r="T264" s="30"/>
    </row>
    <row r="265" spans="1:20">
      <c r="A265" s="30"/>
      <c r="B265" s="239"/>
      <c r="C265" s="30"/>
      <c r="D265" s="30"/>
      <c r="E265" s="30"/>
      <c r="F265" s="30"/>
      <c r="G265" s="280"/>
      <c r="H265" s="280"/>
      <c r="I265" s="30"/>
      <c r="J265" s="30"/>
      <c r="K265" s="30"/>
      <c r="L265" s="30"/>
      <c r="M265" s="30"/>
      <c r="T265" s="30"/>
    </row>
  </sheetData>
  <mergeCells count="1">
    <mergeCell ref="P4:Q4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ABED-EE8C-4E1E-B601-0CBA61945ED5}">
  <dimension ref="A1"/>
  <sheetViews>
    <sheetView workbookViewId="0">
      <selection activeCell="O20" sqref="O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1C957-1507-4FDB-9FB2-6D043B855948}">
  <dimension ref="T1:BD278"/>
  <sheetViews>
    <sheetView zoomScale="91" zoomScaleNormal="91" workbookViewId="0">
      <selection activeCell="N18" sqref="N18"/>
    </sheetView>
  </sheetViews>
  <sheetFormatPr baseColWidth="10" defaultRowHeight="15"/>
  <cols>
    <col min="21" max="21" width="3" customWidth="1"/>
    <col min="22" max="22" width="4.81640625" customWidth="1"/>
    <col min="23" max="23" width="4.08984375" customWidth="1"/>
    <col min="25" max="25" width="3" customWidth="1"/>
    <col min="26" max="26" width="8.36328125" customWidth="1"/>
    <col min="27" max="27" width="7.36328125" customWidth="1"/>
    <col min="28" max="28" width="6.90625" customWidth="1"/>
    <col min="29" max="29" width="7.08984375" customWidth="1"/>
    <col min="30" max="30" width="6.1796875" customWidth="1"/>
    <col min="31" max="31" width="6.6328125" customWidth="1"/>
    <col min="32" max="32" width="8.08984375" customWidth="1"/>
    <col min="33" max="33" width="7.1796875" customWidth="1"/>
    <col min="34" max="34" width="7.6328125" customWidth="1"/>
    <col min="35" max="35" width="6.90625" customWidth="1"/>
    <col min="36" max="36" width="5.453125" customWidth="1"/>
    <col min="37" max="37" width="7.6328125" style="9" customWidth="1"/>
    <col min="38" max="38" width="6.54296875" customWidth="1"/>
    <col min="39" max="39" width="6.6328125" style="98" customWidth="1"/>
    <col min="40" max="40" width="8" style="9" customWidth="1"/>
    <col min="41" max="41" width="6.90625" style="9" customWidth="1"/>
    <col min="42" max="43" width="7" style="98" customWidth="1"/>
    <col min="44" max="44" width="7.08984375" style="1" customWidth="1"/>
    <col min="45" max="45" width="8.54296875" style="1" customWidth="1"/>
    <col min="46" max="47" width="9.90625" style="1" customWidth="1"/>
    <col min="48" max="48" width="9.81640625" style="1" customWidth="1"/>
    <col min="49" max="50" width="10.90625" style="1"/>
    <col min="51" max="51" width="10.90625" style="9"/>
    <col min="53" max="53" width="14" customWidth="1"/>
    <col min="54" max="54" width="12.54296875" customWidth="1"/>
    <col min="55" max="55" width="10.90625" customWidth="1"/>
  </cols>
  <sheetData>
    <row r="1" spans="21:52" ht="15.6">
      <c r="AK1"/>
      <c r="AM1"/>
      <c r="AN1"/>
      <c r="AO1" s="2"/>
      <c r="AP1" s="5"/>
      <c r="AQ1" s="5"/>
      <c r="AR1"/>
      <c r="AS1" s="4"/>
      <c r="AT1"/>
      <c r="AU1"/>
      <c r="AV1"/>
      <c r="AW1"/>
      <c r="AX1"/>
      <c r="AY1"/>
    </row>
    <row r="2" spans="21:52" s="16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 s="4"/>
      <c r="AP2"/>
      <c r="AQ2"/>
      <c r="AR2"/>
      <c r="AS2"/>
      <c r="AT2"/>
      <c r="AU2"/>
      <c r="AV2"/>
      <c r="AW2"/>
      <c r="AX2"/>
      <c r="AY2"/>
      <c r="AZ2"/>
    </row>
    <row r="3" spans="21:52" ht="15.6">
      <c r="AK3"/>
      <c r="AM3"/>
      <c r="AN3"/>
      <c r="AO3" s="2"/>
      <c r="AP3" s="5"/>
      <c r="AQ3"/>
      <c r="AR3"/>
      <c r="AS3" s="4"/>
      <c r="AT3"/>
      <c r="AU3"/>
      <c r="AV3"/>
      <c r="AW3"/>
      <c r="AX3"/>
      <c r="AY3"/>
    </row>
    <row r="4" spans="21:52" ht="15.6">
      <c r="AK4"/>
      <c r="AM4"/>
      <c r="AN4"/>
      <c r="AO4" s="2"/>
      <c r="AP4" s="5"/>
      <c r="AQ4"/>
      <c r="AR4"/>
      <c r="AS4" s="4"/>
      <c r="AT4"/>
      <c r="AU4"/>
      <c r="AV4"/>
      <c r="AW4"/>
      <c r="AX4"/>
      <c r="AY4"/>
    </row>
    <row r="5" spans="21:52" s="186" customFormat="1" ht="19.8"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 s="2"/>
      <c r="AP5" s="2"/>
      <c r="AQ5"/>
      <c r="AR5"/>
      <c r="AS5" s="197"/>
      <c r="AU5" s="145"/>
    </row>
    <row r="6" spans="21:52" ht="15" customHeight="1">
      <c r="AK6"/>
      <c r="AM6"/>
      <c r="AN6"/>
      <c r="AO6" s="2"/>
      <c r="AP6" s="5"/>
      <c r="AQ6"/>
      <c r="AR6"/>
      <c r="AS6" s="4"/>
      <c r="AT6"/>
      <c r="AU6"/>
      <c r="AV6"/>
      <c r="AW6"/>
      <c r="AX6"/>
      <c r="AY6"/>
    </row>
    <row r="7" spans="21:52" ht="15" customHeight="1">
      <c r="AK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21:52" ht="16.5" customHeight="1">
      <c r="AK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21:52">
      <c r="AK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21:52">
      <c r="AK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21:52">
      <c r="AK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21:52">
      <c r="AK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21:52">
      <c r="AK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21:52">
      <c r="AK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21:52">
      <c r="AK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21:52">
      <c r="AK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20:51">
      <c r="AK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0:51">
      <c r="AK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0:51">
      <c r="AK19"/>
      <c r="AM19"/>
      <c r="AN19"/>
      <c r="AO19"/>
      <c r="AP19"/>
      <c r="AQ19"/>
      <c r="AR19"/>
      <c r="AS19"/>
      <c r="AT19"/>
      <c r="AU19"/>
      <c r="AV19"/>
      <c r="AW19"/>
      <c r="AX19" s="9"/>
    </row>
    <row r="20" spans="20:51">
      <c r="AK20"/>
      <c r="AM20"/>
      <c r="AN20"/>
      <c r="AO20"/>
      <c r="AP20"/>
      <c r="AQ20"/>
      <c r="AR20"/>
      <c r="AS20"/>
      <c r="AT20"/>
      <c r="AU20"/>
      <c r="AV20"/>
      <c r="AW20"/>
      <c r="AX20" s="9"/>
    </row>
    <row r="21" spans="20:51" ht="15.6"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/>
      <c r="AR21"/>
      <c r="AS21" s="5"/>
      <c r="AT21"/>
      <c r="AW21" s="9"/>
      <c r="AX21" s="9"/>
    </row>
    <row r="22" spans="20:51" ht="15.6"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/>
      <c r="AR22"/>
      <c r="AS22" s="5"/>
      <c r="AT22"/>
      <c r="AW22" s="9"/>
      <c r="AX22" s="9"/>
    </row>
    <row r="23" spans="20:51" ht="15.6"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/>
      <c r="AR23"/>
      <c r="AS23" s="16"/>
      <c r="AT23"/>
      <c r="AU23"/>
      <c r="AV23"/>
      <c r="AW23"/>
      <c r="AX23"/>
      <c r="AY23"/>
    </row>
    <row r="24" spans="20:51" ht="15.6"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/>
      <c r="AR24"/>
      <c r="AS24" s="16"/>
      <c r="AT24"/>
      <c r="AU24"/>
      <c r="AV24"/>
      <c r="AW24"/>
      <c r="AX24"/>
      <c r="AY24"/>
    </row>
    <row r="25" spans="20:51" ht="15.6"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/>
      <c r="AR25"/>
      <c r="AS25" s="16"/>
      <c r="AT25"/>
      <c r="AU25"/>
      <c r="AV25"/>
      <c r="AW25"/>
      <c r="AX25"/>
      <c r="AY25"/>
    </row>
    <row r="26" spans="20:51" ht="15.6"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/>
      <c r="AR26"/>
      <c r="AS26" s="16"/>
      <c r="AT26"/>
      <c r="AU26"/>
      <c r="AV26"/>
      <c r="AW26"/>
      <c r="AX26"/>
      <c r="AY26"/>
    </row>
    <row r="27" spans="20:51" ht="15.6"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/>
      <c r="AR27"/>
      <c r="AS27" s="16"/>
      <c r="AT27"/>
      <c r="AU27"/>
      <c r="AV27"/>
      <c r="AW27"/>
      <c r="AX27"/>
      <c r="AY27"/>
    </row>
    <row r="28" spans="20:51" ht="15.6"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/>
      <c r="AR28"/>
      <c r="AS28" s="16"/>
      <c r="AT28"/>
      <c r="AU28"/>
      <c r="AV28"/>
      <c r="AW28"/>
      <c r="AX28"/>
      <c r="AY28"/>
    </row>
    <row r="29" spans="20:51">
      <c r="AK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20:51">
      <c r="AK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20:51"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20:51">
      <c r="AK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37:54">
      <c r="AK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37:54">
      <c r="AK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37:54">
      <c r="AK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37:54">
      <c r="AK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37:54">
      <c r="AK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37:54">
      <c r="AK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37:54">
      <c r="AK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37:54">
      <c r="AK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37:54">
      <c r="AK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37:54">
      <c r="AK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37:54">
      <c r="AK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37:54">
      <c r="AK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37:54">
      <c r="AK61"/>
      <c r="AM61"/>
      <c r="AN61"/>
      <c r="AO61"/>
      <c r="AP61"/>
      <c r="AQ61"/>
      <c r="AR61"/>
      <c r="AS61"/>
      <c r="AT61"/>
      <c r="AU61"/>
      <c r="AV61"/>
      <c r="AW61"/>
      <c r="AX61"/>
      <c r="AZ61" s="12"/>
      <c r="BA61" s="11"/>
      <c r="BB61" s="11"/>
    </row>
    <row r="62" spans="37:54">
      <c r="AK62"/>
      <c r="AM62"/>
      <c r="AN62"/>
      <c r="AO62"/>
      <c r="AP62"/>
      <c r="AQ62"/>
      <c r="AR62"/>
      <c r="AS62"/>
      <c r="AT62"/>
      <c r="AU62"/>
      <c r="AV62"/>
      <c r="AW62"/>
      <c r="AX62"/>
      <c r="AZ62" s="12"/>
      <c r="BA62" s="11"/>
      <c r="BB62" s="11"/>
    </row>
    <row r="63" spans="37:54">
      <c r="AK63"/>
      <c r="AM63"/>
      <c r="AN63"/>
      <c r="AO63"/>
      <c r="AP63"/>
      <c r="AQ63"/>
      <c r="AR63"/>
      <c r="AS63"/>
      <c r="AT63"/>
      <c r="AU63"/>
      <c r="AV63"/>
      <c r="AW63"/>
      <c r="AX63"/>
      <c r="AZ63" s="12"/>
      <c r="BA63" s="11"/>
      <c r="BB63" s="11"/>
    </row>
    <row r="64" spans="37:54">
      <c r="AK64"/>
      <c r="AM64"/>
      <c r="AN64"/>
      <c r="AO64"/>
      <c r="AP64"/>
      <c r="AQ64"/>
      <c r="AR64"/>
      <c r="AS64"/>
      <c r="AT64"/>
      <c r="AU64"/>
      <c r="AV64"/>
      <c r="AW64"/>
      <c r="AX64"/>
      <c r="AZ64" s="12"/>
      <c r="BA64" s="11"/>
      <c r="BB64" s="11"/>
    </row>
    <row r="65" spans="36:54">
      <c r="AJ65" s="3"/>
      <c r="AK65" s="14"/>
      <c r="AM65" s="112"/>
      <c r="AO65" s="78"/>
      <c r="AR65" s="51"/>
      <c r="AZ65" s="12"/>
      <c r="BA65" s="11"/>
      <c r="BB65" s="11"/>
    </row>
    <row r="66" spans="36:54">
      <c r="AJ66" s="3"/>
      <c r="AK66" s="14"/>
      <c r="AM66" s="112"/>
      <c r="AO66" s="78"/>
      <c r="AR66" s="51"/>
      <c r="AZ66" s="12"/>
      <c r="BA66" s="11"/>
      <c r="BB66" s="11"/>
    </row>
    <row r="67" spans="36:54">
      <c r="AJ67" s="3"/>
      <c r="AK67" s="14"/>
      <c r="AM67" s="112"/>
      <c r="AO67" s="78"/>
      <c r="AR67" s="51"/>
      <c r="AZ67" s="12"/>
      <c r="BA67" s="11"/>
      <c r="BB67" s="11"/>
    </row>
    <row r="68" spans="36:54">
      <c r="AJ68" s="3"/>
      <c r="AK68" s="14"/>
      <c r="AM68" s="112"/>
      <c r="AO68" s="78"/>
      <c r="AR68" s="51"/>
      <c r="AZ68" s="12"/>
      <c r="BA68" s="11"/>
      <c r="BB68" s="11"/>
    </row>
    <row r="69" spans="36:54">
      <c r="AJ69" s="3"/>
      <c r="AK69" s="14"/>
      <c r="AM69" s="112"/>
      <c r="AO69" s="78"/>
      <c r="AR69" s="51"/>
      <c r="AZ69" s="12"/>
      <c r="BA69" s="11"/>
      <c r="BB69" s="11"/>
    </row>
    <row r="70" spans="36:54">
      <c r="AJ70" s="3"/>
      <c r="AK70" s="14"/>
      <c r="AM70" s="112"/>
      <c r="AO70" s="78"/>
      <c r="AR70" s="51"/>
      <c r="AZ70" s="12"/>
      <c r="BA70" s="11"/>
      <c r="BB70" s="11"/>
    </row>
    <row r="71" spans="36:54">
      <c r="AJ71" s="3"/>
      <c r="AK71" s="14"/>
      <c r="AM71" s="112"/>
      <c r="AO71" s="78"/>
      <c r="AR71" s="51"/>
      <c r="AZ71" s="12"/>
      <c r="BA71" s="11"/>
      <c r="BB71" s="11"/>
    </row>
    <row r="72" spans="36:54">
      <c r="AJ72" s="3"/>
      <c r="AK72" s="14"/>
      <c r="AM72" s="112"/>
      <c r="AO72" s="78"/>
      <c r="AR72" s="51"/>
      <c r="AZ72" s="12"/>
      <c r="BA72" s="11"/>
      <c r="BB72" s="11"/>
    </row>
    <row r="73" spans="36:54">
      <c r="AJ73" s="3"/>
      <c r="AK73" s="14"/>
      <c r="AM73" s="112"/>
      <c r="AO73" s="78"/>
      <c r="AR73" s="51"/>
      <c r="AZ73" s="12"/>
      <c r="BA73" s="11"/>
      <c r="BB73" s="11"/>
    </row>
    <row r="74" spans="36:54">
      <c r="AJ74" s="3"/>
      <c r="AK74" s="14"/>
      <c r="AM74" s="112"/>
      <c r="AO74" s="78"/>
      <c r="AR74" s="51"/>
      <c r="AZ74" s="12"/>
      <c r="BA74" s="11"/>
      <c r="BB74" s="11"/>
    </row>
    <row r="75" spans="36:54">
      <c r="AJ75" s="3"/>
      <c r="AK75" s="14"/>
      <c r="AM75" s="112"/>
      <c r="AO75" s="78"/>
      <c r="AR75" s="51"/>
      <c r="AZ75" s="12"/>
      <c r="BA75" s="11"/>
      <c r="BB75" s="11"/>
    </row>
    <row r="76" spans="36:54">
      <c r="AJ76" s="3"/>
      <c r="AK76" s="14"/>
      <c r="AM76" s="112"/>
      <c r="AO76" s="78"/>
      <c r="AR76" s="51"/>
      <c r="AZ76" s="12"/>
      <c r="BA76" s="11"/>
      <c r="BB76" s="11"/>
    </row>
    <row r="77" spans="36:54">
      <c r="AJ77" s="3"/>
      <c r="AK77" s="14"/>
      <c r="AM77" s="112"/>
      <c r="AO77" s="78"/>
      <c r="AR77" s="51"/>
      <c r="AZ77" s="12"/>
      <c r="BA77" s="11"/>
      <c r="BB77" s="11"/>
    </row>
    <row r="78" spans="36:54">
      <c r="AJ78" s="3"/>
      <c r="AK78" s="14"/>
      <c r="AM78" s="112"/>
      <c r="AO78" s="78"/>
      <c r="AR78" s="51"/>
      <c r="AZ78" s="12"/>
      <c r="BA78" s="11"/>
      <c r="BB78" s="11"/>
    </row>
    <row r="79" spans="36:54">
      <c r="AJ79" s="3"/>
      <c r="AK79" s="14"/>
      <c r="AM79" s="113"/>
      <c r="AO79" s="78"/>
      <c r="AR79" s="51"/>
      <c r="AZ79" s="12"/>
      <c r="BA79" s="11"/>
      <c r="BB79" s="11"/>
    </row>
    <row r="80" spans="36:54">
      <c r="AJ80" s="3"/>
      <c r="AK80" s="14"/>
      <c r="AM80" s="114"/>
      <c r="AO80" s="78"/>
      <c r="AR80" s="51"/>
      <c r="BA80" s="11"/>
      <c r="BB80" s="11"/>
    </row>
    <row r="81" spans="36:54">
      <c r="AJ81" s="3"/>
      <c r="AK81" s="14"/>
      <c r="AM81" s="114"/>
      <c r="AO81" s="78"/>
      <c r="AR81" s="51"/>
      <c r="BA81" s="11"/>
      <c r="BB81" s="11"/>
    </row>
    <row r="82" spans="36:54">
      <c r="AJ82" s="3"/>
      <c r="AK82" s="14"/>
      <c r="AM82" s="114"/>
      <c r="AO82" s="78"/>
      <c r="AR82" s="51"/>
      <c r="BA82" s="11"/>
      <c r="BB82" s="11"/>
    </row>
    <row r="83" spans="36:54">
      <c r="AJ83" s="3"/>
      <c r="AK83" s="14"/>
      <c r="AM83" s="114"/>
      <c r="AO83" s="78"/>
      <c r="AR83" s="51"/>
      <c r="BA83" s="11"/>
      <c r="BB83" s="11"/>
    </row>
    <row r="84" spans="36:54">
      <c r="AJ84" s="3"/>
      <c r="AK84" s="14"/>
      <c r="AM84" s="114"/>
      <c r="AO84" s="78"/>
      <c r="AR84" s="51"/>
      <c r="BA84" s="11"/>
      <c r="BB84" s="11"/>
    </row>
    <row r="85" spans="36:54">
      <c r="AJ85" s="3"/>
      <c r="AK85" s="14"/>
      <c r="AM85" s="114"/>
      <c r="AO85" s="78"/>
      <c r="AR85" s="51"/>
      <c r="BA85" s="11"/>
      <c r="BB85" s="11"/>
    </row>
    <row r="86" spans="36:54">
      <c r="AJ86" s="3"/>
      <c r="AK86" s="14"/>
      <c r="AM86" s="114"/>
      <c r="AO86" s="78"/>
      <c r="AR86" s="51"/>
      <c r="BA86" s="11"/>
      <c r="BB86" s="11"/>
    </row>
    <row r="87" spans="36:54">
      <c r="AJ87" s="3"/>
      <c r="AK87" s="14"/>
      <c r="AM87" s="114"/>
      <c r="AO87" s="78"/>
      <c r="AR87" s="51"/>
      <c r="BA87" s="11"/>
      <c r="BB87" s="11"/>
    </row>
    <row r="88" spans="36:54">
      <c r="AJ88" s="3"/>
      <c r="AK88" s="14"/>
      <c r="AM88" s="114"/>
      <c r="AO88" s="78"/>
      <c r="AR88" s="51"/>
      <c r="BA88" s="11"/>
      <c r="BB88" s="11"/>
    </row>
    <row r="89" spans="36:54">
      <c r="AJ89" s="3"/>
      <c r="AK89" s="14"/>
      <c r="AM89" s="114"/>
      <c r="AO89" s="78"/>
      <c r="AR89" s="51"/>
      <c r="BA89" s="11"/>
      <c r="BB89" s="11"/>
    </row>
    <row r="90" spans="36:54">
      <c r="AJ90" s="3"/>
      <c r="AK90" s="14"/>
      <c r="AM90" s="114"/>
      <c r="AO90" s="78"/>
      <c r="AR90" s="51"/>
      <c r="BA90" s="11"/>
      <c r="BB90" s="11"/>
    </row>
    <row r="91" spans="36:54">
      <c r="AJ91" s="3"/>
      <c r="AK91" s="14"/>
      <c r="AM91" s="114"/>
      <c r="AO91" s="78"/>
      <c r="AR91" s="51"/>
      <c r="BA91" s="11"/>
      <c r="BB91" s="11"/>
    </row>
    <row r="92" spans="36:54">
      <c r="AJ92" s="3"/>
      <c r="AK92" s="14"/>
      <c r="AM92" s="114"/>
      <c r="AO92" s="78"/>
      <c r="AR92" s="51"/>
      <c r="BA92" s="11"/>
      <c r="BB92" s="11"/>
    </row>
    <row r="93" spans="36:54">
      <c r="AJ93" s="3"/>
      <c r="AK93" s="14"/>
      <c r="AM93" s="114"/>
      <c r="AO93" s="78"/>
      <c r="AR93" s="51"/>
      <c r="BA93" s="11"/>
      <c r="BB93" s="11"/>
    </row>
    <row r="94" spans="36:54">
      <c r="AJ94" s="3"/>
      <c r="AK94" s="14"/>
      <c r="AM94" s="114"/>
      <c r="AO94" s="78"/>
      <c r="AR94" s="51"/>
      <c r="BA94" s="11"/>
      <c r="BB94" s="11"/>
    </row>
    <row r="95" spans="36:54">
      <c r="AJ95" s="3"/>
      <c r="AK95" s="14"/>
      <c r="AM95" s="114"/>
      <c r="AO95" s="78"/>
      <c r="AR95" s="51"/>
      <c r="BA95" s="11"/>
      <c r="BB95" s="11"/>
    </row>
    <row r="96" spans="36:54">
      <c r="AJ96" s="3"/>
      <c r="AK96" s="14"/>
      <c r="AM96" s="114"/>
      <c r="AO96" s="78"/>
      <c r="AR96" s="51"/>
      <c r="BA96" s="11"/>
      <c r="BB96" s="11"/>
    </row>
    <row r="97" spans="36:54">
      <c r="AJ97" s="3"/>
      <c r="AK97" s="14"/>
      <c r="AM97" s="114"/>
      <c r="AO97" s="78"/>
      <c r="AR97" s="51"/>
      <c r="BA97" s="11"/>
      <c r="BB97" s="11"/>
    </row>
    <row r="98" spans="36:54">
      <c r="AJ98" s="3"/>
      <c r="AK98" s="14"/>
      <c r="AM98" s="114"/>
      <c r="AO98" s="78"/>
      <c r="AR98" s="51"/>
      <c r="BA98" s="11"/>
      <c r="BB98" s="11"/>
    </row>
    <row r="99" spans="36:54">
      <c r="AJ99" s="3"/>
      <c r="AK99" s="14"/>
      <c r="AM99" s="114"/>
      <c r="AO99" s="78"/>
      <c r="AR99" s="51"/>
      <c r="BA99" s="11"/>
      <c r="BB99" s="11"/>
    </row>
    <row r="100" spans="36:54">
      <c r="AJ100" s="3"/>
      <c r="AK100" s="14"/>
      <c r="AM100" s="114"/>
      <c r="AO100" s="78"/>
      <c r="AR100" s="51"/>
      <c r="BA100" s="11"/>
      <c r="BB100" s="11"/>
    </row>
    <row r="101" spans="36:54">
      <c r="AJ101" s="3"/>
      <c r="AK101" s="14"/>
      <c r="AM101" s="114"/>
      <c r="AO101" s="78"/>
      <c r="AR101" s="51"/>
      <c r="BA101" s="11"/>
      <c r="BB101" s="11"/>
    </row>
    <row r="102" spans="36:54">
      <c r="AJ102" s="3"/>
      <c r="AK102" s="14"/>
      <c r="AM102" s="114"/>
      <c r="AO102" s="78"/>
      <c r="AR102" s="51"/>
      <c r="BA102" s="11"/>
      <c r="BB102" s="11"/>
    </row>
    <row r="103" spans="36:54">
      <c r="AJ103" s="3"/>
      <c r="AK103" s="14"/>
      <c r="AM103" s="114"/>
      <c r="AO103" s="78"/>
      <c r="AR103" s="51"/>
      <c r="BA103" s="11"/>
      <c r="BB103" s="11"/>
    </row>
    <row r="104" spans="36:54">
      <c r="AJ104" s="3"/>
      <c r="AK104" s="14"/>
      <c r="AM104" s="114"/>
      <c r="AO104" s="78"/>
      <c r="AR104" s="51"/>
      <c r="BA104" s="11"/>
      <c r="BB104" s="11"/>
    </row>
    <row r="105" spans="36:54">
      <c r="AJ105" s="3"/>
      <c r="AK105" s="14"/>
      <c r="AM105" s="114"/>
      <c r="AO105" s="78"/>
      <c r="AR105" s="51"/>
      <c r="BA105" s="11"/>
      <c r="BB105" s="11"/>
    </row>
    <row r="106" spans="36:54">
      <c r="AJ106" s="3"/>
      <c r="AK106" s="14"/>
      <c r="AM106" s="114"/>
      <c r="AO106" s="78"/>
      <c r="AR106" s="51"/>
      <c r="BA106" s="11"/>
      <c r="BB106" s="11"/>
    </row>
    <row r="107" spans="36:54">
      <c r="AJ107" s="3"/>
      <c r="AK107" s="14"/>
      <c r="AM107" s="114"/>
      <c r="AO107" s="78"/>
      <c r="AR107" s="51"/>
      <c r="BA107" s="11"/>
      <c r="BB107" s="11"/>
    </row>
    <row r="108" spans="36:54">
      <c r="AJ108" s="3"/>
      <c r="AK108" s="14"/>
      <c r="AM108" s="114"/>
      <c r="AO108" s="78"/>
      <c r="AR108" s="51"/>
      <c r="BA108" s="11"/>
      <c r="BB108" s="11"/>
    </row>
    <row r="109" spans="36:54">
      <c r="AJ109" s="3"/>
      <c r="AK109" s="14"/>
      <c r="AM109" s="114"/>
      <c r="AO109" s="78"/>
      <c r="AR109" s="51"/>
      <c r="BA109" s="11"/>
      <c r="BB109" s="11"/>
    </row>
    <row r="110" spans="36:54">
      <c r="AJ110" s="3"/>
      <c r="AK110" s="14"/>
      <c r="AM110" s="114"/>
      <c r="AO110" s="78"/>
      <c r="AR110" s="51"/>
    </row>
    <row r="111" spans="36:54">
      <c r="AJ111" s="3"/>
      <c r="AK111" s="14"/>
      <c r="AM111" s="114"/>
      <c r="AO111" s="78"/>
      <c r="AR111" s="51"/>
    </row>
    <row r="112" spans="36:54">
      <c r="AJ112" s="3"/>
      <c r="AK112" s="14"/>
      <c r="AM112" s="114"/>
      <c r="AO112" s="78"/>
      <c r="AR112" s="51"/>
    </row>
    <row r="113" spans="36:44">
      <c r="AJ113" s="3"/>
      <c r="AK113" s="14"/>
      <c r="AM113" s="114"/>
      <c r="AO113" s="78"/>
      <c r="AR113" s="51"/>
    </row>
    <row r="114" spans="36:44">
      <c r="AJ114" s="3"/>
      <c r="AK114" s="14"/>
      <c r="AM114" s="114"/>
      <c r="AO114" s="78"/>
      <c r="AR114" s="51"/>
    </row>
    <row r="115" spans="36:44">
      <c r="AJ115" s="3"/>
      <c r="AK115" s="14"/>
      <c r="AM115" s="114"/>
      <c r="AO115" s="78"/>
      <c r="AR115" s="51"/>
    </row>
    <row r="116" spans="36:44">
      <c r="AJ116" s="3"/>
      <c r="AK116" s="14"/>
      <c r="AM116" s="114"/>
      <c r="AO116" s="78"/>
      <c r="AR116" s="51"/>
    </row>
    <row r="117" spans="36:44">
      <c r="AJ117" s="3"/>
      <c r="AK117" s="14"/>
      <c r="AM117" s="114"/>
      <c r="AO117" s="78"/>
      <c r="AR117" s="51"/>
    </row>
    <row r="118" spans="36:44">
      <c r="AJ118" s="3"/>
      <c r="AK118" s="14"/>
      <c r="AM118" s="114"/>
      <c r="AO118" s="78"/>
      <c r="AR118" s="51"/>
    </row>
    <row r="119" spans="36:44">
      <c r="AJ119" s="3"/>
      <c r="AK119" s="14"/>
      <c r="AM119" s="114"/>
      <c r="AO119" s="78"/>
      <c r="AR119" s="51"/>
    </row>
    <row r="120" spans="36:44">
      <c r="AJ120" s="3"/>
      <c r="AK120" s="14"/>
      <c r="AM120" s="114"/>
      <c r="AO120" s="78"/>
      <c r="AR120" s="51"/>
    </row>
    <row r="121" spans="36:44">
      <c r="AJ121" s="3"/>
      <c r="AK121" s="14"/>
      <c r="AM121" s="114"/>
      <c r="AO121" s="78"/>
      <c r="AR121" s="51"/>
    </row>
    <row r="122" spans="36:44">
      <c r="AJ122" s="3"/>
      <c r="AK122" s="14"/>
      <c r="AM122" s="114"/>
      <c r="AO122" s="78"/>
      <c r="AR122" s="51"/>
    </row>
    <row r="123" spans="36:44">
      <c r="AJ123" s="3"/>
      <c r="AK123" s="14"/>
      <c r="AM123" s="114"/>
      <c r="AO123" s="78"/>
      <c r="AR123" s="51"/>
    </row>
    <row r="124" spans="36:44">
      <c r="AJ124" s="3"/>
      <c r="AK124" s="14"/>
      <c r="AM124" s="114"/>
      <c r="AO124" s="78"/>
      <c r="AR124" s="51"/>
    </row>
    <row r="125" spans="36:44">
      <c r="AJ125" s="3"/>
      <c r="AK125" s="14"/>
      <c r="AM125" s="114"/>
      <c r="AO125" s="78"/>
      <c r="AR125" s="51"/>
    </row>
    <row r="126" spans="36:44">
      <c r="AJ126" s="3"/>
      <c r="AK126" s="14"/>
      <c r="AM126" s="114"/>
      <c r="AO126" s="78"/>
      <c r="AR126" s="51"/>
    </row>
    <row r="127" spans="36:44">
      <c r="AJ127" s="3"/>
      <c r="AK127" s="14"/>
      <c r="AM127" s="114"/>
      <c r="AO127" s="78"/>
      <c r="AR127" s="51"/>
    </row>
    <row r="128" spans="36:44">
      <c r="AJ128" s="3"/>
      <c r="AK128" s="14"/>
      <c r="AM128" s="114"/>
      <c r="AO128" s="78"/>
      <c r="AR128" s="51"/>
    </row>
    <row r="129" spans="34:56">
      <c r="AJ129" s="3"/>
      <c r="AK129" s="14"/>
      <c r="AM129" s="114"/>
      <c r="AO129" s="78"/>
      <c r="AR129" s="51"/>
    </row>
    <row r="130" spans="34:56">
      <c r="AJ130" s="3"/>
      <c r="AK130" s="14"/>
      <c r="AM130" s="114"/>
      <c r="AO130" s="78"/>
      <c r="AR130" s="51"/>
    </row>
    <row r="131" spans="34:56">
      <c r="AJ131" s="3"/>
      <c r="AK131" s="14"/>
      <c r="AM131" s="114"/>
      <c r="AO131" s="78"/>
      <c r="AR131" s="51"/>
    </row>
    <row r="132" spans="34:56">
      <c r="AJ132" s="3"/>
      <c r="AK132" s="14"/>
      <c r="AM132" s="114"/>
      <c r="AO132" s="78"/>
      <c r="AR132" s="51"/>
    </row>
    <row r="133" spans="34:56" s="58" customFormat="1">
      <c r="AH133"/>
      <c r="AI133"/>
      <c r="AJ133" s="3"/>
      <c r="AK133" s="14"/>
      <c r="AL133"/>
      <c r="AM133" s="114"/>
      <c r="AN133" s="9"/>
      <c r="AO133" s="78"/>
      <c r="AP133" s="98"/>
      <c r="AQ133" s="98"/>
      <c r="AR133" s="51"/>
      <c r="AS133" s="1"/>
      <c r="AT133" s="1"/>
      <c r="AU133" s="1"/>
      <c r="AV133" s="1"/>
      <c r="AW133" s="1"/>
      <c r="AX133" s="1"/>
      <c r="AY133" s="9"/>
      <c r="AZ133"/>
      <c r="BA133"/>
      <c r="BB133"/>
      <c r="BC133"/>
      <c r="BD133"/>
    </row>
    <row r="134" spans="34:56" s="58" customFormat="1">
      <c r="AH134"/>
      <c r="AI134"/>
      <c r="AJ134" s="3"/>
      <c r="AK134" s="14"/>
      <c r="AL134"/>
      <c r="AM134" s="114"/>
      <c r="AN134" s="9"/>
      <c r="AO134" s="78"/>
      <c r="AP134" s="98"/>
      <c r="AQ134" s="98"/>
      <c r="AR134" s="51"/>
      <c r="AS134" s="1"/>
      <c r="AT134" s="1"/>
      <c r="AU134" s="1"/>
      <c r="AV134" s="1"/>
      <c r="AW134" s="1"/>
      <c r="AX134" s="1"/>
      <c r="AY134" s="9"/>
      <c r="AZ134"/>
    </row>
    <row r="135" spans="34:56" s="58" customFormat="1">
      <c r="AH135"/>
      <c r="AI135"/>
      <c r="AJ135" s="3"/>
      <c r="AK135" s="14"/>
      <c r="AL135"/>
      <c r="AM135" s="114"/>
      <c r="AN135" s="9"/>
      <c r="AO135" s="78"/>
      <c r="AP135" s="98"/>
      <c r="AQ135" s="98"/>
      <c r="AR135" s="51"/>
      <c r="AS135" s="1"/>
      <c r="AT135" s="1"/>
      <c r="AU135" s="1"/>
      <c r="AV135" s="1"/>
      <c r="AW135" s="1"/>
      <c r="AX135" s="1"/>
      <c r="AY135" s="9"/>
      <c r="AZ135"/>
    </row>
    <row r="136" spans="34:56" s="58" customFormat="1">
      <c r="AH136" s="30"/>
      <c r="AI136" s="30"/>
      <c r="AJ136" s="30"/>
      <c r="AK136" s="68"/>
      <c r="AL136" s="30"/>
      <c r="AM136" s="114"/>
      <c r="AN136" s="68"/>
      <c r="AO136" s="9"/>
      <c r="AP136" s="98"/>
      <c r="AQ136" s="98"/>
      <c r="AR136" s="1"/>
      <c r="AS136" s="1"/>
      <c r="AT136" s="1"/>
      <c r="AU136" s="1"/>
      <c r="AV136" s="1"/>
      <c r="AW136" s="1"/>
      <c r="AX136" s="1"/>
      <c r="AY136" s="9"/>
      <c r="AZ136"/>
    </row>
    <row r="137" spans="34:56" s="58" customFormat="1">
      <c r="AH137" s="30"/>
      <c r="AI137" s="30"/>
      <c r="AJ137" s="30"/>
      <c r="AK137" s="68"/>
      <c r="AL137" s="30"/>
      <c r="AM137" s="98"/>
      <c r="AN137" s="68"/>
      <c r="AO137" s="9"/>
      <c r="AP137" s="98"/>
      <c r="AQ137" s="98"/>
      <c r="AR137" s="1"/>
      <c r="AS137" s="1"/>
      <c r="AT137" s="1"/>
      <c r="AU137" s="1"/>
      <c r="AV137" s="1"/>
      <c r="AW137" s="1"/>
      <c r="AX137" s="1"/>
      <c r="AY137" s="9"/>
      <c r="AZ137"/>
    </row>
    <row r="138" spans="34:56" s="58" customFormat="1">
      <c r="AH138"/>
      <c r="AI138"/>
      <c r="AJ138"/>
      <c r="AK138" s="9"/>
      <c r="AL138"/>
      <c r="AM138" s="98"/>
      <c r="AN138" s="9"/>
      <c r="AO138" s="9"/>
      <c r="AP138" s="98"/>
      <c r="AQ138" s="98"/>
      <c r="AR138" s="1"/>
      <c r="AS138" s="1"/>
      <c r="AT138" s="1"/>
      <c r="AU138" s="1"/>
      <c r="AV138" s="1"/>
      <c r="AW138" s="1"/>
      <c r="AX138" s="1"/>
      <c r="AY138" s="9"/>
      <c r="AZ138"/>
    </row>
    <row r="139" spans="34:56" s="58" customFormat="1">
      <c r="AH139"/>
      <c r="AI139"/>
      <c r="AJ139"/>
      <c r="AK139" s="9"/>
      <c r="AL139"/>
      <c r="AM139" s="98"/>
      <c r="AN139" s="9"/>
      <c r="AO139" s="9"/>
      <c r="AP139" s="98"/>
      <c r="AQ139" s="98"/>
      <c r="AR139" s="1"/>
      <c r="AS139" s="1"/>
      <c r="AT139" s="1"/>
      <c r="AU139" s="1"/>
      <c r="AV139" s="1"/>
      <c r="AW139" s="1"/>
      <c r="AX139" s="1"/>
      <c r="AY139" s="9"/>
      <c r="AZ139"/>
    </row>
    <row r="140" spans="34:56" s="58" customFormat="1">
      <c r="AH140"/>
      <c r="AI140"/>
      <c r="AJ140"/>
      <c r="AK140" s="9"/>
      <c r="AL140"/>
      <c r="AM140" s="98"/>
      <c r="AN140" s="9"/>
      <c r="AO140" s="9"/>
      <c r="AP140" s="98"/>
      <c r="AQ140" s="98"/>
      <c r="AR140" s="1"/>
      <c r="AS140" s="1"/>
      <c r="AT140" s="1"/>
      <c r="AU140" s="1"/>
      <c r="AV140" s="1"/>
      <c r="AW140" s="1"/>
      <c r="AX140" s="1"/>
      <c r="AY140" s="9"/>
      <c r="AZ140"/>
    </row>
    <row r="141" spans="34:56" s="58" customFormat="1">
      <c r="AH141"/>
      <c r="AI141"/>
      <c r="AJ141"/>
      <c r="AK141" s="9"/>
      <c r="AL141"/>
      <c r="AM141" s="98"/>
      <c r="AN141" s="9"/>
      <c r="AO141" s="9"/>
      <c r="AP141" s="98"/>
      <c r="AQ141" s="98"/>
      <c r="AR141" s="1"/>
      <c r="AS141" s="1"/>
      <c r="AT141" s="1"/>
      <c r="AU141" s="1"/>
      <c r="AV141" s="1"/>
      <c r="AW141" s="1"/>
      <c r="AX141" s="1"/>
      <c r="AY141" s="9"/>
      <c r="AZ141"/>
    </row>
    <row r="142" spans="34:56" s="58" customFormat="1">
      <c r="AH142"/>
      <c r="AI142"/>
      <c r="AJ142"/>
      <c r="AK142" s="9"/>
      <c r="AL142"/>
      <c r="AM142" s="98"/>
      <c r="AN142" s="9"/>
      <c r="AO142" s="9"/>
      <c r="AP142" s="98"/>
      <c r="AQ142" s="98"/>
      <c r="AR142" s="1"/>
      <c r="AS142" s="1"/>
      <c r="AT142" s="1"/>
      <c r="AU142" s="1"/>
      <c r="AV142" s="1"/>
      <c r="AW142" s="1"/>
      <c r="AX142" s="1"/>
      <c r="AY142" s="9"/>
      <c r="AZ142"/>
    </row>
    <row r="143" spans="34:56">
      <c r="BA143" s="58"/>
      <c r="BB143" s="58"/>
      <c r="BC143" s="58"/>
      <c r="BD143" s="58"/>
    </row>
    <row r="146" spans="28:33">
      <c r="AB146" s="12"/>
      <c r="AC146" s="12"/>
      <c r="AD146" s="12"/>
      <c r="AE146" s="12"/>
      <c r="AF146" s="12"/>
      <c r="AG146" s="12"/>
    </row>
    <row r="147" spans="28:33">
      <c r="AB147" s="12"/>
      <c r="AC147" s="12"/>
      <c r="AD147" s="12"/>
      <c r="AE147" s="12"/>
      <c r="AF147" s="12"/>
      <c r="AG147" s="12"/>
    </row>
    <row r="148" spans="28:33">
      <c r="AB148" s="12"/>
      <c r="AC148" s="12"/>
      <c r="AD148" s="12"/>
      <c r="AE148" s="12"/>
      <c r="AF148" s="12"/>
      <c r="AG148" s="12"/>
    </row>
    <row r="149" spans="28:33">
      <c r="AB149" s="12"/>
      <c r="AC149" s="12"/>
      <c r="AD149" s="12"/>
      <c r="AE149" s="12"/>
      <c r="AF149" s="12"/>
      <c r="AG149" s="12"/>
    </row>
    <row r="150" spans="28:33">
      <c r="AB150" s="12"/>
      <c r="AC150" s="12"/>
      <c r="AD150" s="12"/>
      <c r="AE150" s="12"/>
      <c r="AF150" s="12"/>
      <c r="AG150" s="12"/>
    </row>
    <row r="151" spans="28:33">
      <c r="AB151" s="12"/>
      <c r="AC151" s="12"/>
      <c r="AD151" s="12"/>
      <c r="AE151" s="12"/>
      <c r="AF151" s="12"/>
      <c r="AG151" s="12"/>
    </row>
    <row r="152" spans="28:33">
      <c r="AB152" s="12"/>
      <c r="AC152" s="12"/>
      <c r="AD152" s="12"/>
      <c r="AE152" s="12"/>
      <c r="AF152" s="12"/>
      <c r="AG152" s="12"/>
    </row>
    <row r="153" spans="28:33">
      <c r="AB153" s="12"/>
      <c r="AC153" s="12"/>
      <c r="AD153" s="12"/>
      <c r="AE153" s="12"/>
      <c r="AF153" s="12"/>
      <c r="AG153" s="12"/>
    </row>
    <row r="154" spans="28:33">
      <c r="AB154" s="12"/>
      <c r="AC154" s="12"/>
      <c r="AD154" s="12"/>
      <c r="AE154" s="12"/>
      <c r="AF154" s="12"/>
      <c r="AG154" s="12"/>
    </row>
    <row r="155" spans="28:33">
      <c r="AB155" s="12"/>
      <c r="AC155" s="12"/>
      <c r="AD155" s="12"/>
      <c r="AE155" s="12"/>
      <c r="AF155" s="12"/>
      <c r="AG155" s="12"/>
    </row>
    <row r="156" spans="28:33">
      <c r="AB156" s="12"/>
      <c r="AC156" s="12"/>
      <c r="AD156" s="12"/>
      <c r="AE156" s="12"/>
      <c r="AF156" s="12"/>
      <c r="AG156" s="12"/>
    </row>
    <row r="157" spans="28:33">
      <c r="AB157" s="12"/>
      <c r="AC157" s="12"/>
      <c r="AD157" s="12"/>
      <c r="AE157" s="12"/>
      <c r="AF157" s="12"/>
      <c r="AG157" s="12"/>
    </row>
    <row r="158" spans="28:33">
      <c r="AB158" s="12"/>
      <c r="AC158" s="12"/>
      <c r="AD158" s="12"/>
      <c r="AE158" s="12"/>
      <c r="AF158" s="12"/>
      <c r="AG158" s="12"/>
    </row>
    <row r="159" spans="28:33">
      <c r="AB159" s="12"/>
      <c r="AC159" s="12"/>
      <c r="AD159" s="12"/>
      <c r="AE159" s="12"/>
      <c r="AF159" s="12"/>
      <c r="AG159" s="12"/>
    </row>
    <row r="160" spans="28:33">
      <c r="AB160" s="12"/>
      <c r="AC160" s="12"/>
      <c r="AD160" s="12"/>
      <c r="AE160" s="12"/>
      <c r="AF160" s="12"/>
      <c r="AG160" s="12"/>
    </row>
    <row r="161" spans="28:33">
      <c r="AB161" s="12"/>
      <c r="AC161" s="12"/>
      <c r="AD161" s="12"/>
      <c r="AE161" s="12"/>
      <c r="AF161" s="12"/>
      <c r="AG161" s="12"/>
    </row>
    <row r="162" spans="28:33">
      <c r="AB162" s="12"/>
      <c r="AC162" s="12"/>
      <c r="AD162" s="12"/>
      <c r="AE162" s="12"/>
      <c r="AF162" s="12"/>
      <c r="AG162" s="12"/>
    </row>
    <row r="163" spans="28:33">
      <c r="AB163" s="12"/>
      <c r="AC163" s="12"/>
      <c r="AD163" s="12"/>
      <c r="AE163" s="12"/>
      <c r="AF163" s="12"/>
      <c r="AG163" s="12"/>
    </row>
    <row r="164" spans="28:33">
      <c r="AB164" s="12"/>
      <c r="AC164" s="12"/>
      <c r="AD164" s="12"/>
      <c r="AE164" s="12"/>
      <c r="AF164" s="12"/>
      <c r="AG164" s="12"/>
    </row>
    <row r="165" spans="28:33">
      <c r="AB165" s="12"/>
      <c r="AC165" s="12"/>
      <c r="AD165" s="12"/>
      <c r="AE165" s="12"/>
      <c r="AF165" s="12"/>
      <c r="AG165" s="12"/>
    </row>
    <row r="166" spans="28:33">
      <c r="AB166" s="12"/>
      <c r="AC166" s="12"/>
      <c r="AD166" s="12"/>
      <c r="AE166" s="12"/>
      <c r="AF166" s="12"/>
      <c r="AG166" s="12"/>
    </row>
    <row r="167" spans="28:33">
      <c r="AB167" s="12"/>
      <c r="AC167" s="12"/>
      <c r="AD167" s="12"/>
      <c r="AE167" s="12"/>
      <c r="AF167" s="12"/>
      <c r="AG167" s="12"/>
    </row>
    <row r="168" spans="28:33">
      <c r="AB168" s="12"/>
      <c r="AC168" s="12"/>
      <c r="AD168" s="12"/>
      <c r="AE168" s="12"/>
      <c r="AF168" s="12"/>
      <c r="AG168" s="12"/>
    </row>
    <row r="169" spans="28:33">
      <c r="AB169" s="12"/>
      <c r="AC169" s="12"/>
      <c r="AD169" s="12"/>
      <c r="AE169" s="12"/>
      <c r="AF169" s="12"/>
      <c r="AG169" s="12"/>
    </row>
    <row r="170" spans="28:33">
      <c r="AB170" s="12"/>
      <c r="AC170" s="12"/>
      <c r="AD170" s="12"/>
      <c r="AE170" s="12"/>
      <c r="AF170" s="12"/>
      <c r="AG170" s="12"/>
    </row>
    <row r="171" spans="28:33">
      <c r="AB171" s="12"/>
      <c r="AC171" s="12"/>
      <c r="AD171" s="12"/>
      <c r="AE171" s="12"/>
      <c r="AF171" s="12"/>
      <c r="AG171" s="12"/>
    </row>
    <row r="172" spans="28:33">
      <c r="AB172" s="12"/>
      <c r="AC172" s="12"/>
      <c r="AD172" s="12"/>
      <c r="AE172" s="12"/>
      <c r="AF172" s="12"/>
      <c r="AG172" s="12"/>
    </row>
    <row r="173" spans="28:33">
      <c r="AB173" s="12"/>
      <c r="AC173" s="12"/>
      <c r="AD173" s="12"/>
      <c r="AE173" s="12"/>
      <c r="AF173" s="12"/>
      <c r="AG173" s="12"/>
    </row>
    <row r="174" spans="28:33">
      <c r="AB174" s="12"/>
      <c r="AC174" s="12"/>
      <c r="AD174" s="12"/>
      <c r="AE174" s="12"/>
      <c r="AF174" s="12"/>
      <c r="AG174" s="12"/>
    </row>
    <row r="175" spans="28:33">
      <c r="AB175" s="12"/>
      <c r="AC175" s="12"/>
      <c r="AD175" s="12"/>
      <c r="AE175" s="12"/>
      <c r="AF175" s="12"/>
      <c r="AG175" s="12"/>
    </row>
    <row r="176" spans="28:33">
      <c r="AB176" s="12"/>
      <c r="AC176" s="12"/>
      <c r="AD176" s="12"/>
      <c r="AE176" s="12"/>
      <c r="AF176" s="12"/>
      <c r="AG176" s="12"/>
    </row>
    <row r="177" spans="28:33">
      <c r="AB177" s="12"/>
      <c r="AC177" s="12"/>
      <c r="AD177" s="12"/>
      <c r="AE177" s="12"/>
      <c r="AF177" s="12"/>
      <c r="AG177" s="12"/>
    </row>
    <row r="178" spans="28:33">
      <c r="AB178" s="12"/>
      <c r="AC178" s="12"/>
      <c r="AD178" s="12"/>
      <c r="AE178" s="12"/>
      <c r="AF178" s="12"/>
      <c r="AG178" s="12"/>
    </row>
    <row r="179" spans="28:33">
      <c r="AB179" s="12"/>
      <c r="AC179" s="12"/>
      <c r="AD179" s="12"/>
      <c r="AE179" s="12"/>
      <c r="AF179" s="12"/>
      <c r="AG179" s="12"/>
    </row>
    <row r="180" spans="28:33">
      <c r="AB180" s="12"/>
      <c r="AC180" s="12"/>
      <c r="AD180" s="12"/>
      <c r="AE180" s="12"/>
      <c r="AF180" s="12"/>
      <c r="AG180" s="12"/>
    </row>
    <row r="181" spans="28:33">
      <c r="AB181" s="12"/>
      <c r="AC181" s="12"/>
      <c r="AD181" s="12"/>
      <c r="AE181" s="12"/>
      <c r="AF181" s="12"/>
      <c r="AG181" s="12"/>
    </row>
    <row r="182" spans="28:33">
      <c r="AB182" s="12"/>
      <c r="AC182" s="12"/>
      <c r="AD182" s="12"/>
      <c r="AE182" s="12"/>
      <c r="AF182" s="12"/>
      <c r="AG182" s="12"/>
    </row>
    <row r="183" spans="28:33">
      <c r="AB183" s="12"/>
      <c r="AC183" s="12"/>
      <c r="AD183" s="12"/>
      <c r="AE183" s="12"/>
      <c r="AF183" s="12"/>
      <c r="AG183" s="12"/>
    </row>
    <row r="184" spans="28:33">
      <c r="AB184" s="12"/>
      <c r="AC184" s="12"/>
      <c r="AD184" s="12"/>
      <c r="AE184" s="12"/>
      <c r="AF184" s="12"/>
      <c r="AG184" s="12"/>
    </row>
    <row r="185" spans="28:33">
      <c r="AB185" s="12"/>
      <c r="AC185" s="12"/>
      <c r="AD185" s="12"/>
      <c r="AE185" s="12"/>
      <c r="AF185" s="12"/>
      <c r="AG185" s="12"/>
    </row>
    <row r="186" spans="28:33">
      <c r="AB186" s="12"/>
      <c r="AC186" s="12"/>
      <c r="AD186" s="12"/>
      <c r="AE186" s="12"/>
      <c r="AF186" s="12"/>
      <c r="AG186" s="12"/>
    </row>
    <row r="187" spans="28:33">
      <c r="AB187" s="12"/>
      <c r="AC187" s="12"/>
      <c r="AD187" s="12"/>
      <c r="AE187" s="12"/>
      <c r="AF187" s="12"/>
      <c r="AG187" s="12"/>
    </row>
    <row r="188" spans="28:33">
      <c r="AB188" s="12"/>
      <c r="AC188" s="12"/>
      <c r="AD188" s="12"/>
      <c r="AE188" s="12"/>
      <c r="AF188" s="12"/>
      <c r="AG188" s="12"/>
    </row>
    <row r="189" spans="28:33">
      <c r="AB189" s="12"/>
      <c r="AC189" s="12"/>
      <c r="AD189" s="12"/>
      <c r="AE189" s="12"/>
      <c r="AF189" s="12"/>
      <c r="AG189" s="12"/>
    </row>
    <row r="190" spans="28:33">
      <c r="AB190" s="12"/>
      <c r="AC190" s="12"/>
      <c r="AD190" s="12"/>
      <c r="AE190" s="12"/>
      <c r="AF190" s="12"/>
      <c r="AG190" s="12"/>
    </row>
    <row r="191" spans="28:33">
      <c r="AB191" s="12"/>
      <c r="AC191" s="12"/>
      <c r="AD191" s="12"/>
      <c r="AE191" s="12"/>
      <c r="AF191" s="12"/>
      <c r="AG191" s="12"/>
    </row>
    <row r="192" spans="28:33">
      <c r="AB192" s="12"/>
      <c r="AC192" s="12"/>
      <c r="AD192" s="12"/>
      <c r="AE192" s="12"/>
      <c r="AF192" s="12"/>
      <c r="AG192" s="12"/>
    </row>
    <row r="193" spans="28:33">
      <c r="AB193" s="12"/>
      <c r="AC193" s="12"/>
      <c r="AD193" s="12"/>
      <c r="AE193" s="12"/>
      <c r="AF193" s="12"/>
      <c r="AG193" s="12"/>
    </row>
    <row r="194" spans="28:33">
      <c r="AB194" s="12"/>
      <c r="AC194" s="12"/>
      <c r="AD194" s="12"/>
      <c r="AE194" s="12"/>
      <c r="AF194" s="12"/>
      <c r="AG194" s="12"/>
    </row>
    <row r="195" spans="28:33">
      <c r="AB195" s="12"/>
      <c r="AC195" s="12"/>
      <c r="AD195" s="12"/>
      <c r="AE195" s="12"/>
      <c r="AF195" s="12"/>
      <c r="AG195" s="12"/>
    </row>
    <row r="196" spans="28:33">
      <c r="AB196" s="12"/>
      <c r="AC196" s="12"/>
      <c r="AD196" s="12"/>
      <c r="AE196" s="12"/>
      <c r="AF196" s="12"/>
      <c r="AG196" s="12"/>
    </row>
    <row r="197" spans="28:33">
      <c r="AB197" s="12"/>
      <c r="AC197" s="12"/>
      <c r="AD197" s="12"/>
      <c r="AE197" s="12"/>
      <c r="AF197" s="12"/>
      <c r="AG197" s="12"/>
    </row>
    <row r="198" spans="28:33">
      <c r="AB198" s="12"/>
      <c r="AC198" s="12"/>
      <c r="AD198" s="12"/>
      <c r="AE198" s="12"/>
      <c r="AF198" s="12"/>
      <c r="AG198" s="12"/>
    </row>
    <row r="199" spans="28:33">
      <c r="AB199" s="12"/>
      <c r="AC199" s="12"/>
      <c r="AD199" s="12"/>
      <c r="AE199" s="12"/>
      <c r="AF199" s="12"/>
      <c r="AG199" s="12"/>
    </row>
    <row r="200" spans="28:33">
      <c r="AB200" s="12"/>
      <c r="AC200" s="12"/>
      <c r="AD200" s="12"/>
      <c r="AE200" s="12"/>
      <c r="AF200" s="12"/>
      <c r="AG200" s="12"/>
    </row>
    <row r="201" spans="28:33">
      <c r="AB201" s="12"/>
      <c r="AC201" s="12"/>
      <c r="AD201" s="12"/>
      <c r="AE201" s="12"/>
      <c r="AF201" s="12"/>
      <c r="AG201" s="12"/>
    </row>
    <row r="202" spans="28:33">
      <c r="AB202" s="12"/>
      <c r="AC202" s="12"/>
      <c r="AD202" s="12"/>
      <c r="AE202" s="12"/>
      <c r="AF202" s="12"/>
      <c r="AG202" s="12"/>
    </row>
    <row r="203" spans="28:33">
      <c r="AB203" s="12"/>
      <c r="AC203" s="12"/>
      <c r="AD203" s="12"/>
      <c r="AE203" s="12"/>
      <c r="AF203" s="12"/>
      <c r="AG203" s="12"/>
    </row>
    <row r="204" spans="28:33">
      <c r="AB204" s="12"/>
      <c r="AC204" s="12"/>
      <c r="AD204" s="12"/>
      <c r="AE204" s="12"/>
      <c r="AF204" s="12"/>
      <c r="AG204" s="12"/>
    </row>
    <row r="205" spans="28:33">
      <c r="AB205" s="12"/>
      <c r="AC205" s="12"/>
      <c r="AD205" s="12"/>
      <c r="AE205" s="12"/>
      <c r="AF205" s="12"/>
      <c r="AG205" s="12"/>
    </row>
    <row r="206" spans="28:33">
      <c r="AB206" s="12"/>
      <c r="AC206" s="12"/>
      <c r="AD206" s="12"/>
      <c r="AE206" s="12"/>
      <c r="AF206" s="12"/>
      <c r="AG206" s="12"/>
    </row>
    <row r="207" spans="28:33">
      <c r="AB207" s="12"/>
      <c r="AC207" s="12"/>
      <c r="AD207" s="12"/>
      <c r="AE207" s="12"/>
      <c r="AF207" s="12"/>
      <c r="AG207" s="12"/>
    </row>
    <row r="208" spans="28:33">
      <c r="AB208" s="12"/>
      <c r="AC208" s="12"/>
      <c r="AD208" s="12"/>
      <c r="AE208" s="12"/>
      <c r="AF208" s="12"/>
      <c r="AG208" s="12"/>
    </row>
    <row r="209" spans="28:33">
      <c r="AB209" s="12"/>
      <c r="AC209" s="12"/>
      <c r="AD209" s="12"/>
      <c r="AE209" s="12"/>
      <c r="AF209" s="12"/>
      <c r="AG209" s="12"/>
    </row>
    <row r="210" spans="28:33">
      <c r="AB210" s="12"/>
      <c r="AC210" s="12"/>
      <c r="AD210" s="12"/>
      <c r="AE210" s="12"/>
      <c r="AF210" s="12"/>
      <c r="AG210" s="12"/>
    </row>
    <row r="211" spans="28:33">
      <c r="AB211" s="12"/>
      <c r="AC211" s="12"/>
      <c r="AD211" s="12"/>
      <c r="AE211" s="12"/>
      <c r="AF211" s="12"/>
      <c r="AG211" s="12"/>
    </row>
    <row r="212" spans="28:33">
      <c r="AB212" s="12"/>
      <c r="AC212" s="12"/>
      <c r="AD212" s="12"/>
      <c r="AE212" s="12"/>
      <c r="AF212" s="12"/>
      <c r="AG212" s="12"/>
    </row>
    <row r="213" spans="28:33">
      <c r="AB213" s="12"/>
      <c r="AC213" s="12"/>
      <c r="AD213" s="12"/>
      <c r="AE213" s="12"/>
      <c r="AF213" s="12"/>
      <c r="AG213" s="12"/>
    </row>
    <row r="214" spans="28:33">
      <c r="AB214" s="12"/>
      <c r="AC214" s="12"/>
      <c r="AD214" s="12"/>
      <c r="AE214" s="12"/>
      <c r="AF214" s="12"/>
      <c r="AG214" s="12"/>
    </row>
    <row r="215" spans="28:33">
      <c r="AB215" s="12"/>
      <c r="AC215" s="12"/>
      <c r="AD215" s="12"/>
      <c r="AE215" s="12"/>
      <c r="AF215" s="12"/>
      <c r="AG215" s="12"/>
    </row>
    <row r="216" spans="28:33">
      <c r="AB216" s="12"/>
      <c r="AC216" s="12"/>
      <c r="AD216" s="12"/>
      <c r="AE216" s="12"/>
      <c r="AF216" s="12"/>
      <c r="AG216" s="12"/>
    </row>
    <row r="217" spans="28:33">
      <c r="AB217" s="12"/>
      <c r="AC217" s="12"/>
      <c r="AD217" s="12"/>
      <c r="AE217" s="12"/>
      <c r="AF217" s="12"/>
      <c r="AG217" s="12"/>
    </row>
    <row r="218" spans="28:33">
      <c r="AB218" s="12"/>
      <c r="AC218" s="12"/>
      <c r="AD218" s="12"/>
      <c r="AE218" s="12"/>
      <c r="AF218" s="12"/>
      <c r="AG218" s="12"/>
    </row>
    <row r="219" spans="28:33">
      <c r="AB219" s="12"/>
      <c r="AC219" s="12"/>
      <c r="AD219" s="12"/>
      <c r="AE219" s="12"/>
      <c r="AF219" s="12"/>
      <c r="AG219" s="12"/>
    </row>
    <row r="220" spans="28:33">
      <c r="AB220" s="12"/>
      <c r="AC220" s="12"/>
      <c r="AD220" s="12"/>
      <c r="AE220" s="12"/>
      <c r="AF220" s="12"/>
      <c r="AG220" s="12"/>
    </row>
    <row r="221" spans="28:33">
      <c r="AB221" s="12"/>
      <c r="AC221" s="12"/>
      <c r="AD221" s="12"/>
      <c r="AE221" s="12"/>
      <c r="AF221" s="12"/>
      <c r="AG221" s="12"/>
    </row>
    <row r="222" spans="28:33">
      <c r="AB222" s="12"/>
      <c r="AC222" s="12"/>
      <c r="AD222" s="12"/>
      <c r="AE222" s="12"/>
      <c r="AF222" s="12"/>
      <c r="AG222" s="12"/>
    </row>
    <row r="223" spans="28:33">
      <c r="AB223" s="12"/>
      <c r="AC223" s="12"/>
      <c r="AD223" s="12"/>
      <c r="AE223" s="12"/>
      <c r="AF223" s="12"/>
      <c r="AG223" s="12"/>
    </row>
    <row r="224" spans="28:33">
      <c r="AB224" s="12"/>
      <c r="AC224" s="12"/>
      <c r="AD224" s="12"/>
      <c r="AE224" s="12"/>
      <c r="AF224" s="12"/>
      <c r="AG224" s="12"/>
    </row>
    <row r="225" spans="28:33">
      <c r="AB225" s="12"/>
      <c r="AC225" s="12"/>
      <c r="AD225" s="12"/>
      <c r="AE225" s="12"/>
      <c r="AF225" s="12"/>
      <c r="AG225" s="12"/>
    </row>
    <row r="226" spans="28:33">
      <c r="AB226" s="12"/>
      <c r="AC226" s="12"/>
      <c r="AD226" s="12"/>
      <c r="AE226" s="12"/>
      <c r="AF226" s="12"/>
      <c r="AG226" s="12"/>
    </row>
    <row r="227" spans="28:33">
      <c r="AB227" s="12"/>
      <c r="AC227" s="12"/>
      <c r="AD227" s="12"/>
      <c r="AE227" s="12"/>
      <c r="AF227" s="12"/>
      <c r="AG227" s="12"/>
    </row>
    <row r="228" spans="28:33">
      <c r="AB228" s="12"/>
      <c r="AC228" s="12"/>
      <c r="AD228" s="12"/>
      <c r="AE228" s="12"/>
      <c r="AF228" s="12"/>
      <c r="AG228" s="12"/>
    </row>
    <row r="229" spans="28:33">
      <c r="AB229" s="12"/>
      <c r="AC229" s="12"/>
      <c r="AD229" s="12"/>
      <c r="AE229" s="12"/>
      <c r="AF229" s="12"/>
      <c r="AG229" s="12"/>
    </row>
    <row r="230" spans="28:33">
      <c r="AB230" s="12"/>
      <c r="AC230" s="12"/>
      <c r="AD230" s="12"/>
      <c r="AE230" s="12"/>
      <c r="AF230" s="12"/>
      <c r="AG230" s="12"/>
    </row>
    <row r="231" spans="28:33">
      <c r="AB231" s="12"/>
      <c r="AC231" s="12"/>
      <c r="AD231" s="12"/>
      <c r="AE231" s="12"/>
      <c r="AF231" s="12"/>
      <c r="AG231" s="12"/>
    </row>
    <row r="232" spans="28:33">
      <c r="AB232" s="12"/>
      <c r="AC232" s="12"/>
      <c r="AD232" s="12"/>
      <c r="AE232" s="12"/>
      <c r="AF232" s="12"/>
      <c r="AG232" s="12"/>
    </row>
    <row r="233" spans="28:33">
      <c r="AB233" s="12"/>
      <c r="AC233" s="12"/>
      <c r="AD233" s="12"/>
      <c r="AE233" s="12"/>
      <c r="AF233" s="12"/>
      <c r="AG233" s="12"/>
    </row>
    <row r="234" spans="28:33">
      <c r="AB234" s="12"/>
      <c r="AC234" s="12"/>
      <c r="AD234" s="12"/>
      <c r="AE234" s="12"/>
      <c r="AF234" s="12"/>
      <c r="AG234" s="12"/>
    </row>
    <row r="235" spans="28:33">
      <c r="AB235" s="12"/>
      <c r="AC235" s="12"/>
      <c r="AD235" s="12"/>
      <c r="AE235" s="12"/>
      <c r="AF235" s="12"/>
      <c r="AG235" s="12"/>
    </row>
    <row r="236" spans="28:33">
      <c r="AB236" s="12"/>
      <c r="AC236" s="12"/>
      <c r="AD236" s="12"/>
      <c r="AE236" s="12"/>
      <c r="AF236" s="12"/>
      <c r="AG236" s="12"/>
    </row>
    <row r="237" spans="28:33">
      <c r="AB237" s="12"/>
      <c r="AC237" s="12"/>
      <c r="AD237" s="12"/>
      <c r="AE237" s="12"/>
      <c r="AF237" s="12"/>
      <c r="AG237" s="12"/>
    </row>
    <row r="238" spans="28:33">
      <c r="AB238" s="12"/>
      <c r="AC238" s="12"/>
      <c r="AD238" s="12"/>
      <c r="AE238" s="12"/>
      <c r="AF238" s="12"/>
      <c r="AG238" s="12"/>
    </row>
    <row r="239" spans="28:33">
      <c r="AB239" s="12"/>
      <c r="AC239" s="12"/>
      <c r="AD239" s="12"/>
      <c r="AE239" s="12"/>
      <c r="AF239" s="12"/>
      <c r="AG239" s="12"/>
    </row>
    <row r="240" spans="28:33">
      <c r="AB240" s="12"/>
      <c r="AC240" s="12"/>
      <c r="AD240" s="12"/>
      <c r="AE240" s="12"/>
      <c r="AF240" s="12"/>
      <c r="AG240" s="12"/>
    </row>
    <row r="241" spans="21:33">
      <c r="AB241" s="12"/>
      <c r="AC241" s="12"/>
      <c r="AD241" s="12"/>
      <c r="AE241" s="12"/>
      <c r="AF241" s="12"/>
      <c r="AG241" s="12"/>
    </row>
    <row r="242" spans="21:33">
      <c r="AB242" s="12"/>
      <c r="AC242" s="12"/>
      <c r="AD242" s="12"/>
      <c r="AE242" s="12"/>
      <c r="AF242" s="12"/>
      <c r="AG242" s="12"/>
    </row>
    <row r="243" spans="21:33">
      <c r="AB243" s="12"/>
      <c r="AC243" s="12"/>
      <c r="AD243" s="12"/>
      <c r="AE243" s="12"/>
      <c r="AF243" s="12"/>
      <c r="AG243" s="12"/>
    </row>
    <row r="244" spans="21:33"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</row>
    <row r="245" spans="21:33"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</row>
    <row r="246" spans="21:33"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</row>
    <row r="247" spans="21:33"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</row>
    <row r="248" spans="21:33"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</row>
    <row r="249" spans="21:33"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</row>
    <row r="250" spans="21:33"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</row>
    <row r="251" spans="21:33"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</row>
    <row r="252" spans="21:33"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</row>
    <row r="253" spans="21:33"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</row>
    <row r="254" spans="21:33"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</row>
    <row r="255" spans="21:33"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</row>
    <row r="256" spans="21:33"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</row>
    <row r="257" spans="21:33"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</row>
    <row r="258" spans="21:33"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</row>
    <row r="259" spans="21:33"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</row>
    <row r="260" spans="21:33"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</row>
    <row r="261" spans="21:33"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</row>
    <row r="262" spans="21:33"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</row>
    <row r="263" spans="21:33"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</row>
    <row r="264" spans="21:33"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</row>
    <row r="265" spans="21:33"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</row>
    <row r="266" spans="21:33"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</row>
    <row r="267" spans="21:33"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</row>
    <row r="268" spans="21:33"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</row>
    <row r="269" spans="21:33"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</row>
    <row r="270" spans="21:33"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</row>
    <row r="271" spans="21:33"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</row>
    <row r="272" spans="21:33"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</row>
    <row r="273" spans="21:33"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</row>
    <row r="274" spans="21:33"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</row>
    <row r="275" spans="21:33"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</row>
    <row r="276" spans="21:33"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</row>
    <row r="277" spans="21:33"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</row>
    <row r="278" spans="21:33"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1BA18-4814-429E-A7F5-33E8820C0EF0}">
  <dimension ref="A1:AP257"/>
  <sheetViews>
    <sheetView topLeftCell="B1" zoomScale="117" zoomScaleNormal="117" workbookViewId="0">
      <pane ySplit="9" topLeftCell="A10" activePane="bottomLeft" state="frozen"/>
      <selection pane="bottomLeft" activeCell="J25" sqref="J25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49" customWidth="1"/>
    <col min="8" max="8" width="6.90625" style="249" customWidth="1"/>
    <col min="9" max="9" width="3.1796875" style="249" customWidth="1"/>
    <col min="10" max="10" width="7.08984375" customWidth="1"/>
    <col min="11" max="11" width="6.179687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69"/>
      <c r="H1" s="269"/>
      <c r="I1" s="269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496</v>
      </c>
      <c r="AE1"/>
      <c r="AF1"/>
      <c r="AG1"/>
    </row>
    <row r="2" spans="1:34" s="162" customFormat="1" ht="31.8">
      <c r="A2" s="161"/>
      <c r="B2" s="233"/>
      <c r="C2" s="161"/>
      <c r="D2" s="135" t="s">
        <v>580</v>
      </c>
      <c r="E2" s="161"/>
      <c r="F2" s="161"/>
      <c r="G2" s="275"/>
      <c r="H2" s="275"/>
      <c r="I2" s="275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497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69"/>
      <c r="H3" s="269"/>
      <c r="I3" s="269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498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6"/>
      <c r="H4" s="285">
        <f>+År!M3</f>
        <v>52</v>
      </c>
      <c r="I4" s="269"/>
      <c r="J4" s="129"/>
      <c r="K4" s="129"/>
      <c r="L4" s="129" t="s">
        <v>370</v>
      </c>
      <c r="M4" s="146"/>
      <c r="N4" s="146"/>
      <c r="O4" s="146"/>
      <c r="P4" s="343">
        <f>+G20+G32+G44</f>
        <v>31497</v>
      </c>
      <c r="Q4" s="356"/>
      <c r="R4" s="64"/>
      <c r="S4" s="146"/>
      <c r="T4" s="185"/>
      <c r="U4" s="146"/>
      <c r="V4" s="2"/>
      <c r="W4" s="5"/>
      <c r="X4" s="2"/>
      <c r="Y4" s="2"/>
      <c r="Z4"/>
      <c r="AA4"/>
      <c r="AB4" s="244">
        <v>4</v>
      </c>
      <c r="AC4" s="186" t="s">
        <v>499</v>
      </c>
      <c r="AD4" s="145"/>
    </row>
    <row r="5" spans="1:34" ht="15" customHeight="1">
      <c r="A5" s="43"/>
      <c r="B5" s="234"/>
      <c r="C5" s="43"/>
      <c r="D5" s="37"/>
      <c r="E5" s="56"/>
      <c r="F5" s="37"/>
      <c r="G5" s="269"/>
      <c r="H5" s="272"/>
      <c r="I5" s="272"/>
      <c r="J5" s="69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2"/>
      <c r="H6" s="271"/>
      <c r="I6" s="271"/>
      <c r="J6" s="52"/>
      <c r="K6" s="37"/>
      <c r="L6" s="43"/>
      <c r="M6" s="37"/>
      <c r="N6" s="37"/>
      <c r="O6" s="37"/>
      <c r="P6" s="84" t="s">
        <v>457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500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69"/>
      <c r="H7" s="277" t="s">
        <v>3</v>
      </c>
      <c r="I7" s="277"/>
      <c r="J7" s="121"/>
      <c r="K7" s="111"/>
      <c r="L7" s="86"/>
      <c r="M7" s="86" t="s">
        <v>17</v>
      </c>
      <c r="N7" s="86" t="s">
        <v>393</v>
      </c>
      <c r="O7" s="86" t="s">
        <v>2</v>
      </c>
      <c r="P7" s="84" t="s">
        <v>458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501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438</v>
      </c>
      <c r="G8" s="277" t="s">
        <v>3</v>
      </c>
      <c r="H8" s="277" t="s">
        <v>399</v>
      </c>
      <c r="I8" s="277"/>
      <c r="J8" s="121" t="s">
        <v>3</v>
      </c>
      <c r="K8" s="121" t="s">
        <v>1</v>
      </c>
      <c r="L8" s="86" t="s">
        <v>17</v>
      </c>
      <c r="M8" s="86" t="s">
        <v>397</v>
      </c>
      <c r="N8" s="86" t="s">
        <v>397</v>
      </c>
      <c r="O8" s="86" t="s">
        <v>393</v>
      </c>
      <c r="P8" s="84" t="s">
        <v>456</v>
      </c>
      <c r="Q8" s="84" t="s">
        <v>475</v>
      </c>
      <c r="R8" s="64"/>
      <c r="S8" s="86" t="s">
        <v>17</v>
      </c>
      <c r="T8" s="121" t="s">
        <v>397</v>
      </c>
      <c r="U8" s="37"/>
      <c r="V8" s="4"/>
      <c r="W8" s="4"/>
      <c r="X8"/>
      <c r="Y8"/>
      <c r="Z8" s="5"/>
      <c r="AA8"/>
      <c r="AB8">
        <v>8</v>
      </c>
      <c r="AC8" s="3" t="s">
        <v>502</v>
      </c>
      <c r="AD8"/>
      <c r="AE8"/>
      <c r="AF8"/>
      <c r="AG8"/>
    </row>
    <row r="9" spans="1:34" ht="15.6">
      <c r="A9" s="37"/>
      <c r="B9" s="234" t="s">
        <v>61</v>
      </c>
      <c r="C9" s="43" t="s">
        <v>579</v>
      </c>
      <c r="D9" s="43"/>
      <c r="E9" s="43"/>
      <c r="F9" s="44" t="s">
        <v>434</v>
      </c>
      <c r="G9" s="286" t="s">
        <v>11</v>
      </c>
      <c r="H9" s="286" t="s">
        <v>391</v>
      </c>
      <c r="I9" s="286"/>
      <c r="J9" s="176" t="s">
        <v>361</v>
      </c>
      <c r="K9" s="176" t="s">
        <v>361</v>
      </c>
      <c r="L9" s="87" t="s">
        <v>391</v>
      </c>
      <c r="M9" s="87" t="s">
        <v>394</v>
      </c>
      <c r="N9" s="87" t="s">
        <v>394</v>
      </c>
      <c r="O9" s="87" t="s">
        <v>395</v>
      </c>
      <c r="P9" s="85" t="s">
        <v>391</v>
      </c>
      <c r="Q9" s="85" t="s">
        <v>468</v>
      </c>
      <c r="R9" s="64"/>
      <c r="S9" s="87" t="s">
        <v>29</v>
      </c>
      <c r="T9" s="176" t="s">
        <v>400</v>
      </c>
      <c r="U9" s="37"/>
      <c r="V9" s="4"/>
      <c r="W9" s="14"/>
      <c r="X9"/>
      <c r="Y9"/>
      <c r="Z9" s="16"/>
      <c r="AA9"/>
      <c r="AB9">
        <v>43</v>
      </c>
      <c r="AC9" s="3" t="s">
        <v>501</v>
      </c>
      <c r="AD9"/>
      <c r="AE9"/>
      <c r="AF9"/>
      <c r="AG9"/>
    </row>
    <row r="10" spans="1:34" ht="15.6">
      <c r="A10" s="37"/>
      <c r="B10" s="235">
        <f>+'Ark1'!C1537</f>
        <v>2014</v>
      </c>
      <c r="C10" s="59">
        <f>+'Ark1'!AC1537</f>
        <v>1</v>
      </c>
      <c r="D10" s="59" t="str">
        <f>VLOOKUP(C10,RNR!$D$5:$E$7,2)</f>
        <v>Enkelt griser</v>
      </c>
      <c r="E10" s="43"/>
      <c r="F10" s="59">
        <f>+'Ark1'!Q1537</f>
        <v>75</v>
      </c>
      <c r="G10" s="251">
        <f>+'Ark1'!R1537</f>
        <v>470</v>
      </c>
      <c r="H10" s="251">
        <f>+'Ark1'!S1537</f>
        <v>470</v>
      </c>
      <c r="I10" s="286"/>
      <c r="J10" s="102">
        <f>+'Ark1'!AA1537</f>
        <v>4.4218647097563268</v>
      </c>
      <c r="K10" s="102">
        <f>+'Ark1'!AB1537</f>
        <v>4.5522334879760562</v>
      </c>
      <c r="L10" s="60">
        <f>+'Ark1'!U1537</f>
        <v>60.559574468085103</v>
      </c>
      <c r="M10" s="60">
        <f>+'Ark1'!W1537</f>
        <v>79.51148936170209</v>
      </c>
      <c r="N10" s="60">
        <f>+'Ark1'!X1537</f>
        <v>11.799848354367221</v>
      </c>
      <c r="O10" s="60">
        <f>+'Ark1'!Y1537</f>
        <v>2.7334927835363727</v>
      </c>
      <c r="P10" s="77">
        <f>+IF('Ark1'!Z1537=0,"",'Ark1'!Z1537)</f>
        <v>-39.524525606059989</v>
      </c>
      <c r="Q10" s="77">
        <f t="shared" ref="Q10:Q20" si="0">+(IF(H10=0,"",H10/F10))</f>
        <v>6.2666666666666666</v>
      </c>
      <c r="R10" s="64"/>
      <c r="S10" s="60">
        <f>+'Ark1'!T1537</f>
        <v>15.965957446808517</v>
      </c>
      <c r="T10" s="102">
        <f>+IF(G10=0,"",'Ark1'!V1537)</f>
        <v>86.144625527304669</v>
      </c>
      <c r="U10" s="37"/>
      <c r="V10" s="4"/>
      <c r="W10" s="50"/>
      <c r="X10"/>
      <c r="Y10"/>
      <c r="Z10" s="5"/>
      <c r="AA10"/>
      <c r="AB10">
        <v>9</v>
      </c>
      <c r="AC10" s="3" t="s">
        <v>503</v>
      </c>
      <c r="AD10"/>
      <c r="AE10"/>
      <c r="AF10"/>
      <c r="AG10"/>
    </row>
    <row r="11" spans="1:34" ht="15.6">
      <c r="A11" s="37"/>
      <c r="B11" s="235">
        <f>+'Ark1'!C1534</f>
        <v>2015</v>
      </c>
      <c r="C11" s="59">
        <f>+'Ark1'!AC1534</f>
        <v>1</v>
      </c>
      <c r="D11" s="59" t="str">
        <f>VLOOKUP(C11,RNR!$D$5:$E$7,2)</f>
        <v>Enkelt griser</v>
      </c>
      <c r="E11" s="43"/>
      <c r="F11" s="59">
        <f>+'Ark1'!Q1534</f>
        <v>84</v>
      </c>
      <c r="G11" s="251">
        <f>+'Ark1'!R1534</f>
        <v>584</v>
      </c>
      <c r="H11" s="251">
        <f>+'Ark1'!S1534</f>
        <v>573</v>
      </c>
      <c r="I11" s="286"/>
      <c r="J11" s="102">
        <f>+'Ark1'!AA1534</f>
        <v>1.5388263813865253</v>
      </c>
      <c r="K11" s="102">
        <f>+'Ark1'!AB1534</f>
        <v>1.5324969064822886</v>
      </c>
      <c r="L11" s="60">
        <f>+'Ark1'!U1534</f>
        <v>60.654450261780099</v>
      </c>
      <c r="M11" s="60">
        <f>+'Ark1'!W1534</f>
        <v>81.912216404886649</v>
      </c>
      <c r="N11" s="60">
        <f>+'Ark1'!X1534</f>
        <v>12.157032056421922</v>
      </c>
      <c r="O11" s="60">
        <f>+'Ark1'!Y1534</f>
        <v>2.8705586080448744</v>
      </c>
      <c r="P11" s="77">
        <f>+IF('Ark1'!Z1534=0,"",'Ark1'!Z1534)</f>
        <v>-26.754919578632965</v>
      </c>
      <c r="Q11" s="77">
        <f t="shared" si="0"/>
        <v>6.8214285714285712</v>
      </c>
      <c r="R11" s="64"/>
      <c r="S11" s="60">
        <f>+'Ark1'!T1534</f>
        <v>15.616438356164378</v>
      </c>
      <c r="T11" s="102">
        <f>+IF(G11=0,"",'Ark1'!V1534)</f>
        <v>89.374885370755862</v>
      </c>
      <c r="U11" s="37"/>
      <c r="V11" s="4"/>
      <c r="W11" s="50"/>
      <c r="X11"/>
      <c r="Y11"/>
      <c r="Z11" s="5"/>
      <c r="AA11"/>
      <c r="AB11">
        <v>10</v>
      </c>
      <c r="AC11" s="3" t="s">
        <v>504</v>
      </c>
      <c r="AD11"/>
      <c r="AE11"/>
      <c r="AF11"/>
      <c r="AG11"/>
    </row>
    <row r="12" spans="1:34" ht="15.6">
      <c r="A12" s="37"/>
      <c r="B12" s="235">
        <f>+'Ark1'!C1531</f>
        <v>2016</v>
      </c>
      <c r="C12" s="59">
        <f>+'Ark1'!AC1531</f>
        <v>1</v>
      </c>
      <c r="D12" s="59" t="str">
        <f>VLOOKUP(C12,RNR!$D$5:$E$7,2)</f>
        <v>Enkelt griser</v>
      </c>
      <c r="E12" s="43"/>
      <c r="F12" s="59">
        <f>+'Ark1'!Q1531</f>
        <v>100</v>
      </c>
      <c r="G12" s="251">
        <f>+'Ark1'!R1531</f>
        <v>506</v>
      </c>
      <c r="H12" s="251">
        <f>+'Ark1'!S1531</f>
        <v>506</v>
      </c>
      <c r="I12" s="286"/>
      <c r="J12" s="102">
        <f>+'Ark1'!AA1531</f>
        <v>1.0789832821562606</v>
      </c>
      <c r="K12" s="102">
        <f>+'Ark1'!AB1531</f>
        <v>1.1291587831326624</v>
      </c>
      <c r="L12" s="60">
        <f>+'Ark1'!U1531</f>
        <v>59.764822134387352</v>
      </c>
      <c r="M12" s="60">
        <f>+'Ark1'!W1531</f>
        <v>85.25276679841906</v>
      </c>
      <c r="N12" s="60">
        <f>+'Ark1'!X1531</f>
        <v>13.466383348438889</v>
      </c>
      <c r="O12" s="60">
        <f>+'Ark1'!Y1531</f>
        <v>2.8049271421395896</v>
      </c>
      <c r="P12" s="77">
        <f>+IF('Ark1'!Z1531=0,"",'Ark1'!Z1531)</f>
        <v>-33.637348313711328</v>
      </c>
      <c r="Q12" s="77">
        <f t="shared" si="0"/>
        <v>5.0599999999999996</v>
      </c>
      <c r="R12" s="64"/>
      <c r="S12" s="60">
        <f>+'Ark1'!T1531</f>
        <v>15.476284584980236</v>
      </c>
      <c r="T12" s="102">
        <f>+IF(G12=0,"",'Ark1'!V1531)</f>
        <v>92.364861103379127</v>
      </c>
      <c r="U12" s="37"/>
      <c r="V12" s="4"/>
      <c r="W12" s="50"/>
      <c r="X12"/>
      <c r="Y12"/>
      <c r="Z12" s="5"/>
      <c r="AA12"/>
      <c r="AB12">
        <v>11</v>
      </c>
      <c r="AC12" s="3" t="s">
        <v>505</v>
      </c>
      <c r="AD12"/>
      <c r="AE12"/>
      <c r="AF12"/>
      <c r="AG12"/>
    </row>
    <row r="13" spans="1:34" ht="15.6">
      <c r="A13" s="37"/>
      <c r="B13" s="235">
        <f>+'Ark1'!C1528</f>
        <v>2017</v>
      </c>
      <c r="C13" s="59">
        <f>+'Ark1'!AC1528</f>
        <v>1</v>
      </c>
      <c r="D13" s="59" t="str">
        <f>VLOOKUP(C13,RNR!$D$5:$E$7,2)</f>
        <v>Enkelt griser</v>
      </c>
      <c r="E13" s="43"/>
      <c r="F13" s="59">
        <f>+'Ark1'!Q1528</f>
        <v>101</v>
      </c>
      <c r="G13" s="251">
        <f>+'Ark1'!R1528</f>
        <v>759</v>
      </c>
      <c r="H13" s="251">
        <f>+'Ark1'!S1528</f>
        <v>759</v>
      </c>
      <c r="I13" s="286"/>
      <c r="J13" s="102">
        <f>+'Ark1'!AA1528</f>
        <v>2.1900337594136827</v>
      </c>
      <c r="K13" s="102">
        <f>+'Ark1'!AB1528</f>
        <v>2.2923002375976074</v>
      </c>
      <c r="L13" s="60">
        <f>+'Ark1'!U1528</f>
        <v>59.98814229249011</v>
      </c>
      <c r="M13" s="60">
        <f>+'Ark1'!W1528</f>
        <v>85.433465085638943</v>
      </c>
      <c r="N13" s="60">
        <f>+'Ark1'!X1528</f>
        <v>14.633962068846969</v>
      </c>
      <c r="O13" s="60">
        <f>+'Ark1'!Y1528</f>
        <v>2.8821593063140631</v>
      </c>
      <c r="P13" s="77">
        <f>+IF('Ark1'!Z1528=0,"",'Ark1'!Z1528)</f>
        <v>-40.555209036889529</v>
      </c>
      <c r="Q13" s="77">
        <f t="shared" si="0"/>
        <v>7.5148514851485144</v>
      </c>
      <c r="R13" s="64"/>
      <c r="S13" s="60">
        <f>+'Ark1'!T1528</f>
        <v>15.608695652173914</v>
      </c>
      <c r="T13" s="102">
        <f>+IF(G13=0,"",'Ark1'!V1528)</f>
        <v>92.560633895600134</v>
      </c>
      <c r="U13" s="37"/>
      <c r="V13" s="4"/>
      <c r="W13" s="50"/>
      <c r="X13"/>
      <c r="Y13"/>
      <c r="Z13" s="5"/>
      <c r="AA13"/>
      <c r="AB13">
        <v>12</v>
      </c>
      <c r="AC13" s="3" t="s">
        <v>506</v>
      </c>
      <c r="AD13"/>
      <c r="AE13"/>
      <c r="AF13"/>
      <c r="AG13"/>
    </row>
    <row r="14" spans="1:34" ht="15.6">
      <c r="A14" s="37"/>
      <c r="B14" s="235">
        <f>+'Ark1'!C1525</f>
        <v>2018</v>
      </c>
      <c r="C14" s="59">
        <f>+'Ark1'!AC1525</f>
        <v>1</v>
      </c>
      <c r="D14" s="59" t="str">
        <f>VLOOKUP(C14,RNR!$D$5:$E$7,2)</f>
        <v>Enkelt griser</v>
      </c>
      <c r="E14" s="43"/>
      <c r="F14" s="59">
        <f>+'Ark1'!Q1525</f>
        <v>103</v>
      </c>
      <c r="G14" s="251">
        <f>+'Ark1'!R1525</f>
        <v>702</v>
      </c>
      <c r="H14" s="251">
        <f>+'Ark1'!S1525</f>
        <v>701</v>
      </c>
      <c r="I14" s="286"/>
      <c r="J14" s="102">
        <f>+'Ark1'!AA1525</f>
        <v>2.8038503015537</v>
      </c>
      <c r="K14" s="102">
        <f>+'Ark1'!AB1525</f>
        <v>2.9663091910315402</v>
      </c>
      <c r="L14" s="60">
        <f>+'Ark1'!U1525</f>
        <v>60.078459343794577</v>
      </c>
      <c r="M14" s="60">
        <f>+'Ark1'!W1525</f>
        <v>85.099001426533505</v>
      </c>
      <c r="N14" s="60">
        <f>+'Ark1'!X1525</f>
        <v>13.313888006094039</v>
      </c>
      <c r="O14" s="60">
        <f>+'Ark1'!Y1525</f>
        <v>2.5517985422864742</v>
      </c>
      <c r="P14" s="77">
        <f>+IF('Ark1'!Z1525=0,"",'Ark1'!Z1525)</f>
        <v>-25.814739135813369</v>
      </c>
      <c r="Q14" s="77">
        <f t="shared" si="0"/>
        <v>6.8058252427184467</v>
      </c>
      <c r="R14" s="64"/>
      <c r="S14" s="60">
        <f>+'Ark1'!T1525</f>
        <v>15.685185185185183</v>
      </c>
      <c r="T14" s="102">
        <f>+IF(G14=0,"",'Ark1'!V1525)</f>
        <v>92.254216619811018</v>
      </c>
      <c r="U14" s="37"/>
      <c r="V14" s="4"/>
      <c r="W14" s="50"/>
      <c r="X14"/>
      <c r="Y14"/>
      <c r="Z14" s="5"/>
      <c r="AA14"/>
      <c r="AB14">
        <v>13</v>
      </c>
      <c r="AC14" s="3" t="s">
        <v>496</v>
      </c>
      <c r="AD14"/>
      <c r="AE14"/>
      <c r="AF14"/>
      <c r="AG14"/>
    </row>
    <row r="15" spans="1:34" ht="15.6">
      <c r="A15" s="37"/>
      <c r="B15" s="235">
        <f>+'Ark1'!C1522</f>
        <v>2019</v>
      </c>
      <c r="C15" s="59">
        <f>+'Ark1'!AC1522</f>
        <v>1</v>
      </c>
      <c r="D15" s="59" t="str">
        <f>VLOOKUP(C15,RNR!$D$5:$E$7,2)</f>
        <v>Enkelt griser</v>
      </c>
      <c r="E15" s="43"/>
      <c r="F15" s="59">
        <f>+'Ark1'!Q1522</f>
        <v>105</v>
      </c>
      <c r="G15" s="251">
        <f>+'Ark1'!R1522</f>
        <v>628</v>
      </c>
      <c r="H15" s="251">
        <f>+'Ark1'!S1522</f>
        <v>627</v>
      </c>
      <c r="I15" s="286"/>
      <c r="J15" s="102">
        <f>+'Ark1'!AA1522</f>
        <v>3.118172790466732</v>
      </c>
      <c r="K15" s="102">
        <f>+'Ark1'!AB1522</f>
        <v>3.1650334322783129</v>
      </c>
      <c r="L15" s="60">
        <f>+'Ark1'!U1522</f>
        <v>60.49441786283893</v>
      </c>
      <c r="M15" s="60">
        <f>+'Ark1'!W1522</f>
        <v>81.67317384370017</v>
      </c>
      <c r="N15" s="60">
        <f>+'Ark1'!X1522</f>
        <v>13.40411800753394</v>
      </c>
      <c r="O15" s="60">
        <f>+'Ark1'!Y1522</f>
        <v>2.7825872504293314</v>
      </c>
      <c r="P15" s="77">
        <f>+IF('Ark1'!Z1522=0,"",'Ark1'!Z1522)</f>
        <v>-41.86947234084181</v>
      </c>
      <c r="Q15" s="77">
        <f t="shared" si="0"/>
        <v>5.9714285714285715</v>
      </c>
      <c r="R15" s="64"/>
      <c r="S15" s="60">
        <f>+'Ark1'!T1522</f>
        <v>15.845541401273882</v>
      </c>
      <c r="T15" s="102">
        <f>+IF(G15=0,"",'Ark1'!V1522)</f>
        <v>88.530189849685812</v>
      </c>
      <c r="U15" s="37"/>
      <c r="V15" s="4"/>
      <c r="W15" s="50"/>
      <c r="X15"/>
      <c r="Y15"/>
      <c r="Z15" s="5"/>
      <c r="AA15"/>
      <c r="AB15">
        <v>14</v>
      </c>
      <c r="AC15" s="3" t="s">
        <v>497</v>
      </c>
      <c r="AD15"/>
      <c r="AE15"/>
      <c r="AF15"/>
      <c r="AG15"/>
    </row>
    <row r="16" spans="1:34" ht="15.6">
      <c r="A16" s="37"/>
      <c r="B16" s="235">
        <f>+'Ark1'!C1519</f>
        <v>2020</v>
      </c>
      <c r="C16" s="59">
        <f>+'Ark1'!AC1519</f>
        <v>1</v>
      </c>
      <c r="D16" s="59" t="str">
        <f>VLOOKUP(C16,RNR!$D$5:$E$7,2)</f>
        <v>Enkelt griser</v>
      </c>
      <c r="E16" s="43"/>
      <c r="F16" s="59">
        <f>+'Ark1'!Q1519</f>
        <v>112</v>
      </c>
      <c r="G16" s="251">
        <f>+'Ark1'!R1519</f>
        <v>781</v>
      </c>
      <c r="H16" s="251">
        <f>+'Ark1'!S1519</f>
        <v>779</v>
      </c>
      <c r="I16" s="286"/>
      <c r="J16" s="102">
        <f>+'Ark1'!AA1519</f>
        <v>3.740779768177029</v>
      </c>
      <c r="K16" s="102">
        <f>+'Ark1'!AB1519</f>
        <v>3.7387001823223094</v>
      </c>
      <c r="L16" s="60">
        <f>+'Ark1'!U1519</f>
        <v>60.426187419768944</v>
      </c>
      <c r="M16" s="60">
        <f>+'Ark1'!W1519</f>
        <v>82.757086007702213</v>
      </c>
      <c r="N16" s="60">
        <f>+'Ark1'!X1519</f>
        <v>13.541879105628709</v>
      </c>
      <c r="O16" s="60">
        <f>+'Ark1'!Y1519</f>
        <v>2.882042532871254</v>
      </c>
      <c r="P16" s="77">
        <f>+IF('Ark1'!Z1519=0,"",'Ark1'!Z1519)</f>
        <v>-37.375994984182903</v>
      </c>
      <c r="Q16" s="77">
        <f t="shared" si="0"/>
        <v>6.9553571428571432</v>
      </c>
      <c r="R16" s="64"/>
      <c r="S16" s="60">
        <f>+'Ark1'!T1519</f>
        <v>15.887323943661977</v>
      </c>
      <c r="T16" s="102">
        <f>+IF(G16=0,"",'Ark1'!V1519)</f>
        <v>89.832882949916311</v>
      </c>
      <c r="U16" s="37"/>
      <c r="V16" s="4"/>
      <c r="W16" s="50"/>
      <c r="X16"/>
      <c r="Y16"/>
      <c r="Z16" s="5"/>
      <c r="AA16"/>
      <c r="AB16">
        <v>15</v>
      </c>
      <c r="AC16" s="3" t="s">
        <v>498</v>
      </c>
      <c r="AD16"/>
      <c r="AE16"/>
      <c r="AF16"/>
      <c r="AG16"/>
    </row>
    <row r="17" spans="1:33" ht="15.6">
      <c r="A17" s="37"/>
      <c r="B17" s="235">
        <f>+'Ark1'!C1516</f>
        <v>2021</v>
      </c>
      <c r="C17" s="59">
        <f>+'Ark1'!AC1516</f>
        <v>1</v>
      </c>
      <c r="D17" s="59" t="str">
        <f>VLOOKUP(C17,RNR!$D$5:$E$7,2)</f>
        <v>Enkelt griser</v>
      </c>
      <c r="E17" s="43"/>
      <c r="F17" s="59">
        <f>+'Ark1'!Q1516</f>
        <v>112</v>
      </c>
      <c r="G17" s="251">
        <f>+'Ark1'!R1516</f>
        <v>806</v>
      </c>
      <c r="H17" s="251">
        <f>+'Ark1'!S1516</f>
        <v>804</v>
      </c>
      <c r="I17" s="286"/>
      <c r="J17" s="102">
        <f>+'Ark1'!AA1516</f>
        <v>3.0655712764338956</v>
      </c>
      <c r="K17" s="102">
        <f>+'Ark1'!AB1516</f>
        <v>3.1585798180438114</v>
      </c>
      <c r="L17" s="60">
        <f>+'Ark1'!U1516</f>
        <v>60.093283582089555</v>
      </c>
      <c r="M17" s="60">
        <f>+'Ark1'!W1516</f>
        <v>87.644527363184011</v>
      </c>
      <c r="N17" s="60">
        <f>+'Ark1'!X1516</f>
        <v>14.48242325145662</v>
      </c>
      <c r="O17" s="60">
        <f>+'Ark1'!Y1516</f>
        <v>2.6490408785628845</v>
      </c>
      <c r="P17" s="77">
        <f>+IF('Ark1'!Z1516=0,"",'Ark1'!Z1516)</f>
        <v>-35.751985228782921</v>
      </c>
      <c r="Q17" s="77">
        <f t="shared" si="0"/>
        <v>7.1785714285714288</v>
      </c>
      <c r="R17" s="64"/>
      <c r="S17" s="60">
        <f>+'Ark1'!T1516</f>
        <v>15.769230769230772</v>
      </c>
      <c r="T17" s="102">
        <f>+IF(G17=0,"",'Ark1'!V1516)</f>
        <v>95.116616268602982</v>
      </c>
      <c r="U17" s="37"/>
      <c r="V17" s="4"/>
      <c r="W17" s="50"/>
      <c r="X17"/>
      <c r="Y17"/>
      <c r="Z17" s="5"/>
      <c r="AA17"/>
      <c r="AB17">
        <v>16</v>
      </c>
      <c r="AC17" s="3" t="s">
        <v>499</v>
      </c>
      <c r="AD17"/>
      <c r="AE17"/>
      <c r="AF17"/>
      <c r="AG17"/>
    </row>
    <row r="18" spans="1:33" ht="15.6">
      <c r="A18" s="37"/>
      <c r="B18" s="235">
        <f>+'Ark1'!C1513</f>
        <v>2022</v>
      </c>
      <c r="C18" s="59">
        <f>+'Ark1'!AC1513</f>
        <v>1</v>
      </c>
      <c r="D18" s="59" t="str">
        <f>VLOOKUP(C18,RNR!$D$5:$E$7,2)</f>
        <v>Enkelt griser</v>
      </c>
      <c r="E18" s="43"/>
      <c r="F18" s="59">
        <f>+'Ark1'!Q1513</f>
        <v>137</v>
      </c>
      <c r="G18" s="251">
        <f>+'Ark1'!R1513</f>
        <v>998</v>
      </c>
      <c r="H18" s="251">
        <f>+'Ark1'!S1513</f>
        <v>994</v>
      </c>
      <c r="I18" s="286"/>
      <c r="J18" s="102">
        <f>+'Ark1'!AA1513</f>
        <v>3.4650371501979009</v>
      </c>
      <c r="K18" s="102">
        <f>+'Ark1'!AB1513</f>
        <v>3.4799103551170174</v>
      </c>
      <c r="L18" s="60">
        <f>+'Ark1'!U1513</f>
        <v>60.308853118712257</v>
      </c>
      <c r="M18" s="60">
        <f>+'Ark1'!W1513</f>
        <v>86.465724346076385</v>
      </c>
      <c r="N18" s="60">
        <f>+'Ark1'!X1513</f>
        <v>14.352480282867599</v>
      </c>
      <c r="O18" s="60">
        <f>+'Ark1'!Y1513</f>
        <v>2.7516561854879567</v>
      </c>
      <c r="P18" s="77">
        <f>+IF('Ark1'!Z1513=0,"",'Ark1'!Z1513)</f>
        <v>-41.529530023039072</v>
      </c>
      <c r="Q18" s="77">
        <f t="shared" si="0"/>
        <v>7.2554744525547443</v>
      </c>
      <c r="R18" s="64"/>
      <c r="S18" s="60">
        <f>+'Ark1'!T1513</f>
        <v>4.5100200400801604</v>
      </c>
      <c r="T18" s="102">
        <f>+IF(G18=0,"",'Ark1'!V1513)</f>
        <v>93.849696227200624</v>
      </c>
      <c r="U18" s="37"/>
      <c r="V18" s="4"/>
      <c r="W18" s="50"/>
      <c r="X18"/>
      <c r="Y18"/>
      <c r="Z18" s="5"/>
      <c r="AA18"/>
      <c r="AB18">
        <v>18</v>
      </c>
      <c r="AC18" s="3" t="s">
        <v>500</v>
      </c>
      <c r="AD18" s="2"/>
      <c r="AE18"/>
      <c r="AF18"/>
      <c r="AG18"/>
    </row>
    <row r="19" spans="1:33" ht="15.6">
      <c r="A19" s="37"/>
      <c r="B19" s="235">
        <f>+'Ark1'!C1510</f>
        <v>2023</v>
      </c>
      <c r="C19" s="59">
        <f>+'Ark1'!AC1510</f>
        <v>1</v>
      </c>
      <c r="D19" s="59" t="str">
        <f>VLOOKUP(C19,RNR!$D$5:$E$7,2)</f>
        <v>Enkelt griser</v>
      </c>
      <c r="E19" s="43"/>
      <c r="F19" s="59">
        <f>+'Ark1'!Q1510</f>
        <v>134</v>
      </c>
      <c r="G19" s="251">
        <f>+'Ark1'!R1510</f>
        <v>869</v>
      </c>
      <c r="H19" s="251">
        <f>+'Ark1'!S1510</f>
        <v>868</v>
      </c>
      <c r="I19" s="286"/>
      <c r="J19" s="102">
        <f>+'Ark1'!AA1510</f>
        <v>3.0677445546651603</v>
      </c>
      <c r="K19" s="102">
        <f>+'Ark1'!AB1510</f>
        <v>3.0649836235366039</v>
      </c>
      <c r="L19" s="60">
        <f>+'Ark1'!U1510</f>
        <v>60.521889400921637</v>
      </c>
      <c r="M19" s="60">
        <f>+'Ark1'!W1510</f>
        <v>84.972465437787932</v>
      </c>
      <c r="N19" s="60">
        <f>+'Ark1'!X1510</f>
        <v>16.314953557697685</v>
      </c>
      <c r="O19" s="60">
        <f>+'Ark1'!Y1510</f>
        <v>2.8158913964199002</v>
      </c>
      <c r="P19" s="77">
        <f>+IF('Ark1'!Z1510=0,"",'Ark1'!Z1510)</f>
        <v>-51.650010686754143</v>
      </c>
      <c r="Q19" s="77">
        <f t="shared" si="0"/>
        <v>6.4776119402985071</v>
      </c>
      <c r="R19" s="64"/>
      <c r="S19" s="60">
        <f>+'Ark1'!T1510</f>
        <v>4.4913693901035669</v>
      </c>
      <c r="T19" s="102">
        <f>+IF(G19=0,"",'Ark1'!V1510)</f>
        <v>92.106734701009927</v>
      </c>
      <c r="U19" s="37"/>
      <c r="V19" s="4"/>
      <c r="W19" s="50"/>
      <c r="X19"/>
      <c r="Y19"/>
      <c r="Z19" s="5"/>
      <c r="AA19"/>
      <c r="AB19">
        <v>19</v>
      </c>
      <c r="AC19" s="3" t="s">
        <v>501</v>
      </c>
      <c r="AD19" s="2"/>
      <c r="AE19"/>
      <c r="AF19"/>
      <c r="AG19"/>
    </row>
    <row r="20" spans="1:33" ht="15.6">
      <c r="A20" s="37"/>
      <c r="B20" s="299">
        <f>+'Ark1'!C1507</f>
        <v>2024</v>
      </c>
      <c r="C20" s="300">
        <f>+'Ark1'!AC1507</f>
        <v>1</v>
      </c>
      <c r="D20" s="300" t="str">
        <f>VLOOKUP(C20,RNR!$D$5:$E$7,2)</f>
        <v>Enkelt griser</v>
      </c>
      <c r="E20" s="43"/>
      <c r="F20" s="300">
        <f>+'Ark1'!Q1507</f>
        <v>121</v>
      </c>
      <c r="G20" s="301">
        <f>+'Ark1'!R1507</f>
        <v>911</v>
      </c>
      <c r="H20" s="301">
        <f>+'Ark1'!S1507</f>
        <v>909</v>
      </c>
      <c r="I20" s="286"/>
      <c r="J20" s="302">
        <f>+'Ark1'!AA1507</f>
        <v>2.8923389529161505</v>
      </c>
      <c r="K20" s="302">
        <f>+'Ark1'!AB1507</f>
        <v>3.0125912124282381</v>
      </c>
      <c r="L20" s="303">
        <f>+'Ark1'!U1507</f>
        <v>60.218921892189229</v>
      </c>
      <c r="M20" s="303">
        <f>+'Ark1'!W1507</f>
        <v>86.206490649064847</v>
      </c>
      <c r="N20" s="303">
        <f>+'Ark1'!X1507</f>
        <v>13.797148654950272</v>
      </c>
      <c r="O20" s="303">
        <f>+'Ark1'!Y1507</f>
        <v>2.5153947441448201</v>
      </c>
      <c r="P20" s="304">
        <f>+IF('Ark1'!Z1507=0,"",'Ark1'!Z1507)</f>
        <v>-32.386473572888697</v>
      </c>
      <c r="Q20" s="304">
        <f t="shared" si="0"/>
        <v>7.5123966942148757</v>
      </c>
      <c r="R20" s="305"/>
      <c r="S20" s="303">
        <f>+'Ark1'!T1507</f>
        <v>5.0823271130625685</v>
      </c>
      <c r="T20" s="302">
        <f>+IF(G20=0,"",'Ark1'!V1507)</f>
        <v>93.483844592476558</v>
      </c>
      <c r="U20" s="37"/>
      <c r="V20" s="4"/>
      <c r="W20" s="50"/>
      <c r="X20"/>
      <c r="Y20"/>
      <c r="Z20" s="5"/>
      <c r="AA20"/>
      <c r="AB20">
        <v>20</v>
      </c>
      <c r="AC20" s="3" t="s">
        <v>502</v>
      </c>
      <c r="AD20" s="2"/>
      <c r="AE20"/>
      <c r="AF20"/>
      <c r="AG20"/>
    </row>
    <row r="21" spans="1:33" ht="15.6">
      <c r="A21" s="37"/>
      <c r="B21" s="37"/>
      <c r="C21" s="37"/>
      <c r="D21" s="37"/>
      <c r="E21" s="43"/>
      <c r="F21" s="37"/>
      <c r="G21" s="37"/>
      <c r="H21" s="37"/>
      <c r="I21" s="286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4"/>
      <c r="W21" s="50"/>
      <c r="X21"/>
      <c r="Y21"/>
      <c r="Z21" s="5"/>
      <c r="AA21"/>
      <c r="AB21"/>
      <c r="AC21" s="3"/>
      <c r="AD21" s="2"/>
      <c r="AE21"/>
      <c r="AF21"/>
      <c r="AG21"/>
    </row>
    <row r="22" spans="1:33" ht="15.6">
      <c r="A22" s="37"/>
      <c r="B22" s="235">
        <f>+'Ark1'!C1538</f>
        <v>2014</v>
      </c>
      <c r="C22" s="59">
        <f>+'Ark1'!AC1538</f>
        <v>2</v>
      </c>
      <c r="D22" s="59" t="str">
        <f>VLOOKUP(C22,RNR!$D$5:$E$7,2)</f>
        <v>Stor gruppe</v>
      </c>
      <c r="E22" s="43"/>
      <c r="F22" s="59">
        <f>+'Ark1'!Q1538</f>
        <v>13</v>
      </c>
      <c r="G22" s="251">
        <f>+'Ark1'!R1538</f>
        <v>2755</v>
      </c>
      <c r="H22" s="251">
        <f>+'Ark1'!S1538</f>
        <v>2755</v>
      </c>
      <c r="I22" s="286"/>
      <c r="J22" s="102">
        <f>+'Ark1'!AA1538</f>
        <v>25.919653777401443</v>
      </c>
      <c r="K22" s="102">
        <f>+'Ark1'!AB1538</f>
        <v>26.256921312495823</v>
      </c>
      <c r="L22" s="60">
        <f>+'Ark1'!U1538</f>
        <v>60.070417422867507</v>
      </c>
      <c r="M22" s="60">
        <f>+'Ark1'!W1538</f>
        <v>78.239382940108783</v>
      </c>
      <c r="N22" s="60">
        <f>+'Ark1'!X1538</f>
        <v>10.997131402087712</v>
      </c>
      <c r="O22" s="60">
        <f>+'Ark1'!Y1538</f>
        <v>2.6621184078492126</v>
      </c>
      <c r="P22" s="77">
        <f>+IF('Ark1'!Z1538=0,"",'Ark1'!Z1538)</f>
        <v>-48.131176444613487</v>
      </c>
      <c r="Q22" s="77">
        <f t="shared" ref="Q22:Q32" si="1">+(IF(H22=0,"",H22/F22))</f>
        <v>211.92307692307693</v>
      </c>
      <c r="R22" s="64"/>
      <c r="S22" s="60">
        <f>+'Ark1'!T1538</f>
        <v>15.66823956442831</v>
      </c>
      <c r="T22" s="102">
        <f>+IF(G22=0,"",'Ark1'!V1538)</f>
        <v>84.766395384733585</v>
      </c>
      <c r="U22" s="37"/>
      <c r="V22" s="4"/>
      <c r="W22" s="50"/>
      <c r="X22"/>
      <c r="Y22"/>
      <c r="Z22" s="5"/>
      <c r="AA22"/>
      <c r="AB22">
        <v>21</v>
      </c>
      <c r="AC22" s="3" t="s">
        <v>503</v>
      </c>
      <c r="AD22" s="2"/>
      <c r="AE22"/>
      <c r="AF22"/>
      <c r="AG22"/>
    </row>
    <row r="23" spans="1:33" ht="15.6">
      <c r="A23" s="37"/>
      <c r="B23" s="235">
        <f>+'Ark1'!C1535</f>
        <v>2015</v>
      </c>
      <c r="C23" s="59">
        <f>+'Ark1'!AC1535</f>
        <v>2</v>
      </c>
      <c r="D23" s="59" t="str">
        <f>VLOOKUP(C23,RNR!$D$5:$E$7,2)</f>
        <v>Stor gruppe</v>
      </c>
      <c r="E23" s="43"/>
      <c r="F23" s="59">
        <f>+'Ark1'!Q1535</f>
        <v>44</v>
      </c>
      <c r="G23" s="251">
        <f>+'Ark1'!R1535</f>
        <v>16022</v>
      </c>
      <c r="H23" s="251">
        <f>+'Ark1'!S1535</f>
        <v>16009</v>
      </c>
      <c r="I23" s="286"/>
      <c r="J23" s="102">
        <f>+'Ark1'!AA1535</f>
        <v>42.217596374272098</v>
      </c>
      <c r="K23" s="102">
        <f>+'Ark1'!AB1535</f>
        <v>42.74232892825831</v>
      </c>
      <c r="L23" s="60">
        <f>+'Ark1'!U1535</f>
        <v>60.585233306265216</v>
      </c>
      <c r="M23" s="60">
        <f>+'Ark1'!W1535</f>
        <v>81.770691486039354</v>
      </c>
      <c r="N23" s="60">
        <f>+'Ark1'!X1535</f>
        <v>9.8915638965652324</v>
      </c>
      <c r="O23" s="60">
        <f>+'Ark1'!Y1535</f>
        <v>2.7086656923325139</v>
      </c>
      <c r="P23" s="77">
        <f>+IF('Ark1'!Z1535=0,"",'Ark1'!Z1535)</f>
        <v>-35.209067185701258</v>
      </c>
      <c r="Q23" s="77">
        <f t="shared" si="1"/>
        <v>363.84090909090907</v>
      </c>
      <c r="R23" s="64"/>
      <c r="S23" s="60">
        <f>+'Ark1'!T1535</f>
        <v>15.890650355760828</v>
      </c>
      <c r="T23" s="102">
        <f>+IF(G23=0,"",'Ark1'!V1535)</f>
        <v>88.622766162072381</v>
      </c>
      <c r="U23" s="37"/>
      <c r="V23" s="4"/>
      <c r="W23" s="50"/>
      <c r="X23"/>
      <c r="Y23"/>
      <c r="Z23" s="5"/>
      <c r="AA23"/>
      <c r="AB23">
        <v>22</v>
      </c>
      <c r="AC23" s="3" t="s">
        <v>504</v>
      </c>
      <c r="AD23" s="2"/>
      <c r="AE23"/>
      <c r="AF23"/>
      <c r="AG23"/>
    </row>
    <row r="24" spans="1:33" ht="15.6">
      <c r="A24" s="37"/>
      <c r="B24" s="235">
        <f>+'Ark1'!C1532</f>
        <v>2016</v>
      </c>
      <c r="C24" s="59">
        <f>+'Ark1'!AC1532</f>
        <v>2</v>
      </c>
      <c r="D24" s="59" t="str">
        <f>VLOOKUP(C24,RNR!$D$5:$E$7,2)</f>
        <v>Stor gruppe</v>
      </c>
      <c r="E24" s="43"/>
      <c r="F24" s="59">
        <f>+'Ark1'!Q1532</f>
        <v>40</v>
      </c>
      <c r="G24" s="251">
        <f>+'Ark1'!R1532</f>
        <v>18817</v>
      </c>
      <c r="H24" s="251">
        <f>+'Ark1'!S1532</f>
        <v>18798</v>
      </c>
      <c r="I24" s="286"/>
      <c r="J24" s="102">
        <f>+'Ark1'!AA1532</f>
        <v>40.124957352439431</v>
      </c>
      <c r="K24" s="102">
        <f>+'Ark1'!AB1532</f>
        <v>40.472046947022555</v>
      </c>
      <c r="L24" s="60">
        <f>+'Ark1'!U1532</f>
        <v>60.798382806681552</v>
      </c>
      <c r="M24" s="60">
        <f>+'Ark1'!W1532</f>
        <v>82.252197042239075</v>
      </c>
      <c r="N24" s="60">
        <f>+'Ark1'!X1532</f>
        <v>10.98978654245691</v>
      </c>
      <c r="O24" s="60">
        <f>+'Ark1'!Y1532</f>
        <v>2.8659250659301061</v>
      </c>
      <c r="P24" s="77">
        <f>+IF('Ark1'!Z1532=0,"",'Ark1'!Z1532)</f>
        <v>-39.100963852094736</v>
      </c>
      <c r="Q24" s="77">
        <f t="shared" si="1"/>
        <v>469.95</v>
      </c>
      <c r="R24" s="64"/>
      <c r="S24" s="60">
        <f>+'Ark1'!T1532</f>
        <v>15.939044481054363</v>
      </c>
      <c r="T24" s="102">
        <f>+IF(G24=0,"",'Ark1'!V1532)</f>
        <v>89.153014941193518</v>
      </c>
      <c r="U24" s="37"/>
      <c r="V24" s="4"/>
      <c r="W24" s="50"/>
      <c r="X24"/>
      <c r="Y24"/>
      <c r="Z24" s="5"/>
      <c r="AA24"/>
      <c r="AB24">
        <v>23</v>
      </c>
      <c r="AC24" s="3" t="s">
        <v>505</v>
      </c>
      <c r="AD24" s="2"/>
      <c r="AE24"/>
      <c r="AF24"/>
      <c r="AG24"/>
    </row>
    <row r="25" spans="1:33" ht="15.6">
      <c r="A25" s="37"/>
      <c r="B25" s="235">
        <f>+'Ark1'!C1529</f>
        <v>2017</v>
      </c>
      <c r="C25" s="59">
        <f>+'Ark1'!AC1529</f>
        <v>2</v>
      </c>
      <c r="D25" s="59" t="str">
        <f>VLOOKUP(C25,RNR!$D$5:$E$7,2)</f>
        <v>Stor gruppe</v>
      </c>
      <c r="E25" s="43"/>
      <c r="F25" s="59">
        <f>+'Ark1'!Q1529</f>
        <v>29</v>
      </c>
      <c r="G25" s="251">
        <f>+'Ark1'!R1529</f>
        <v>9935</v>
      </c>
      <c r="H25" s="251">
        <f>+'Ark1'!S1529</f>
        <v>9924</v>
      </c>
      <c r="I25" s="286"/>
      <c r="J25" s="102">
        <f>+'Ark1'!AA1529</f>
        <v>28.666647430533519</v>
      </c>
      <c r="K25" s="102">
        <f>+'Ark1'!AB1529</f>
        <v>28.582050536870259</v>
      </c>
      <c r="L25" s="60">
        <f>+'Ark1'!U1529</f>
        <v>60.700423216444975</v>
      </c>
      <c r="M25" s="60">
        <f>+'Ark1'!W1529</f>
        <v>81.471352277307247</v>
      </c>
      <c r="N25" s="60">
        <f>+'Ark1'!X1529</f>
        <v>12.26264133769229</v>
      </c>
      <c r="O25" s="60">
        <f>+'Ark1'!Y1529</f>
        <v>2.9952662878744696</v>
      </c>
      <c r="P25" s="77">
        <f>+IF('Ark1'!Z1529=0,"",'Ark1'!Z1529)</f>
        <v>-50.516896101727589</v>
      </c>
      <c r="Q25" s="77">
        <f t="shared" si="1"/>
        <v>342.20689655172413</v>
      </c>
      <c r="R25" s="64"/>
      <c r="S25" s="60">
        <f>+'Ark1'!T1529</f>
        <v>15.861197785606445</v>
      </c>
      <c r="T25" s="102">
        <f>+IF(G25=0,"",'Ark1'!V1529)</f>
        <v>88.3119072229549</v>
      </c>
      <c r="U25" s="37"/>
      <c r="V25" s="4"/>
      <c r="W25" s="50"/>
      <c r="X25"/>
      <c r="Y25"/>
      <c r="Z25" s="5"/>
      <c r="AA25"/>
      <c r="AB25">
        <v>24</v>
      </c>
      <c r="AC25" s="3" t="s">
        <v>506</v>
      </c>
      <c r="AD25" s="2"/>
      <c r="AE25"/>
      <c r="AF25"/>
      <c r="AG25"/>
    </row>
    <row r="26" spans="1:33" ht="15.6">
      <c r="A26" s="37"/>
      <c r="B26" s="235">
        <f>+'Ark1'!C1526</f>
        <v>2018</v>
      </c>
      <c r="C26" s="59">
        <f>+'Ark1'!AC1526</f>
        <v>2</v>
      </c>
      <c r="D26" s="59" t="str">
        <f>VLOOKUP(C26,RNR!$D$5:$E$7,2)</f>
        <v>Stor gruppe</v>
      </c>
      <c r="E26" s="43"/>
      <c r="F26" s="59">
        <f>+'Ark1'!Q1526</f>
        <v>19</v>
      </c>
      <c r="G26" s="251">
        <f>+'Ark1'!R1526</f>
        <v>5598</v>
      </c>
      <c r="H26" s="251">
        <f>+'Ark1'!S1526</f>
        <v>5575</v>
      </c>
      <c r="I26" s="286"/>
      <c r="J26" s="102">
        <f>+'Ark1'!AA1526</f>
        <v>22.358908814953864</v>
      </c>
      <c r="K26" s="102">
        <f>+'Ark1'!AB1526</f>
        <v>22.133692559285016</v>
      </c>
      <c r="L26" s="60">
        <f>+'Ark1'!U1526</f>
        <v>61.230852017937217</v>
      </c>
      <c r="M26" s="60">
        <f>+'Ark1'!W1526</f>
        <v>79.842672645739825</v>
      </c>
      <c r="N26" s="60">
        <f>+'Ark1'!X1526</f>
        <v>11.412249403357063</v>
      </c>
      <c r="O26" s="60">
        <f>+'Ark1'!Y1526</f>
        <v>2.9018594148068875</v>
      </c>
      <c r="P26" s="77">
        <f>+IF('Ark1'!Z1526=0,"",'Ark1'!Z1526)</f>
        <v>-35.031942539962152</v>
      </c>
      <c r="Q26" s="77">
        <f t="shared" si="1"/>
        <v>293.42105263157896</v>
      </c>
      <c r="R26" s="64"/>
      <c r="S26" s="60">
        <f>+'Ark1'!T1526</f>
        <v>16.022865309038941</v>
      </c>
      <c r="T26" s="102">
        <f>+IF(G26=0,"",'Ark1'!V1526)</f>
        <v>86.656574146500446</v>
      </c>
      <c r="U26" s="37"/>
      <c r="V26" s="4"/>
      <c r="W26" s="50"/>
      <c r="X26"/>
      <c r="Y26"/>
      <c r="Z26" s="5"/>
      <c r="AA26"/>
      <c r="AB26">
        <v>25</v>
      </c>
      <c r="AC26" s="3" t="s">
        <v>496</v>
      </c>
      <c r="AD26" s="2"/>
      <c r="AE26"/>
      <c r="AF26"/>
      <c r="AG26"/>
    </row>
    <row r="27" spans="1:33" ht="15.6">
      <c r="A27" s="37"/>
      <c r="B27" s="235">
        <f>+'Ark1'!C1523</f>
        <v>2019</v>
      </c>
      <c r="C27" s="59">
        <f>+'Ark1'!AC1523</f>
        <v>2</v>
      </c>
      <c r="D27" s="59" t="str">
        <f>VLOOKUP(C27,RNR!$D$5:$E$7,2)</f>
        <v>Stor gruppe</v>
      </c>
      <c r="E27" s="43"/>
      <c r="F27" s="59">
        <f>+'Ark1'!Q1523</f>
        <v>15</v>
      </c>
      <c r="G27" s="251">
        <f>+'Ark1'!R1523</f>
        <v>3237</v>
      </c>
      <c r="H27" s="251">
        <f>+'Ark1'!S1523</f>
        <v>3232</v>
      </c>
      <c r="I27" s="286"/>
      <c r="J27" s="102">
        <f>+'Ark1'!AA1523</f>
        <v>16.07249255213506</v>
      </c>
      <c r="K27" s="102">
        <f>+'Ark1'!AB1523</f>
        <v>15.873560718298672</v>
      </c>
      <c r="L27" s="60">
        <f>+'Ark1'!U1523</f>
        <v>61.331064356435647</v>
      </c>
      <c r="M27" s="60">
        <f>+'Ark1'!W1523</f>
        <v>79.464229579207981</v>
      </c>
      <c r="N27" s="60">
        <f>+'Ark1'!X1523</f>
        <v>12.447806502384218</v>
      </c>
      <c r="O27" s="60">
        <f>+'Ark1'!Y1523</f>
        <v>2.468223868526664</v>
      </c>
      <c r="P27" s="77">
        <f>+IF('Ark1'!Z1523=0,"",'Ark1'!Z1523)</f>
        <v>-37.919597912505694</v>
      </c>
      <c r="Q27" s="77">
        <f t="shared" si="1"/>
        <v>215.46666666666667</v>
      </c>
      <c r="R27" s="64"/>
      <c r="S27" s="60">
        <f>+'Ark1'!T1523</f>
        <v>16.283286994130371</v>
      </c>
      <c r="T27" s="102">
        <f>+IF(G27=0,"",'Ark1'!V1523)</f>
        <v>86.154030523583188</v>
      </c>
      <c r="U27" s="37"/>
      <c r="V27" s="4"/>
      <c r="W27" s="50"/>
      <c r="X27"/>
      <c r="Y27"/>
      <c r="Z27" s="5"/>
      <c r="AA27"/>
      <c r="AB27">
        <v>26</v>
      </c>
      <c r="AC27" s="3" t="s">
        <v>497</v>
      </c>
      <c r="AD27" s="9"/>
      <c r="AE27" s="9"/>
      <c r="AF27" s="9"/>
      <c r="AG27"/>
    </row>
    <row r="28" spans="1:33" ht="15.6">
      <c r="A28" s="37"/>
      <c r="B28" s="235">
        <f>+'Ark1'!C1520</f>
        <v>2020</v>
      </c>
      <c r="C28" s="59">
        <f>+'Ark1'!AC1520</f>
        <v>2</v>
      </c>
      <c r="D28" s="59" t="str">
        <f>VLOOKUP(C28,RNR!$D$5:$E$7,2)</f>
        <v>Stor gruppe</v>
      </c>
      <c r="E28" s="43"/>
      <c r="F28" s="59">
        <f>+'Ark1'!Q1520</f>
        <v>14</v>
      </c>
      <c r="G28" s="251">
        <f>+'Ark1'!R1520</f>
        <v>3587</v>
      </c>
      <c r="H28" s="251">
        <f>+'Ark1'!S1520</f>
        <v>3584</v>
      </c>
      <c r="I28" s="286"/>
      <c r="J28" s="102">
        <f>+'Ark1'!AA1520</f>
        <v>17.180764441038416</v>
      </c>
      <c r="K28" s="102">
        <f>+'Ark1'!AB1520</f>
        <v>16.874605881004225</v>
      </c>
      <c r="L28" s="60">
        <f>+'Ark1'!U1520</f>
        <v>61.411830357142847</v>
      </c>
      <c r="M28" s="60">
        <f>+'Ark1'!W1520</f>
        <v>81.187215401785551</v>
      </c>
      <c r="N28" s="60">
        <f>+'Ark1'!X1520</f>
        <v>11.780325636456684</v>
      </c>
      <c r="O28" s="60">
        <f>+'Ark1'!Y1520</f>
        <v>2.5478752085540721</v>
      </c>
      <c r="P28" s="77">
        <f>+IF('Ark1'!Z1520=0,"",'Ark1'!Z1520)</f>
        <v>-46.421704778527264</v>
      </c>
      <c r="Q28" s="77">
        <f t="shared" si="1"/>
        <v>256</v>
      </c>
      <c r="R28" s="64"/>
      <c r="S28" s="60">
        <f>+'Ark1'!T1520</f>
        <v>16.370225815444659</v>
      </c>
      <c r="T28" s="102">
        <f>+IF(G28=0,"",'Ark1'!V1520)</f>
        <v>87.990614963821486</v>
      </c>
      <c r="U28" s="37"/>
      <c r="V28" s="4"/>
      <c r="W28" s="50"/>
      <c r="X28"/>
      <c r="Y28"/>
      <c r="Z28" s="5"/>
      <c r="AA28"/>
      <c r="AB28">
        <v>27</v>
      </c>
      <c r="AC28" s="3" t="s">
        <v>498</v>
      </c>
      <c r="AD28" s="9"/>
      <c r="AE28" s="9"/>
      <c r="AF28" s="9"/>
      <c r="AG28"/>
    </row>
    <row r="29" spans="1:33" ht="15.6">
      <c r="A29" s="37"/>
      <c r="B29" s="235">
        <f>+'Ark1'!C1517</f>
        <v>2021</v>
      </c>
      <c r="C29" s="59">
        <f>+'Ark1'!AC1517</f>
        <v>2</v>
      </c>
      <c r="D29" s="59" t="str">
        <f>VLOOKUP(C29,RNR!$D$5:$E$7,2)</f>
        <v>Stor gruppe</v>
      </c>
      <c r="E29" s="43"/>
      <c r="F29" s="59">
        <f>+'Ark1'!Q1517</f>
        <v>25</v>
      </c>
      <c r="G29" s="251">
        <f>+'Ark1'!R1517</f>
        <v>7990</v>
      </c>
      <c r="H29" s="251">
        <f>+'Ark1'!S1517</f>
        <v>7988</v>
      </c>
      <c r="I29" s="286"/>
      <c r="J29" s="102">
        <f>+'Ark1'!AA1517</f>
        <v>30.389472082762808</v>
      </c>
      <c r="K29" s="102">
        <f>+'Ark1'!AB1517</f>
        <v>30.455533099308873</v>
      </c>
      <c r="L29" s="60">
        <f>+'Ark1'!U1517</f>
        <v>60.950926389584403</v>
      </c>
      <c r="M29" s="60">
        <f>+'Ark1'!W1517</f>
        <v>85.058387581371889</v>
      </c>
      <c r="N29" s="60">
        <f>+'Ark1'!X1517</f>
        <v>10.546673936635804</v>
      </c>
      <c r="O29" s="60">
        <f>+'Ark1'!Y1517</f>
        <v>2.4681943538023474</v>
      </c>
      <c r="P29" s="77">
        <f>+IF('Ark1'!Z1517=0,"",'Ark1'!Z1517)</f>
        <v>-33.723938198520806</v>
      </c>
      <c r="Q29" s="77">
        <f t="shared" si="1"/>
        <v>319.52</v>
      </c>
      <c r="R29" s="64"/>
      <c r="S29" s="60">
        <f>+'Ark1'!T1517</f>
        <v>16.210262828535672</v>
      </c>
      <c r="T29" s="102">
        <f>+IF(G29=0,"",'Ark1'!V1517)</f>
        <v>92.164766651602847</v>
      </c>
      <c r="U29" s="37"/>
      <c r="V29" s="4"/>
      <c r="W29" s="50"/>
      <c r="X29"/>
      <c r="Y29"/>
      <c r="Z29" s="5"/>
      <c r="AA29"/>
      <c r="AB29">
        <v>28</v>
      </c>
      <c r="AC29" s="3" t="s">
        <v>499</v>
      </c>
      <c r="AD29" s="9"/>
      <c r="AE29" s="9"/>
      <c r="AF29" s="9"/>
      <c r="AG29"/>
    </row>
    <row r="30" spans="1:33" ht="15.6">
      <c r="A30" s="37"/>
      <c r="B30" s="235">
        <f>+'Ark1'!C1514</f>
        <v>2022</v>
      </c>
      <c r="C30" s="59">
        <f>+'Ark1'!AC1514</f>
        <v>2</v>
      </c>
      <c r="D30" s="59" t="str">
        <f>VLOOKUP(C30,RNR!$D$5:$E$7,2)</f>
        <v>Stor gruppe</v>
      </c>
      <c r="E30" s="43"/>
      <c r="F30" s="59">
        <f>+'Ark1'!Q1514</f>
        <v>19</v>
      </c>
      <c r="G30" s="251">
        <f>+'Ark1'!R1514</f>
        <v>7068</v>
      </c>
      <c r="H30" s="251">
        <f>+'Ark1'!S1514</f>
        <v>7066</v>
      </c>
      <c r="I30" s="286"/>
      <c r="J30" s="102">
        <f>+'Ark1'!AA1514</f>
        <v>24.539962502603984</v>
      </c>
      <c r="K30" s="102">
        <f>+'Ark1'!AB1514</f>
        <v>24.405376560014556</v>
      </c>
      <c r="L30" s="60">
        <f>+'Ark1'!U1514</f>
        <v>60.825077837531857</v>
      </c>
      <c r="M30" s="60">
        <f>+'Ark1'!W1514</f>
        <v>85.304941975658011</v>
      </c>
      <c r="N30" s="60">
        <f>+'Ark1'!X1514</f>
        <v>11.074026764632247</v>
      </c>
      <c r="O30" s="60">
        <f>+'Ark1'!Y1514</f>
        <v>2.297804001157842</v>
      </c>
      <c r="P30" s="77">
        <f>+IF('Ark1'!Z1514=0,"",'Ark1'!Z1514)</f>
        <v>-36.948831994402269</v>
      </c>
      <c r="Q30" s="77">
        <f t="shared" si="1"/>
        <v>371.89473684210526</v>
      </c>
      <c r="R30" s="64"/>
      <c r="S30" s="60">
        <f>+'Ark1'!T1514</f>
        <v>3.5756932654216191</v>
      </c>
      <c r="T30" s="102">
        <f>+IF(G30=0,"",'Ark1'!V1514)</f>
        <v>92.440141075064162</v>
      </c>
      <c r="U30" s="37"/>
      <c r="V30" s="4"/>
      <c r="W30" s="50"/>
      <c r="X30"/>
      <c r="Y30"/>
      <c r="Z30" s="5"/>
      <c r="AA30"/>
      <c r="AB30">
        <v>29</v>
      </c>
      <c r="AC30" s="3" t="s">
        <v>382</v>
      </c>
      <c r="AD30" s="9"/>
      <c r="AE30" s="9"/>
      <c r="AF30" s="9"/>
      <c r="AG30"/>
    </row>
    <row r="31" spans="1:33" ht="15.6">
      <c r="A31" s="37"/>
      <c r="B31" s="235">
        <f>+'Ark1'!C1511</f>
        <v>2023</v>
      </c>
      <c r="C31" s="59">
        <f>+'Ark1'!AC1511</f>
        <v>2</v>
      </c>
      <c r="D31" s="59" t="str">
        <f>VLOOKUP(C31,RNR!$D$5:$E$7,2)</f>
        <v>Stor gruppe</v>
      </c>
      <c r="E31" s="43"/>
      <c r="F31" s="59">
        <f>+'Ark1'!Q1511</f>
        <v>20</v>
      </c>
      <c r="G31" s="251">
        <f>+'Ark1'!R1511</f>
        <v>11681</v>
      </c>
      <c r="H31" s="251">
        <f>+'Ark1'!S1511</f>
        <v>11679</v>
      </c>
      <c r="I31" s="286"/>
      <c r="J31" s="102">
        <f>+'Ark1'!AA1511</f>
        <v>41.236276344123993</v>
      </c>
      <c r="K31" s="102">
        <f>+'Ark1'!AB1511</f>
        <v>41.27774271634167</v>
      </c>
      <c r="L31" s="60">
        <f>+'Ark1'!U1511</f>
        <v>60.806147786625559</v>
      </c>
      <c r="M31" s="60">
        <f>+'Ark1'!W1511</f>
        <v>85.051125952564774</v>
      </c>
      <c r="N31" s="60">
        <f>+'Ark1'!X1511</f>
        <v>10.199402893953696</v>
      </c>
      <c r="O31" s="60">
        <f>+'Ark1'!Y1511</f>
        <v>2.3877688478945434</v>
      </c>
      <c r="P31" s="77">
        <f>+IF('Ark1'!Z1511=0,"",'Ark1'!Z1511)</f>
        <v>-32.472990869518661</v>
      </c>
      <c r="Q31" s="77">
        <f t="shared" si="1"/>
        <v>583.95000000000005</v>
      </c>
      <c r="R31" s="64"/>
      <c r="S31" s="60">
        <f>+'Ark1'!T1511</f>
        <v>3.6828182518619994</v>
      </c>
      <c r="T31" s="102">
        <f>+IF(G31=0,"",'Ark1'!V1511)</f>
        <v>92.15237283130881</v>
      </c>
      <c r="U31" s="37"/>
      <c r="V31" s="4"/>
      <c r="W31" s="50"/>
      <c r="X31"/>
      <c r="Y31"/>
      <c r="Z31" s="5"/>
      <c r="AA31"/>
      <c r="AB31">
        <v>30</v>
      </c>
      <c r="AC31" s="3" t="s">
        <v>500</v>
      </c>
      <c r="AD31" s="9"/>
      <c r="AE31" s="9"/>
      <c r="AF31" s="9"/>
      <c r="AG31"/>
    </row>
    <row r="32" spans="1:33" ht="15.6">
      <c r="A32" s="37"/>
      <c r="B32" s="299">
        <f>+'Ark1'!C1508</f>
        <v>2024</v>
      </c>
      <c r="C32" s="300">
        <f>+'Ark1'!AC1508</f>
        <v>2</v>
      </c>
      <c r="D32" s="300" t="str">
        <f>VLOOKUP(C32,RNR!$D$5:$E$7,2)</f>
        <v>Stor gruppe</v>
      </c>
      <c r="E32" s="43"/>
      <c r="F32" s="300">
        <f>+'Ark1'!Q1508</f>
        <v>30</v>
      </c>
      <c r="G32" s="301">
        <f>+'Ark1'!R1508</f>
        <v>13189</v>
      </c>
      <c r="H32" s="301">
        <f>+'Ark1'!S1508</f>
        <v>13188</v>
      </c>
      <c r="I32" s="286"/>
      <c r="J32" s="302">
        <f>+'Ark1'!AA1508</f>
        <v>41.873829253579714</v>
      </c>
      <c r="K32" s="302">
        <f>+'Ark1'!AB1508</f>
        <v>42.278001621981296</v>
      </c>
      <c r="L32" s="303">
        <f>+'Ark1'!U1508</f>
        <v>60.840233545647592</v>
      </c>
      <c r="M32" s="303">
        <f>+'Ark1'!W1508</f>
        <v>83.387154989384129</v>
      </c>
      <c r="N32" s="303">
        <f>+'Ark1'!X1508</f>
        <v>10.013120540491478</v>
      </c>
      <c r="O32" s="303">
        <f>+'Ark1'!Y1508</f>
        <v>2.3052993123834797</v>
      </c>
      <c r="P32" s="304">
        <f>+IF('Ark1'!Z1508=0,"",'Ark1'!Z1508)</f>
        <v>-30.681598469371039</v>
      </c>
      <c r="Q32" s="304">
        <f t="shared" si="1"/>
        <v>439.6</v>
      </c>
      <c r="R32" s="64"/>
      <c r="S32" s="303">
        <f>+'Ark1'!T1508</f>
        <v>3.4436272651451958</v>
      </c>
      <c r="T32" s="302">
        <f>+IF(G32=0,"",'Ark1'!V1508)</f>
        <v>90.346800712818379</v>
      </c>
      <c r="U32" s="37"/>
      <c r="V32" s="4"/>
      <c r="W32" s="50"/>
      <c r="X32"/>
      <c r="Y32"/>
      <c r="Z32" s="5"/>
      <c r="AA32"/>
      <c r="AB32">
        <v>31</v>
      </c>
      <c r="AC32" s="3" t="s">
        <v>501</v>
      </c>
      <c r="AD32" s="9"/>
      <c r="AE32" s="9"/>
      <c r="AF32" s="9"/>
      <c r="AG32"/>
    </row>
    <row r="33" spans="1:36" ht="15.6">
      <c r="A33" s="37"/>
      <c r="B33" s="37"/>
      <c r="C33" s="37"/>
      <c r="D33" s="37"/>
      <c r="E33" s="43"/>
      <c r="F33" s="37"/>
      <c r="G33" s="37"/>
      <c r="H33" s="37"/>
      <c r="I33" s="286"/>
      <c r="J33" s="37"/>
      <c r="K33" s="37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 s="2"/>
      <c r="AE33"/>
      <c r="AF33"/>
      <c r="AG33"/>
    </row>
    <row r="34" spans="1:36" ht="15.6">
      <c r="A34" s="37"/>
      <c r="B34" s="235">
        <f>+'Ark1'!C1539</f>
        <v>2014</v>
      </c>
      <c r="C34" s="59">
        <f>+'Ark1'!AC1539</f>
        <v>3</v>
      </c>
      <c r="D34" s="59" t="str">
        <f>VLOOKUP(C34,RNR!$D$5:$E$7,2)</f>
        <v>Begge typer</v>
      </c>
      <c r="E34" s="43"/>
      <c r="F34" s="59">
        <f>+'Ark1'!Q1539</f>
        <v>24</v>
      </c>
      <c r="G34" s="251">
        <f>+'Ark1'!R1539</f>
        <v>7404</v>
      </c>
      <c r="H34" s="251">
        <f>+'Ark1'!S1539</f>
        <v>7404</v>
      </c>
      <c r="I34" s="286"/>
      <c r="J34" s="102">
        <f>+'Ark1'!AA1539</f>
        <v>69.658481512842243</v>
      </c>
      <c r="K34" s="102">
        <f>+'Ark1'!AB1539</f>
        <v>69.190845199528113</v>
      </c>
      <c r="L34" s="60">
        <f>+'Ark1'!U1539</f>
        <v>60.720691518098349</v>
      </c>
      <c r="M34" s="60">
        <f>+'Ark1'!W1539</f>
        <v>76.715910318746637</v>
      </c>
      <c r="N34" s="60">
        <f>+'Ark1'!X1539</f>
        <v>10.105461891661788</v>
      </c>
      <c r="O34" s="60">
        <f>+'Ark1'!Y1539</f>
        <v>2.7971291830354734</v>
      </c>
      <c r="P34" s="77">
        <f>+IF('Ark1'!Z1539=0,"",'Ark1'!Z1539)</f>
        <v>-31.870013665460277</v>
      </c>
      <c r="Q34" s="77">
        <f t="shared" ref="Q34:Q44" si="2">+(IF(H34=0,"",H34/F34))</f>
        <v>308.5</v>
      </c>
      <c r="R34" s="64"/>
      <c r="S34" s="60">
        <f>+'Ark1'!T1539</f>
        <v>15.938411669367911</v>
      </c>
      <c r="T34" s="102">
        <f>+IF(G34=0,"",'Ark1'!V1539)</f>
        <v>83.115829164405895</v>
      </c>
      <c r="U34" s="37"/>
      <c r="V34" s="4"/>
      <c r="W34" s="50"/>
      <c r="X34"/>
      <c r="Y34"/>
      <c r="Z34" s="5"/>
      <c r="AA34"/>
      <c r="AB34">
        <v>32</v>
      </c>
      <c r="AC34" s="3" t="s">
        <v>502</v>
      </c>
      <c r="AD34" s="9"/>
      <c r="AE34" s="9"/>
      <c r="AF34" s="9"/>
      <c r="AG34"/>
    </row>
    <row r="35" spans="1:36" ht="15.6">
      <c r="A35" s="37"/>
      <c r="B35" s="235">
        <f>+'Ark1'!C1536</f>
        <v>2015</v>
      </c>
      <c r="C35" s="59">
        <f>+'Ark1'!AC1536</f>
        <v>3</v>
      </c>
      <c r="D35" s="59" t="str">
        <f>VLOOKUP(C35,RNR!$D$5:$E$7,2)</f>
        <v>Begge typer</v>
      </c>
      <c r="E35" s="43"/>
      <c r="F35" s="59">
        <f>+'Ark1'!Q1536</f>
        <v>53</v>
      </c>
      <c r="G35" s="251">
        <f>+'Ark1'!R1536</f>
        <v>21345</v>
      </c>
      <c r="H35" s="251">
        <f>+'Ark1'!S1536</f>
        <v>21328</v>
      </c>
      <c r="I35" s="286"/>
      <c r="J35" s="102">
        <f>+'Ark1'!AA1536</f>
        <v>56.243577244341395</v>
      </c>
      <c r="K35" s="102">
        <f>+'Ark1'!AB1536</f>
        <v>55.725174165259411</v>
      </c>
      <c r="L35" s="60">
        <f>+'Ark1'!U1536</f>
        <v>60.568548387096783</v>
      </c>
      <c r="M35" s="60">
        <f>+'Ark1'!W1536</f>
        <v>80.021188109527102</v>
      </c>
      <c r="N35" s="60">
        <f>+'Ark1'!X1536</f>
        <v>10.117669785727529</v>
      </c>
      <c r="O35" s="60">
        <f>+'Ark1'!Y1536</f>
        <v>2.823779953653152</v>
      </c>
      <c r="P35" s="77">
        <f>+IF('Ark1'!Z1536=0,"",'Ark1'!Z1536)</f>
        <v>-37.051431633306471</v>
      </c>
      <c r="Q35" s="77">
        <f t="shared" si="2"/>
        <v>402.41509433962267</v>
      </c>
      <c r="R35" s="64"/>
      <c r="S35" s="60">
        <f>+'Ark1'!T1536</f>
        <v>15.855891309440153</v>
      </c>
      <c r="T35" s="102">
        <f>+IF(G35=0,"",'Ark1'!V1536)</f>
        <v>86.727547610086816</v>
      </c>
      <c r="U35" s="37"/>
      <c r="V35" s="4"/>
      <c r="W35" s="50"/>
      <c r="X35"/>
      <c r="Y35"/>
      <c r="Z35" s="5"/>
      <c r="AA35"/>
      <c r="AB35">
        <v>33</v>
      </c>
      <c r="AC35" s="3" t="s">
        <v>503</v>
      </c>
      <c r="AD35" s="2"/>
      <c r="AE35"/>
      <c r="AF35"/>
      <c r="AG35"/>
    </row>
    <row r="36" spans="1:36" ht="15.6">
      <c r="A36" s="37"/>
      <c r="B36" s="235">
        <f>+'Ark1'!C1533</f>
        <v>2016</v>
      </c>
      <c r="C36" s="59">
        <f>+'Ark1'!AC1533</f>
        <v>3</v>
      </c>
      <c r="D36" s="59" t="str">
        <f>VLOOKUP(C36,RNR!$D$5:$E$7,2)</f>
        <v>Begge typer</v>
      </c>
      <c r="E36" s="43"/>
      <c r="F36" s="59">
        <f>+'Ark1'!Q1533</f>
        <v>61</v>
      </c>
      <c r="G36" s="251">
        <f>+'Ark1'!R1533</f>
        <v>27573</v>
      </c>
      <c r="H36" s="251">
        <f>+'Ark1'!S1533</f>
        <v>27553</v>
      </c>
      <c r="I36" s="286"/>
      <c r="J36" s="102">
        <f>+'Ark1'!AA1533</f>
        <v>58.796059365404304</v>
      </c>
      <c r="K36" s="102">
        <f>+'Ark1'!AB1533</f>
        <v>58.398794269844785</v>
      </c>
      <c r="L36" s="60">
        <f>+'Ark1'!U1533</f>
        <v>60.408195114869521</v>
      </c>
      <c r="M36" s="60">
        <f>+'Ark1'!W1533</f>
        <v>80.972765216129147</v>
      </c>
      <c r="N36" s="60">
        <f>+'Ark1'!X1533</f>
        <v>10.857276101501718</v>
      </c>
      <c r="O36" s="60">
        <f>+'Ark1'!Y1533</f>
        <v>2.7733169594569591</v>
      </c>
      <c r="P36" s="77">
        <f>+IF('Ark1'!Z1533=0,"",'Ark1'!Z1533)</f>
        <v>-24.329537723797113</v>
      </c>
      <c r="Q36" s="77">
        <f t="shared" si="2"/>
        <v>451.68852459016392</v>
      </c>
      <c r="R36" s="64"/>
      <c r="S36" s="60">
        <f>+'Ark1'!T1533</f>
        <v>15.806078410038804</v>
      </c>
      <c r="T36" s="102">
        <f>+IF(G36=0,"",'Ark1'!V1533)</f>
        <v>87.755118973108978</v>
      </c>
      <c r="U36" s="37"/>
      <c r="V36" s="4"/>
      <c r="W36" s="50"/>
      <c r="X36"/>
      <c r="Y36"/>
      <c r="Z36" s="5"/>
      <c r="AA36"/>
      <c r="AB36">
        <v>34</v>
      </c>
      <c r="AC36" s="3" t="s">
        <v>504</v>
      </c>
      <c r="AD36" s="9"/>
      <c r="AE36" s="9"/>
      <c r="AF36" s="9"/>
      <c r="AG36"/>
    </row>
    <row r="37" spans="1:36" ht="15.6">
      <c r="A37" s="37"/>
      <c r="B37" s="235">
        <f>+'Ark1'!C1530</f>
        <v>2017</v>
      </c>
      <c r="C37" s="59">
        <f>+'Ark1'!AC1530</f>
        <v>3</v>
      </c>
      <c r="D37" s="59" t="str">
        <f>VLOOKUP(C37,RNR!$D$5:$E$7,2)</f>
        <v>Begge typer</v>
      </c>
      <c r="E37" s="43"/>
      <c r="F37" s="59">
        <f>+'Ark1'!Q1530</f>
        <v>53</v>
      </c>
      <c r="G37" s="251">
        <f>+'Ark1'!R1530</f>
        <v>23963</v>
      </c>
      <c r="H37" s="251">
        <f>+'Ark1'!S1530</f>
        <v>23945</v>
      </c>
      <c r="I37" s="286"/>
      <c r="J37" s="102">
        <f>+'Ark1'!AA1530</f>
        <v>69.143318810052818</v>
      </c>
      <c r="K37" s="102">
        <f>+'Ark1'!AB1530</f>
        <v>69.125649225532115</v>
      </c>
      <c r="L37" s="60">
        <f>+'Ark1'!U1530</f>
        <v>60.475923992482791</v>
      </c>
      <c r="M37" s="60">
        <f>+'Ark1'!W1530</f>
        <v>81.662501566088878</v>
      </c>
      <c r="N37" s="60">
        <f>+'Ark1'!X1530</f>
        <v>10.63350594786316</v>
      </c>
      <c r="O37" s="60">
        <f>+'Ark1'!Y1530</f>
        <v>2.7938449948332345</v>
      </c>
      <c r="P37" s="77">
        <f>+IF('Ark1'!Z1530=0,"",'Ark1'!Z1530)</f>
        <v>-24.94962566521912</v>
      </c>
      <c r="Q37" s="77">
        <f t="shared" si="2"/>
        <v>451.79245283018867</v>
      </c>
      <c r="R37" s="64"/>
      <c r="S37" s="60">
        <f>+'Ark1'!T1530</f>
        <v>15.8289446229604</v>
      </c>
      <c r="T37" s="102">
        <f>+IF(G37=0,"",'Ark1'!V1530)</f>
        <v>88.504117530082823</v>
      </c>
      <c r="U37" s="37"/>
      <c r="V37" s="4"/>
      <c r="W37" s="14"/>
      <c r="X37"/>
      <c r="Y37"/>
      <c r="Z37" s="16"/>
      <c r="AA37"/>
      <c r="AB37">
        <v>35</v>
      </c>
      <c r="AC37" s="3" t="s">
        <v>505</v>
      </c>
      <c r="AD37"/>
      <c r="AE37"/>
      <c r="AF37"/>
      <c r="AG37"/>
    </row>
    <row r="38" spans="1:36" ht="15.6">
      <c r="A38" s="37"/>
      <c r="B38" s="235">
        <f>+'Ark1'!C1527</f>
        <v>2018</v>
      </c>
      <c r="C38" s="59">
        <f>+'Ark1'!AC1527</f>
        <v>3</v>
      </c>
      <c r="D38" s="59" t="str">
        <f>VLOOKUP(C38,RNR!$D$5:$E$7,2)</f>
        <v>Begge typer</v>
      </c>
      <c r="E38" s="43"/>
      <c r="F38" s="59">
        <f>+'Ark1'!Q1527</f>
        <v>50</v>
      </c>
      <c r="G38" s="251">
        <f>+'Ark1'!R1527</f>
        <v>18737</v>
      </c>
      <c r="H38" s="251">
        <f>+'Ark1'!S1527</f>
        <v>18731</v>
      </c>
      <c r="I38" s="286"/>
      <c r="J38" s="102">
        <f>+'Ark1'!AA1527</f>
        <v>74.837240883492413</v>
      </c>
      <c r="K38" s="102">
        <f>+'Ark1'!AB1527</f>
        <v>74.899998249683449</v>
      </c>
      <c r="L38" s="60">
        <f>+'Ark1'!U1527</f>
        <v>60.85120922534837</v>
      </c>
      <c r="M38" s="60">
        <f>+'Ark1'!W1527</f>
        <v>80.41682238001161</v>
      </c>
      <c r="N38" s="60">
        <f>+'Ark1'!X1527</f>
        <v>10.856523070274443</v>
      </c>
      <c r="O38" s="60">
        <f>+'Ark1'!Y1527</f>
        <v>2.7378116492405042</v>
      </c>
      <c r="P38" s="77">
        <f>+IF('Ark1'!Z1527=0,"",'Ark1'!Z1527)</f>
        <v>-33.351868182321638</v>
      </c>
      <c r="Q38" s="77">
        <f t="shared" si="2"/>
        <v>374.62</v>
      </c>
      <c r="R38" s="64"/>
      <c r="S38" s="60">
        <f>+'Ark1'!T1527</f>
        <v>16.023482948177403</v>
      </c>
      <c r="T38" s="102">
        <f>+IF(G38=0,"",'Ark1'!V1527)</f>
        <v>87.137209114408307</v>
      </c>
      <c r="U38" s="37"/>
      <c r="V38" s="4"/>
      <c r="W38" s="14"/>
      <c r="X38"/>
      <c r="Y38"/>
      <c r="Z38" s="16"/>
      <c r="AA38"/>
      <c r="AB38">
        <v>36</v>
      </c>
      <c r="AC38" s="3" t="s">
        <v>506</v>
      </c>
      <c r="AD38"/>
      <c r="AE38"/>
      <c r="AF38"/>
      <c r="AG38"/>
    </row>
    <row r="39" spans="1:36" ht="15.6">
      <c r="A39" s="37"/>
      <c r="B39" s="235">
        <f>+'Ark1'!C1524</f>
        <v>2019</v>
      </c>
      <c r="C39" s="59">
        <f>+'Ark1'!AC1524</f>
        <v>3</v>
      </c>
      <c r="D39" s="59" t="str">
        <f>VLOOKUP(C39,RNR!$D$5:$E$7,2)</f>
        <v>Begge typer</v>
      </c>
      <c r="E39" s="43"/>
      <c r="F39" s="59">
        <f>+'Ark1'!Q1524</f>
        <v>46</v>
      </c>
      <c r="G39" s="251">
        <f>+'Ark1'!R1524</f>
        <v>16275</v>
      </c>
      <c r="H39" s="251">
        <f>+'Ark1'!S1524</f>
        <v>16269</v>
      </c>
      <c r="I39" s="286"/>
      <c r="J39" s="102">
        <f>+'Ark1'!AA1524</f>
        <v>80.809334657398225</v>
      </c>
      <c r="K39" s="102">
        <f>+'Ark1'!AB1524</f>
        <v>80.961405849423031</v>
      </c>
      <c r="L39" s="60">
        <f>+'Ark1'!U1524</f>
        <v>61.608826602741402</v>
      </c>
      <c r="M39" s="60">
        <f>+'Ark1'!W1524</f>
        <v>80.516678959984901</v>
      </c>
      <c r="N39" s="60">
        <f>+'Ark1'!X1524</f>
        <v>9.8461999556152477</v>
      </c>
      <c r="O39" s="60">
        <f>+'Ark1'!Y1524</f>
        <v>2.5777547884170473</v>
      </c>
      <c r="P39" s="77">
        <f>+IF('Ark1'!Z1524=0,"",'Ark1'!Z1524)</f>
        <v>-28.471732800478954</v>
      </c>
      <c r="Q39" s="77">
        <f t="shared" si="2"/>
        <v>353.67391304347825</v>
      </c>
      <c r="R39" s="64"/>
      <c r="S39" s="60">
        <f>+'Ark1'!T1524</f>
        <v>16.374562211981566</v>
      </c>
      <c r="T39" s="102">
        <f>+IF(G39=0,"",'Ark1'!V1524)</f>
        <v>87.248089357908</v>
      </c>
      <c r="U39" s="37"/>
      <c r="V39" s="4"/>
      <c r="W39" s="14"/>
      <c r="X39"/>
      <c r="Y39"/>
      <c r="Z39" s="16"/>
      <c r="AA39"/>
      <c r="AB39">
        <v>37</v>
      </c>
      <c r="AC39" s="3" t="s">
        <v>496</v>
      </c>
      <c r="AD39"/>
      <c r="AE39"/>
      <c r="AF39"/>
      <c r="AG39"/>
    </row>
    <row r="40" spans="1:36" ht="15.6">
      <c r="A40" s="37"/>
      <c r="B40" s="235">
        <f>+'Ark1'!C1521</f>
        <v>2020</v>
      </c>
      <c r="C40" s="59">
        <f>+'Ark1'!AC1521</f>
        <v>3</v>
      </c>
      <c r="D40" s="59" t="str">
        <f>VLOOKUP(C40,RNR!$D$5:$E$7,2)</f>
        <v>Begge typer</v>
      </c>
      <c r="E40" s="43"/>
      <c r="F40" s="59">
        <f>+'Ark1'!Q1521</f>
        <v>56</v>
      </c>
      <c r="G40" s="251">
        <f>+'Ark1'!R1521</f>
        <v>16510</v>
      </c>
      <c r="H40" s="251">
        <f>+'Ark1'!S1521</f>
        <v>16505</v>
      </c>
      <c r="I40" s="286"/>
      <c r="J40" s="102">
        <f>+'Ark1'!AA1521</f>
        <v>79.07845579078456</v>
      </c>
      <c r="K40" s="102">
        <f>+'Ark1'!AB1521</f>
        <v>79.386693936673453</v>
      </c>
      <c r="L40" s="60">
        <f>+'Ark1'!U1521</f>
        <v>61.523720084822784</v>
      </c>
      <c r="M40" s="60">
        <f>+'Ark1'!W1521</f>
        <v>82.938121781278412</v>
      </c>
      <c r="N40" s="60">
        <f>+'Ark1'!X1521</f>
        <v>10.021888932478475</v>
      </c>
      <c r="O40" s="60">
        <f>+'Ark1'!Y1521</f>
        <v>2.4935781024891246</v>
      </c>
      <c r="P40" s="77">
        <f>+IF('Ark1'!Z1521=0,"",'Ark1'!Z1521)</f>
        <v>-30.708115038687879</v>
      </c>
      <c r="Q40" s="77">
        <f t="shared" si="2"/>
        <v>294.73214285714283</v>
      </c>
      <c r="R40" s="64"/>
      <c r="S40" s="60">
        <f>+'Ark1'!T1521</f>
        <v>16.408116293155668</v>
      </c>
      <c r="T40" s="102">
        <f>+IF(G40=0,"",'Ark1'!V1521)</f>
        <v>89.868545694974529</v>
      </c>
      <c r="U40" s="37"/>
      <c r="V40" s="4"/>
      <c r="W40" s="14"/>
      <c r="X40"/>
      <c r="Y40"/>
      <c r="Z40" s="16"/>
      <c r="AA40"/>
      <c r="AB40">
        <v>38</v>
      </c>
      <c r="AC40" s="3" t="s">
        <v>497</v>
      </c>
      <c r="AD40"/>
      <c r="AE40"/>
      <c r="AF40"/>
      <c r="AG40"/>
    </row>
    <row r="41" spans="1:36" ht="15.6">
      <c r="A41" s="37"/>
      <c r="B41" s="235">
        <f>+'Ark1'!C1518</f>
        <v>2021</v>
      </c>
      <c r="C41" s="59">
        <f>+'Ark1'!AC1518</f>
        <v>3</v>
      </c>
      <c r="D41" s="59" t="str">
        <f>VLOOKUP(C41,RNR!$D$5:$E$7,2)</f>
        <v>Begge typer</v>
      </c>
      <c r="E41" s="43"/>
      <c r="F41" s="59">
        <f>+'Ark1'!Q1518</f>
        <v>57</v>
      </c>
      <c r="G41" s="251">
        <f>+'Ark1'!R1518</f>
        <v>17496</v>
      </c>
      <c r="H41" s="251">
        <f>+'Ark1'!S1518</f>
        <v>17489</v>
      </c>
      <c r="I41" s="286"/>
      <c r="J41" s="102">
        <f>+'Ark1'!AA1518</f>
        <v>66.544956640803306</v>
      </c>
      <c r="K41" s="102">
        <f>+'Ark1'!AB1518</f>
        <v>66.385887082647315</v>
      </c>
      <c r="L41" s="60">
        <f>+'Ark1'!U1518</f>
        <v>61.213963062496433</v>
      </c>
      <c r="M41" s="60">
        <f>+'Ark1'!W1518</f>
        <v>84.683691463204994</v>
      </c>
      <c r="N41" s="60">
        <f>+'Ark1'!X1518</f>
        <v>10.168943877445564</v>
      </c>
      <c r="O41" s="60">
        <f>+'Ark1'!Y1518</f>
        <v>2.2901408867233504</v>
      </c>
      <c r="P41" s="77">
        <f>+IF('Ark1'!Z1518=0,"",'Ark1'!Z1518)</f>
        <v>-24.750455507789265</v>
      </c>
      <c r="Q41" s="77">
        <f t="shared" si="2"/>
        <v>306.82456140350877</v>
      </c>
      <c r="R41" s="64"/>
      <c r="S41" s="60">
        <f>+'Ark1'!T1518</f>
        <v>16.364483310470963</v>
      </c>
      <c r="T41" s="102">
        <f>+IF(G41=0,"",'Ark1'!V1518)</f>
        <v>91.779524997201733</v>
      </c>
      <c r="U41" s="37"/>
      <c r="V41" s="4"/>
      <c r="W41" s="14"/>
      <c r="X41"/>
      <c r="Y41"/>
      <c r="Z41" s="16"/>
      <c r="AA41"/>
      <c r="AB41">
        <v>39</v>
      </c>
      <c r="AC41" s="3" t="s">
        <v>498</v>
      </c>
      <c r="AD41"/>
      <c r="AE41"/>
      <c r="AF41"/>
      <c r="AG41"/>
    </row>
    <row r="42" spans="1:36" ht="15.6">
      <c r="A42" s="37"/>
      <c r="B42" s="235">
        <f>+'Ark1'!C1515</f>
        <v>2022</v>
      </c>
      <c r="C42" s="59">
        <f>+'Ark1'!AC1515</f>
        <v>3</v>
      </c>
      <c r="D42" s="59" t="str">
        <f>VLOOKUP(C42,RNR!$D$5:$E$7,2)</f>
        <v>Begge typer</v>
      </c>
      <c r="E42" s="43"/>
      <c r="F42" s="59">
        <f>+'Ark1'!Q1515</f>
        <v>54</v>
      </c>
      <c r="G42" s="251">
        <f>+'Ark1'!R1515</f>
        <v>20736</v>
      </c>
      <c r="H42" s="251">
        <f>+'Ark1'!S1515</f>
        <v>20731</v>
      </c>
      <c r="I42" s="286"/>
      <c r="J42" s="102">
        <f>+'Ark1'!AA1515</f>
        <v>71.995000347198115</v>
      </c>
      <c r="K42" s="102">
        <f>+'Ark1'!AB1515</f>
        <v>72.114713084868441</v>
      </c>
      <c r="L42" s="60">
        <f>+'Ark1'!U1515</f>
        <v>60.906950943032179</v>
      </c>
      <c r="M42" s="60">
        <f>+'Ark1'!W1515</f>
        <v>85.914395832328623</v>
      </c>
      <c r="N42" s="60">
        <f>+'Ark1'!X1515</f>
        <v>10.166701207096773</v>
      </c>
      <c r="O42" s="60">
        <f>+'Ark1'!Y1515</f>
        <v>2.4089568482579735</v>
      </c>
      <c r="P42" s="77">
        <f>+IF('Ark1'!Z1515=0,"",'Ark1'!Z1515)</f>
        <v>-31.366905892111991</v>
      </c>
      <c r="Q42" s="77">
        <f t="shared" si="2"/>
        <v>383.90740740740739</v>
      </c>
      <c r="R42" s="64"/>
      <c r="S42" s="60">
        <f>+'Ark1'!T1515</f>
        <v>3.2583912037037046</v>
      </c>
      <c r="T42" s="102">
        <f>+IF(G42=0,"",'Ark1'!V1515)</f>
        <v>93.091244169692644</v>
      </c>
      <c r="U42" s="37"/>
      <c r="V42" s="4"/>
      <c r="W42" s="14"/>
      <c r="X42"/>
      <c r="Y42"/>
      <c r="Z42" s="16"/>
      <c r="AA42"/>
      <c r="AB42">
        <v>40</v>
      </c>
      <c r="AC42" s="3" t="s">
        <v>499</v>
      </c>
      <c r="AD42"/>
      <c r="AE42"/>
      <c r="AF42"/>
      <c r="AG42"/>
    </row>
    <row r="43" spans="1:36" ht="15.6">
      <c r="A43" s="37"/>
      <c r="B43" s="235">
        <f>+'Ark1'!C1512</f>
        <v>2023</v>
      </c>
      <c r="C43" s="59">
        <f>+'Ark1'!AC1512</f>
        <v>3</v>
      </c>
      <c r="D43" s="59" t="str">
        <f>VLOOKUP(C43,RNR!$D$5:$E$7,2)</f>
        <v>Begge typer</v>
      </c>
      <c r="E43" s="43"/>
      <c r="F43" s="59">
        <f>+'Ark1'!Q1512</f>
        <v>55</v>
      </c>
      <c r="G43" s="251">
        <f>+'Ark1'!R1512</f>
        <v>15777</v>
      </c>
      <c r="H43" s="251">
        <f>+'Ark1'!S1512</f>
        <v>15765</v>
      </c>
      <c r="I43" s="286"/>
      <c r="J43" s="102">
        <f>+'Ark1'!AA1512</f>
        <v>55.695979101210838</v>
      </c>
      <c r="K43" s="102">
        <f>+'Ark1'!AB1512</f>
        <v>55.657273660121717</v>
      </c>
      <c r="L43" s="60">
        <f>+'Ark1'!U1512</f>
        <v>60.946083095464623</v>
      </c>
      <c r="M43" s="60">
        <f>+'Ark1'!W1512</f>
        <v>84.956720583571226</v>
      </c>
      <c r="N43" s="60">
        <f>+'Ark1'!X1512</f>
        <v>10.091574302202822</v>
      </c>
      <c r="O43" s="60">
        <f>+'Ark1'!Y1512</f>
        <v>2.398860214487033</v>
      </c>
      <c r="P43" s="77">
        <f>+IF('Ark1'!Z1512=0,"",'Ark1'!Z1512)</f>
        <v>-21.708791959957832</v>
      </c>
      <c r="Q43" s="77">
        <f t="shared" si="2"/>
        <v>286.63636363636363</v>
      </c>
      <c r="R43" s="64"/>
      <c r="S43" s="60">
        <f>+'Ark1'!T1512</f>
        <v>3.1504088229701459</v>
      </c>
      <c r="T43" s="102">
        <f>+IF(G43=0,"",'Ark1'!V1512)</f>
        <v>92.070170664131652</v>
      </c>
      <c r="U43" s="37"/>
      <c r="V43" s="4"/>
      <c r="W43" s="14"/>
      <c r="X43"/>
      <c r="Y43"/>
      <c r="Z43" s="16"/>
      <c r="AA43"/>
      <c r="AB43">
        <v>41</v>
      </c>
      <c r="AC43" s="3" t="s">
        <v>382</v>
      </c>
      <c r="AD43"/>
      <c r="AE43"/>
      <c r="AF43"/>
      <c r="AG43"/>
    </row>
    <row r="44" spans="1:36" ht="15.6">
      <c r="A44" s="37"/>
      <c r="B44" s="299">
        <f>+'Ark1'!C1509</f>
        <v>2024</v>
      </c>
      <c r="C44" s="300">
        <f>+'Ark1'!AC1509</f>
        <v>3</v>
      </c>
      <c r="D44" s="300" t="str">
        <f>VLOOKUP(C44,RNR!$D$5:$E$7,2)</f>
        <v>Begge typer</v>
      </c>
      <c r="E44" s="43"/>
      <c r="F44" s="300">
        <f>+'Ark1'!Q1509</f>
        <v>48</v>
      </c>
      <c r="G44" s="301">
        <f>+'Ark1'!R1509</f>
        <v>17397</v>
      </c>
      <c r="H44" s="301">
        <f>+'Ark1'!S1509</f>
        <v>17397</v>
      </c>
      <c r="I44" s="286"/>
      <c r="J44" s="302">
        <f>+'Ark1'!AA1509</f>
        <v>55.233831793504145</v>
      </c>
      <c r="K44" s="302">
        <f>+'Ark1'!AB1509</f>
        <v>54.709407165590491</v>
      </c>
      <c r="L44" s="303">
        <f>+'Ark1'!U1509</f>
        <v>60.941311720411584</v>
      </c>
      <c r="M44" s="303">
        <f>+'Ark1'!W1509</f>
        <v>81.799620624245904</v>
      </c>
      <c r="N44" s="303">
        <f>+'Ark1'!X1509</f>
        <v>9.2783048092350757</v>
      </c>
      <c r="O44" s="303">
        <f>+'Ark1'!Y1509</f>
        <v>2.3048800886756409</v>
      </c>
      <c r="P44" s="304">
        <f>+IF('Ark1'!Z1509=0,"",'Ark1'!Z1509)</f>
        <v>-25.483930835859486</v>
      </c>
      <c r="Q44" s="304">
        <f t="shared" si="2"/>
        <v>362.4375</v>
      </c>
      <c r="R44" s="64"/>
      <c r="S44" s="303">
        <f>+'Ark1'!T1509</f>
        <v>3.1929643041903795</v>
      </c>
      <c r="T44" s="302">
        <f>+IF(G44=0,"",'Ark1'!V1509)</f>
        <v>88.623640979680502</v>
      </c>
      <c r="U44" s="37"/>
      <c r="V44" s="4"/>
      <c r="W44" s="14"/>
      <c r="X44"/>
      <c r="Y44"/>
      <c r="Z44" s="16"/>
      <c r="AA44"/>
      <c r="AB44">
        <v>42</v>
      </c>
      <c r="AC44" s="3" t="s">
        <v>500</v>
      </c>
      <c r="AD44"/>
      <c r="AE44"/>
      <c r="AF44"/>
      <c r="AG44"/>
    </row>
    <row r="45" spans="1:36" ht="15.6">
      <c r="A45" s="37"/>
      <c r="B45" s="37"/>
      <c r="C45" s="37"/>
      <c r="D45" s="37"/>
      <c r="E45" s="37"/>
      <c r="F45" s="37"/>
      <c r="G45" s="269"/>
      <c r="H45" s="269"/>
      <c r="I45" s="286"/>
      <c r="J45" s="37"/>
      <c r="K45" s="37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502</v>
      </c>
      <c r="AD45"/>
      <c r="AE45"/>
      <c r="AF45"/>
      <c r="AG45"/>
    </row>
    <row r="46" spans="1:36" ht="15.6">
      <c r="A46" s="37"/>
      <c r="B46" s="37"/>
      <c r="C46" s="37"/>
      <c r="D46" s="37"/>
      <c r="E46" s="37"/>
      <c r="F46" s="37"/>
      <c r="G46" s="269"/>
      <c r="H46" s="269"/>
      <c r="I46" s="286"/>
      <c r="J46" s="37"/>
      <c r="K46" s="37"/>
      <c r="L46" s="37"/>
      <c r="M46" s="37"/>
      <c r="N46" s="37"/>
      <c r="O46" s="37"/>
      <c r="P46" s="37"/>
      <c r="Q46" s="37"/>
      <c r="R46" s="64"/>
      <c r="S46" s="37"/>
      <c r="T46" s="37"/>
      <c r="U46" s="37"/>
      <c r="V46" s="4"/>
      <c r="W46" s="14"/>
      <c r="X46"/>
      <c r="Y46"/>
      <c r="Z46" s="16"/>
      <c r="AA46"/>
      <c r="AB46">
        <v>45</v>
      </c>
      <c r="AC46" s="3" t="s">
        <v>503</v>
      </c>
      <c r="AD46"/>
      <c r="AE46"/>
      <c r="AF46"/>
      <c r="AG46"/>
    </row>
    <row r="47" spans="1:36" ht="15.6">
      <c r="A47" s="37"/>
      <c r="B47" s="37"/>
      <c r="C47" s="37"/>
      <c r="D47" s="37"/>
      <c r="E47" s="37"/>
      <c r="F47" s="37"/>
      <c r="G47" s="269"/>
      <c r="H47" s="269"/>
      <c r="I47" s="269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4"/>
      <c r="W47" s="16"/>
      <c r="X47"/>
      <c r="Y47"/>
      <c r="Z47"/>
      <c r="AA47"/>
      <c r="AB47">
        <v>46</v>
      </c>
      <c r="AC47" s="3" t="s">
        <v>504</v>
      </c>
      <c r="AD47"/>
      <c r="AE47"/>
      <c r="AF47"/>
      <c r="AG47"/>
    </row>
    <row r="48" spans="1:36">
      <c r="P48" s="3"/>
      <c r="Q48" s="14"/>
      <c r="R48" s="14"/>
      <c r="U48" s="112"/>
      <c r="W48" s="78"/>
      <c r="Z48" s="51"/>
      <c r="AH48" s="12"/>
      <c r="AI48" s="11"/>
      <c r="AJ48" s="11"/>
    </row>
    <row r="49" spans="16:36">
      <c r="P49" s="3"/>
      <c r="Q49" s="14"/>
      <c r="R49" s="14"/>
      <c r="U49" s="112"/>
      <c r="W49" s="78"/>
      <c r="Z49" s="51"/>
      <c r="AH49" s="12"/>
      <c r="AI49" s="11"/>
      <c r="AJ49" s="11"/>
    </row>
    <row r="50" spans="16:36">
      <c r="P50" s="3"/>
      <c r="Q50" s="14"/>
      <c r="R50" s="14"/>
      <c r="U50" s="112"/>
      <c r="W50" s="78"/>
      <c r="Z50" s="51"/>
      <c r="AH50" s="12"/>
      <c r="AI50" s="11"/>
      <c r="AJ50" s="11"/>
    </row>
    <row r="51" spans="16:36">
      <c r="P51" s="3"/>
      <c r="Q51" s="14"/>
      <c r="R51" s="14"/>
      <c r="U51" s="112"/>
      <c r="W51" s="78"/>
      <c r="Z51" s="51"/>
      <c r="AH51" s="12"/>
      <c r="AI51" s="11"/>
      <c r="AJ51" s="11"/>
    </row>
    <row r="52" spans="16:36">
      <c r="P52" s="3"/>
      <c r="Q52" s="14"/>
      <c r="R52" s="14"/>
      <c r="U52" s="112"/>
      <c r="W52" s="78"/>
      <c r="Z52" s="51"/>
      <c r="AH52" s="12"/>
      <c r="AI52" s="11"/>
      <c r="AJ52" s="11"/>
    </row>
    <row r="53" spans="16:36">
      <c r="P53" s="3"/>
      <c r="Q53" s="14"/>
      <c r="R53" s="14"/>
      <c r="U53" s="112"/>
      <c r="W53" s="78"/>
      <c r="Z53" s="51"/>
      <c r="AH53" s="12"/>
      <c r="AI53" s="11"/>
      <c r="AJ53" s="11"/>
    </row>
    <row r="54" spans="16:36">
      <c r="P54" s="3"/>
      <c r="Q54" s="14"/>
      <c r="R54" s="14"/>
      <c r="U54" s="112"/>
      <c r="W54" s="78"/>
      <c r="Z54" s="51"/>
      <c r="AH54" s="12"/>
      <c r="AI54" s="11"/>
      <c r="AJ54" s="11"/>
    </row>
    <row r="55" spans="16:36">
      <c r="P55" s="3"/>
      <c r="Q55" s="14"/>
      <c r="R55" s="14"/>
      <c r="U55" s="112"/>
      <c r="W55" s="78"/>
      <c r="Z55" s="51"/>
      <c r="AH55" s="12"/>
      <c r="AI55" s="11"/>
      <c r="AJ55" s="11"/>
    </row>
    <row r="56" spans="16:36">
      <c r="P56" s="3"/>
      <c r="Q56" s="14"/>
      <c r="R56" s="14"/>
      <c r="U56" s="112"/>
      <c r="W56" s="78"/>
      <c r="Z56" s="51"/>
      <c r="AH56" s="12"/>
      <c r="AI56" s="11"/>
      <c r="AJ56" s="11"/>
    </row>
    <row r="57" spans="16:36">
      <c r="P57" s="3"/>
      <c r="Q57" s="14"/>
      <c r="R57" s="14"/>
      <c r="U57" s="112"/>
      <c r="W57" s="78"/>
      <c r="Z57" s="51"/>
      <c r="AH57" s="12"/>
      <c r="AI57" s="11"/>
      <c r="AJ57" s="11"/>
    </row>
    <row r="58" spans="16:36">
      <c r="P58" s="3"/>
      <c r="Q58" s="14"/>
      <c r="R58" s="14"/>
      <c r="U58" s="113"/>
      <c r="W58" s="78"/>
      <c r="Z58" s="51"/>
      <c r="AH58" s="12"/>
      <c r="AI58" s="11"/>
      <c r="AJ58" s="11"/>
    </row>
    <row r="59" spans="16:36">
      <c r="P59" s="3"/>
      <c r="Q59" s="14"/>
      <c r="R59" s="14"/>
      <c r="U59" s="114"/>
      <c r="W59" s="78"/>
      <c r="Z59" s="51"/>
      <c r="AI59" s="11"/>
      <c r="AJ59" s="11"/>
    </row>
    <row r="60" spans="16:36">
      <c r="P60" s="3"/>
      <c r="Q60" s="14"/>
      <c r="R60" s="14"/>
      <c r="U60" s="114"/>
      <c r="W60" s="78"/>
      <c r="Z60" s="51"/>
      <c r="AI60" s="11"/>
      <c r="AJ60" s="11"/>
    </row>
    <row r="61" spans="16:36">
      <c r="P61" s="3"/>
      <c r="Q61" s="14"/>
      <c r="R61" s="14"/>
      <c r="U61" s="114"/>
      <c r="W61" s="78"/>
      <c r="Z61" s="51"/>
      <c r="AI61" s="11"/>
      <c r="AJ61" s="11"/>
    </row>
    <row r="62" spans="16:36">
      <c r="P62" s="3"/>
      <c r="Q62" s="14"/>
      <c r="R62" s="14"/>
      <c r="U62" s="114"/>
      <c r="W62" s="78"/>
      <c r="Z62" s="51"/>
      <c r="AI62" s="11"/>
      <c r="AJ62" s="11"/>
    </row>
    <row r="63" spans="16:36">
      <c r="P63" s="3"/>
      <c r="Q63" s="14"/>
      <c r="R63" s="14"/>
      <c r="U63" s="114"/>
      <c r="W63" s="78"/>
      <c r="Z63" s="51"/>
      <c r="AI63" s="11"/>
      <c r="AJ63" s="11"/>
    </row>
    <row r="64" spans="16:36">
      <c r="P64" s="3"/>
      <c r="Q64" s="14"/>
      <c r="R64" s="14"/>
      <c r="U64" s="114"/>
      <c r="W64" s="78"/>
      <c r="Z64" s="51"/>
      <c r="AI64" s="11"/>
      <c r="AJ64" s="11"/>
    </row>
    <row r="65" spans="16:36">
      <c r="P65" s="3"/>
      <c r="Q65" s="14"/>
      <c r="R65" s="14"/>
      <c r="U65" s="114"/>
      <c r="W65" s="78"/>
      <c r="Z65" s="51"/>
      <c r="AI65" s="11"/>
      <c r="AJ65" s="11"/>
    </row>
    <row r="66" spans="16:36">
      <c r="P66" s="3"/>
      <c r="Q66" s="14"/>
      <c r="R66" s="14"/>
      <c r="U66" s="114"/>
      <c r="W66" s="78"/>
      <c r="Z66" s="51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</row>
    <row r="90" spans="16:36">
      <c r="P90" s="3"/>
      <c r="Q90" s="14"/>
      <c r="R90" s="14"/>
      <c r="U90" s="114"/>
      <c r="W90" s="78"/>
      <c r="Z90" s="51"/>
    </row>
    <row r="91" spans="16:36">
      <c r="P91" s="3"/>
      <c r="Q91" s="14"/>
      <c r="R91" s="14"/>
      <c r="U91" s="114"/>
      <c r="W91" s="78"/>
      <c r="Z91" s="51"/>
    </row>
    <row r="92" spans="16:36">
      <c r="P92" s="3"/>
      <c r="Q92" s="14"/>
      <c r="R92" s="14"/>
      <c r="U92" s="114"/>
      <c r="W92" s="78"/>
      <c r="Z92" s="51"/>
    </row>
    <row r="93" spans="16:36">
      <c r="P93" s="3"/>
      <c r="Q93" s="14"/>
      <c r="R93" s="14"/>
      <c r="U93" s="114"/>
      <c r="W93" s="78"/>
      <c r="Z93" s="51"/>
    </row>
    <row r="94" spans="16:36">
      <c r="P94" s="3"/>
      <c r="Q94" s="14"/>
      <c r="R94" s="14"/>
      <c r="U94" s="114"/>
      <c r="W94" s="78"/>
      <c r="Z94" s="51"/>
    </row>
    <row r="95" spans="16:36">
      <c r="P95" s="3"/>
      <c r="Q95" s="14"/>
      <c r="R95" s="14"/>
      <c r="U95" s="114"/>
      <c r="W95" s="78"/>
      <c r="Z95" s="51"/>
    </row>
    <row r="96" spans="16:36">
      <c r="P96" s="3"/>
      <c r="Q96" s="14"/>
      <c r="R96" s="14"/>
      <c r="U96" s="114"/>
      <c r="W96" s="78"/>
      <c r="Z96" s="51"/>
    </row>
    <row r="97" spans="2:38">
      <c r="P97" s="3"/>
      <c r="Q97" s="14"/>
      <c r="R97" s="14"/>
      <c r="U97" s="114"/>
      <c r="W97" s="78"/>
      <c r="Z97" s="51"/>
    </row>
    <row r="98" spans="2:38">
      <c r="P98" s="3"/>
      <c r="Q98" s="14"/>
      <c r="R98" s="14"/>
      <c r="U98" s="114"/>
      <c r="W98" s="78"/>
      <c r="Z98" s="51"/>
    </row>
    <row r="99" spans="2:38">
      <c r="P99" s="3"/>
      <c r="Q99" s="14"/>
      <c r="R99" s="14"/>
      <c r="U99" s="114"/>
      <c r="W99" s="78"/>
      <c r="Z99" s="51"/>
    </row>
    <row r="100" spans="2:38">
      <c r="P100" s="3"/>
      <c r="Q100" s="14"/>
      <c r="R100" s="14"/>
      <c r="U100" s="114"/>
      <c r="W100" s="78"/>
      <c r="Z100" s="51"/>
    </row>
    <row r="101" spans="2:38">
      <c r="P101" s="3"/>
      <c r="Q101" s="14"/>
      <c r="R101" s="14"/>
      <c r="U101" s="114"/>
      <c r="W101" s="78"/>
      <c r="Z101" s="51"/>
    </row>
    <row r="102" spans="2:38">
      <c r="P102" s="3"/>
      <c r="Q102" s="14"/>
      <c r="R102" s="14"/>
      <c r="U102" s="114"/>
      <c r="W102" s="78"/>
      <c r="Z102" s="51"/>
    </row>
    <row r="103" spans="2:38">
      <c r="P103" s="3"/>
      <c r="Q103" s="14"/>
      <c r="R103" s="14"/>
      <c r="U103" s="114"/>
      <c r="W103" s="78"/>
      <c r="Z103" s="51"/>
    </row>
    <row r="104" spans="2:38">
      <c r="P104" s="3"/>
      <c r="Q104" s="14"/>
      <c r="R104" s="14"/>
      <c r="U104" s="114"/>
      <c r="W104" s="78"/>
      <c r="Z104" s="51"/>
    </row>
    <row r="105" spans="2:38">
      <c r="P105" s="3"/>
      <c r="Q105" s="14"/>
      <c r="R105" s="14"/>
      <c r="U105" s="114"/>
      <c r="W105" s="78"/>
      <c r="Z105" s="51"/>
    </row>
    <row r="106" spans="2:38">
      <c r="P106" s="3"/>
      <c r="Q106" s="14"/>
      <c r="R106" s="14"/>
      <c r="U106" s="114"/>
      <c r="W106" s="78"/>
      <c r="Z106" s="51"/>
    </row>
    <row r="107" spans="2:38">
      <c r="P107" s="3"/>
      <c r="Q107" s="14"/>
      <c r="R107" s="14"/>
      <c r="U107" s="114"/>
      <c r="W107" s="78"/>
      <c r="Z107" s="51"/>
    </row>
    <row r="108" spans="2:38">
      <c r="P108" s="3"/>
      <c r="Q108" s="14"/>
      <c r="R108" s="14"/>
      <c r="U108" s="114"/>
      <c r="W108" s="78"/>
      <c r="Z108" s="51"/>
    </row>
    <row r="109" spans="2:38">
      <c r="P109" s="3"/>
      <c r="Q109" s="14"/>
      <c r="R109" s="14"/>
      <c r="U109" s="114"/>
      <c r="W109" s="78"/>
      <c r="Z109" s="51"/>
    </row>
    <row r="110" spans="2:38">
      <c r="P110" s="3"/>
      <c r="Q110" s="14"/>
      <c r="R110" s="14"/>
      <c r="U110" s="114"/>
      <c r="W110" s="78"/>
      <c r="Z110" s="51"/>
    </row>
    <row r="111" spans="2:38">
      <c r="P111" s="3"/>
      <c r="Q111" s="14"/>
      <c r="R111" s="14"/>
      <c r="U111" s="114"/>
      <c r="W111" s="78"/>
      <c r="Z111" s="51"/>
    </row>
    <row r="112" spans="2:38" s="58" customFormat="1">
      <c r="B112" s="237"/>
      <c r="G112" s="296"/>
      <c r="H112" s="296"/>
      <c r="I112" s="296"/>
      <c r="N112"/>
      <c r="O112"/>
      <c r="P112" s="3"/>
      <c r="Q112" s="14"/>
      <c r="R112" s="14"/>
      <c r="S112"/>
      <c r="U112" s="114"/>
      <c r="V112" s="9"/>
      <c r="W112" s="78"/>
      <c r="X112" s="98"/>
      <c r="Y112" s="98"/>
      <c r="Z112" s="51"/>
      <c r="AA112" s="1"/>
      <c r="AB112" s="1"/>
      <c r="AC112" s="1"/>
      <c r="AD112" s="1"/>
      <c r="AE112" s="1"/>
      <c r="AF112" s="1"/>
      <c r="AG112" s="9"/>
      <c r="AH112"/>
      <c r="AI112"/>
      <c r="AJ112"/>
      <c r="AK112"/>
      <c r="AL112"/>
    </row>
    <row r="113" spans="2:38" s="58" customFormat="1">
      <c r="B113" s="237"/>
      <c r="G113" s="296"/>
      <c r="H113" s="296"/>
      <c r="I113" s="296"/>
      <c r="N113"/>
      <c r="O113"/>
      <c r="P113" s="3"/>
      <c r="Q113" s="14"/>
      <c r="R113" s="14"/>
      <c r="S113"/>
      <c r="U113" s="114"/>
      <c r="V113" s="9"/>
      <c r="W113" s="78"/>
      <c r="X113" s="98"/>
      <c r="Y113" s="98"/>
      <c r="Z113" s="51"/>
      <c r="AA113" s="1"/>
      <c r="AB113" s="1"/>
      <c r="AC113" s="1"/>
      <c r="AD113" s="1"/>
      <c r="AE113" s="1"/>
      <c r="AF113" s="1"/>
      <c r="AG113" s="9"/>
      <c r="AH113"/>
    </row>
    <row r="114" spans="2:38" s="58" customFormat="1">
      <c r="B114" s="237"/>
      <c r="G114" s="296"/>
      <c r="H114" s="296"/>
      <c r="I114" s="296"/>
      <c r="N114"/>
      <c r="O114"/>
      <c r="P114" s="3"/>
      <c r="Q114" s="14"/>
      <c r="R114" s="14"/>
      <c r="S114"/>
      <c r="U114" s="114"/>
      <c r="V114" s="9"/>
      <c r="W114" s="78"/>
      <c r="X114" s="98"/>
      <c r="Y114" s="98"/>
      <c r="Z114" s="51"/>
      <c r="AA114" s="1"/>
      <c r="AB114" s="1"/>
      <c r="AC114" s="1"/>
      <c r="AD114" s="1"/>
      <c r="AE114" s="1"/>
      <c r="AF114" s="1"/>
      <c r="AG114" s="9"/>
      <c r="AH114"/>
    </row>
    <row r="115" spans="2:38" s="58" customFormat="1">
      <c r="B115" s="237"/>
      <c r="G115" s="296"/>
      <c r="H115" s="296"/>
      <c r="I115" s="296"/>
      <c r="N115" s="30"/>
      <c r="O115" s="30"/>
      <c r="P115" s="30"/>
      <c r="Q115" s="68"/>
      <c r="R115" s="68"/>
      <c r="S115" s="30"/>
      <c r="U115" s="114"/>
      <c r="V115" s="68"/>
      <c r="W115" s="9"/>
      <c r="X115" s="98"/>
      <c r="Y115" s="98"/>
      <c r="Z115" s="1"/>
      <c r="AA115" s="1"/>
      <c r="AB115" s="1"/>
      <c r="AC115" s="1"/>
      <c r="AD115" s="1"/>
      <c r="AE115" s="1"/>
      <c r="AF115" s="1"/>
      <c r="AG115" s="9"/>
      <c r="AH115"/>
    </row>
    <row r="116" spans="2:38" s="58" customFormat="1">
      <c r="B116" s="237"/>
      <c r="G116" s="296"/>
      <c r="H116" s="296"/>
      <c r="I116" s="296"/>
      <c r="N116" s="30"/>
      <c r="O116" s="30"/>
      <c r="P116" s="30"/>
      <c r="Q116" s="68"/>
      <c r="R116" s="68"/>
      <c r="S116" s="30"/>
      <c r="U116" s="98"/>
      <c r="V116" s="68"/>
      <c r="W116" s="9"/>
      <c r="X116" s="98"/>
      <c r="Y116" s="98"/>
      <c r="Z116" s="1"/>
      <c r="AA116" s="1"/>
      <c r="AB116" s="1"/>
      <c r="AC116" s="1"/>
      <c r="AD116" s="1"/>
      <c r="AE116" s="1"/>
      <c r="AF116" s="1"/>
      <c r="AG116" s="9"/>
      <c r="AH116"/>
    </row>
    <row r="117" spans="2:38" s="58" customFormat="1">
      <c r="B117" s="237"/>
      <c r="G117" s="296"/>
      <c r="H117" s="296"/>
      <c r="I117" s="296"/>
      <c r="N117"/>
      <c r="O117"/>
      <c r="P117"/>
      <c r="Q117" s="9"/>
      <c r="R117" s="9"/>
      <c r="S117"/>
      <c r="U117" s="98"/>
      <c r="V117" s="9"/>
      <c r="W117" s="9"/>
      <c r="X117" s="98"/>
      <c r="Y117" s="98"/>
      <c r="Z117" s="1"/>
      <c r="AA117" s="1"/>
      <c r="AB117" s="1"/>
      <c r="AC117" s="1"/>
      <c r="AD117" s="1"/>
      <c r="AE117" s="1"/>
      <c r="AF117" s="1"/>
      <c r="AG117" s="9"/>
      <c r="AH117"/>
    </row>
    <row r="118" spans="2:38" s="58" customFormat="1">
      <c r="B118" s="237"/>
      <c r="G118" s="296"/>
      <c r="H118" s="296"/>
      <c r="I118" s="296"/>
      <c r="N118"/>
      <c r="O118"/>
      <c r="P118"/>
      <c r="Q118" s="9"/>
      <c r="R118" s="9"/>
      <c r="S118"/>
      <c r="U118" s="98"/>
      <c r="V118" s="9"/>
      <c r="W118" s="9"/>
      <c r="X118" s="98"/>
      <c r="Y118" s="98"/>
      <c r="Z118" s="1"/>
      <c r="AA118" s="1"/>
      <c r="AB118" s="1"/>
      <c r="AC118" s="1"/>
      <c r="AD118" s="1"/>
      <c r="AE118" s="1"/>
      <c r="AF118" s="1"/>
      <c r="AG118" s="9"/>
      <c r="AH118"/>
    </row>
    <row r="119" spans="2:38" s="58" customFormat="1">
      <c r="B119" s="237"/>
      <c r="G119" s="296"/>
      <c r="H119" s="296"/>
      <c r="I119" s="296"/>
      <c r="N119"/>
      <c r="O119"/>
      <c r="P119"/>
      <c r="Q119" s="9"/>
      <c r="R119" s="9"/>
      <c r="S119"/>
      <c r="U119" s="98"/>
      <c r="V119" s="9"/>
      <c r="W119" s="9"/>
      <c r="X119" s="98"/>
      <c r="Y119" s="98"/>
      <c r="Z119" s="1"/>
      <c r="AA119" s="1"/>
      <c r="AB119" s="1"/>
      <c r="AC119" s="1"/>
      <c r="AD119" s="1"/>
      <c r="AE119" s="1"/>
      <c r="AF119" s="1"/>
      <c r="AG119" s="9"/>
      <c r="AH119"/>
    </row>
    <row r="120" spans="2:38" s="58" customFormat="1">
      <c r="B120" s="237"/>
      <c r="G120" s="296"/>
      <c r="H120" s="296"/>
      <c r="I120" s="296"/>
      <c r="N120"/>
      <c r="O120"/>
      <c r="P120"/>
      <c r="Q120" s="9"/>
      <c r="R120" s="9"/>
      <c r="S120"/>
      <c r="U120" s="98"/>
      <c r="V120" s="9"/>
      <c r="W120" s="9"/>
      <c r="X120" s="98"/>
      <c r="Y120" s="98"/>
      <c r="Z120" s="1"/>
      <c r="AA120" s="1"/>
      <c r="AB120" s="1"/>
      <c r="AC120" s="1"/>
      <c r="AD120" s="1"/>
      <c r="AE120" s="1"/>
      <c r="AF120" s="1"/>
      <c r="AG120" s="9"/>
      <c r="AH120"/>
    </row>
    <row r="121" spans="2:38" s="58" customFormat="1">
      <c r="B121" s="237"/>
      <c r="G121" s="296"/>
      <c r="H121" s="296"/>
      <c r="I121" s="296"/>
      <c r="N121"/>
      <c r="O121"/>
      <c r="P121"/>
      <c r="Q121" s="9"/>
      <c r="R121" s="9"/>
      <c r="S121"/>
      <c r="U121" s="98"/>
      <c r="V121" s="9"/>
      <c r="W121" s="9"/>
      <c r="X121" s="98"/>
      <c r="Y121" s="98"/>
      <c r="Z121" s="1"/>
      <c r="AA121" s="1"/>
      <c r="AB121" s="1"/>
      <c r="AC121" s="1"/>
      <c r="AD121" s="1"/>
      <c r="AE121" s="1"/>
      <c r="AF121" s="1"/>
      <c r="AG121" s="9"/>
      <c r="AH121"/>
    </row>
    <row r="122" spans="2:38">
      <c r="AI122" s="58"/>
      <c r="AJ122" s="58"/>
      <c r="AK122" s="58"/>
      <c r="AL122" s="58"/>
    </row>
    <row r="125" spans="2:38">
      <c r="H125" s="281"/>
      <c r="I125" s="281"/>
      <c r="J125" s="12"/>
      <c r="K125" s="12"/>
      <c r="L125" s="12"/>
      <c r="M125" s="12"/>
      <c r="T125" s="12"/>
    </row>
    <row r="126" spans="2:38">
      <c r="H126" s="281"/>
      <c r="I126" s="281"/>
      <c r="J126" s="12"/>
      <c r="K126" s="12"/>
      <c r="L126" s="12"/>
      <c r="M126" s="12"/>
      <c r="T126" s="12"/>
    </row>
    <row r="127" spans="2:38">
      <c r="H127" s="281"/>
      <c r="I127" s="281"/>
      <c r="J127" s="12"/>
      <c r="K127" s="12"/>
      <c r="L127" s="12"/>
      <c r="M127" s="12"/>
      <c r="T127" s="12"/>
    </row>
    <row r="128" spans="2:38">
      <c r="H128" s="281"/>
      <c r="I128" s="281"/>
      <c r="J128" s="12"/>
      <c r="K128" s="12"/>
      <c r="L128" s="12"/>
      <c r="M128" s="12"/>
      <c r="T128" s="12"/>
    </row>
    <row r="129" spans="1:42">
      <c r="H129" s="281"/>
      <c r="I129" s="281"/>
      <c r="J129" s="12"/>
      <c r="K129" s="12"/>
      <c r="L129" s="12"/>
      <c r="M129" s="12"/>
      <c r="T129" s="12"/>
    </row>
    <row r="130" spans="1:42">
      <c r="H130" s="281"/>
      <c r="I130" s="281"/>
      <c r="J130" s="12"/>
      <c r="K130" s="12"/>
      <c r="L130" s="12"/>
      <c r="M130" s="12"/>
      <c r="T130" s="12"/>
    </row>
    <row r="131" spans="1:42">
      <c r="H131" s="281"/>
      <c r="I131" s="281"/>
      <c r="J131" s="12"/>
      <c r="K131" s="12"/>
      <c r="L131" s="12"/>
      <c r="M131" s="12"/>
      <c r="T131" s="12"/>
    </row>
    <row r="132" spans="1:42">
      <c r="H132" s="281"/>
      <c r="I132" s="281"/>
      <c r="J132" s="12"/>
      <c r="K132" s="12"/>
      <c r="L132" s="12"/>
      <c r="M132" s="12"/>
      <c r="T132" s="12"/>
    </row>
    <row r="133" spans="1:42">
      <c r="H133" s="281"/>
      <c r="I133" s="281"/>
      <c r="J133" s="12"/>
      <c r="K133" s="12"/>
      <c r="L133" s="12"/>
      <c r="M133" s="12"/>
      <c r="T133" s="12"/>
    </row>
    <row r="134" spans="1:42">
      <c r="H134" s="281"/>
      <c r="I134" s="281"/>
      <c r="J134" s="12"/>
      <c r="K134" s="12"/>
      <c r="L134" s="12"/>
      <c r="M134" s="12"/>
      <c r="T134" s="12"/>
    </row>
    <row r="135" spans="1:42">
      <c r="H135" s="281"/>
      <c r="I135" s="281"/>
      <c r="J135" s="12"/>
      <c r="K135" s="12"/>
      <c r="L135" s="12"/>
      <c r="M135" s="12"/>
      <c r="T135" s="12"/>
    </row>
    <row r="136" spans="1:42">
      <c r="H136" s="281"/>
      <c r="I136" s="281"/>
      <c r="J136" s="12"/>
      <c r="K136" s="12"/>
      <c r="L136" s="12"/>
      <c r="M136" s="12"/>
      <c r="T136" s="12"/>
    </row>
    <row r="137" spans="1:42" s="98" customFormat="1">
      <c r="A137"/>
      <c r="B137" s="236"/>
      <c r="C137"/>
      <c r="D137"/>
      <c r="E137"/>
      <c r="F137"/>
      <c r="G137" s="249"/>
      <c r="H137" s="281"/>
      <c r="I137" s="281"/>
      <c r="J137" s="12"/>
      <c r="K137" s="12"/>
      <c r="L137" s="12"/>
      <c r="M137" s="12"/>
      <c r="N137"/>
      <c r="O137"/>
      <c r="P137"/>
      <c r="Q137" s="9"/>
      <c r="R137" s="9"/>
      <c r="S137"/>
      <c r="T137" s="12"/>
      <c r="V137" s="9"/>
      <c r="W137" s="9"/>
      <c r="Z137" s="1"/>
      <c r="AA137" s="1"/>
      <c r="AB137" s="1"/>
      <c r="AC137" s="1"/>
      <c r="AD137" s="1"/>
      <c r="AE137" s="1"/>
      <c r="AF137" s="1"/>
      <c r="AG137" s="9"/>
      <c r="AH137"/>
      <c r="AI137"/>
      <c r="AJ137"/>
      <c r="AK137"/>
      <c r="AL137"/>
      <c r="AM137"/>
      <c r="AN137"/>
      <c r="AO137"/>
      <c r="AP137"/>
    </row>
    <row r="138" spans="1:42" s="98" customFormat="1">
      <c r="A138"/>
      <c r="B138" s="236"/>
      <c r="C138"/>
      <c r="D138"/>
      <c r="E138"/>
      <c r="F138"/>
      <c r="G138" s="249"/>
      <c r="H138" s="281"/>
      <c r="I138" s="281"/>
      <c r="J138" s="12"/>
      <c r="K138" s="12"/>
      <c r="L138" s="12"/>
      <c r="M138" s="12"/>
      <c r="N138"/>
      <c r="O138"/>
      <c r="P138"/>
      <c r="Q138" s="9"/>
      <c r="R138" s="9"/>
      <c r="S138"/>
      <c r="T138" s="12"/>
      <c r="V138" s="9"/>
      <c r="W138" s="9"/>
      <c r="Z138" s="1"/>
      <c r="AA138" s="1"/>
      <c r="AB138" s="1"/>
      <c r="AC138" s="1"/>
      <c r="AD138" s="1"/>
      <c r="AE138" s="1"/>
      <c r="AF138" s="1"/>
      <c r="AG138" s="9"/>
      <c r="AH138"/>
      <c r="AI138"/>
      <c r="AJ138"/>
      <c r="AK138"/>
      <c r="AL138"/>
      <c r="AM138"/>
      <c r="AN138"/>
      <c r="AO138"/>
      <c r="AP138"/>
    </row>
    <row r="139" spans="1:42" s="98" customFormat="1">
      <c r="A139"/>
      <c r="B139" s="236"/>
      <c r="C139"/>
      <c r="D139"/>
      <c r="E139"/>
      <c r="F139"/>
      <c r="G139" s="249"/>
      <c r="H139" s="281"/>
      <c r="I139" s="281"/>
      <c r="J139" s="12"/>
      <c r="K139" s="12"/>
      <c r="L139" s="12"/>
      <c r="M139" s="12"/>
      <c r="N139"/>
      <c r="O139"/>
      <c r="P139"/>
      <c r="Q139" s="9"/>
      <c r="R139" s="9"/>
      <c r="S139"/>
      <c r="T139" s="12"/>
      <c r="V139" s="9"/>
      <c r="W139" s="9"/>
      <c r="Z139" s="1"/>
      <c r="AA139" s="1"/>
      <c r="AB139" s="1"/>
      <c r="AC139" s="1"/>
      <c r="AD139" s="1"/>
      <c r="AE139" s="1"/>
      <c r="AF139" s="1"/>
      <c r="AG139" s="9"/>
      <c r="AH139"/>
      <c r="AI139"/>
      <c r="AJ139"/>
      <c r="AK139"/>
      <c r="AL139"/>
      <c r="AM139"/>
      <c r="AN139"/>
      <c r="AO139"/>
      <c r="AP139"/>
    </row>
    <row r="140" spans="1:42" s="98" customFormat="1">
      <c r="A140"/>
      <c r="B140" s="236"/>
      <c r="C140"/>
      <c r="D140"/>
      <c r="E140"/>
      <c r="F140"/>
      <c r="G140" s="249"/>
      <c r="H140" s="281"/>
      <c r="I140" s="281"/>
      <c r="J140" s="12"/>
      <c r="K140" s="12"/>
      <c r="L140" s="12"/>
      <c r="M140" s="12"/>
      <c r="N140"/>
      <c r="O140"/>
      <c r="P140"/>
      <c r="Q140" s="9"/>
      <c r="R140" s="9"/>
      <c r="S140"/>
      <c r="T140" s="12"/>
      <c r="V140" s="9"/>
      <c r="W140" s="9"/>
      <c r="Z140" s="1"/>
      <c r="AA140" s="1"/>
      <c r="AB140" s="1"/>
      <c r="AC140" s="1"/>
      <c r="AD140" s="1"/>
      <c r="AE140" s="1"/>
      <c r="AF140" s="1"/>
      <c r="AG140" s="9"/>
      <c r="AH140"/>
      <c r="AI140"/>
      <c r="AJ140"/>
      <c r="AK140"/>
      <c r="AL140"/>
      <c r="AM140"/>
      <c r="AN140"/>
      <c r="AO140"/>
      <c r="AP140"/>
    </row>
    <row r="141" spans="1:42" s="98" customFormat="1">
      <c r="A141"/>
      <c r="B141" s="236"/>
      <c r="C141"/>
      <c r="D141"/>
      <c r="E141"/>
      <c r="F141"/>
      <c r="G141" s="249"/>
      <c r="H141" s="281"/>
      <c r="I141" s="281"/>
      <c r="J141" s="12"/>
      <c r="K141" s="12"/>
      <c r="L141" s="12"/>
      <c r="M141" s="12"/>
      <c r="N141"/>
      <c r="O141"/>
      <c r="P141"/>
      <c r="Q141" s="9"/>
      <c r="R141" s="9"/>
      <c r="S141"/>
      <c r="T141" s="12"/>
      <c r="V141" s="9"/>
      <c r="W141" s="9"/>
      <c r="Z141" s="1"/>
      <c r="AA141" s="1"/>
      <c r="AB141" s="1"/>
      <c r="AC141" s="1"/>
      <c r="AD141" s="1"/>
      <c r="AE141" s="1"/>
      <c r="AF141" s="1"/>
      <c r="AG141" s="9"/>
      <c r="AH141"/>
      <c r="AI141"/>
      <c r="AJ141"/>
      <c r="AK141"/>
      <c r="AL141"/>
      <c r="AM141"/>
      <c r="AN141"/>
      <c r="AO141"/>
      <c r="AP141"/>
    </row>
    <row r="142" spans="1:42" s="98" customFormat="1">
      <c r="A142"/>
      <c r="B142" s="236"/>
      <c r="C142"/>
      <c r="D142"/>
      <c r="E142"/>
      <c r="F142"/>
      <c r="G142" s="249"/>
      <c r="H142" s="281"/>
      <c r="I142" s="281"/>
      <c r="J142" s="12"/>
      <c r="K142" s="12"/>
      <c r="L142" s="12"/>
      <c r="M142" s="12"/>
      <c r="N142"/>
      <c r="O142"/>
      <c r="P142"/>
      <c r="Q142" s="9"/>
      <c r="R142" s="9"/>
      <c r="S142"/>
      <c r="T142" s="12"/>
      <c r="V142" s="9"/>
      <c r="W142" s="9"/>
      <c r="Z142" s="1"/>
      <c r="AA142" s="1"/>
      <c r="AB142" s="1"/>
      <c r="AC142" s="1"/>
      <c r="AD142" s="1"/>
      <c r="AE142" s="1"/>
      <c r="AF142" s="1"/>
      <c r="AG142" s="9"/>
      <c r="AH142"/>
      <c r="AI142"/>
      <c r="AJ142"/>
      <c r="AK142"/>
      <c r="AL142"/>
      <c r="AM142"/>
      <c r="AN142"/>
      <c r="AO142"/>
      <c r="AP142"/>
    </row>
    <row r="143" spans="1:42" s="98" customFormat="1">
      <c r="A143"/>
      <c r="B143" s="236"/>
      <c r="C143"/>
      <c r="D143"/>
      <c r="E143"/>
      <c r="F143"/>
      <c r="G143" s="249"/>
      <c r="H143" s="281"/>
      <c r="I143" s="281"/>
      <c r="J143" s="12"/>
      <c r="K143" s="12"/>
      <c r="L143" s="12"/>
      <c r="M143" s="12"/>
      <c r="N143"/>
      <c r="O143"/>
      <c r="P143"/>
      <c r="Q143" s="9"/>
      <c r="R143" s="9"/>
      <c r="S143"/>
      <c r="T143" s="12"/>
      <c r="V143" s="9"/>
      <c r="W143" s="9"/>
      <c r="Z143" s="1"/>
      <c r="AA143" s="1"/>
      <c r="AB143" s="1"/>
      <c r="AC143" s="1"/>
      <c r="AD143" s="1"/>
      <c r="AE143" s="1"/>
      <c r="AF143" s="1"/>
      <c r="AG143" s="9"/>
      <c r="AH143"/>
      <c r="AI143"/>
      <c r="AJ143"/>
      <c r="AK143"/>
      <c r="AL143"/>
      <c r="AM143"/>
      <c r="AN143"/>
      <c r="AO143"/>
      <c r="AP143"/>
    </row>
    <row r="144" spans="1:42" s="98" customFormat="1">
      <c r="A144"/>
      <c r="B144" s="236"/>
      <c r="C144"/>
      <c r="D144"/>
      <c r="E144"/>
      <c r="F144"/>
      <c r="G144" s="249"/>
      <c r="H144" s="281"/>
      <c r="I144" s="281"/>
      <c r="J144" s="12"/>
      <c r="K144" s="12"/>
      <c r="L144" s="12"/>
      <c r="M144" s="12"/>
      <c r="N144"/>
      <c r="O144"/>
      <c r="P144"/>
      <c r="Q144" s="9"/>
      <c r="R144" s="9"/>
      <c r="S144"/>
      <c r="T144" s="12"/>
      <c r="V144" s="9"/>
      <c r="W144" s="9"/>
      <c r="Z144" s="1"/>
      <c r="AA144" s="1"/>
      <c r="AB144" s="1"/>
      <c r="AC144" s="1"/>
      <c r="AD144" s="1"/>
      <c r="AE144" s="1"/>
      <c r="AF144" s="1"/>
      <c r="AG144" s="9"/>
      <c r="AH144"/>
      <c r="AI144"/>
      <c r="AJ144"/>
      <c r="AK144"/>
      <c r="AL144"/>
      <c r="AM144"/>
      <c r="AN144"/>
      <c r="AO144"/>
      <c r="AP144"/>
    </row>
    <row r="145" spans="1:42" s="98" customFormat="1">
      <c r="A145"/>
      <c r="B145" s="236"/>
      <c r="C145"/>
      <c r="D145"/>
      <c r="E145"/>
      <c r="F145"/>
      <c r="G145" s="249"/>
      <c r="H145" s="281"/>
      <c r="I145" s="281"/>
      <c r="J145" s="12"/>
      <c r="K145" s="12"/>
      <c r="L145" s="12"/>
      <c r="M145" s="12"/>
      <c r="N145"/>
      <c r="O145"/>
      <c r="P145"/>
      <c r="Q145" s="9"/>
      <c r="R145" s="9"/>
      <c r="S145"/>
      <c r="T145" s="12"/>
      <c r="V145" s="9"/>
      <c r="W145" s="9"/>
      <c r="Z145" s="1"/>
      <c r="AA145" s="1"/>
      <c r="AB145" s="1"/>
      <c r="AC145" s="1"/>
      <c r="AD145" s="1"/>
      <c r="AE145" s="1"/>
      <c r="AF145" s="1"/>
      <c r="AG145" s="9"/>
      <c r="AH145"/>
      <c r="AI145"/>
      <c r="AJ145"/>
      <c r="AK145"/>
      <c r="AL145"/>
      <c r="AM145"/>
      <c r="AN145"/>
      <c r="AO145"/>
      <c r="AP145"/>
    </row>
    <row r="146" spans="1:42" s="98" customFormat="1">
      <c r="A146"/>
      <c r="B146" s="236"/>
      <c r="C146"/>
      <c r="D146"/>
      <c r="E146"/>
      <c r="F146"/>
      <c r="G146" s="249"/>
      <c r="H146" s="281"/>
      <c r="I146" s="281"/>
      <c r="J146" s="12"/>
      <c r="K146" s="12"/>
      <c r="L146" s="12"/>
      <c r="M146" s="12"/>
      <c r="N146"/>
      <c r="O146"/>
      <c r="P146"/>
      <c r="Q146" s="9"/>
      <c r="R146" s="9"/>
      <c r="S146"/>
      <c r="T146" s="12"/>
      <c r="V146" s="9"/>
      <c r="W146" s="9"/>
      <c r="Z146" s="1"/>
      <c r="AA146" s="1"/>
      <c r="AB146" s="1"/>
      <c r="AC146" s="1"/>
      <c r="AD146" s="1"/>
      <c r="AE146" s="1"/>
      <c r="AF146" s="1"/>
      <c r="AG146" s="9"/>
      <c r="AH146"/>
      <c r="AI146"/>
      <c r="AJ146"/>
      <c r="AK146"/>
      <c r="AL146"/>
      <c r="AM146"/>
      <c r="AN146"/>
      <c r="AO146"/>
      <c r="AP146"/>
    </row>
    <row r="147" spans="1:42" s="98" customFormat="1">
      <c r="A147"/>
      <c r="B147" s="236"/>
      <c r="C147"/>
      <c r="D147"/>
      <c r="E147"/>
      <c r="F147"/>
      <c r="G147" s="249"/>
      <c r="H147" s="281"/>
      <c r="I147" s="281"/>
      <c r="J147" s="12"/>
      <c r="K147" s="12"/>
      <c r="L147" s="12"/>
      <c r="M147" s="12"/>
      <c r="N147"/>
      <c r="O147"/>
      <c r="P147"/>
      <c r="Q147" s="9"/>
      <c r="R147" s="9"/>
      <c r="S147"/>
      <c r="T147" s="12"/>
      <c r="V147" s="9"/>
      <c r="W147" s="9"/>
      <c r="Z147" s="1"/>
      <c r="AA147" s="1"/>
      <c r="AB147" s="1"/>
      <c r="AC147" s="1"/>
      <c r="AD147" s="1"/>
      <c r="AE147" s="1"/>
      <c r="AF147" s="1"/>
      <c r="AG147" s="9"/>
      <c r="AH147"/>
      <c r="AI147"/>
      <c r="AJ147"/>
      <c r="AK147"/>
      <c r="AL147"/>
      <c r="AM147"/>
      <c r="AN147"/>
      <c r="AO147"/>
      <c r="AP147"/>
    </row>
    <row r="148" spans="1:42" s="98" customFormat="1">
      <c r="A148"/>
      <c r="B148" s="236"/>
      <c r="C148"/>
      <c r="D148"/>
      <c r="E148"/>
      <c r="F148"/>
      <c r="G148" s="249"/>
      <c r="H148" s="281"/>
      <c r="I148" s="281"/>
      <c r="J148" s="12"/>
      <c r="K148" s="12"/>
      <c r="L148" s="12"/>
      <c r="M148" s="12"/>
      <c r="N148"/>
      <c r="O148"/>
      <c r="P148"/>
      <c r="Q148" s="9"/>
      <c r="R148" s="9"/>
      <c r="S148"/>
      <c r="T148" s="12"/>
      <c r="V148" s="9"/>
      <c r="W148" s="9"/>
      <c r="Z148" s="1"/>
      <c r="AA148" s="1"/>
      <c r="AB148" s="1"/>
      <c r="AC148" s="1"/>
      <c r="AD148" s="1"/>
      <c r="AE148" s="1"/>
      <c r="AF148" s="1"/>
      <c r="AG148" s="9"/>
      <c r="AH148"/>
      <c r="AI148"/>
      <c r="AJ148"/>
      <c r="AK148"/>
      <c r="AL148"/>
      <c r="AM148"/>
      <c r="AN148"/>
      <c r="AO148"/>
      <c r="AP148"/>
    </row>
    <row r="149" spans="1:42" s="98" customFormat="1">
      <c r="A149"/>
      <c r="B149" s="236"/>
      <c r="C149"/>
      <c r="D149"/>
      <c r="E149"/>
      <c r="F149"/>
      <c r="G149" s="249"/>
      <c r="H149" s="281"/>
      <c r="I149" s="281"/>
      <c r="J149" s="12"/>
      <c r="K149" s="12"/>
      <c r="L149" s="12"/>
      <c r="M149" s="12"/>
      <c r="N149"/>
      <c r="O149"/>
      <c r="P149"/>
      <c r="Q149" s="9"/>
      <c r="R149" s="9"/>
      <c r="S149"/>
      <c r="T149" s="12"/>
      <c r="V149" s="9"/>
      <c r="W149" s="9"/>
      <c r="Z149" s="1"/>
      <c r="AA149" s="1"/>
      <c r="AB149" s="1"/>
      <c r="AC149" s="1"/>
      <c r="AD149" s="1"/>
      <c r="AE149" s="1"/>
      <c r="AF149" s="1"/>
      <c r="AG149" s="9"/>
      <c r="AH149"/>
      <c r="AI149"/>
      <c r="AJ149"/>
      <c r="AK149"/>
      <c r="AL149"/>
      <c r="AM149"/>
      <c r="AN149"/>
      <c r="AO149"/>
      <c r="AP149"/>
    </row>
    <row r="150" spans="1:42" s="98" customFormat="1">
      <c r="A150"/>
      <c r="B150" s="236"/>
      <c r="C150"/>
      <c r="D150"/>
      <c r="E150"/>
      <c r="F150"/>
      <c r="G150" s="249"/>
      <c r="H150" s="281"/>
      <c r="I150" s="281"/>
      <c r="J150" s="12"/>
      <c r="K150" s="12"/>
      <c r="L150" s="12"/>
      <c r="M150" s="12"/>
      <c r="N150"/>
      <c r="O150"/>
      <c r="P150"/>
      <c r="Q150" s="9"/>
      <c r="R150" s="9"/>
      <c r="S150"/>
      <c r="T150" s="12"/>
      <c r="V150" s="9"/>
      <c r="W150" s="9"/>
      <c r="Z150" s="1"/>
      <c r="AA150" s="1"/>
      <c r="AB150" s="1"/>
      <c r="AC150" s="1"/>
      <c r="AD150" s="1"/>
      <c r="AE150" s="1"/>
      <c r="AF150" s="1"/>
      <c r="AG150" s="9"/>
      <c r="AH150"/>
      <c r="AI150"/>
      <c r="AJ150"/>
      <c r="AK150"/>
      <c r="AL150"/>
      <c r="AM150"/>
      <c r="AN150"/>
      <c r="AO150"/>
      <c r="AP150"/>
    </row>
    <row r="151" spans="1:42" s="98" customFormat="1">
      <c r="A151"/>
      <c r="B151" s="236"/>
      <c r="C151"/>
      <c r="D151"/>
      <c r="E151"/>
      <c r="F151"/>
      <c r="G151" s="249"/>
      <c r="H151" s="281"/>
      <c r="I151" s="281"/>
      <c r="J151" s="12"/>
      <c r="K151" s="12"/>
      <c r="L151" s="12"/>
      <c r="M151" s="12"/>
      <c r="N151"/>
      <c r="O151"/>
      <c r="P151"/>
      <c r="Q151" s="9"/>
      <c r="R151" s="9"/>
      <c r="S151"/>
      <c r="T151" s="12"/>
      <c r="V151" s="9"/>
      <c r="W151" s="9"/>
      <c r="Z151" s="1"/>
      <c r="AA151" s="1"/>
      <c r="AB151" s="1"/>
      <c r="AC151" s="1"/>
      <c r="AD151" s="1"/>
      <c r="AE151" s="1"/>
      <c r="AF151" s="1"/>
      <c r="AG151" s="9"/>
      <c r="AH151"/>
      <c r="AI151"/>
      <c r="AJ151"/>
      <c r="AK151"/>
      <c r="AL151"/>
      <c r="AM151"/>
      <c r="AN151"/>
      <c r="AO151"/>
      <c r="AP151"/>
    </row>
    <row r="152" spans="1:42" s="98" customFormat="1">
      <c r="A152"/>
      <c r="B152" s="236"/>
      <c r="C152"/>
      <c r="D152"/>
      <c r="E152"/>
      <c r="F152"/>
      <c r="G152" s="249"/>
      <c r="H152" s="281"/>
      <c r="I152" s="281"/>
      <c r="J152" s="12"/>
      <c r="K152" s="12"/>
      <c r="L152" s="12"/>
      <c r="M152" s="12"/>
      <c r="N152"/>
      <c r="O152"/>
      <c r="P152"/>
      <c r="Q152" s="9"/>
      <c r="R152" s="9"/>
      <c r="S152"/>
      <c r="T152" s="12"/>
      <c r="V152" s="9"/>
      <c r="W152" s="9"/>
      <c r="Z152" s="1"/>
      <c r="AA152" s="1"/>
      <c r="AB152" s="1"/>
      <c r="AC152" s="1"/>
      <c r="AD152" s="1"/>
      <c r="AE152" s="1"/>
      <c r="AF152" s="1"/>
      <c r="AG152" s="9"/>
      <c r="AH152"/>
      <c r="AI152"/>
      <c r="AJ152"/>
      <c r="AK152"/>
      <c r="AL152"/>
      <c r="AM152"/>
      <c r="AN152"/>
      <c r="AO152"/>
      <c r="AP152"/>
    </row>
    <row r="153" spans="1:42" s="98" customFormat="1">
      <c r="A153"/>
      <c r="B153" s="236"/>
      <c r="C153"/>
      <c r="D153"/>
      <c r="E153"/>
      <c r="F153"/>
      <c r="G153" s="249"/>
      <c r="H153" s="281"/>
      <c r="I153" s="281"/>
      <c r="J153" s="12"/>
      <c r="K153" s="12"/>
      <c r="L153" s="12"/>
      <c r="M153" s="12"/>
      <c r="N153"/>
      <c r="O153"/>
      <c r="P153"/>
      <c r="Q153" s="9"/>
      <c r="R153" s="9"/>
      <c r="S153"/>
      <c r="T153" s="12"/>
      <c r="V153" s="9"/>
      <c r="W153" s="9"/>
      <c r="Z153" s="1"/>
      <c r="AA153" s="1"/>
      <c r="AB153" s="1"/>
      <c r="AC153" s="1"/>
      <c r="AD153" s="1"/>
      <c r="AE153" s="1"/>
      <c r="AF153" s="1"/>
      <c r="AG153" s="9"/>
      <c r="AH153"/>
      <c r="AI153"/>
      <c r="AJ153"/>
      <c r="AK153"/>
      <c r="AL153"/>
      <c r="AM153"/>
      <c r="AN153"/>
      <c r="AO153"/>
      <c r="AP153"/>
    </row>
    <row r="154" spans="1:42" s="98" customFormat="1">
      <c r="A154"/>
      <c r="B154" s="236"/>
      <c r="C154"/>
      <c r="D154"/>
      <c r="E154"/>
      <c r="F154"/>
      <c r="G154" s="249"/>
      <c r="H154" s="281"/>
      <c r="I154" s="281"/>
      <c r="J154" s="12"/>
      <c r="K154" s="12"/>
      <c r="L154" s="12"/>
      <c r="M154" s="12"/>
      <c r="N154"/>
      <c r="O154"/>
      <c r="P154"/>
      <c r="Q154" s="9"/>
      <c r="R154" s="9"/>
      <c r="S154"/>
      <c r="T154" s="12"/>
      <c r="V154" s="9"/>
      <c r="W154" s="9"/>
      <c r="Z154" s="1"/>
      <c r="AA154" s="1"/>
      <c r="AB154" s="1"/>
      <c r="AC154" s="1"/>
      <c r="AD154" s="1"/>
      <c r="AE154" s="1"/>
      <c r="AF154" s="1"/>
      <c r="AG154" s="9"/>
      <c r="AH154"/>
      <c r="AI154"/>
      <c r="AJ154"/>
      <c r="AK154"/>
      <c r="AL154"/>
      <c r="AM154"/>
      <c r="AN154"/>
      <c r="AO154"/>
      <c r="AP154"/>
    </row>
    <row r="155" spans="1:42" s="98" customFormat="1">
      <c r="A155"/>
      <c r="B155" s="236"/>
      <c r="C155"/>
      <c r="D155"/>
      <c r="E155"/>
      <c r="F155"/>
      <c r="G155" s="249"/>
      <c r="H155" s="281"/>
      <c r="I155" s="281"/>
      <c r="J155" s="12"/>
      <c r="K155" s="12"/>
      <c r="L155" s="12"/>
      <c r="M155" s="12"/>
      <c r="N155"/>
      <c r="O155"/>
      <c r="P155"/>
      <c r="Q155" s="9"/>
      <c r="R155" s="9"/>
      <c r="S155"/>
      <c r="T155" s="12"/>
      <c r="V155" s="9"/>
      <c r="W155" s="9"/>
      <c r="Z155" s="1"/>
      <c r="AA155" s="1"/>
      <c r="AB155" s="1"/>
      <c r="AC155" s="1"/>
      <c r="AD155" s="1"/>
      <c r="AE155" s="1"/>
      <c r="AF155" s="1"/>
      <c r="AG155" s="9"/>
      <c r="AH155"/>
      <c r="AI155"/>
      <c r="AJ155"/>
      <c r="AK155"/>
      <c r="AL155"/>
      <c r="AM155"/>
      <c r="AN155"/>
      <c r="AO155"/>
      <c r="AP155"/>
    </row>
    <row r="156" spans="1:42" s="98" customFormat="1">
      <c r="A156"/>
      <c r="B156" s="236"/>
      <c r="C156"/>
      <c r="D156"/>
      <c r="E156"/>
      <c r="F156"/>
      <c r="G156" s="249"/>
      <c r="H156" s="281"/>
      <c r="I156" s="281"/>
      <c r="J156" s="12"/>
      <c r="K156" s="12"/>
      <c r="L156" s="12"/>
      <c r="M156" s="12"/>
      <c r="N156"/>
      <c r="O156"/>
      <c r="P156"/>
      <c r="Q156" s="9"/>
      <c r="R156" s="9"/>
      <c r="S156"/>
      <c r="T156" s="12"/>
      <c r="V156" s="9"/>
      <c r="W156" s="9"/>
      <c r="Z156" s="1"/>
      <c r="AA156" s="1"/>
      <c r="AB156" s="1"/>
      <c r="AC156" s="1"/>
      <c r="AD156" s="1"/>
      <c r="AE156" s="1"/>
      <c r="AF156" s="1"/>
      <c r="AG156" s="9"/>
      <c r="AH156"/>
      <c r="AI156"/>
      <c r="AJ156"/>
      <c r="AK156"/>
      <c r="AL156"/>
      <c r="AM156"/>
      <c r="AN156"/>
      <c r="AO156"/>
      <c r="AP156"/>
    </row>
    <row r="157" spans="1:42" s="98" customFormat="1">
      <c r="A157"/>
      <c r="B157" s="236"/>
      <c r="C157"/>
      <c r="D157"/>
      <c r="E157"/>
      <c r="F157"/>
      <c r="G157" s="249"/>
      <c r="H157" s="281"/>
      <c r="I157" s="281"/>
      <c r="J157" s="12"/>
      <c r="K157" s="12"/>
      <c r="L157" s="12"/>
      <c r="M157" s="12"/>
      <c r="N157"/>
      <c r="O157"/>
      <c r="P157"/>
      <c r="Q157" s="9"/>
      <c r="R157" s="9"/>
      <c r="S157"/>
      <c r="T157" s="12"/>
      <c r="V157" s="9"/>
      <c r="W157" s="9"/>
      <c r="Z157" s="1"/>
      <c r="AA157" s="1"/>
      <c r="AB157" s="1"/>
      <c r="AC157" s="1"/>
      <c r="AD157" s="1"/>
      <c r="AE157" s="1"/>
      <c r="AF157" s="1"/>
      <c r="AG157" s="9"/>
      <c r="AH157"/>
      <c r="AI157"/>
      <c r="AJ157"/>
      <c r="AK157"/>
      <c r="AL157"/>
      <c r="AM157"/>
      <c r="AN157"/>
      <c r="AO157"/>
      <c r="AP157"/>
    </row>
    <row r="158" spans="1:42" s="98" customFormat="1">
      <c r="A158"/>
      <c r="B158" s="236"/>
      <c r="C158"/>
      <c r="D158"/>
      <c r="E158"/>
      <c r="F158"/>
      <c r="G158" s="249"/>
      <c r="H158" s="281"/>
      <c r="I158" s="281"/>
      <c r="J158" s="12"/>
      <c r="K158" s="12"/>
      <c r="L158" s="12"/>
      <c r="M158" s="12"/>
      <c r="N158"/>
      <c r="O158"/>
      <c r="P158"/>
      <c r="Q158" s="9"/>
      <c r="R158" s="9"/>
      <c r="S158"/>
      <c r="T158" s="12"/>
      <c r="V158" s="9"/>
      <c r="W158" s="9"/>
      <c r="Z158" s="1"/>
      <c r="AA158" s="1"/>
      <c r="AB158" s="1"/>
      <c r="AC158" s="1"/>
      <c r="AD158" s="1"/>
      <c r="AE158" s="1"/>
      <c r="AF158" s="1"/>
      <c r="AG158" s="9"/>
      <c r="AH158"/>
      <c r="AI158"/>
      <c r="AJ158"/>
      <c r="AK158"/>
      <c r="AL158"/>
      <c r="AM158"/>
      <c r="AN158"/>
      <c r="AO158"/>
      <c r="AP158"/>
    </row>
    <row r="159" spans="1:42" s="98" customFormat="1">
      <c r="A159"/>
      <c r="B159" s="236"/>
      <c r="C159"/>
      <c r="D159"/>
      <c r="E159"/>
      <c r="F159"/>
      <c r="G159" s="249"/>
      <c r="H159" s="281"/>
      <c r="I159" s="281"/>
      <c r="J159" s="12"/>
      <c r="K159" s="12"/>
      <c r="L159" s="12"/>
      <c r="M159" s="12"/>
      <c r="N159"/>
      <c r="O159"/>
      <c r="P159"/>
      <c r="Q159" s="9"/>
      <c r="R159" s="9"/>
      <c r="S159"/>
      <c r="T159" s="12"/>
      <c r="V159" s="9"/>
      <c r="W159" s="9"/>
      <c r="Z159" s="1"/>
      <c r="AA159" s="1"/>
      <c r="AB159" s="1"/>
      <c r="AC159" s="1"/>
      <c r="AD159" s="1"/>
      <c r="AE159" s="1"/>
      <c r="AF159" s="1"/>
      <c r="AG159" s="9"/>
      <c r="AH159"/>
      <c r="AI159"/>
      <c r="AJ159"/>
      <c r="AK159"/>
      <c r="AL159"/>
      <c r="AM159"/>
      <c r="AN159"/>
      <c r="AO159"/>
      <c r="AP159"/>
    </row>
    <row r="160" spans="1:42" s="98" customFormat="1">
      <c r="A160"/>
      <c r="B160" s="236"/>
      <c r="C160"/>
      <c r="D160"/>
      <c r="E160"/>
      <c r="F160"/>
      <c r="G160" s="249"/>
      <c r="H160" s="281"/>
      <c r="I160" s="281"/>
      <c r="J160" s="12"/>
      <c r="K160" s="12"/>
      <c r="L160" s="12"/>
      <c r="M160" s="12"/>
      <c r="N160"/>
      <c r="O160"/>
      <c r="P160"/>
      <c r="Q160" s="9"/>
      <c r="R160" s="9"/>
      <c r="S160"/>
      <c r="T160" s="12"/>
      <c r="V160" s="9"/>
      <c r="W160" s="9"/>
      <c r="Z160" s="1"/>
      <c r="AA160" s="1"/>
      <c r="AB160" s="1"/>
      <c r="AC160" s="1"/>
      <c r="AD160" s="1"/>
      <c r="AE160" s="1"/>
      <c r="AF160" s="1"/>
      <c r="AG160" s="9"/>
      <c r="AH160"/>
      <c r="AI160"/>
      <c r="AJ160"/>
      <c r="AK160"/>
      <c r="AL160"/>
      <c r="AM160"/>
      <c r="AN160"/>
      <c r="AO160"/>
      <c r="AP160"/>
    </row>
    <row r="161" spans="1:42" s="98" customFormat="1">
      <c r="A161"/>
      <c r="B161" s="236"/>
      <c r="C161"/>
      <c r="D161"/>
      <c r="E161"/>
      <c r="F161"/>
      <c r="G161" s="249"/>
      <c r="H161" s="281"/>
      <c r="I161" s="281"/>
      <c r="J161" s="12"/>
      <c r="K161" s="12"/>
      <c r="L161" s="12"/>
      <c r="M161" s="12"/>
      <c r="N161"/>
      <c r="O161"/>
      <c r="P161"/>
      <c r="Q161" s="9"/>
      <c r="R161" s="9"/>
      <c r="S161"/>
      <c r="T161" s="12"/>
      <c r="V161" s="9"/>
      <c r="W161" s="9"/>
      <c r="Z161" s="1"/>
      <c r="AA161" s="1"/>
      <c r="AB161" s="1"/>
      <c r="AC161" s="1"/>
      <c r="AD161" s="1"/>
      <c r="AE161" s="1"/>
      <c r="AF161" s="1"/>
      <c r="AG161" s="9"/>
      <c r="AH161"/>
      <c r="AI161"/>
      <c r="AJ161"/>
      <c r="AK161"/>
      <c r="AL161"/>
      <c r="AM161"/>
      <c r="AN161"/>
      <c r="AO161"/>
      <c r="AP161"/>
    </row>
    <row r="162" spans="1:42" s="98" customFormat="1">
      <c r="A162"/>
      <c r="B162" s="236"/>
      <c r="C162"/>
      <c r="D162"/>
      <c r="E162"/>
      <c r="F162"/>
      <c r="G162" s="249"/>
      <c r="H162" s="281"/>
      <c r="I162" s="281"/>
      <c r="J162" s="12"/>
      <c r="K162" s="12"/>
      <c r="L162" s="12"/>
      <c r="M162" s="12"/>
      <c r="N162"/>
      <c r="O162"/>
      <c r="P162"/>
      <c r="Q162" s="9"/>
      <c r="R162" s="9"/>
      <c r="S162"/>
      <c r="T162" s="12"/>
      <c r="V162" s="9"/>
      <c r="W162" s="9"/>
      <c r="Z162" s="1"/>
      <c r="AA162" s="1"/>
      <c r="AB162" s="1"/>
      <c r="AC162" s="1"/>
      <c r="AD162" s="1"/>
      <c r="AE162" s="1"/>
      <c r="AF162" s="1"/>
      <c r="AG162" s="9"/>
      <c r="AH162"/>
      <c r="AI162"/>
      <c r="AJ162"/>
      <c r="AK162"/>
      <c r="AL162"/>
      <c r="AM162"/>
      <c r="AN162"/>
      <c r="AO162"/>
      <c r="AP162"/>
    </row>
    <row r="163" spans="1:42" s="98" customFormat="1">
      <c r="A163"/>
      <c r="B163" s="236"/>
      <c r="C163"/>
      <c r="D163"/>
      <c r="E163"/>
      <c r="F163"/>
      <c r="G163" s="249"/>
      <c r="H163" s="281"/>
      <c r="I163" s="281"/>
      <c r="J163" s="12"/>
      <c r="K163" s="12"/>
      <c r="L163" s="12"/>
      <c r="M163" s="12"/>
      <c r="N163"/>
      <c r="O163"/>
      <c r="P163"/>
      <c r="Q163" s="9"/>
      <c r="R163" s="9"/>
      <c r="S163"/>
      <c r="T163" s="12"/>
      <c r="V163" s="9"/>
      <c r="W163" s="9"/>
      <c r="Z163" s="1"/>
      <c r="AA163" s="1"/>
      <c r="AB163" s="1"/>
      <c r="AC163" s="1"/>
      <c r="AD163" s="1"/>
      <c r="AE163" s="1"/>
      <c r="AF163" s="1"/>
      <c r="AG163" s="9"/>
      <c r="AH163"/>
      <c r="AI163"/>
      <c r="AJ163"/>
      <c r="AK163"/>
      <c r="AL163"/>
      <c r="AM163"/>
      <c r="AN163"/>
      <c r="AO163"/>
      <c r="AP163"/>
    </row>
    <row r="164" spans="1:42" s="98" customFormat="1">
      <c r="A164"/>
      <c r="B164" s="236"/>
      <c r="C164"/>
      <c r="D164"/>
      <c r="E164"/>
      <c r="F164"/>
      <c r="G164" s="249"/>
      <c r="H164" s="281"/>
      <c r="I164" s="281"/>
      <c r="J164" s="12"/>
      <c r="K164" s="12"/>
      <c r="L164" s="12"/>
      <c r="M164" s="12"/>
      <c r="N164"/>
      <c r="O164"/>
      <c r="P164"/>
      <c r="Q164" s="9"/>
      <c r="R164" s="9"/>
      <c r="S164"/>
      <c r="T164" s="12"/>
      <c r="V164" s="9"/>
      <c r="W164" s="9"/>
      <c r="Z164" s="1"/>
      <c r="AA164" s="1"/>
      <c r="AB164" s="1"/>
      <c r="AC164" s="1"/>
      <c r="AD164" s="1"/>
      <c r="AE164" s="1"/>
      <c r="AF164" s="1"/>
      <c r="AG164" s="9"/>
      <c r="AH164"/>
      <c r="AI164"/>
      <c r="AJ164"/>
      <c r="AK164"/>
      <c r="AL164"/>
      <c r="AM164"/>
      <c r="AN164"/>
      <c r="AO164"/>
      <c r="AP164"/>
    </row>
    <row r="165" spans="1:42" s="98" customFormat="1">
      <c r="A165"/>
      <c r="B165" s="236"/>
      <c r="C165"/>
      <c r="D165"/>
      <c r="E165"/>
      <c r="F165"/>
      <c r="G165" s="249"/>
      <c r="H165" s="281"/>
      <c r="I165" s="281"/>
      <c r="J165" s="12"/>
      <c r="K165" s="12"/>
      <c r="L165" s="12"/>
      <c r="M165" s="12"/>
      <c r="N165"/>
      <c r="O165"/>
      <c r="P165"/>
      <c r="Q165" s="9"/>
      <c r="R165" s="9"/>
      <c r="S165"/>
      <c r="T165" s="12"/>
      <c r="V165" s="9"/>
      <c r="W165" s="9"/>
      <c r="Z165" s="1"/>
      <c r="AA165" s="1"/>
      <c r="AB165" s="1"/>
      <c r="AC165" s="1"/>
      <c r="AD165" s="1"/>
      <c r="AE165" s="1"/>
      <c r="AF165" s="1"/>
      <c r="AG165" s="9"/>
      <c r="AH165"/>
      <c r="AI165"/>
      <c r="AJ165"/>
      <c r="AK165"/>
      <c r="AL165"/>
      <c r="AM165"/>
      <c r="AN165"/>
      <c r="AO165"/>
      <c r="AP165"/>
    </row>
    <row r="166" spans="1:42" s="98" customFormat="1">
      <c r="A166"/>
      <c r="B166" s="236"/>
      <c r="C166"/>
      <c r="D166"/>
      <c r="E166"/>
      <c r="F166"/>
      <c r="G166" s="249"/>
      <c r="H166" s="281"/>
      <c r="I166" s="281"/>
      <c r="J166" s="12"/>
      <c r="K166" s="12"/>
      <c r="L166" s="12"/>
      <c r="M166" s="12"/>
      <c r="N166"/>
      <c r="O166"/>
      <c r="P166"/>
      <c r="Q166" s="9"/>
      <c r="R166" s="9"/>
      <c r="S166"/>
      <c r="T166" s="12"/>
      <c r="V166" s="9"/>
      <c r="W166" s="9"/>
      <c r="Z166" s="1"/>
      <c r="AA166" s="1"/>
      <c r="AB166" s="1"/>
      <c r="AC166" s="1"/>
      <c r="AD166" s="1"/>
      <c r="AE166" s="1"/>
      <c r="AF166" s="1"/>
      <c r="AG166" s="9"/>
      <c r="AH166"/>
      <c r="AI166"/>
      <c r="AJ166"/>
      <c r="AK166"/>
      <c r="AL166"/>
      <c r="AM166"/>
      <c r="AN166"/>
      <c r="AO166"/>
      <c r="AP166"/>
    </row>
    <row r="167" spans="1:42" s="98" customFormat="1">
      <c r="A167"/>
      <c r="B167" s="236"/>
      <c r="C167"/>
      <c r="D167"/>
      <c r="E167"/>
      <c r="F167"/>
      <c r="G167" s="249"/>
      <c r="H167" s="281"/>
      <c r="I167" s="281"/>
      <c r="J167" s="12"/>
      <c r="K167" s="12"/>
      <c r="L167" s="12"/>
      <c r="M167" s="12"/>
      <c r="N167"/>
      <c r="O167"/>
      <c r="P167"/>
      <c r="Q167" s="9"/>
      <c r="R167" s="9"/>
      <c r="S167"/>
      <c r="T167" s="12"/>
      <c r="V167" s="9"/>
      <c r="W167" s="9"/>
      <c r="Z167" s="1"/>
      <c r="AA167" s="1"/>
      <c r="AB167" s="1"/>
      <c r="AC167" s="1"/>
      <c r="AD167" s="1"/>
      <c r="AE167" s="1"/>
      <c r="AF167" s="1"/>
      <c r="AG167" s="9"/>
      <c r="AH167"/>
      <c r="AI167"/>
      <c r="AJ167"/>
      <c r="AK167"/>
      <c r="AL167"/>
      <c r="AM167"/>
      <c r="AN167"/>
      <c r="AO167"/>
      <c r="AP167"/>
    </row>
    <row r="168" spans="1:42" s="98" customFormat="1">
      <c r="A168"/>
      <c r="B168" s="236"/>
      <c r="C168"/>
      <c r="D168"/>
      <c r="E168"/>
      <c r="F168"/>
      <c r="G168" s="249"/>
      <c r="H168" s="281"/>
      <c r="I168" s="281"/>
      <c r="J168" s="12"/>
      <c r="K168" s="12"/>
      <c r="L168" s="12"/>
      <c r="M168" s="12"/>
      <c r="N168"/>
      <c r="O168"/>
      <c r="P168"/>
      <c r="Q168" s="9"/>
      <c r="R168" s="9"/>
      <c r="S168"/>
      <c r="T168" s="12"/>
      <c r="V168" s="9"/>
      <c r="W168" s="9"/>
      <c r="Z168" s="1"/>
      <c r="AA168" s="1"/>
      <c r="AB168" s="1"/>
      <c r="AC168" s="1"/>
      <c r="AD168" s="1"/>
      <c r="AE168" s="1"/>
      <c r="AF168" s="1"/>
      <c r="AG168" s="9"/>
      <c r="AH168"/>
      <c r="AI168"/>
      <c r="AJ168"/>
      <c r="AK168"/>
      <c r="AL168"/>
      <c r="AM168"/>
      <c r="AN168"/>
      <c r="AO168"/>
      <c r="AP168"/>
    </row>
    <row r="169" spans="1:42" s="98" customFormat="1">
      <c r="A169"/>
      <c r="B169" s="236"/>
      <c r="C169"/>
      <c r="D169"/>
      <c r="E169"/>
      <c r="F169"/>
      <c r="G169" s="249"/>
      <c r="H169" s="281"/>
      <c r="I169" s="281"/>
      <c r="J169" s="12"/>
      <c r="K169" s="12"/>
      <c r="L169" s="12"/>
      <c r="M169" s="12"/>
      <c r="N169"/>
      <c r="O169"/>
      <c r="P169"/>
      <c r="Q169" s="9"/>
      <c r="R169" s="9"/>
      <c r="S169"/>
      <c r="T169" s="12"/>
      <c r="V169" s="9"/>
      <c r="W169" s="9"/>
      <c r="Z169" s="1"/>
      <c r="AA169" s="1"/>
      <c r="AB169" s="1"/>
      <c r="AC169" s="1"/>
      <c r="AD169" s="1"/>
      <c r="AE169" s="1"/>
      <c r="AF169" s="1"/>
      <c r="AG169" s="9"/>
      <c r="AH169"/>
      <c r="AI169"/>
      <c r="AJ169"/>
      <c r="AK169"/>
      <c r="AL169"/>
      <c r="AM169"/>
      <c r="AN169"/>
      <c r="AO169"/>
      <c r="AP169"/>
    </row>
    <row r="170" spans="1:42" s="98" customFormat="1">
      <c r="A170"/>
      <c r="B170" s="236"/>
      <c r="C170"/>
      <c r="D170"/>
      <c r="E170"/>
      <c r="F170"/>
      <c r="G170" s="249"/>
      <c r="H170" s="281"/>
      <c r="I170" s="281"/>
      <c r="J170" s="12"/>
      <c r="K170" s="12"/>
      <c r="L170" s="12"/>
      <c r="M170" s="12"/>
      <c r="N170"/>
      <c r="O170"/>
      <c r="P170"/>
      <c r="Q170" s="9"/>
      <c r="R170" s="9"/>
      <c r="S170"/>
      <c r="T170" s="12"/>
      <c r="V170" s="9"/>
      <c r="W170" s="9"/>
      <c r="Z170" s="1"/>
      <c r="AA170" s="1"/>
      <c r="AB170" s="1"/>
      <c r="AC170" s="1"/>
      <c r="AD170" s="1"/>
      <c r="AE170" s="1"/>
      <c r="AF170" s="1"/>
      <c r="AG170" s="9"/>
      <c r="AH170"/>
      <c r="AI170"/>
      <c r="AJ170"/>
      <c r="AK170"/>
      <c r="AL170"/>
      <c r="AM170"/>
      <c r="AN170"/>
      <c r="AO170"/>
      <c r="AP170"/>
    </row>
    <row r="171" spans="1:42" s="98" customFormat="1">
      <c r="A171"/>
      <c r="B171" s="236"/>
      <c r="C171"/>
      <c r="D171"/>
      <c r="E171"/>
      <c r="F171"/>
      <c r="G171" s="249"/>
      <c r="H171" s="281"/>
      <c r="I171" s="281"/>
      <c r="J171" s="12"/>
      <c r="K171" s="12"/>
      <c r="L171" s="12"/>
      <c r="M171" s="12"/>
      <c r="N171"/>
      <c r="O171"/>
      <c r="P171"/>
      <c r="Q171" s="9"/>
      <c r="R171" s="9"/>
      <c r="S171"/>
      <c r="T171" s="12"/>
      <c r="V171" s="9"/>
      <c r="W171" s="9"/>
      <c r="Z171" s="1"/>
      <c r="AA171" s="1"/>
      <c r="AB171" s="1"/>
      <c r="AC171" s="1"/>
      <c r="AD171" s="1"/>
      <c r="AE171" s="1"/>
      <c r="AF171" s="1"/>
      <c r="AG171" s="9"/>
      <c r="AH171"/>
      <c r="AI171"/>
      <c r="AJ171"/>
      <c r="AK171"/>
      <c r="AL171"/>
      <c r="AM171"/>
      <c r="AN171"/>
      <c r="AO171"/>
      <c r="AP171"/>
    </row>
    <row r="172" spans="1:42" s="98" customFormat="1">
      <c r="A172"/>
      <c r="B172" s="236"/>
      <c r="C172"/>
      <c r="D172"/>
      <c r="E172"/>
      <c r="F172"/>
      <c r="G172" s="249"/>
      <c r="H172" s="281"/>
      <c r="I172" s="281"/>
      <c r="J172" s="12"/>
      <c r="K172" s="12"/>
      <c r="L172" s="12"/>
      <c r="M172" s="12"/>
      <c r="N172"/>
      <c r="O172"/>
      <c r="P172"/>
      <c r="Q172" s="9"/>
      <c r="R172" s="9"/>
      <c r="S172"/>
      <c r="T172" s="12"/>
      <c r="V172" s="9"/>
      <c r="W172" s="9"/>
      <c r="Z172" s="1"/>
      <c r="AA172" s="1"/>
      <c r="AB172" s="1"/>
      <c r="AC172" s="1"/>
      <c r="AD172" s="1"/>
      <c r="AE172" s="1"/>
      <c r="AF172" s="1"/>
      <c r="AG172" s="9"/>
      <c r="AH172"/>
      <c r="AI172"/>
      <c r="AJ172"/>
      <c r="AK172"/>
      <c r="AL172"/>
      <c r="AM172"/>
      <c r="AN172"/>
      <c r="AO172"/>
      <c r="AP172"/>
    </row>
    <row r="173" spans="1:42" s="98" customFormat="1">
      <c r="A173"/>
      <c r="B173" s="236"/>
      <c r="C173"/>
      <c r="D173"/>
      <c r="E173"/>
      <c r="F173"/>
      <c r="G173" s="249"/>
      <c r="H173" s="281"/>
      <c r="I173" s="281"/>
      <c r="J173" s="12"/>
      <c r="K173" s="12"/>
      <c r="L173" s="12"/>
      <c r="M173" s="12"/>
      <c r="N173"/>
      <c r="O173"/>
      <c r="P173"/>
      <c r="Q173" s="9"/>
      <c r="R173" s="9"/>
      <c r="S173"/>
      <c r="T173" s="12"/>
      <c r="V173" s="9"/>
      <c r="W173" s="9"/>
      <c r="Z173" s="1"/>
      <c r="AA173" s="1"/>
      <c r="AB173" s="1"/>
      <c r="AC173" s="1"/>
      <c r="AD173" s="1"/>
      <c r="AE173" s="1"/>
      <c r="AF173" s="1"/>
      <c r="AG173" s="9"/>
      <c r="AH173"/>
      <c r="AI173"/>
      <c r="AJ173"/>
      <c r="AK173"/>
      <c r="AL173"/>
      <c r="AM173"/>
      <c r="AN173"/>
      <c r="AO173"/>
      <c r="AP173"/>
    </row>
    <row r="174" spans="1:42" s="98" customFormat="1">
      <c r="A174"/>
      <c r="B174" s="236"/>
      <c r="C174"/>
      <c r="D174"/>
      <c r="E174"/>
      <c r="F174"/>
      <c r="G174" s="249"/>
      <c r="H174" s="281"/>
      <c r="I174" s="281"/>
      <c r="J174" s="12"/>
      <c r="K174" s="12"/>
      <c r="L174" s="12"/>
      <c r="M174" s="12"/>
      <c r="N174"/>
      <c r="O174"/>
      <c r="P174"/>
      <c r="Q174" s="9"/>
      <c r="R174" s="9"/>
      <c r="S174"/>
      <c r="T174" s="12"/>
      <c r="V174" s="9"/>
      <c r="W174" s="9"/>
      <c r="Z174" s="1"/>
      <c r="AA174" s="1"/>
      <c r="AB174" s="1"/>
      <c r="AC174" s="1"/>
      <c r="AD174" s="1"/>
      <c r="AE174" s="1"/>
      <c r="AF174" s="1"/>
      <c r="AG174" s="9"/>
      <c r="AH174"/>
      <c r="AI174"/>
      <c r="AJ174"/>
      <c r="AK174"/>
      <c r="AL174"/>
      <c r="AM174"/>
      <c r="AN174"/>
      <c r="AO174"/>
      <c r="AP174"/>
    </row>
    <row r="175" spans="1:42" s="98" customFormat="1">
      <c r="A175"/>
      <c r="B175" s="236"/>
      <c r="C175"/>
      <c r="D175"/>
      <c r="E175"/>
      <c r="F175"/>
      <c r="G175" s="249"/>
      <c r="H175" s="281"/>
      <c r="I175" s="281"/>
      <c r="J175" s="12"/>
      <c r="K175" s="12"/>
      <c r="L175" s="12"/>
      <c r="M175" s="12"/>
      <c r="N175"/>
      <c r="O175"/>
      <c r="P175"/>
      <c r="Q175" s="9"/>
      <c r="R175" s="9"/>
      <c r="S175"/>
      <c r="T175" s="12"/>
      <c r="V175" s="9"/>
      <c r="W175" s="9"/>
      <c r="Z175" s="1"/>
      <c r="AA175" s="1"/>
      <c r="AB175" s="1"/>
      <c r="AC175" s="1"/>
      <c r="AD175" s="1"/>
      <c r="AE175" s="1"/>
      <c r="AF175" s="1"/>
      <c r="AG175" s="9"/>
      <c r="AH175"/>
      <c r="AI175"/>
      <c r="AJ175"/>
      <c r="AK175"/>
      <c r="AL175"/>
      <c r="AM175"/>
      <c r="AN175"/>
      <c r="AO175"/>
      <c r="AP175"/>
    </row>
    <row r="176" spans="1:42" s="98" customFormat="1">
      <c r="A176"/>
      <c r="B176" s="236"/>
      <c r="C176"/>
      <c r="D176"/>
      <c r="E176"/>
      <c r="F176"/>
      <c r="G176" s="249"/>
      <c r="H176" s="281"/>
      <c r="I176" s="281"/>
      <c r="J176" s="12"/>
      <c r="K176" s="12"/>
      <c r="L176" s="12"/>
      <c r="M176" s="12"/>
      <c r="N176"/>
      <c r="O176"/>
      <c r="P176"/>
      <c r="Q176" s="9"/>
      <c r="R176" s="9"/>
      <c r="S176"/>
      <c r="T176" s="12"/>
      <c r="V176" s="9"/>
      <c r="W176" s="9"/>
      <c r="Z176" s="1"/>
      <c r="AA176" s="1"/>
      <c r="AB176" s="1"/>
      <c r="AC176" s="1"/>
      <c r="AD176" s="1"/>
      <c r="AE176" s="1"/>
      <c r="AF176" s="1"/>
      <c r="AG176" s="9"/>
      <c r="AH176"/>
      <c r="AI176"/>
      <c r="AJ176"/>
      <c r="AK176"/>
      <c r="AL176"/>
      <c r="AM176"/>
      <c r="AN176"/>
      <c r="AO176"/>
      <c r="AP176"/>
    </row>
    <row r="177" spans="1:42" s="98" customFormat="1">
      <c r="A177"/>
      <c r="B177" s="236"/>
      <c r="C177"/>
      <c r="D177"/>
      <c r="E177"/>
      <c r="F177"/>
      <c r="G177" s="249"/>
      <c r="H177" s="281"/>
      <c r="I177" s="281"/>
      <c r="J177" s="12"/>
      <c r="K177" s="12"/>
      <c r="L177" s="12"/>
      <c r="M177" s="12"/>
      <c r="N177"/>
      <c r="O177"/>
      <c r="P177"/>
      <c r="Q177" s="9"/>
      <c r="R177" s="9"/>
      <c r="S177"/>
      <c r="T177" s="12"/>
      <c r="V177" s="9"/>
      <c r="W177" s="9"/>
      <c r="Z177" s="1"/>
      <c r="AA177" s="1"/>
      <c r="AB177" s="1"/>
      <c r="AC177" s="1"/>
      <c r="AD177" s="1"/>
      <c r="AE177" s="1"/>
      <c r="AF177" s="1"/>
      <c r="AG177" s="9"/>
      <c r="AH177"/>
      <c r="AI177"/>
      <c r="AJ177"/>
      <c r="AK177"/>
      <c r="AL177"/>
      <c r="AM177"/>
      <c r="AN177"/>
      <c r="AO177"/>
      <c r="AP177"/>
    </row>
    <row r="178" spans="1:42" s="98" customFormat="1">
      <c r="A178"/>
      <c r="B178" s="236"/>
      <c r="C178"/>
      <c r="D178"/>
      <c r="E178"/>
      <c r="F178"/>
      <c r="G178" s="249"/>
      <c r="H178" s="281"/>
      <c r="I178" s="281"/>
      <c r="J178" s="12"/>
      <c r="K178" s="12"/>
      <c r="L178" s="12"/>
      <c r="M178" s="12"/>
      <c r="N178"/>
      <c r="O178"/>
      <c r="P178"/>
      <c r="Q178" s="9"/>
      <c r="R178" s="9"/>
      <c r="S178"/>
      <c r="T178" s="12"/>
      <c r="V178" s="9"/>
      <c r="W178" s="9"/>
      <c r="Z178" s="1"/>
      <c r="AA178" s="1"/>
      <c r="AB178" s="1"/>
      <c r="AC178" s="1"/>
      <c r="AD178" s="1"/>
      <c r="AE178" s="1"/>
      <c r="AF178" s="1"/>
      <c r="AG178" s="9"/>
      <c r="AH178"/>
      <c r="AI178"/>
      <c r="AJ178"/>
      <c r="AK178"/>
      <c r="AL178"/>
      <c r="AM178"/>
      <c r="AN178"/>
      <c r="AO178"/>
      <c r="AP178"/>
    </row>
    <row r="179" spans="1:42" s="98" customFormat="1">
      <c r="A179"/>
      <c r="B179" s="236"/>
      <c r="C179"/>
      <c r="D179"/>
      <c r="E179"/>
      <c r="F179"/>
      <c r="G179" s="249"/>
      <c r="H179" s="281"/>
      <c r="I179" s="281"/>
      <c r="J179" s="12"/>
      <c r="K179" s="12"/>
      <c r="L179" s="12"/>
      <c r="M179" s="12"/>
      <c r="N179"/>
      <c r="O179"/>
      <c r="P179"/>
      <c r="Q179" s="9"/>
      <c r="R179" s="9"/>
      <c r="S179"/>
      <c r="T179" s="12"/>
      <c r="V179" s="9"/>
      <c r="W179" s="9"/>
      <c r="Z179" s="1"/>
      <c r="AA179" s="1"/>
      <c r="AB179" s="1"/>
      <c r="AC179" s="1"/>
      <c r="AD179" s="1"/>
      <c r="AE179" s="1"/>
      <c r="AF179" s="1"/>
      <c r="AG179" s="9"/>
      <c r="AH179"/>
      <c r="AI179"/>
      <c r="AJ179"/>
      <c r="AK179"/>
      <c r="AL179"/>
      <c r="AM179"/>
      <c r="AN179"/>
      <c r="AO179"/>
      <c r="AP179"/>
    </row>
    <row r="180" spans="1:42" s="98" customFormat="1">
      <c r="A180"/>
      <c r="B180" s="236"/>
      <c r="C180"/>
      <c r="D180"/>
      <c r="E180"/>
      <c r="F180"/>
      <c r="G180" s="249"/>
      <c r="H180" s="281"/>
      <c r="I180" s="281"/>
      <c r="J180" s="12"/>
      <c r="K180" s="12"/>
      <c r="L180" s="12"/>
      <c r="M180" s="12"/>
      <c r="N180"/>
      <c r="O180"/>
      <c r="P180"/>
      <c r="Q180" s="9"/>
      <c r="R180" s="9"/>
      <c r="S180"/>
      <c r="T180" s="12"/>
      <c r="V180" s="9"/>
      <c r="W180" s="9"/>
      <c r="Z180" s="1"/>
      <c r="AA180" s="1"/>
      <c r="AB180" s="1"/>
      <c r="AC180" s="1"/>
      <c r="AD180" s="1"/>
      <c r="AE180" s="1"/>
      <c r="AF180" s="1"/>
      <c r="AG180" s="9"/>
      <c r="AH180"/>
      <c r="AI180"/>
      <c r="AJ180"/>
      <c r="AK180"/>
      <c r="AL180"/>
      <c r="AM180"/>
      <c r="AN180"/>
      <c r="AO180"/>
      <c r="AP180"/>
    </row>
    <row r="181" spans="1:42" s="98" customFormat="1">
      <c r="A181"/>
      <c r="B181" s="236"/>
      <c r="C181"/>
      <c r="D181"/>
      <c r="E181"/>
      <c r="F181"/>
      <c r="G181" s="249"/>
      <c r="H181" s="281"/>
      <c r="I181" s="281"/>
      <c r="J181" s="12"/>
      <c r="K181" s="12"/>
      <c r="L181" s="12"/>
      <c r="M181" s="12"/>
      <c r="N181"/>
      <c r="O181"/>
      <c r="P181"/>
      <c r="Q181" s="9"/>
      <c r="R181" s="9"/>
      <c r="S181"/>
      <c r="T181" s="12"/>
      <c r="V181" s="9"/>
      <c r="W181" s="9"/>
      <c r="Z181" s="1"/>
      <c r="AA181" s="1"/>
      <c r="AB181" s="1"/>
      <c r="AC181" s="1"/>
      <c r="AD181" s="1"/>
      <c r="AE181" s="1"/>
      <c r="AF181" s="1"/>
      <c r="AG181" s="9"/>
      <c r="AH181"/>
      <c r="AI181"/>
      <c r="AJ181"/>
      <c r="AK181"/>
      <c r="AL181"/>
      <c r="AM181"/>
      <c r="AN181"/>
      <c r="AO181"/>
      <c r="AP181"/>
    </row>
    <row r="182" spans="1:42" s="98" customFormat="1">
      <c r="A182"/>
      <c r="B182" s="236"/>
      <c r="C182"/>
      <c r="D182"/>
      <c r="E182"/>
      <c r="F182"/>
      <c r="G182" s="249"/>
      <c r="H182" s="281"/>
      <c r="I182" s="281"/>
      <c r="J182" s="12"/>
      <c r="K182" s="12"/>
      <c r="L182" s="12"/>
      <c r="M182" s="12"/>
      <c r="N182"/>
      <c r="O182"/>
      <c r="P182"/>
      <c r="Q182" s="9"/>
      <c r="R182" s="9"/>
      <c r="S182"/>
      <c r="T182" s="12"/>
      <c r="V182" s="9"/>
      <c r="W182" s="9"/>
      <c r="Z182" s="1"/>
      <c r="AA182" s="1"/>
      <c r="AB182" s="1"/>
      <c r="AC182" s="1"/>
      <c r="AD182" s="1"/>
      <c r="AE182" s="1"/>
      <c r="AF182" s="1"/>
      <c r="AG182" s="9"/>
      <c r="AH182"/>
      <c r="AI182"/>
      <c r="AJ182"/>
      <c r="AK182"/>
      <c r="AL182"/>
      <c r="AM182"/>
      <c r="AN182"/>
      <c r="AO182"/>
      <c r="AP182"/>
    </row>
    <row r="183" spans="1:42" s="98" customFormat="1">
      <c r="A183"/>
      <c r="B183" s="236"/>
      <c r="C183"/>
      <c r="D183"/>
      <c r="E183"/>
      <c r="F183"/>
      <c r="G183" s="249"/>
      <c r="H183" s="281"/>
      <c r="I183" s="281"/>
      <c r="J183" s="12"/>
      <c r="K183" s="12"/>
      <c r="L183" s="12"/>
      <c r="M183" s="12"/>
      <c r="N183"/>
      <c r="O183"/>
      <c r="P183"/>
      <c r="Q183" s="9"/>
      <c r="R183" s="9"/>
      <c r="S183"/>
      <c r="T183" s="12"/>
      <c r="V183" s="9"/>
      <c r="W183" s="9"/>
      <c r="Z183" s="1"/>
      <c r="AA183" s="1"/>
      <c r="AB183" s="1"/>
      <c r="AC183" s="1"/>
      <c r="AD183" s="1"/>
      <c r="AE183" s="1"/>
      <c r="AF183" s="1"/>
      <c r="AG183" s="9"/>
      <c r="AH183"/>
      <c r="AI183"/>
      <c r="AJ183"/>
      <c r="AK183"/>
      <c r="AL183"/>
      <c r="AM183"/>
      <c r="AN183"/>
      <c r="AO183"/>
      <c r="AP183"/>
    </row>
    <row r="184" spans="1:42" s="98" customFormat="1">
      <c r="A184"/>
      <c r="B184" s="236"/>
      <c r="C184"/>
      <c r="D184"/>
      <c r="E184"/>
      <c r="F184"/>
      <c r="G184" s="249"/>
      <c r="H184" s="281"/>
      <c r="I184" s="281"/>
      <c r="J184" s="12"/>
      <c r="K184" s="12"/>
      <c r="L184" s="12"/>
      <c r="M184" s="12"/>
      <c r="N184"/>
      <c r="O184"/>
      <c r="P184"/>
      <c r="Q184" s="9"/>
      <c r="R184" s="9"/>
      <c r="S184"/>
      <c r="T184" s="12"/>
      <c r="V184" s="9"/>
      <c r="W184" s="9"/>
      <c r="Z184" s="1"/>
      <c r="AA184" s="1"/>
      <c r="AB184" s="1"/>
      <c r="AC184" s="1"/>
      <c r="AD184" s="1"/>
      <c r="AE184" s="1"/>
      <c r="AF184" s="1"/>
      <c r="AG184" s="9"/>
      <c r="AH184"/>
      <c r="AI184"/>
      <c r="AJ184"/>
      <c r="AK184"/>
      <c r="AL184"/>
      <c r="AM184"/>
      <c r="AN184"/>
      <c r="AO184"/>
      <c r="AP184"/>
    </row>
    <row r="185" spans="1:42" s="98" customFormat="1">
      <c r="A185"/>
      <c r="B185" s="236"/>
      <c r="C185"/>
      <c r="D185"/>
      <c r="E185"/>
      <c r="F185"/>
      <c r="G185" s="249"/>
      <c r="H185" s="281"/>
      <c r="I185" s="281"/>
      <c r="J185" s="12"/>
      <c r="K185" s="12"/>
      <c r="L185" s="12"/>
      <c r="M185" s="12"/>
      <c r="N185"/>
      <c r="O185"/>
      <c r="P185"/>
      <c r="Q185" s="9"/>
      <c r="R185" s="9"/>
      <c r="S185"/>
      <c r="T185" s="12"/>
      <c r="V185" s="9"/>
      <c r="W185" s="9"/>
      <c r="Z185" s="1"/>
      <c r="AA185" s="1"/>
      <c r="AB185" s="1"/>
      <c r="AC185" s="1"/>
      <c r="AD185" s="1"/>
      <c r="AE185" s="1"/>
      <c r="AF185" s="1"/>
      <c r="AG185" s="9"/>
      <c r="AH185"/>
      <c r="AI185"/>
      <c r="AJ185"/>
      <c r="AK185"/>
      <c r="AL185"/>
      <c r="AM185"/>
      <c r="AN185"/>
      <c r="AO185"/>
      <c r="AP185"/>
    </row>
    <row r="186" spans="1:42" s="98" customFormat="1">
      <c r="A186"/>
      <c r="B186" s="236"/>
      <c r="C186"/>
      <c r="D186"/>
      <c r="E186"/>
      <c r="F186"/>
      <c r="G186" s="249"/>
      <c r="H186" s="281"/>
      <c r="I186" s="281"/>
      <c r="J186" s="12"/>
      <c r="K186" s="12"/>
      <c r="L186" s="12"/>
      <c r="M186" s="12"/>
      <c r="N186"/>
      <c r="O186"/>
      <c r="P186"/>
      <c r="Q186" s="9"/>
      <c r="R186" s="9"/>
      <c r="S186"/>
      <c r="T186" s="12"/>
      <c r="V186" s="9"/>
      <c r="W186" s="9"/>
      <c r="Z186" s="1"/>
      <c r="AA186" s="1"/>
      <c r="AB186" s="1"/>
      <c r="AC186" s="1"/>
      <c r="AD186" s="1"/>
      <c r="AE186" s="1"/>
      <c r="AF186" s="1"/>
      <c r="AG186" s="9"/>
      <c r="AH186"/>
      <c r="AI186"/>
      <c r="AJ186"/>
      <c r="AK186"/>
      <c r="AL186"/>
      <c r="AM186"/>
      <c r="AN186"/>
      <c r="AO186"/>
      <c r="AP186"/>
    </row>
    <row r="187" spans="1:42" s="98" customFormat="1">
      <c r="A187"/>
      <c r="B187" s="236"/>
      <c r="C187"/>
      <c r="D187"/>
      <c r="E187"/>
      <c r="F187"/>
      <c r="G187" s="249"/>
      <c r="H187" s="281"/>
      <c r="I187" s="281"/>
      <c r="J187" s="12"/>
      <c r="K187" s="12"/>
      <c r="L187" s="12"/>
      <c r="M187" s="12"/>
      <c r="N187"/>
      <c r="O187"/>
      <c r="P187"/>
      <c r="Q187" s="9"/>
      <c r="R187" s="9"/>
      <c r="S187"/>
      <c r="T187" s="12"/>
      <c r="V187" s="9"/>
      <c r="W187" s="9"/>
      <c r="Z187" s="1"/>
      <c r="AA187" s="1"/>
      <c r="AB187" s="1"/>
      <c r="AC187" s="1"/>
      <c r="AD187" s="1"/>
      <c r="AE187" s="1"/>
      <c r="AF187" s="1"/>
      <c r="AG187" s="9"/>
      <c r="AH187"/>
      <c r="AI187"/>
      <c r="AJ187"/>
      <c r="AK187"/>
      <c r="AL187"/>
      <c r="AM187"/>
      <c r="AN187"/>
      <c r="AO187"/>
      <c r="AP187"/>
    </row>
    <row r="188" spans="1:42" s="98" customFormat="1">
      <c r="A188"/>
      <c r="B188" s="236"/>
      <c r="C188"/>
      <c r="D188"/>
      <c r="E188"/>
      <c r="F188"/>
      <c r="G188" s="249"/>
      <c r="H188" s="281"/>
      <c r="I188" s="281"/>
      <c r="J188" s="12"/>
      <c r="K188" s="12"/>
      <c r="L188" s="12"/>
      <c r="M188" s="12"/>
      <c r="N188"/>
      <c r="O188"/>
      <c r="P188"/>
      <c r="Q188" s="9"/>
      <c r="R188" s="9"/>
      <c r="S188"/>
      <c r="T188" s="12"/>
      <c r="V188" s="9"/>
      <c r="W188" s="9"/>
      <c r="Z188" s="1"/>
      <c r="AA188" s="1"/>
      <c r="AB188" s="1"/>
      <c r="AC188" s="1"/>
      <c r="AD188" s="1"/>
      <c r="AE188" s="1"/>
      <c r="AF188" s="1"/>
      <c r="AG188" s="9"/>
      <c r="AH188"/>
      <c r="AI188"/>
      <c r="AJ188"/>
      <c r="AK188"/>
      <c r="AL188"/>
      <c r="AM188"/>
      <c r="AN188"/>
      <c r="AO188"/>
      <c r="AP188"/>
    </row>
    <row r="189" spans="1:42" s="98" customFormat="1">
      <c r="A189"/>
      <c r="B189" s="236"/>
      <c r="C189"/>
      <c r="D189"/>
      <c r="E189"/>
      <c r="F189"/>
      <c r="G189" s="249"/>
      <c r="H189" s="281"/>
      <c r="I189" s="281"/>
      <c r="J189" s="12"/>
      <c r="K189" s="12"/>
      <c r="L189" s="12"/>
      <c r="M189" s="12"/>
      <c r="N189"/>
      <c r="O189"/>
      <c r="P189"/>
      <c r="Q189" s="9"/>
      <c r="R189" s="9"/>
      <c r="S189"/>
      <c r="T189" s="12"/>
      <c r="V189" s="9"/>
      <c r="W189" s="9"/>
      <c r="Z189" s="1"/>
      <c r="AA189" s="1"/>
      <c r="AB189" s="1"/>
      <c r="AC189" s="1"/>
      <c r="AD189" s="1"/>
      <c r="AE189" s="1"/>
      <c r="AF189" s="1"/>
      <c r="AG189" s="9"/>
      <c r="AH189"/>
      <c r="AI189"/>
      <c r="AJ189"/>
      <c r="AK189"/>
      <c r="AL189"/>
      <c r="AM189"/>
      <c r="AN189"/>
      <c r="AO189"/>
      <c r="AP189"/>
    </row>
    <row r="190" spans="1:42" s="98" customFormat="1">
      <c r="A190"/>
      <c r="B190" s="236"/>
      <c r="C190"/>
      <c r="D190"/>
      <c r="E190"/>
      <c r="F190"/>
      <c r="G190" s="249"/>
      <c r="H190" s="281"/>
      <c r="I190" s="281"/>
      <c r="J190" s="12"/>
      <c r="K190" s="12"/>
      <c r="L190" s="12"/>
      <c r="M190" s="12"/>
      <c r="N190"/>
      <c r="O190"/>
      <c r="P190"/>
      <c r="Q190" s="9"/>
      <c r="R190" s="9"/>
      <c r="S190"/>
      <c r="T190" s="12"/>
      <c r="V190" s="9"/>
      <c r="W190" s="9"/>
      <c r="Z190" s="1"/>
      <c r="AA190" s="1"/>
      <c r="AB190" s="1"/>
      <c r="AC190" s="1"/>
      <c r="AD190" s="1"/>
      <c r="AE190" s="1"/>
      <c r="AF190" s="1"/>
      <c r="AG190" s="9"/>
      <c r="AH190"/>
      <c r="AI190"/>
      <c r="AJ190"/>
      <c r="AK190"/>
      <c r="AL190"/>
      <c r="AM190"/>
      <c r="AN190"/>
      <c r="AO190"/>
      <c r="AP190"/>
    </row>
    <row r="191" spans="1:42" s="98" customFormat="1">
      <c r="A191"/>
      <c r="B191" s="236"/>
      <c r="C191"/>
      <c r="D191"/>
      <c r="E191"/>
      <c r="F191"/>
      <c r="G191" s="249"/>
      <c r="H191" s="281"/>
      <c r="I191" s="281"/>
      <c r="J191" s="12"/>
      <c r="K191" s="12"/>
      <c r="L191" s="12"/>
      <c r="M191" s="12"/>
      <c r="N191"/>
      <c r="O191"/>
      <c r="P191"/>
      <c r="Q191" s="9"/>
      <c r="R191" s="9"/>
      <c r="S191"/>
      <c r="T191" s="12"/>
      <c r="V191" s="9"/>
      <c r="W191" s="9"/>
      <c r="Z191" s="1"/>
      <c r="AA191" s="1"/>
      <c r="AB191" s="1"/>
      <c r="AC191" s="1"/>
      <c r="AD191" s="1"/>
      <c r="AE191" s="1"/>
      <c r="AF191" s="1"/>
      <c r="AG191" s="9"/>
      <c r="AH191"/>
      <c r="AI191"/>
      <c r="AJ191"/>
      <c r="AK191"/>
      <c r="AL191"/>
      <c r="AM191"/>
      <c r="AN191"/>
      <c r="AO191"/>
      <c r="AP191"/>
    </row>
    <row r="192" spans="1:42" s="98" customFormat="1">
      <c r="A192"/>
      <c r="B192" s="236"/>
      <c r="C192"/>
      <c r="D192"/>
      <c r="E192"/>
      <c r="F192"/>
      <c r="G192" s="249"/>
      <c r="H192" s="281"/>
      <c r="I192" s="281"/>
      <c r="J192" s="12"/>
      <c r="K192" s="12"/>
      <c r="L192" s="12"/>
      <c r="M192" s="12"/>
      <c r="N192"/>
      <c r="O192"/>
      <c r="P192"/>
      <c r="Q192" s="9"/>
      <c r="R192" s="9"/>
      <c r="S192"/>
      <c r="T192" s="12"/>
      <c r="V192" s="9"/>
      <c r="W192" s="9"/>
      <c r="Z192" s="1"/>
      <c r="AA192" s="1"/>
      <c r="AB192" s="1"/>
      <c r="AC192" s="1"/>
      <c r="AD192" s="1"/>
      <c r="AE192" s="1"/>
      <c r="AF192" s="1"/>
      <c r="AG192" s="9"/>
      <c r="AH192"/>
      <c r="AI192"/>
      <c r="AJ192"/>
      <c r="AK192"/>
      <c r="AL192"/>
      <c r="AM192"/>
      <c r="AN192"/>
      <c r="AO192"/>
      <c r="AP192"/>
    </row>
    <row r="193" spans="1:42" s="98" customFormat="1">
      <c r="A193"/>
      <c r="B193" s="236"/>
      <c r="C193"/>
      <c r="D193"/>
      <c r="E193"/>
      <c r="F193"/>
      <c r="G193" s="249"/>
      <c r="H193" s="281"/>
      <c r="I193" s="281"/>
      <c r="J193" s="12"/>
      <c r="K193" s="12"/>
      <c r="L193" s="12"/>
      <c r="M193" s="12"/>
      <c r="N193"/>
      <c r="O193"/>
      <c r="P193"/>
      <c r="Q193" s="9"/>
      <c r="R193" s="9"/>
      <c r="S193"/>
      <c r="T193" s="12"/>
      <c r="V193" s="9"/>
      <c r="W193" s="9"/>
      <c r="Z193" s="1"/>
      <c r="AA193" s="1"/>
      <c r="AB193" s="1"/>
      <c r="AC193" s="1"/>
      <c r="AD193" s="1"/>
      <c r="AE193" s="1"/>
      <c r="AF193" s="1"/>
      <c r="AG193" s="9"/>
      <c r="AH193"/>
      <c r="AI193"/>
      <c r="AJ193"/>
      <c r="AK193"/>
      <c r="AL193"/>
      <c r="AM193"/>
      <c r="AN193"/>
      <c r="AO193"/>
      <c r="AP193"/>
    </row>
    <row r="194" spans="1:42" s="98" customFormat="1">
      <c r="A194"/>
      <c r="B194" s="236"/>
      <c r="C194"/>
      <c r="D194"/>
      <c r="E194"/>
      <c r="F194"/>
      <c r="G194" s="249"/>
      <c r="H194" s="281"/>
      <c r="I194" s="281"/>
      <c r="J194" s="12"/>
      <c r="K194" s="12"/>
      <c r="L194" s="12"/>
      <c r="M194" s="12"/>
      <c r="N194"/>
      <c r="O194"/>
      <c r="P194"/>
      <c r="Q194" s="9"/>
      <c r="R194" s="9"/>
      <c r="S194"/>
      <c r="T194" s="12"/>
      <c r="V194" s="9"/>
      <c r="W194" s="9"/>
      <c r="Z194" s="1"/>
      <c r="AA194" s="1"/>
      <c r="AB194" s="1"/>
      <c r="AC194" s="1"/>
      <c r="AD194" s="1"/>
      <c r="AE194" s="1"/>
      <c r="AF194" s="1"/>
      <c r="AG194" s="9"/>
      <c r="AH194"/>
      <c r="AI194"/>
      <c r="AJ194"/>
      <c r="AK194"/>
      <c r="AL194"/>
      <c r="AM194"/>
      <c r="AN194"/>
      <c r="AO194"/>
      <c r="AP194"/>
    </row>
    <row r="195" spans="1:42" s="98" customFormat="1">
      <c r="A195"/>
      <c r="B195" s="236"/>
      <c r="C195"/>
      <c r="D195"/>
      <c r="E195"/>
      <c r="F195"/>
      <c r="G195" s="249"/>
      <c r="H195" s="281"/>
      <c r="I195" s="281"/>
      <c r="J195" s="12"/>
      <c r="K195" s="12"/>
      <c r="L195" s="12"/>
      <c r="M195" s="12"/>
      <c r="N195"/>
      <c r="O195"/>
      <c r="P195"/>
      <c r="Q195" s="9"/>
      <c r="R195" s="9"/>
      <c r="S195"/>
      <c r="T195" s="12"/>
      <c r="V195" s="9"/>
      <c r="W195" s="9"/>
      <c r="Z195" s="1"/>
      <c r="AA195" s="1"/>
      <c r="AB195" s="1"/>
      <c r="AC195" s="1"/>
      <c r="AD195" s="1"/>
      <c r="AE195" s="1"/>
      <c r="AF195" s="1"/>
      <c r="AG195" s="9"/>
      <c r="AH195"/>
      <c r="AI195"/>
      <c r="AJ195"/>
      <c r="AK195"/>
      <c r="AL195"/>
      <c r="AM195"/>
      <c r="AN195"/>
      <c r="AO195"/>
      <c r="AP195"/>
    </row>
    <row r="196" spans="1:42" s="98" customFormat="1">
      <c r="A196"/>
      <c r="B196" s="236"/>
      <c r="C196"/>
      <c r="D196"/>
      <c r="E196"/>
      <c r="F196"/>
      <c r="G196" s="249"/>
      <c r="H196" s="281"/>
      <c r="I196" s="281"/>
      <c r="J196" s="12"/>
      <c r="K196" s="12"/>
      <c r="L196" s="12"/>
      <c r="M196" s="12"/>
      <c r="N196"/>
      <c r="O196"/>
      <c r="P196"/>
      <c r="Q196" s="9"/>
      <c r="R196" s="9"/>
      <c r="S196"/>
      <c r="T196" s="12"/>
      <c r="V196" s="9"/>
      <c r="W196" s="9"/>
      <c r="Z196" s="1"/>
      <c r="AA196" s="1"/>
      <c r="AB196" s="1"/>
      <c r="AC196" s="1"/>
      <c r="AD196" s="1"/>
      <c r="AE196" s="1"/>
      <c r="AF196" s="1"/>
      <c r="AG196" s="9"/>
      <c r="AH196"/>
      <c r="AI196"/>
      <c r="AJ196"/>
      <c r="AK196"/>
      <c r="AL196"/>
      <c r="AM196"/>
      <c r="AN196"/>
      <c r="AO196"/>
      <c r="AP196"/>
    </row>
    <row r="197" spans="1:42" s="98" customFormat="1">
      <c r="A197"/>
      <c r="B197" s="236"/>
      <c r="C197"/>
      <c r="D197"/>
      <c r="E197"/>
      <c r="F197"/>
      <c r="G197" s="249"/>
      <c r="H197" s="281"/>
      <c r="I197" s="281"/>
      <c r="J197" s="12"/>
      <c r="K197" s="12"/>
      <c r="L197" s="12"/>
      <c r="M197" s="12"/>
      <c r="N197"/>
      <c r="O197"/>
      <c r="P197"/>
      <c r="Q197" s="9"/>
      <c r="R197" s="9"/>
      <c r="S197"/>
      <c r="T197" s="12"/>
      <c r="V197" s="9"/>
      <c r="W197" s="9"/>
      <c r="Z197" s="1"/>
      <c r="AA197" s="1"/>
      <c r="AB197" s="1"/>
      <c r="AC197" s="1"/>
      <c r="AD197" s="1"/>
      <c r="AE197" s="1"/>
      <c r="AF197" s="1"/>
      <c r="AG197" s="9"/>
      <c r="AH197"/>
      <c r="AI197"/>
      <c r="AJ197"/>
      <c r="AK197"/>
      <c r="AL197"/>
      <c r="AM197"/>
      <c r="AN197"/>
      <c r="AO197"/>
      <c r="AP197"/>
    </row>
    <row r="198" spans="1:42" s="98" customFormat="1">
      <c r="A198"/>
      <c r="B198" s="236"/>
      <c r="C198"/>
      <c r="D198"/>
      <c r="E198"/>
      <c r="F198"/>
      <c r="G198" s="249"/>
      <c r="H198" s="281"/>
      <c r="I198" s="281"/>
      <c r="J198" s="12"/>
      <c r="K198" s="12"/>
      <c r="L198" s="12"/>
      <c r="M198" s="12"/>
      <c r="N198"/>
      <c r="O198"/>
      <c r="P198"/>
      <c r="Q198" s="9"/>
      <c r="R198" s="9"/>
      <c r="S198"/>
      <c r="T198" s="12"/>
      <c r="V198" s="9"/>
      <c r="W198" s="9"/>
      <c r="Z198" s="1"/>
      <c r="AA198" s="1"/>
      <c r="AB198" s="1"/>
      <c r="AC198" s="1"/>
      <c r="AD198" s="1"/>
      <c r="AE198" s="1"/>
      <c r="AF198" s="1"/>
      <c r="AG198" s="9"/>
      <c r="AH198"/>
      <c r="AI198"/>
      <c r="AJ198"/>
      <c r="AK198"/>
      <c r="AL198"/>
      <c r="AM198"/>
      <c r="AN198"/>
      <c r="AO198"/>
      <c r="AP198"/>
    </row>
    <row r="199" spans="1:42" s="98" customFormat="1">
      <c r="A199"/>
      <c r="B199" s="236"/>
      <c r="C199"/>
      <c r="D199"/>
      <c r="E199"/>
      <c r="F199"/>
      <c r="G199" s="249"/>
      <c r="H199" s="281"/>
      <c r="I199" s="281"/>
      <c r="J199" s="12"/>
      <c r="K199" s="12"/>
      <c r="L199" s="12"/>
      <c r="M199" s="12"/>
      <c r="N199"/>
      <c r="O199"/>
      <c r="P199"/>
      <c r="Q199" s="9"/>
      <c r="R199" s="9"/>
      <c r="S199"/>
      <c r="T199" s="12"/>
      <c r="V199" s="9"/>
      <c r="W199" s="9"/>
      <c r="Z199" s="1"/>
      <c r="AA199" s="1"/>
      <c r="AB199" s="1"/>
      <c r="AC199" s="1"/>
      <c r="AD199" s="1"/>
      <c r="AE199" s="1"/>
      <c r="AF199" s="1"/>
      <c r="AG199" s="9"/>
      <c r="AH199"/>
      <c r="AI199"/>
      <c r="AJ199"/>
      <c r="AK199"/>
      <c r="AL199"/>
      <c r="AM199"/>
      <c r="AN199"/>
      <c r="AO199"/>
      <c r="AP199"/>
    </row>
    <row r="200" spans="1:42" s="98" customFormat="1">
      <c r="A200"/>
      <c r="B200" s="236"/>
      <c r="C200"/>
      <c r="D200"/>
      <c r="E200"/>
      <c r="F200"/>
      <c r="G200" s="249"/>
      <c r="H200" s="281"/>
      <c r="I200" s="281"/>
      <c r="J200" s="12"/>
      <c r="K200" s="12"/>
      <c r="L200" s="12"/>
      <c r="M200" s="12"/>
      <c r="N200"/>
      <c r="O200"/>
      <c r="P200"/>
      <c r="Q200" s="9"/>
      <c r="R200" s="9"/>
      <c r="S200"/>
      <c r="T200" s="12"/>
      <c r="V200" s="9"/>
      <c r="W200" s="9"/>
      <c r="Z200" s="1"/>
      <c r="AA200" s="1"/>
      <c r="AB200" s="1"/>
      <c r="AC200" s="1"/>
      <c r="AD200" s="1"/>
      <c r="AE200" s="1"/>
      <c r="AF200" s="1"/>
      <c r="AG200" s="9"/>
      <c r="AH200"/>
      <c r="AI200"/>
      <c r="AJ200"/>
      <c r="AK200"/>
      <c r="AL200"/>
      <c r="AM200"/>
      <c r="AN200"/>
      <c r="AO200"/>
      <c r="AP200"/>
    </row>
    <row r="201" spans="1:42" s="98" customFormat="1">
      <c r="A201"/>
      <c r="B201" s="236"/>
      <c r="C201"/>
      <c r="D201"/>
      <c r="E201"/>
      <c r="F201"/>
      <c r="G201" s="249"/>
      <c r="H201" s="281"/>
      <c r="I201" s="281"/>
      <c r="J201" s="12"/>
      <c r="K201" s="12"/>
      <c r="L201" s="12"/>
      <c r="M201" s="12"/>
      <c r="N201"/>
      <c r="O201"/>
      <c r="P201"/>
      <c r="Q201" s="9"/>
      <c r="R201" s="9"/>
      <c r="S201"/>
      <c r="T201" s="12"/>
      <c r="V201" s="9"/>
      <c r="W201" s="9"/>
      <c r="Z201" s="1"/>
      <c r="AA201" s="1"/>
      <c r="AB201" s="1"/>
      <c r="AC201" s="1"/>
      <c r="AD201" s="1"/>
      <c r="AE201" s="1"/>
      <c r="AF201" s="1"/>
      <c r="AG201" s="9"/>
      <c r="AH201"/>
      <c r="AI201"/>
      <c r="AJ201"/>
      <c r="AK201"/>
      <c r="AL201"/>
      <c r="AM201"/>
      <c r="AN201"/>
      <c r="AO201"/>
      <c r="AP201"/>
    </row>
    <row r="202" spans="1:42" s="98" customFormat="1">
      <c r="A202"/>
      <c r="B202" s="236"/>
      <c r="C202"/>
      <c r="D202"/>
      <c r="E202"/>
      <c r="F202"/>
      <c r="G202" s="249"/>
      <c r="H202" s="281"/>
      <c r="I202" s="281"/>
      <c r="J202" s="12"/>
      <c r="K202" s="12"/>
      <c r="L202" s="12"/>
      <c r="M202" s="12"/>
      <c r="N202"/>
      <c r="O202"/>
      <c r="P202"/>
      <c r="Q202" s="9"/>
      <c r="R202" s="9"/>
      <c r="S202"/>
      <c r="T202" s="12"/>
      <c r="V202" s="9"/>
      <c r="W202" s="9"/>
      <c r="Z202" s="1"/>
      <c r="AA202" s="1"/>
      <c r="AB202" s="1"/>
      <c r="AC202" s="1"/>
      <c r="AD202" s="1"/>
      <c r="AE202" s="1"/>
      <c r="AF202" s="1"/>
      <c r="AG202" s="9"/>
      <c r="AH202"/>
      <c r="AI202"/>
      <c r="AJ202"/>
      <c r="AK202"/>
      <c r="AL202"/>
      <c r="AM202"/>
      <c r="AN202"/>
      <c r="AO202"/>
      <c r="AP202"/>
    </row>
    <row r="203" spans="1:42" s="98" customFormat="1">
      <c r="A203"/>
      <c r="B203" s="236"/>
      <c r="C203"/>
      <c r="D203"/>
      <c r="E203"/>
      <c r="F203"/>
      <c r="G203" s="249"/>
      <c r="H203" s="281"/>
      <c r="I203" s="281"/>
      <c r="J203" s="12"/>
      <c r="K203" s="12"/>
      <c r="L203" s="12"/>
      <c r="M203" s="12"/>
      <c r="N203"/>
      <c r="O203"/>
      <c r="P203"/>
      <c r="Q203" s="9"/>
      <c r="R203" s="9"/>
      <c r="S203"/>
      <c r="T203" s="12"/>
      <c r="V203" s="9"/>
      <c r="W203" s="9"/>
      <c r="Z203" s="1"/>
      <c r="AA203" s="1"/>
      <c r="AB203" s="1"/>
      <c r="AC203" s="1"/>
      <c r="AD203" s="1"/>
      <c r="AE203" s="1"/>
      <c r="AF203" s="1"/>
      <c r="AG203" s="9"/>
      <c r="AH203"/>
      <c r="AI203"/>
      <c r="AJ203"/>
      <c r="AK203"/>
      <c r="AL203"/>
      <c r="AM203"/>
      <c r="AN203"/>
      <c r="AO203"/>
      <c r="AP203"/>
    </row>
    <row r="204" spans="1:42" s="98" customFormat="1">
      <c r="A204"/>
      <c r="B204" s="236"/>
      <c r="C204"/>
      <c r="D204"/>
      <c r="E204"/>
      <c r="F204"/>
      <c r="G204" s="249"/>
      <c r="H204" s="281"/>
      <c r="I204" s="281"/>
      <c r="J204" s="12"/>
      <c r="K204" s="12"/>
      <c r="L204" s="12"/>
      <c r="M204" s="12"/>
      <c r="N204"/>
      <c r="O204"/>
      <c r="P204"/>
      <c r="Q204" s="9"/>
      <c r="R204" s="9"/>
      <c r="S204"/>
      <c r="T204" s="12"/>
      <c r="V204" s="9"/>
      <c r="W204" s="9"/>
      <c r="Z204" s="1"/>
      <c r="AA204" s="1"/>
      <c r="AB204" s="1"/>
      <c r="AC204" s="1"/>
      <c r="AD204" s="1"/>
      <c r="AE204" s="1"/>
      <c r="AF204" s="1"/>
      <c r="AG204" s="9"/>
      <c r="AH204"/>
      <c r="AI204"/>
      <c r="AJ204"/>
      <c r="AK204"/>
      <c r="AL204"/>
      <c r="AM204"/>
      <c r="AN204"/>
      <c r="AO204"/>
      <c r="AP204"/>
    </row>
    <row r="205" spans="1:42" s="98" customFormat="1">
      <c r="A205"/>
      <c r="B205" s="236"/>
      <c r="C205"/>
      <c r="D205"/>
      <c r="E205"/>
      <c r="F205"/>
      <c r="G205" s="249"/>
      <c r="H205" s="281"/>
      <c r="I205" s="281"/>
      <c r="J205" s="12"/>
      <c r="K205" s="12"/>
      <c r="L205" s="12"/>
      <c r="M205" s="12"/>
      <c r="N205"/>
      <c r="O205"/>
      <c r="P205"/>
      <c r="Q205" s="9"/>
      <c r="R205" s="9"/>
      <c r="S205"/>
      <c r="T205" s="12"/>
      <c r="V205" s="9"/>
      <c r="W205" s="9"/>
      <c r="Z205" s="1"/>
      <c r="AA205" s="1"/>
      <c r="AB205" s="1"/>
      <c r="AC205" s="1"/>
      <c r="AD205" s="1"/>
      <c r="AE205" s="1"/>
      <c r="AF205" s="1"/>
      <c r="AG205" s="9"/>
      <c r="AH205"/>
      <c r="AI205"/>
      <c r="AJ205"/>
      <c r="AK205"/>
      <c r="AL205"/>
      <c r="AM205"/>
      <c r="AN205"/>
      <c r="AO205"/>
      <c r="AP205"/>
    </row>
    <row r="206" spans="1:42" s="98" customFormat="1">
      <c r="A206"/>
      <c r="B206" s="236"/>
      <c r="C206"/>
      <c r="D206"/>
      <c r="E206"/>
      <c r="F206"/>
      <c r="G206" s="249"/>
      <c r="H206" s="281"/>
      <c r="I206" s="281"/>
      <c r="J206" s="12"/>
      <c r="K206" s="12"/>
      <c r="L206" s="12"/>
      <c r="M206" s="12"/>
      <c r="N206"/>
      <c r="O206"/>
      <c r="P206"/>
      <c r="Q206" s="9"/>
      <c r="R206" s="9"/>
      <c r="S206"/>
      <c r="T206" s="12"/>
      <c r="V206" s="9"/>
      <c r="W206" s="9"/>
      <c r="Z206" s="1"/>
      <c r="AA206" s="1"/>
      <c r="AB206" s="1"/>
      <c r="AC206" s="1"/>
      <c r="AD206" s="1"/>
      <c r="AE206" s="1"/>
      <c r="AF206" s="1"/>
      <c r="AG206" s="9"/>
      <c r="AH206"/>
      <c r="AI206"/>
      <c r="AJ206"/>
      <c r="AK206"/>
      <c r="AL206"/>
      <c r="AM206"/>
      <c r="AN206"/>
      <c r="AO206"/>
      <c r="AP206"/>
    </row>
    <row r="207" spans="1:42" s="98" customFormat="1">
      <c r="A207"/>
      <c r="B207" s="236"/>
      <c r="C207"/>
      <c r="D207"/>
      <c r="E207"/>
      <c r="F207"/>
      <c r="G207" s="249"/>
      <c r="H207" s="281"/>
      <c r="I207" s="281"/>
      <c r="J207" s="12"/>
      <c r="K207" s="12"/>
      <c r="L207" s="12"/>
      <c r="M207" s="12"/>
      <c r="N207"/>
      <c r="O207"/>
      <c r="P207"/>
      <c r="Q207" s="9"/>
      <c r="R207" s="9"/>
      <c r="S207"/>
      <c r="T207" s="12"/>
      <c r="V207" s="9"/>
      <c r="W207" s="9"/>
      <c r="Z207" s="1"/>
      <c r="AA207" s="1"/>
      <c r="AB207" s="1"/>
      <c r="AC207" s="1"/>
      <c r="AD207" s="1"/>
      <c r="AE207" s="1"/>
      <c r="AF207" s="1"/>
      <c r="AG207" s="9"/>
      <c r="AH207"/>
      <c r="AI207"/>
      <c r="AJ207"/>
      <c r="AK207"/>
      <c r="AL207"/>
      <c r="AM207"/>
      <c r="AN207"/>
      <c r="AO207"/>
      <c r="AP207"/>
    </row>
    <row r="208" spans="1:42" s="98" customFormat="1">
      <c r="A208"/>
      <c r="B208" s="236"/>
      <c r="C208"/>
      <c r="D208"/>
      <c r="E208"/>
      <c r="F208"/>
      <c r="G208" s="249"/>
      <c r="H208" s="281"/>
      <c r="I208" s="281"/>
      <c r="J208" s="12"/>
      <c r="K208" s="12"/>
      <c r="L208" s="12"/>
      <c r="M208" s="12"/>
      <c r="N208"/>
      <c r="O208"/>
      <c r="P208"/>
      <c r="Q208" s="9"/>
      <c r="R208" s="9"/>
      <c r="S208"/>
      <c r="T208" s="12"/>
      <c r="V208" s="9"/>
      <c r="W208" s="9"/>
      <c r="Z208" s="1"/>
      <c r="AA208" s="1"/>
      <c r="AB208" s="1"/>
      <c r="AC208" s="1"/>
      <c r="AD208" s="1"/>
      <c r="AE208" s="1"/>
      <c r="AF208" s="1"/>
      <c r="AG208" s="9"/>
      <c r="AH208"/>
      <c r="AI208"/>
      <c r="AJ208"/>
      <c r="AK208"/>
      <c r="AL208"/>
      <c r="AM208"/>
      <c r="AN208"/>
      <c r="AO208"/>
      <c r="AP208"/>
    </row>
    <row r="209" spans="1:42" s="98" customFormat="1">
      <c r="A209"/>
      <c r="B209" s="236"/>
      <c r="C209"/>
      <c r="D209"/>
      <c r="E209"/>
      <c r="F209"/>
      <c r="G209" s="249"/>
      <c r="H209" s="281"/>
      <c r="I209" s="281"/>
      <c r="J209" s="12"/>
      <c r="K209" s="12"/>
      <c r="L209" s="12"/>
      <c r="M209" s="12"/>
      <c r="N209"/>
      <c r="O209"/>
      <c r="P209"/>
      <c r="Q209" s="9"/>
      <c r="R209" s="9"/>
      <c r="S209"/>
      <c r="T209" s="12"/>
      <c r="V209" s="9"/>
      <c r="W209" s="9"/>
      <c r="Z209" s="1"/>
      <c r="AA209" s="1"/>
      <c r="AB209" s="1"/>
      <c r="AC209" s="1"/>
      <c r="AD209" s="1"/>
      <c r="AE209" s="1"/>
      <c r="AF209" s="1"/>
      <c r="AG209" s="9"/>
      <c r="AH209"/>
      <c r="AI209"/>
      <c r="AJ209"/>
      <c r="AK209"/>
      <c r="AL209"/>
      <c r="AM209"/>
      <c r="AN209"/>
      <c r="AO209"/>
      <c r="AP209"/>
    </row>
    <row r="210" spans="1:42" s="98" customFormat="1">
      <c r="A210"/>
      <c r="B210" s="236"/>
      <c r="C210"/>
      <c r="D210"/>
      <c r="E210"/>
      <c r="F210"/>
      <c r="G210" s="249"/>
      <c r="H210" s="281"/>
      <c r="I210" s="281"/>
      <c r="J210" s="12"/>
      <c r="K210" s="12"/>
      <c r="L210" s="12"/>
      <c r="M210" s="12"/>
      <c r="N210"/>
      <c r="O210"/>
      <c r="P210"/>
      <c r="Q210" s="9"/>
      <c r="R210" s="9"/>
      <c r="S210"/>
      <c r="T210" s="12"/>
      <c r="V210" s="9"/>
      <c r="W210" s="9"/>
      <c r="Z210" s="1"/>
      <c r="AA210" s="1"/>
      <c r="AB210" s="1"/>
      <c r="AC210" s="1"/>
      <c r="AD210" s="1"/>
      <c r="AE210" s="1"/>
      <c r="AF210" s="1"/>
      <c r="AG210" s="9"/>
      <c r="AH210"/>
      <c r="AI210"/>
      <c r="AJ210"/>
      <c r="AK210"/>
      <c r="AL210"/>
      <c r="AM210"/>
      <c r="AN210"/>
      <c r="AO210"/>
      <c r="AP210"/>
    </row>
    <row r="211" spans="1:42" s="98" customFormat="1">
      <c r="A211"/>
      <c r="B211" s="236"/>
      <c r="C211"/>
      <c r="D211"/>
      <c r="E211"/>
      <c r="F211"/>
      <c r="G211" s="249"/>
      <c r="H211" s="281"/>
      <c r="I211" s="281"/>
      <c r="J211" s="12"/>
      <c r="K211" s="12"/>
      <c r="L211" s="12"/>
      <c r="M211" s="12"/>
      <c r="N211"/>
      <c r="O211"/>
      <c r="P211"/>
      <c r="Q211" s="9"/>
      <c r="R211" s="9"/>
      <c r="S211"/>
      <c r="T211" s="12"/>
      <c r="V211" s="9"/>
      <c r="W211" s="9"/>
      <c r="Z211" s="1"/>
      <c r="AA211" s="1"/>
      <c r="AB211" s="1"/>
      <c r="AC211" s="1"/>
      <c r="AD211" s="1"/>
      <c r="AE211" s="1"/>
      <c r="AF211" s="1"/>
      <c r="AG211" s="9"/>
      <c r="AH211"/>
      <c r="AI211"/>
      <c r="AJ211"/>
      <c r="AK211"/>
      <c r="AL211"/>
      <c r="AM211"/>
      <c r="AN211"/>
      <c r="AO211"/>
      <c r="AP211"/>
    </row>
    <row r="212" spans="1:42" s="98" customFormat="1">
      <c r="A212"/>
      <c r="B212" s="236"/>
      <c r="C212"/>
      <c r="D212"/>
      <c r="E212"/>
      <c r="F212"/>
      <c r="G212" s="249"/>
      <c r="H212" s="281"/>
      <c r="I212" s="281"/>
      <c r="J212" s="12"/>
      <c r="K212" s="12"/>
      <c r="L212" s="12"/>
      <c r="M212" s="12"/>
      <c r="N212"/>
      <c r="O212"/>
      <c r="P212"/>
      <c r="Q212" s="9"/>
      <c r="R212" s="9"/>
      <c r="S212"/>
      <c r="T212" s="12"/>
      <c r="V212" s="9"/>
      <c r="W212" s="9"/>
      <c r="Z212" s="1"/>
      <c r="AA212" s="1"/>
      <c r="AB212" s="1"/>
      <c r="AC212" s="1"/>
      <c r="AD212" s="1"/>
      <c r="AE212" s="1"/>
      <c r="AF212" s="1"/>
      <c r="AG212" s="9"/>
      <c r="AH212"/>
      <c r="AI212"/>
      <c r="AJ212"/>
      <c r="AK212"/>
      <c r="AL212"/>
      <c r="AM212"/>
      <c r="AN212"/>
      <c r="AO212"/>
      <c r="AP212"/>
    </row>
    <row r="213" spans="1:42" s="98" customFormat="1">
      <c r="A213"/>
      <c r="B213" s="236"/>
      <c r="C213"/>
      <c r="D213"/>
      <c r="E213"/>
      <c r="F213"/>
      <c r="G213" s="249"/>
      <c r="H213" s="281"/>
      <c r="I213" s="281"/>
      <c r="J213" s="12"/>
      <c r="K213" s="12"/>
      <c r="L213" s="12"/>
      <c r="M213" s="12"/>
      <c r="N213"/>
      <c r="O213"/>
      <c r="P213"/>
      <c r="Q213" s="9"/>
      <c r="R213" s="9"/>
      <c r="S213"/>
      <c r="T213" s="12"/>
      <c r="V213" s="9"/>
      <c r="W213" s="9"/>
      <c r="Z213" s="1"/>
      <c r="AA213" s="1"/>
      <c r="AB213" s="1"/>
      <c r="AC213" s="1"/>
      <c r="AD213" s="1"/>
      <c r="AE213" s="1"/>
      <c r="AF213" s="1"/>
      <c r="AG213" s="9"/>
      <c r="AH213"/>
      <c r="AI213"/>
      <c r="AJ213"/>
      <c r="AK213"/>
      <c r="AL213"/>
      <c r="AM213"/>
      <c r="AN213"/>
      <c r="AO213"/>
      <c r="AP213"/>
    </row>
    <row r="214" spans="1:42" s="98" customFormat="1">
      <c r="A214"/>
      <c r="B214" s="236"/>
      <c r="C214"/>
      <c r="D214"/>
      <c r="E214"/>
      <c r="F214"/>
      <c r="G214" s="249"/>
      <c r="H214" s="281"/>
      <c r="I214" s="281"/>
      <c r="J214" s="12"/>
      <c r="K214" s="12"/>
      <c r="L214" s="12"/>
      <c r="M214" s="12"/>
      <c r="N214"/>
      <c r="O214"/>
      <c r="P214"/>
      <c r="Q214" s="9"/>
      <c r="R214" s="9"/>
      <c r="S214"/>
      <c r="T214" s="12"/>
      <c r="V214" s="9"/>
      <c r="W214" s="9"/>
      <c r="Z214" s="1"/>
      <c r="AA214" s="1"/>
      <c r="AB214" s="1"/>
      <c r="AC214" s="1"/>
      <c r="AD214" s="1"/>
      <c r="AE214" s="1"/>
      <c r="AF214" s="1"/>
      <c r="AG214" s="9"/>
      <c r="AH214"/>
      <c r="AI214"/>
      <c r="AJ214"/>
      <c r="AK214"/>
      <c r="AL214"/>
      <c r="AM214"/>
      <c r="AN214"/>
      <c r="AO214"/>
      <c r="AP214"/>
    </row>
    <row r="215" spans="1:42" s="98" customFormat="1">
      <c r="A215"/>
      <c r="B215" s="236"/>
      <c r="C215"/>
      <c r="D215"/>
      <c r="E215"/>
      <c r="F215"/>
      <c r="G215" s="249"/>
      <c r="H215" s="281"/>
      <c r="I215" s="281"/>
      <c r="J215" s="12"/>
      <c r="K215" s="12"/>
      <c r="L215" s="12"/>
      <c r="M215" s="12"/>
      <c r="N215"/>
      <c r="O215"/>
      <c r="P215"/>
      <c r="Q215" s="9"/>
      <c r="R215" s="9"/>
      <c r="S215"/>
      <c r="T215" s="12"/>
      <c r="V215" s="9"/>
      <c r="W215" s="9"/>
      <c r="Z215" s="1"/>
      <c r="AA215" s="1"/>
      <c r="AB215" s="1"/>
      <c r="AC215" s="1"/>
      <c r="AD215" s="1"/>
      <c r="AE215" s="1"/>
      <c r="AF215" s="1"/>
      <c r="AG215" s="9"/>
      <c r="AH215"/>
      <c r="AI215"/>
      <c r="AJ215"/>
      <c r="AK215"/>
      <c r="AL215"/>
      <c r="AM215"/>
      <c r="AN215"/>
      <c r="AO215"/>
      <c r="AP215"/>
    </row>
    <row r="216" spans="1:42" s="98" customFormat="1">
      <c r="A216"/>
      <c r="B216" s="236"/>
      <c r="C216"/>
      <c r="D216"/>
      <c r="E216"/>
      <c r="F216"/>
      <c r="G216" s="249"/>
      <c r="H216" s="281"/>
      <c r="I216" s="281"/>
      <c r="J216" s="12"/>
      <c r="K216" s="12"/>
      <c r="L216" s="12"/>
      <c r="M216" s="12"/>
      <c r="N216"/>
      <c r="O216"/>
      <c r="P216"/>
      <c r="Q216" s="9"/>
      <c r="R216" s="9"/>
      <c r="S216"/>
      <c r="T216" s="12"/>
      <c r="V216" s="9"/>
      <c r="W216" s="9"/>
      <c r="Z216" s="1"/>
      <c r="AA216" s="1"/>
      <c r="AB216" s="1"/>
      <c r="AC216" s="1"/>
      <c r="AD216" s="1"/>
      <c r="AE216" s="1"/>
      <c r="AF216" s="1"/>
      <c r="AG216" s="9"/>
      <c r="AH216"/>
      <c r="AI216"/>
      <c r="AJ216"/>
      <c r="AK216"/>
      <c r="AL216"/>
      <c r="AM216"/>
      <c r="AN216"/>
      <c r="AO216"/>
      <c r="AP216"/>
    </row>
    <row r="217" spans="1:42" s="98" customFormat="1">
      <c r="A217"/>
      <c r="B217" s="236"/>
      <c r="C217"/>
      <c r="D217"/>
      <c r="E217"/>
      <c r="F217"/>
      <c r="G217" s="249"/>
      <c r="H217" s="281"/>
      <c r="I217" s="281"/>
      <c r="J217" s="12"/>
      <c r="K217" s="12"/>
      <c r="L217" s="12"/>
      <c r="M217" s="12"/>
      <c r="N217"/>
      <c r="O217"/>
      <c r="P217"/>
      <c r="Q217" s="9"/>
      <c r="R217" s="9"/>
      <c r="S217"/>
      <c r="T217" s="12"/>
      <c r="V217" s="9"/>
      <c r="W217" s="9"/>
      <c r="Z217" s="1"/>
      <c r="AA217" s="1"/>
      <c r="AB217" s="1"/>
      <c r="AC217" s="1"/>
      <c r="AD217" s="1"/>
      <c r="AE217" s="1"/>
      <c r="AF217" s="1"/>
      <c r="AG217" s="9"/>
      <c r="AH217"/>
      <c r="AI217"/>
      <c r="AJ217"/>
      <c r="AK217"/>
      <c r="AL217"/>
      <c r="AM217"/>
      <c r="AN217"/>
      <c r="AO217"/>
      <c r="AP217"/>
    </row>
    <row r="218" spans="1:42" s="98" customFormat="1">
      <c r="A218"/>
      <c r="B218" s="236"/>
      <c r="C218"/>
      <c r="D218"/>
      <c r="E218"/>
      <c r="F218"/>
      <c r="G218" s="249"/>
      <c r="H218" s="281"/>
      <c r="I218" s="281"/>
      <c r="J218" s="12"/>
      <c r="K218" s="12"/>
      <c r="L218" s="12"/>
      <c r="M218" s="12"/>
      <c r="N218"/>
      <c r="O218"/>
      <c r="P218"/>
      <c r="Q218" s="9"/>
      <c r="R218" s="9"/>
      <c r="S218"/>
      <c r="T218" s="12"/>
      <c r="V218" s="9"/>
      <c r="W218" s="9"/>
      <c r="Z218" s="1"/>
      <c r="AA218" s="1"/>
      <c r="AB218" s="1"/>
      <c r="AC218" s="1"/>
      <c r="AD218" s="1"/>
      <c r="AE218" s="1"/>
      <c r="AF218" s="1"/>
      <c r="AG218" s="9"/>
      <c r="AH218"/>
      <c r="AI218"/>
      <c r="AJ218"/>
      <c r="AK218"/>
      <c r="AL218"/>
      <c r="AM218"/>
      <c r="AN218"/>
      <c r="AO218"/>
      <c r="AP218"/>
    </row>
    <row r="219" spans="1:42" s="98" customFormat="1">
      <c r="A219"/>
      <c r="B219" s="236"/>
      <c r="C219"/>
      <c r="D219"/>
      <c r="E219"/>
      <c r="F219"/>
      <c r="G219" s="249"/>
      <c r="H219" s="281"/>
      <c r="I219" s="281"/>
      <c r="J219" s="12"/>
      <c r="K219" s="12"/>
      <c r="L219" s="12"/>
      <c r="M219" s="12"/>
      <c r="N219"/>
      <c r="O219"/>
      <c r="P219"/>
      <c r="Q219" s="9"/>
      <c r="R219" s="9"/>
      <c r="S219"/>
      <c r="T219" s="12"/>
      <c r="V219" s="9"/>
      <c r="W219" s="9"/>
      <c r="Z219" s="1"/>
      <c r="AA219" s="1"/>
      <c r="AB219" s="1"/>
      <c r="AC219" s="1"/>
      <c r="AD219" s="1"/>
      <c r="AE219" s="1"/>
      <c r="AF219" s="1"/>
      <c r="AG219" s="9"/>
      <c r="AH219"/>
      <c r="AI219"/>
      <c r="AJ219"/>
      <c r="AK219"/>
      <c r="AL219"/>
      <c r="AM219"/>
      <c r="AN219"/>
      <c r="AO219"/>
      <c r="AP219"/>
    </row>
    <row r="220" spans="1:42" s="98" customFormat="1">
      <c r="A220"/>
      <c r="B220" s="236"/>
      <c r="C220"/>
      <c r="D220"/>
      <c r="E220"/>
      <c r="F220"/>
      <c r="G220" s="249"/>
      <c r="H220" s="281"/>
      <c r="I220" s="281"/>
      <c r="J220" s="12"/>
      <c r="K220" s="12"/>
      <c r="L220" s="12"/>
      <c r="M220" s="12"/>
      <c r="N220"/>
      <c r="O220"/>
      <c r="P220"/>
      <c r="Q220" s="9"/>
      <c r="R220" s="9"/>
      <c r="S220"/>
      <c r="T220" s="12"/>
      <c r="V220" s="9"/>
      <c r="W220" s="9"/>
      <c r="Z220" s="1"/>
      <c r="AA220" s="1"/>
      <c r="AB220" s="1"/>
      <c r="AC220" s="1"/>
      <c r="AD220" s="1"/>
      <c r="AE220" s="1"/>
      <c r="AF220" s="1"/>
      <c r="AG220" s="9"/>
      <c r="AH220"/>
      <c r="AI220"/>
      <c r="AJ220"/>
      <c r="AK220"/>
      <c r="AL220"/>
      <c r="AM220"/>
      <c r="AN220"/>
      <c r="AO220"/>
      <c r="AP220"/>
    </row>
    <row r="221" spans="1:42" s="98" customFormat="1">
      <c r="A221"/>
      <c r="B221" s="236"/>
      <c r="C221"/>
      <c r="D221"/>
      <c r="E221"/>
      <c r="F221"/>
      <c r="G221" s="249"/>
      <c r="H221" s="281"/>
      <c r="I221" s="281"/>
      <c r="J221" s="12"/>
      <c r="K221" s="12"/>
      <c r="L221" s="12"/>
      <c r="M221" s="12"/>
      <c r="N221"/>
      <c r="O221"/>
      <c r="P221"/>
      <c r="Q221" s="9"/>
      <c r="R221" s="9"/>
      <c r="S221"/>
      <c r="T221" s="12"/>
      <c r="V221" s="9"/>
      <c r="W221" s="9"/>
      <c r="Z221" s="1"/>
      <c r="AA221" s="1"/>
      <c r="AB221" s="1"/>
      <c r="AC221" s="1"/>
      <c r="AD221" s="1"/>
      <c r="AE221" s="1"/>
      <c r="AF221" s="1"/>
      <c r="AG221" s="9"/>
      <c r="AH221"/>
      <c r="AI221"/>
      <c r="AJ221"/>
      <c r="AK221"/>
      <c r="AL221"/>
      <c r="AM221"/>
      <c r="AN221"/>
      <c r="AO221"/>
      <c r="AP221"/>
    </row>
    <row r="222" spans="1:42" s="98" customFormat="1">
      <c r="A222"/>
      <c r="B222" s="236"/>
      <c r="C222"/>
      <c r="D222"/>
      <c r="E222"/>
      <c r="F222"/>
      <c r="G222" s="249"/>
      <c r="H222" s="281"/>
      <c r="I222" s="281"/>
      <c r="J222" s="12"/>
      <c r="K222" s="12"/>
      <c r="L222" s="12"/>
      <c r="M222" s="12"/>
      <c r="N222"/>
      <c r="O222"/>
      <c r="P222"/>
      <c r="Q222" s="9"/>
      <c r="R222" s="9"/>
      <c r="S222"/>
      <c r="T222" s="12"/>
      <c r="V222" s="9"/>
      <c r="W222" s="9"/>
      <c r="Z222" s="1"/>
      <c r="AA222" s="1"/>
      <c r="AB222" s="1"/>
      <c r="AC222" s="1"/>
      <c r="AD222" s="1"/>
      <c r="AE222" s="1"/>
      <c r="AF222" s="1"/>
      <c r="AG222" s="9"/>
      <c r="AH222"/>
      <c r="AI222"/>
      <c r="AJ222"/>
      <c r="AK222"/>
      <c r="AL222"/>
      <c r="AM222"/>
      <c r="AN222"/>
      <c r="AO222"/>
      <c r="AP222"/>
    </row>
    <row r="223" spans="1:42" s="98" customFormat="1">
      <c r="A223" s="28"/>
      <c r="B223" s="238"/>
      <c r="C223" s="28"/>
      <c r="D223" s="28"/>
      <c r="E223" s="28"/>
      <c r="F223" s="28"/>
      <c r="G223" s="279"/>
      <c r="H223" s="279"/>
      <c r="I223" s="279"/>
      <c r="J223" s="28"/>
      <c r="K223" s="28"/>
      <c r="L223" s="28"/>
      <c r="M223" s="28"/>
      <c r="N223"/>
      <c r="O223"/>
      <c r="P223"/>
      <c r="Q223" s="9"/>
      <c r="R223" s="9"/>
      <c r="S223"/>
      <c r="T223" s="28"/>
      <c r="V223" s="9"/>
      <c r="W223" s="9"/>
      <c r="Z223" s="1"/>
      <c r="AA223" s="1"/>
      <c r="AB223" s="1"/>
      <c r="AC223" s="1"/>
      <c r="AD223" s="1"/>
      <c r="AE223" s="1"/>
      <c r="AF223" s="1"/>
      <c r="AG223" s="9"/>
      <c r="AH223"/>
      <c r="AI223"/>
      <c r="AJ223"/>
      <c r="AK223"/>
      <c r="AL223"/>
      <c r="AM223"/>
      <c r="AN223"/>
      <c r="AO223"/>
      <c r="AP223"/>
    </row>
    <row r="224" spans="1:42" s="98" customFormat="1">
      <c r="A224" s="30"/>
      <c r="B224" s="239"/>
      <c r="C224" s="30"/>
      <c r="D224" s="30"/>
      <c r="E224" s="30"/>
      <c r="F224" s="30"/>
      <c r="G224" s="280"/>
      <c r="H224" s="280"/>
      <c r="I224" s="280"/>
      <c r="J224" s="30"/>
      <c r="K224" s="30"/>
      <c r="L224" s="30"/>
      <c r="M224" s="30"/>
      <c r="N224"/>
      <c r="O224"/>
      <c r="P224"/>
      <c r="Q224" s="9"/>
      <c r="R224" s="9"/>
      <c r="S224"/>
      <c r="T224" s="30"/>
      <c r="V224" s="9"/>
      <c r="W224" s="9"/>
      <c r="Z224" s="1"/>
      <c r="AA224" s="1"/>
      <c r="AB224" s="1"/>
      <c r="AC224" s="1"/>
      <c r="AD224" s="1"/>
      <c r="AE224" s="1"/>
      <c r="AF224" s="1"/>
      <c r="AG224" s="9"/>
      <c r="AH224"/>
      <c r="AI224"/>
      <c r="AJ224"/>
      <c r="AK224"/>
      <c r="AL224"/>
      <c r="AM224"/>
      <c r="AN224"/>
      <c r="AO224"/>
      <c r="AP224"/>
    </row>
    <row r="225" spans="1:42" s="98" customFormat="1">
      <c r="A225" s="30"/>
      <c r="B225" s="239"/>
      <c r="C225" s="30"/>
      <c r="D225" s="30"/>
      <c r="E225" s="30"/>
      <c r="F225" s="30"/>
      <c r="G225" s="280"/>
      <c r="H225" s="280"/>
      <c r="I225" s="280"/>
      <c r="J225" s="30"/>
      <c r="K225" s="30"/>
      <c r="L225" s="30"/>
      <c r="M225" s="30"/>
      <c r="N225"/>
      <c r="O225"/>
      <c r="P225"/>
      <c r="Q225" s="9"/>
      <c r="R225" s="9"/>
      <c r="S225"/>
      <c r="T225" s="30"/>
      <c r="V225" s="9"/>
      <c r="W225" s="9"/>
      <c r="Z225" s="1"/>
      <c r="AA225" s="1"/>
      <c r="AB225" s="1"/>
      <c r="AC225" s="1"/>
      <c r="AD225" s="1"/>
      <c r="AE225" s="1"/>
      <c r="AF225" s="1"/>
      <c r="AG225" s="9"/>
      <c r="AH225"/>
      <c r="AI225"/>
      <c r="AJ225"/>
      <c r="AK225"/>
      <c r="AL225"/>
      <c r="AM225"/>
      <c r="AN225"/>
      <c r="AO225"/>
      <c r="AP225"/>
    </row>
    <row r="226" spans="1:42" s="98" customFormat="1">
      <c r="A226" s="30"/>
      <c r="B226" s="239"/>
      <c r="C226" s="30"/>
      <c r="D226" s="30"/>
      <c r="E226" s="30"/>
      <c r="F226" s="30"/>
      <c r="G226" s="280"/>
      <c r="H226" s="280"/>
      <c r="I226" s="280"/>
      <c r="J226" s="30"/>
      <c r="K226" s="30"/>
      <c r="L226" s="30"/>
      <c r="M226" s="30"/>
      <c r="N226"/>
      <c r="O226"/>
      <c r="P226"/>
      <c r="Q226" s="9"/>
      <c r="R226" s="9"/>
      <c r="S226"/>
      <c r="T226" s="30"/>
      <c r="V226" s="9"/>
      <c r="W226" s="9"/>
      <c r="Z226" s="1"/>
      <c r="AA226" s="1"/>
      <c r="AB226" s="1"/>
      <c r="AC226" s="1"/>
      <c r="AD226" s="1"/>
      <c r="AE226" s="1"/>
      <c r="AF226" s="1"/>
      <c r="AG226" s="9"/>
      <c r="AH226"/>
      <c r="AI226"/>
      <c r="AJ226"/>
      <c r="AK226"/>
      <c r="AL226"/>
      <c r="AM226"/>
      <c r="AN226"/>
      <c r="AO226"/>
      <c r="AP226"/>
    </row>
    <row r="227" spans="1:42" s="98" customFormat="1">
      <c r="A227" s="30"/>
      <c r="B227" s="239"/>
      <c r="C227" s="30"/>
      <c r="D227" s="30"/>
      <c r="E227" s="30"/>
      <c r="F227" s="30"/>
      <c r="G227" s="280"/>
      <c r="H227" s="280"/>
      <c r="I227" s="280"/>
      <c r="J227" s="30"/>
      <c r="K227" s="30"/>
      <c r="L227" s="30"/>
      <c r="M227" s="30"/>
      <c r="N227"/>
      <c r="O227"/>
      <c r="P227"/>
      <c r="Q227" s="9"/>
      <c r="R227" s="9"/>
      <c r="S227"/>
      <c r="T227" s="30"/>
      <c r="V227" s="9"/>
      <c r="W227" s="9"/>
      <c r="Z227" s="1"/>
      <c r="AA227" s="1"/>
      <c r="AB227" s="1"/>
      <c r="AC227" s="1"/>
      <c r="AD227" s="1"/>
      <c r="AE227" s="1"/>
      <c r="AF227" s="1"/>
      <c r="AG227" s="9"/>
      <c r="AH227"/>
      <c r="AI227"/>
      <c r="AJ227"/>
      <c r="AK227"/>
      <c r="AL227"/>
      <c r="AM227"/>
      <c r="AN227"/>
      <c r="AO227"/>
      <c r="AP227"/>
    </row>
    <row r="228" spans="1:42" s="98" customFormat="1">
      <c r="A228" s="30"/>
      <c r="B228" s="239"/>
      <c r="C228" s="30"/>
      <c r="D228" s="30"/>
      <c r="E228" s="30"/>
      <c r="F228" s="30"/>
      <c r="G228" s="280"/>
      <c r="H228" s="280"/>
      <c r="I228" s="280"/>
      <c r="J228" s="30"/>
      <c r="K228" s="30"/>
      <c r="L228" s="30"/>
      <c r="M228" s="30"/>
      <c r="N228"/>
      <c r="O228"/>
      <c r="P228"/>
      <c r="Q228" s="9"/>
      <c r="R228" s="9"/>
      <c r="S228"/>
      <c r="T228" s="30"/>
      <c r="V228" s="9"/>
      <c r="W228" s="9"/>
      <c r="Z228" s="1"/>
      <c r="AA228" s="1"/>
      <c r="AB228" s="1"/>
      <c r="AC228" s="1"/>
      <c r="AD228" s="1"/>
      <c r="AE228" s="1"/>
      <c r="AF228" s="1"/>
      <c r="AG228" s="9"/>
      <c r="AH228"/>
      <c r="AI228"/>
      <c r="AJ228"/>
      <c r="AK228"/>
      <c r="AL228"/>
      <c r="AM228"/>
      <c r="AN228"/>
      <c r="AO228"/>
      <c r="AP228"/>
    </row>
    <row r="229" spans="1:42" s="98" customFormat="1">
      <c r="A229" s="30"/>
      <c r="B229" s="239"/>
      <c r="C229" s="30"/>
      <c r="D229" s="30"/>
      <c r="E229" s="30"/>
      <c r="F229" s="30"/>
      <c r="G229" s="280"/>
      <c r="H229" s="280"/>
      <c r="I229" s="280"/>
      <c r="J229" s="30"/>
      <c r="K229" s="30"/>
      <c r="L229" s="30"/>
      <c r="M229" s="30"/>
      <c r="N229"/>
      <c r="O229"/>
      <c r="P229"/>
      <c r="Q229" s="9"/>
      <c r="R229" s="9"/>
      <c r="S229"/>
      <c r="T229" s="30"/>
      <c r="V229" s="9"/>
      <c r="W229" s="9"/>
      <c r="Z229" s="1"/>
      <c r="AA229" s="1"/>
      <c r="AB229" s="1"/>
      <c r="AC229" s="1"/>
      <c r="AD229" s="1"/>
      <c r="AE229" s="1"/>
      <c r="AF229" s="1"/>
      <c r="AG229" s="9"/>
      <c r="AH229"/>
      <c r="AI229"/>
      <c r="AJ229"/>
      <c r="AK229"/>
      <c r="AL229"/>
      <c r="AM229"/>
      <c r="AN229"/>
      <c r="AO229"/>
      <c r="AP229"/>
    </row>
    <row r="230" spans="1:42" s="98" customFormat="1">
      <c r="A230" s="30"/>
      <c r="B230" s="239"/>
      <c r="C230" s="30"/>
      <c r="D230" s="30"/>
      <c r="E230" s="30"/>
      <c r="F230" s="30"/>
      <c r="G230" s="280"/>
      <c r="H230" s="280"/>
      <c r="I230" s="280"/>
      <c r="J230" s="30"/>
      <c r="K230" s="30"/>
      <c r="L230" s="30"/>
      <c r="M230" s="30"/>
      <c r="N230"/>
      <c r="O230"/>
      <c r="P230"/>
      <c r="Q230" s="9"/>
      <c r="R230" s="9"/>
      <c r="S230"/>
      <c r="T230" s="30"/>
      <c r="V230" s="9"/>
      <c r="W230" s="9"/>
      <c r="Z230" s="1"/>
      <c r="AA230" s="1"/>
      <c r="AB230" s="1"/>
      <c r="AC230" s="1"/>
      <c r="AD230" s="1"/>
      <c r="AE230" s="1"/>
      <c r="AF230" s="1"/>
      <c r="AG230" s="9"/>
      <c r="AH230"/>
      <c r="AI230"/>
      <c r="AJ230"/>
      <c r="AK230"/>
      <c r="AL230"/>
      <c r="AM230"/>
      <c r="AN230"/>
      <c r="AO230"/>
      <c r="AP230"/>
    </row>
    <row r="231" spans="1:42" s="98" customFormat="1">
      <c r="A231" s="30"/>
      <c r="B231" s="239"/>
      <c r="C231" s="30"/>
      <c r="D231" s="30"/>
      <c r="E231" s="30"/>
      <c r="F231" s="30"/>
      <c r="G231" s="280"/>
      <c r="H231" s="280"/>
      <c r="I231" s="280"/>
      <c r="J231" s="30"/>
      <c r="K231" s="30"/>
      <c r="L231" s="30"/>
      <c r="M231" s="30"/>
      <c r="N231"/>
      <c r="O231"/>
      <c r="P231"/>
      <c r="Q231" s="9"/>
      <c r="R231" s="9"/>
      <c r="S231"/>
      <c r="T231" s="30"/>
      <c r="V231" s="9"/>
      <c r="W231" s="9"/>
      <c r="Z231" s="1"/>
      <c r="AA231" s="1"/>
      <c r="AB231" s="1"/>
      <c r="AC231" s="1"/>
      <c r="AD231" s="1"/>
      <c r="AE231" s="1"/>
      <c r="AF231" s="1"/>
      <c r="AG231" s="9"/>
      <c r="AH231"/>
      <c r="AI231"/>
      <c r="AJ231"/>
      <c r="AK231"/>
      <c r="AL231"/>
      <c r="AM231"/>
      <c r="AN231"/>
      <c r="AO231"/>
      <c r="AP231"/>
    </row>
    <row r="232" spans="1:42" s="98" customFormat="1">
      <c r="A232" s="30"/>
      <c r="B232" s="239"/>
      <c r="C232" s="30"/>
      <c r="D232" s="30"/>
      <c r="E232" s="30"/>
      <c r="F232" s="30"/>
      <c r="G232" s="280"/>
      <c r="H232" s="280"/>
      <c r="I232" s="280"/>
      <c r="J232" s="30"/>
      <c r="K232" s="30"/>
      <c r="L232" s="30"/>
      <c r="M232" s="30"/>
      <c r="N232"/>
      <c r="O232"/>
      <c r="P232"/>
      <c r="Q232" s="9"/>
      <c r="R232" s="9"/>
      <c r="S232"/>
      <c r="T232" s="30"/>
      <c r="V232" s="9"/>
      <c r="W232" s="9"/>
      <c r="Z232" s="1"/>
      <c r="AA232" s="1"/>
      <c r="AB232" s="1"/>
      <c r="AC232" s="1"/>
      <c r="AD232" s="1"/>
      <c r="AE232" s="1"/>
      <c r="AF232" s="1"/>
      <c r="AG232" s="9"/>
      <c r="AH232"/>
      <c r="AI232"/>
      <c r="AJ232"/>
      <c r="AK232"/>
      <c r="AL232"/>
      <c r="AM232"/>
      <c r="AN232"/>
      <c r="AO232"/>
      <c r="AP232"/>
    </row>
    <row r="233" spans="1:42" s="98" customFormat="1">
      <c r="A233" s="30"/>
      <c r="B233" s="239"/>
      <c r="C233" s="30"/>
      <c r="D233" s="30"/>
      <c r="E233" s="30"/>
      <c r="F233" s="30"/>
      <c r="G233" s="280"/>
      <c r="H233" s="280"/>
      <c r="I233" s="280"/>
      <c r="J233" s="30"/>
      <c r="K233" s="30"/>
      <c r="L233" s="30"/>
      <c r="M233" s="30"/>
      <c r="N233"/>
      <c r="O233"/>
      <c r="P233"/>
      <c r="Q233" s="9"/>
      <c r="R233" s="9"/>
      <c r="S233"/>
      <c r="T233" s="30"/>
      <c r="V233" s="9"/>
      <c r="W233" s="9"/>
      <c r="Z233" s="1"/>
      <c r="AA233" s="1"/>
      <c r="AB233" s="1"/>
      <c r="AC233" s="1"/>
      <c r="AD233" s="1"/>
      <c r="AE233" s="1"/>
      <c r="AF233" s="1"/>
      <c r="AG233" s="9"/>
      <c r="AH233"/>
      <c r="AI233"/>
      <c r="AJ233"/>
      <c r="AK233"/>
      <c r="AL233"/>
      <c r="AM233"/>
      <c r="AN233"/>
      <c r="AO233"/>
      <c r="AP233"/>
    </row>
    <row r="234" spans="1:42" s="98" customFormat="1">
      <c r="A234" s="30"/>
      <c r="B234" s="239"/>
      <c r="C234" s="30"/>
      <c r="D234" s="30"/>
      <c r="E234" s="30"/>
      <c r="F234" s="30"/>
      <c r="G234" s="280"/>
      <c r="H234" s="280"/>
      <c r="I234" s="280"/>
      <c r="J234" s="30"/>
      <c r="K234" s="30"/>
      <c r="L234" s="30"/>
      <c r="M234" s="30"/>
      <c r="N234"/>
      <c r="O234"/>
      <c r="P234"/>
      <c r="Q234" s="9"/>
      <c r="R234" s="9"/>
      <c r="S234"/>
      <c r="T234" s="30"/>
      <c r="V234" s="9"/>
      <c r="W234" s="9"/>
      <c r="Z234" s="1"/>
      <c r="AA234" s="1"/>
      <c r="AB234" s="1"/>
      <c r="AC234" s="1"/>
      <c r="AD234" s="1"/>
      <c r="AE234" s="1"/>
      <c r="AF234" s="1"/>
      <c r="AG234" s="9"/>
      <c r="AH234"/>
      <c r="AI234"/>
      <c r="AJ234"/>
      <c r="AK234"/>
      <c r="AL234"/>
      <c r="AM234"/>
      <c r="AN234"/>
      <c r="AO234"/>
      <c r="AP234"/>
    </row>
    <row r="235" spans="1:42" s="98" customFormat="1">
      <c r="A235" s="30"/>
      <c r="B235" s="239"/>
      <c r="C235" s="30"/>
      <c r="D235" s="30"/>
      <c r="E235" s="30"/>
      <c r="F235" s="30"/>
      <c r="G235" s="280"/>
      <c r="H235" s="280"/>
      <c r="I235" s="280"/>
      <c r="J235" s="30"/>
      <c r="K235" s="30"/>
      <c r="L235" s="30"/>
      <c r="M235" s="30"/>
      <c r="N235"/>
      <c r="O235"/>
      <c r="P235"/>
      <c r="Q235" s="9"/>
      <c r="R235" s="9"/>
      <c r="S235"/>
      <c r="T235" s="30"/>
      <c r="V235" s="9"/>
      <c r="W235" s="9"/>
      <c r="Z235" s="1"/>
      <c r="AA235" s="1"/>
      <c r="AB235" s="1"/>
      <c r="AC235" s="1"/>
      <c r="AD235" s="1"/>
      <c r="AE235" s="1"/>
      <c r="AF235" s="1"/>
      <c r="AG235" s="9"/>
      <c r="AH235"/>
      <c r="AI235"/>
      <c r="AJ235"/>
      <c r="AK235"/>
      <c r="AL235"/>
      <c r="AM235"/>
      <c r="AN235"/>
      <c r="AO235"/>
      <c r="AP235"/>
    </row>
    <row r="236" spans="1:42" s="98" customFormat="1">
      <c r="A236" s="30"/>
      <c r="B236" s="239"/>
      <c r="C236" s="30"/>
      <c r="D236" s="30"/>
      <c r="E236" s="30"/>
      <c r="F236" s="30"/>
      <c r="G236" s="280"/>
      <c r="H236" s="280"/>
      <c r="I236" s="280"/>
      <c r="J236" s="30"/>
      <c r="K236" s="30"/>
      <c r="L236" s="30"/>
      <c r="M236" s="30"/>
      <c r="N236"/>
      <c r="O236"/>
      <c r="P236"/>
      <c r="Q236" s="9"/>
      <c r="R236" s="9"/>
      <c r="S236"/>
      <c r="T236" s="30"/>
      <c r="V236" s="9"/>
      <c r="W236" s="9"/>
      <c r="Z236" s="1"/>
      <c r="AA236" s="1"/>
      <c r="AB236" s="1"/>
      <c r="AC236" s="1"/>
      <c r="AD236" s="1"/>
      <c r="AE236" s="1"/>
      <c r="AF236" s="1"/>
      <c r="AG236" s="9"/>
      <c r="AH236"/>
      <c r="AI236"/>
      <c r="AJ236"/>
      <c r="AK236"/>
      <c r="AL236"/>
      <c r="AM236"/>
      <c r="AN236"/>
      <c r="AO236"/>
      <c r="AP236"/>
    </row>
    <row r="237" spans="1:42" s="98" customFormat="1">
      <c r="A237" s="30"/>
      <c r="B237" s="239"/>
      <c r="C237" s="30"/>
      <c r="D237" s="30"/>
      <c r="E237" s="30"/>
      <c r="F237" s="30"/>
      <c r="G237" s="280"/>
      <c r="H237" s="280"/>
      <c r="I237" s="280"/>
      <c r="J237" s="30"/>
      <c r="K237" s="30"/>
      <c r="L237" s="30"/>
      <c r="M237" s="30"/>
      <c r="N237"/>
      <c r="O237"/>
      <c r="P237"/>
      <c r="Q237" s="9"/>
      <c r="R237" s="9"/>
      <c r="S237"/>
      <c r="T237" s="30"/>
      <c r="V237" s="9"/>
      <c r="W237" s="9"/>
      <c r="Z237" s="1"/>
      <c r="AA237" s="1"/>
      <c r="AB237" s="1"/>
      <c r="AC237" s="1"/>
      <c r="AD237" s="1"/>
      <c r="AE237" s="1"/>
      <c r="AF237" s="1"/>
      <c r="AG237" s="9"/>
      <c r="AH237"/>
      <c r="AI237"/>
      <c r="AJ237"/>
      <c r="AK237"/>
      <c r="AL237"/>
      <c r="AM237"/>
      <c r="AN237"/>
      <c r="AO237"/>
      <c r="AP237"/>
    </row>
    <row r="238" spans="1:42" s="98" customFormat="1">
      <c r="A238" s="30"/>
      <c r="B238" s="239"/>
      <c r="C238" s="30"/>
      <c r="D238" s="30"/>
      <c r="E238" s="30"/>
      <c r="F238" s="30"/>
      <c r="G238" s="280"/>
      <c r="H238" s="280"/>
      <c r="I238" s="280"/>
      <c r="J238" s="30"/>
      <c r="K238" s="30"/>
      <c r="L238" s="30"/>
      <c r="M238" s="30"/>
      <c r="N238"/>
      <c r="O238"/>
      <c r="P238"/>
      <c r="Q238" s="9"/>
      <c r="R238" s="9"/>
      <c r="S238"/>
      <c r="T238" s="30"/>
      <c r="V238" s="9"/>
      <c r="W238" s="9"/>
      <c r="Z238" s="1"/>
      <c r="AA238" s="1"/>
      <c r="AB238" s="1"/>
      <c r="AC238" s="1"/>
      <c r="AD238" s="1"/>
      <c r="AE238" s="1"/>
      <c r="AF238" s="1"/>
      <c r="AG238" s="9"/>
      <c r="AH238"/>
      <c r="AI238"/>
      <c r="AJ238"/>
      <c r="AK238"/>
      <c r="AL238"/>
      <c r="AM238"/>
      <c r="AN238"/>
      <c r="AO238"/>
      <c r="AP238"/>
    </row>
    <row r="239" spans="1:42" s="98" customFormat="1">
      <c r="A239" s="30"/>
      <c r="B239" s="239"/>
      <c r="C239" s="30"/>
      <c r="D239" s="30"/>
      <c r="E239" s="30"/>
      <c r="F239" s="30"/>
      <c r="G239" s="280"/>
      <c r="H239" s="280"/>
      <c r="I239" s="280"/>
      <c r="J239" s="30"/>
      <c r="K239" s="30"/>
      <c r="L239" s="30"/>
      <c r="M239" s="30"/>
      <c r="N239"/>
      <c r="O239"/>
      <c r="P239"/>
      <c r="Q239" s="9"/>
      <c r="R239" s="9"/>
      <c r="S239"/>
      <c r="T239" s="30"/>
      <c r="V239" s="9"/>
      <c r="W239" s="9"/>
      <c r="Z239" s="1"/>
      <c r="AA239" s="1"/>
      <c r="AB239" s="1"/>
      <c r="AC239" s="1"/>
      <c r="AD239" s="1"/>
      <c r="AE239" s="1"/>
      <c r="AF239" s="1"/>
      <c r="AG239" s="9"/>
      <c r="AH239"/>
      <c r="AI239"/>
      <c r="AJ239"/>
      <c r="AK239"/>
      <c r="AL239"/>
      <c r="AM239"/>
      <c r="AN239"/>
      <c r="AO239"/>
      <c r="AP239"/>
    </row>
    <row r="240" spans="1:42" s="98" customFormat="1">
      <c r="A240" s="30"/>
      <c r="B240" s="239"/>
      <c r="C240" s="30"/>
      <c r="D240" s="30"/>
      <c r="E240" s="30"/>
      <c r="F240" s="30"/>
      <c r="G240" s="280"/>
      <c r="H240" s="280"/>
      <c r="I240" s="280"/>
      <c r="J240" s="30"/>
      <c r="K240" s="30"/>
      <c r="L240" s="30"/>
      <c r="M240" s="30"/>
      <c r="N240"/>
      <c r="O240"/>
      <c r="P240"/>
      <c r="Q240" s="9"/>
      <c r="R240" s="9"/>
      <c r="S240"/>
      <c r="T240" s="30"/>
      <c r="V240" s="9"/>
      <c r="W240" s="9"/>
      <c r="Z240" s="1"/>
      <c r="AA240" s="1"/>
      <c r="AB240" s="1"/>
      <c r="AC240" s="1"/>
      <c r="AD240" s="1"/>
      <c r="AE240" s="1"/>
      <c r="AF240" s="1"/>
      <c r="AG240" s="9"/>
      <c r="AH240"/>
      <c r="AI240"/>
      <c r="AJ240"/>
      <c r="AK240"/>
      <c r="AL240"/>
      <c r="AM240"/>
      <c r="AN240"/>
      <c r="AO240"/>
      <c r="AP240"/>
    </row>
    <row r="241" spans="1:42" s="98" customFormat="1">
      <c r="A241" s="30"/>
      <c r="B241" s="239"/>
      <c r="C241" s="30"/>
      <c r="D241" s="30"/>
      <c r="E241" s="30"/>
      <c r="F241" s="30"/>
      <c r="G241" s="280"/>
      <c r="H241" s="280"/>
      <c r="I241" s="280"/>
      <c r="J241" s="30"/>
      <c r="K241" s="30"/>
      <c r="L241" s="30"/>
      <c r="M241" s="30"/>
      <c r="N241"/>
      <c r="O241"/>
      <c r="P241"/>
      <c r="Q241" s="9"/>
      <c r="R241" s="9"/>
      <c r="S241"/>
      <c r="T241" s="30"/>
      <c r="V241" s="9"/>
      <c r="W241" s="9"/>
      <c r="Z241" s="1"/>
      <c r="AA241" s="1"/>
      <c r="AB241" s="1"/>
      <c r="AC241" s="1"/>
      <c r="AD241" s="1"/>
      <c r="AE241" s="1"/>
      <c r="AF241" s="1"/>
      <c r="AG241" s="9"/>
      <c r="AH241"/>
      <c r="AI241"/>
      <c r="AJ241"/>
      <c r="AK241"/>
      <c r="AL241"/>
      <c r="AM241"/>
      <c r="AN241"/>
      <c r="AO241"/>
      <c r="AP241"/>
    </row>
    <row r="242" spans="1:42" s="98" customFormat="1">
      <c r="A242" s="30"/>
      <c r="B242" s="239"/>
      <c r="C242" s="30"/>
      <c r="D242" s="30"/>
      <c r="E242" s="30"/>
      <c r="F242" s="30"/>
      <c r="G242" s="280"/>
      <c r="H242" s="280"/>
      <c r="I242" s="280"/>
      <c r="J242" s="30"/>
      <c r="K242" s="30"/>
      <c r="L242" s="30"/>
      <c r="M242" s="30"/>
      <c r="N242"/>
      <c r="O242"/>
      <c r="P242"/>
      <c r="Q242" s="9"/>
      <c r="R242" s="9"/>
      <c r="S242"/>
      <c r="T242" s="30"/>
      <c r="V242" s="9"/>
      <c r="W242" s="9"/>
      <c r="Z242" s="1"/>
      <c r="AA242" s="1"/>
      <c r="AB242" s="1"/>
      <c r="AC242" s="1"/>
      <c r="AD242" s="1"/>
      <c r="AE242" s="1"/>
      <c r="AF242" s="1"/>
      <c r="AG242" s="9"/>
      <c r="AH242"/>
      <c r="AI242"/>
      <c r="AJ242"/>
      <c r="AK242"/>
      <c r="AL242"/>
      <c r="AM242"/>
      <c r="AN242"/>
      <c r="AO242"/>
      <c r="AP242"/>
    </row>
    <row r="243" spans="1:42" s="98" customFormat="1">
      <c r="A243" s="30"/>
      <c r="B243" s="239"/>
      <c r="C243" s="30"/>
      <c r="D243" s="30"/>
      <c r="E243" s="30"/>
      <c r="F243" s="30"/>
      <c r="G243" s="280"/>
      <c r="H243" s="280"/>
      <c r="I243" s="280"/>
      <c r="J243" s="30"/>
      <c r="K243" s="30"/>
      <c r="L243" s="30"/>
      <c r="M243" s="30"/>
      <c r="N243"/>
      <c r="O243"/>
      <c r="P243"/>
      <c r="Q243" s="9"/>
      <c r="R243" s="9"/>
      <c r="S243"/>
      <c r="T243" s="30"/>
      <c r="V243" s="9"/>
      <c r="W243" s="9"/>
      <c r="Z243" s="1"/>
      <c r="AA243" s="1"/>
      <c r="AB243" s="1"/>
      <c r="AC243" s="1"/>
      <c r="AD243" s="1"/>
      <c r="AE243" s="1"/>
      <c r="AF243" s="1"/>
      <c r="AG243" s="9"/>
      <c r="AH243"/>
      <c r="AI243"/>
      <c r="AJ243"/>
      <c r="AK243"/>
      <c r="AL243"/>
      <c r="AM243"/>
      <c r="AN243"/>
      <c r="AO243"/>
      <c r="AP243"/>
    </row>
    <row r="244" spans="1:42" s="98" customFormat="1">
      <c r="A244" s="30"/>
      <c r="B244" s="239"/>
      <c r="C244" s="30"/>
      <c r="D244" s="30"/>
      <c r="E244" s="30"/>
      <c r="F244" s="30"/>
      <c r="G244" s="280"/>
      <c r="H244" s="280"/>
      <c r="I244" s="280"/>
      <c r="J244" s="30"/>
      <c r="K244" s="30"/>
      <c r="L244" s="30"/>
      <c r="M244" s="30"/>
      <c r="N244"/>
      <c r="O244"/>
      <c r="P244"/>
      <c r="Q244" s="9"/>
      <c r="R244" s="9"/>
      <c r="S244"/>
      <c r="T244" s="30"/>
      <c r="V244" s="9"/>
      <c r="W244" s="9"/>
      <c r="Z244" s="1"/>
      <c r="AA244" s="1"/>
      <c r="AB244" s="1"/>
      <c r="AC244" s="1"/>
      <c r="AD244" s="1"/>
      <c r="AE244" s="1"/>
      <c r="AF244" s="1"/>
      <c r="AG244" s="9"/>
      <c r="AH244"/>
      <c r="AI244"/>
      <c r="AJ244"/>
      <c r="AK244"/>
      <c r="AL244"/>
      <c r="AM244"/>
      <c r="AN244"/>
      <c r="AO244"/>
      <c r="AP244"/>
    </row>
    <row r="245" spans="1:42" s="98" customFormat="1">
      <c r="A245" s="30"/>
      <c r="B245" s="239"/>
      <c r="C245" s="30"/>
      <c r="D245" s="30"/>
      <c r="E245" s="30"/>
      <c r="F245" s="30"/>
      <c r="G245" s="280"/>
      <c r="H245" s="280"/>
      <c r="I245" s="280"/>
      <c r="J245" s="30"/>
      <c r="K245" s="30"/>
      <c r="L245" s="30"/>
      <c r="M245" s="30"/>
      <c r="N245"/>
      <c r="O245"/>
      <c r="P245"/>
      <c r="Q245" s="9"/>
      <c r="R245" s="9"/>
      <c r="S245"/>
      <c r="T245" s="30"/>
      <c r="V245" s="9"/>
      <c r="W245" s="9"/>
      <c r="Z245" s="1"/>
      <c r="AA245" s="1"/>
      <c r="AB245" s="1"/>
      <c r="AC245" s="1"/>
      <c r="AD245" s="1"/>
      <c r="AE245" s="1"/>
      <c r="AF245" s="1"/>
      <c r="AG245" s="9"/>
      <c r="AH245"/>
      <c r="AI245"/>
      <c r="AJ245"/>
      <c r="AK245"/>
      <c r="AL245"/>
      <c r="AM245"/>
      <c r="AN245"/>
      <c r="AO245"/>
      <c r="AP245"/>
    </row>
    <row r="246" spans="1:42" s="98" customFormat="1">
      <c r="A246" s="30"/>
      <c r="B246" s="239"/>
      <c r="C246" s="30"/>
      <c r="D246" s="30"/>
      <c r="E246" s="30"/>
      <c r="F246" s="30"/>
      <c r="G246" s="280"/>
      <c r="H246" s="280"/>
      <c r="I246" s="280"/>
      <c r="J246" s="30"/>
      <c r="K246" s="30"/>
      <c r="L246" s="30"/>
      <c r="M246" s="30"/>
      <c r="N246"/>
      <c r="O246"/>
      <c r="P246"/>
      <c r="Q246" s="9"/>
      <c r="R246" s="9"/>
      <c r="S246"/>
      <c r="T246" s="30"/>
      <c r="V246" s="9"/>
      <c r="W246" s="9"/>
      <c r="Z246" s="1"/>
      <c r="AA246" s="1"/>
      <c r="AB246" s="1"/>
      <c r="AC246" s="1"/>
      <c r="AD246" s="1"/>
      <c r="AE246" s="1"/>
      <c r="AF246" s="1"/>
      <c r="AG246" s="9"/>
      <c r="AH246"/>
      <c r="AI246"/>
      <c r="AJ246"/>
      <c r="AK246"/>
      <c r="AL246"/>
      <c r="AM246"/>
      <c r="AN246"/>
      <c r="AO246"/>
      <c r="AP246"/>
    </row>
    <row r="247" spans="1:42" s="98" customFormat="1">
      <c r="A247" s="30"/>
      <c r="B247" s="239"/>
      <c r="C247" s="30"/>
      <c r="D247" s="30"/>
      <c r="E247" s="30"/>
      <c r="F247" s="30"/>
      <c r="G247" s="280"/>
      <c r="H247" s="280"/>
      <c r="I247" s="280"/>
      <c r="J247" s="30"/>
      <c r="K247" s="30"/>
      <c r="L247" s="30"/>
      <c r="M247" s="30"/>
      <c r="N247"/>
      <c r="O247"/>
      <c r="P247"/>
      <c r="Q247" s="9"/>
      <c r="R247" s="9"/>
      <c r="S247"/>
      <c r="T247" s="30"/>
      <c r="V247" s="9"/>
      <c r="W247" s="9"/>
      <c r="Z247" s="1"/>
      <c r="AA247" s="1"/>
      <c r="AB247" s="1"/>
      <c r="AC247" s="1"/>
      <c r="AD247" s="1"/>
      <c r="AE247" s="1"/>
      <c r="AF247" s="1"/>
      <c r="AG247" s="9"/>
      <c r="AH247"/>
      <c r="AI247"/>
      <c r="AJ247"/>
      <c r="AK247"/>
      <c r="AL247"/>
      <c r="AM247"/>
      <c r="AN247"/>
      <c r="AO247"/>
      <c r="AP247"/>
    </row>
    <row r="248" spans="1:42" s="98" customFormat="1">
      <c r="A248" s="30"/>
      <c r="B248" s="239"/>
      <c r="C248" s="30"/>
      <c r="D248" s="30"/>
      <c r="E248" s="30"/>
      <c r="F248" s="30"/>
      <c r="G248" s="280"/>
      <c r="H248" s="280"/>
      <c r="I248" s="280"/>
      <c r="J248" s="30"/>
      <c r="K248" s="30"/>
      <c r="L248" s="30"/>
      <c r="M248" s="30"/>
      <c r="N248"/>
      <c r="O248"/>
      <c r="P248"/>
      <c r="Q248" s="9"/>
      <c r="R248" s="9"/>
      <c r="S248"/>
      <c r="T248" s="30"/>
      <c r="V248" s="9"/>
      <c r="W248" s="9"/>
      <c r="Z248" s="1"/>
      <c r="AA248" s="1"/>
      <c r="AB248" s="1"/>
      <c r="AC248" s="1"/>
      <c r="AD248" s="1"/>
      <c r="AE248" s="1"/>
      <c r="AF248" s="1"/>
      <c r="AG248" s="9"/>
      <c r="AH248"/>
      <c r="AI248"/>
      <c r="AJ248"/>
      <c r="AK248"/>
      <c r="AL248"/>
      <c r="AM248"/>
      <c r="AN248"/>
      <c r="AO248"/>
      <c r="AP248"/>
    </row>
    <row r="249" spans="1:42" s="98" customFormat="1">
      <c r="A249" s="30"/>
      <c r="B249" s="239"/>
      <c r="C249" s="30"/>
      <c r="D249" s="30"/>
      <c r="E249" s="30"/>
      <c r="F249" s="30"/>
      <c r="G249" s="280"/>
      <c r="H249" s="280"/>
      <c r="I249" s="280"/>
      <c r="J249" s="30"/>
      <c r="K249" s="30"/>
      <c r="L249" s="30"/>
      <c r="M249" s="30"/>
      <c r="N249"/>
      <c r="O249"/>
      <c r="P249"/>
      <c r="Q249" s="9"/>
      <c r="R249" s="9"/>
      <c r="S249"/>
      <c r="T249" s="30"/>
      <c r="V249" s="9"/>
      <c r="W249" s="9"/>
      <c r="Z249" s="1"/>
      <c r="AA249" s="1"/>
      <c r="AB249" s="1"/>
      <c r="AC249" s="1"/>
      <c r="AD249" s="1"/>
      <c r="AE249" s="1"/>
      <c r="AF249" s="1"/>
      <c r="AG249" s="9"/>
      <c r="AH249"/>
      <c r="AI249"/>
      <c r="AJ249"/>
      <c r="AK249"/>
      <c r="AL249"/>
      <c r="AM249"/>
      <c r="AN249"/>
      <c r="AO249"/>
      <c r="AP249"/>
    </row>
    <row r="250" spans="1:42" s="98" customFormat="1">
      <c r="A250" s="30"/>
      <c r="B250" s="239"/>
      <c r="C250" s="30"/>
      <c r="D250" s="30"/>
      <c r="E250" s="30"/>
      <c r="F250" s="30"/>
      <c r="G250" s="280"/>
      <c r="H250" s="280"/>
      <c r="I250" s="280"/>
      <c r="J250" s="30"/>
      <c r="K250" s="30"/>
      <c r="L250" s="30"/>
      <c r="M250" s="30"/>
      <c r="N250"/>
      <c r="O250"/>
      <c r="P250"/>
      <c r="Q250" s="9"/>
      <c r="R250" s="9"/>
      <c r="S250"/>
      <c r="T250" s="30"/>
      <c r="V250" s="9"/>
      <c r="W250" s="9"/>
      <c r="Z250" s="1"/>
      <c r="AA250" s="1"/>
      <c r="AB250" s="1"/>
      <c r="AC250" s="1"/>
      <c r="AD250" s="1"/>
      <c r="AE250" s="1"/>
      <c r="AF250" s="1"/>
      <c r="AG250" s="9"/>
      <c r="AH250"/>
      <c r="AI250"/>
      <c r="AJ250"/>
      <c r="AK250"/>
      <c r="AL250"/>
      <c r="AM250"/>
      <c r="AN250"/>
      <c r="AO250"/>
      <c r="AP250"/>
    </row>
    <row r="251" spans="1:42" s="98" customFormat="1">
      <c r="A251" s="30"/>
      <c r="B251" s="239"/>
      <c r="C251" s="30"/>
      <c r="D251" s="30"/>
      <c r="E251" s="30"/>
      <c r="F251" s="30"/>
      <c r="G251" s="280"/>
      <c r="H251" s="280"/>
      <c r="I251" s="280"/>
      <c r="J251" s="30"/>
      <c r="K251" s="30"/>
      <c r="L251" s="30"/>
      <c r="M251" s="30"/>
      <c r="N251"/>
      <c r="O251"/>
      <c r="P251"/>
      <c r="Q251" s="9"/>
      <c r="R251" s="9"/>
      <c r="S251"/>
      <c r="T251" s="30"/>
      <c r="V251" s="9"/>
      <c r="W251" s="9"/>
      <c r="Z251" s="1"/>
      <c r="AA251" s="1"/>
      <c r="AB251" s="1"/>
      <c r="AC251" s="1"/>
      <c r="AD251" s="1"/>
      <c r="AE251" s="1"/>
      <c r="AF251" s="1"/>
      <c r="AG251" s="9"/>
      <c r="AH251"/>
      <c r="AI251"/>
      <c r="AJ251"/>
      <c r="AK251"/>
      <c r="AL251"/>
      <c r="AM251"/>
      <c r="AN251"/>
      <c r="AO251"/>
      <c r="AP251"/>
    </row>
    <row r="252" spans="1:42" s="98" customFormat="1">
      <c r="A252" s="30"/>
      <c r="B252" s="239"/>
      <c r="C252" s="30"/>
      <c r="D252" s="30"/>
      <c r="E252" s="30"/>
      <c r="F252" s="30"/>
      <c r="G252" s="280"/>
      <c r="H252" s="280"/>
      <c r="I252" s="280"/>
      <c r="J252" s="30"/>
      <c r="K252" s="30"/>
      <c r="L252" s="30"/>
      <c r="M252" s="30"/>
      <c r="N252"/>
      <c r="O252"/>
      <c r="P252"/>
      <c r="Q252" s="9"/>
      <c r="R252" s="9"/>
      <c r="S252"/>
      <c r="T252" s="30"/>
      <c r="V252" s="9"/>
      <c r="W252" s="9"/>
      <c r="Z252" s="1"/>
      <c r="AA252" s="1"/>
      <c r="AB252" s="1"/>
      <c r="AC252" s="1"/>
      <c r="AD252" s="1"/>
      <c r="AE252" s="1"/>
      <c r="AF252" s="1"/>
      <c r="AG252" s="9"/>
      <c r="AH252"/>
      <c r="AI252"/>
      <c r="AJ252"/>
      <c r="AK252"/>
      <c r="AL252"/>
      <c r="AM252"/>
      <c r="AN252"/>
      <c r="AO252"/>
      <c r="AP252"/>
    </row>
    <row r="253" spans="1:42" s="98" customFormat="1">
      <c r="A253" s="30"/>
      <c r="B253" s="239"/>
      <c r="C253" s="30"/>
      <c r="D253" s="30"/>
      <c r="E253" s="30"/>
      <c r="F253" s="30"/>
      <c r="G253" s="280"/>
      <c r="H253" s="280"/>
      <c r="I253" s="280"/>
      <c r="J253" s="30"/>
      <c r="K253" s="30"/>
      <c r="L253" s="30"/>
      <c r="M253" s="30"/>
      <c r="N253"/>
      <c r="O253"/>
      <c r="P253"/>
      <c r="Q253" s="9"/>
      <c r="R253" s="9"/>
      <c r="S253"/>
      <c r="T253" s="30"/>
      <c r="V253" s="9"/>
      <c r="W253" s="9"/>
      <c r="Z253" s="1"/>
      <c r="AA253" s="1"/>
      <c r="AB253" s="1"/>
      <c r="AC253" s="1"/>
      <c r="AD253" s="1"/>
      <c r="AE253" s="1"/>
      <c r="AF253" s="1"/>
      <c r="AG253" s="9"/>
      <c r="AH253"/>
      <c r="AI253"/>
      <c r="AJ253"/>
      <c r="AK253"/>
      <c r="AL253"/>
      <c r="AM253"/>
      <c r="AN253"/>
      <c r="AO253"/>
      <c r="AP253"/>
    </row>
    <row r="254" spans="1:42" s="98" customFormat="1">
      <c r="A254" s="30"/>
      <c r="B254" s="239"/>
      <c r="C254" s="30"/>
      <c r="D254" s="30"/>
      <c r="E254" s="30"/>
      <c r="F254" s="30"/>
      <c r="G254" s="280"/>
      <c r="H254" s="280"/>
      <c r="I254" s="280"/>
      <c r="J254" s="30"/>
      <c r="K254" s="30"/>
      <c r="L254" s="30"/>
      <c r="M254" s="30"/>
      <c r="N254"/>
      <c r="O254"/>
      <c r="P254"/>
      <c r="Q254" s="9"/>
      <c r="R254" s="9"/>
      <c r="S254"/>
      <c r="T254" s="30"/>
      <c r="V254" s="9"/>
      <c r="W254" s="9"/>
      <c r="Z254" s="1"/>
      <c r="AA254" s="1"/>
      <c r="AB254" s="1"/>
      <c r="AC254" s="1"/>
      <c r="AD254" s="1"/>
      <c r="AE254" s="1"/>
      <c r="AF254" s="1"/>
      <c r="AG254" s="9"/>
      <c r="AH254"/>
      <c r="AI254"/>
      <c r="AJ254"/>
      <c r="AK254"/>
      <c r="AL254"/>
      <c r="AM254"/>
      <c r="AN254"/>
      <c r="AO254"/>
      <c r="AP254"/>
    </row>
    <row r="255" spans="1:42" s="98" customFormat="1">
      <c r="A255" s="30"/>
      <c r="B255" s="239"/>
      <c r="C255" s="30"/>
      <c r="D255" s="30"/>
      <c r="E255" s="30"/>
      <c r="F255" s="30"/>
      <c r="G255" s="280"/>
      <c r="H255" s="280"/>
      <c r="I255" s="280"/>
      <c r="J255" s="30"/>
      <c r="K255" s="30"/>
      <c r="L255" s="30"/>
      <c r="M255" s="30"/>
      <c r="N255"/>
      <c r="O255"/>
      <c r="P255"/>
      <c r="Q255" s="9"/>
      <c r="R255" s="9"/>
      <c r="S255"/>
      <c r="T255" s="30"/>
      <c r="V255" s="9"/>
      <c r="W255" s="9"/>
      <c r="Z255" s="1"/>
      <c r="AA255" s="1"/>
      <c r="AB255" s="1"/>
      <c r="AC255" s="1"/>
      <c r="AD255" s="1"/>
      <c r="AE255" s="1"/>
      <c r="AF255" s="1"/>
      <c r="AG255" s="9"/>
      <c r="AH255"/>
      <c r="AI255"/>
      <c r="AJ255"/>
      <c r="AK255"/>
      <c r="AL255"/>
      <c r="AM255"/>
      <c r="AN255"/>
      <c r="AO255"/>
      <c r="AP255"/>
    </row>
    <row r="256" spans="1:42" s="98" customFormat="1">
      <c r="A256" s="30"/>
      <c r="B256" s="239"/>
      <c r="C256" s="30"/>
      <c r="D256" s="30"/>
      <c r="E256" s="30"/>
      <c r="F256" s="30"/>
      <c r="G256" s="280"/>
      <c r="H256" s="280"/>
      <c r="I256" s="280"/>
      <c r="J256" s="30"/>
      <c r="K256" s="30"/>
      <c r="L256" s="30"/>
      <c r="M256" s="30"/>
      <c r="N256"/>
      <c r="O256"/>
      <c r="P256"/>
      <c r="Q256" s="9"/>
      <c r="R256" s="9"/>
      <c r="S256"/>
      <c r="T256" s="30"/>
      <c r="V256" s="9"/>
      <c r="W256" s="9"/>
      <c r="Z256" s="1"/>
      <c r="AA256" s="1"/>
      <c r="AB256" s="1"/>
      <c r="AC256" s="1"/>
      <c r="AD256" s="1"/>
      <c r="AE256" s="1"/>
      <c r="AF256" s="1"/>
      <c r="AG256" s="9"/>
      <c r="AH256"/>
      <c r="AI256"/>
      <c r="AJ256"/>
      <c r="AK256"/>
      <c r="AL256"/>
      <c r="AM256"/>
      <c r="AN256"/>
      <c r="AO256"/>
      <c r="AP256"/>
    </row>
    <row r="257" spans="1:42" s="98" customFormat="1">
      <c r="A257" s="30"/>
      <c r="B257" s="239"/>
      <c r="C257" s="30"/>
      <c r="D257" s="30"/>
      <c r="E257" s="30"/>
      <c r="F257" s="30"/>
      <c r="G257" s="280"/>
      <c r="H257" s="280"/>
      <c r="I257" s="280"/>
      <c r="J257" s="30"/>
      <c r="K257" s="30"/>
      <c r="L257" s="30"/>
      <c r="M257" s="30"/>
      <c r="N257"/>
      <c r="O257"/>
      <c r="P257"/>
      <c r="Q257" s="9"/>
      <c r="R257" s="9"/>
      <c r="S257"/>
      <c r="T257" s="30"/>
      <c r="V257" s="9"/>
      <c r="W257" s="9"/>
      <c r="Z257" s="1"/>
      <c r="AA257" s="1"/>
      <c r="AB257" s="1"/>
      <c r="AC257" s="1"/>
      <c r="AD257" s="1"/>
      <c r="AE257" s="1"/>
      <c r="AF257" s="1"/>
      <c r="AG257" s="9"/>
      <c r="AH257"/>
      <c r="AI257"/>
      <c r="AJ257"/>
      <c r="AK257"/>
      <c r="AL257"/>
      <c r="AM257"/>
      <c r="AN257"/>
      <c r="AO257"/>
      <c r="AP257"/>
    </row>
  </sheetData>
  <sortState xmlns:xlrd2="http://schemas.microsoft.com/office/spreadsheetml/2017/richdata2" ref="B10:U44">
    <sortCondition ref="C10:C44"/>
    <sortCondition ref="B10:B44"/>
  </sortState>
  <mergeCells count="1">
    <mergeCell ref="P4:Q4"/>
  </mergeCell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44"/>
  <sheetViews>
    <sheetView zoomScale="89" zoomScaleNormal="89" workbookViewId="0">
      <pane xSplit="8" ySplit="9" topLeftCell="I34" activePane="bottomRight" state="frozen"/>
      <selection pane="topRight" activeCell="I1" sqref="I1"/>
      <selection pane="bottomLeft" activeCell="A10" sqref="A10"/>
      <selection pane="bottomRight" activeCell="T2" sqref="T2"/>
    </sheetView>
  </sheetViews>
  <sheetFormatPr baseColWidth="10" defaultRowHeight="15"/>
  <cols>
    <col min="1" max="1" width="3" customWidth="1"/>
    <col min="2" max="2" width="5.453125" customWidth="1"/>
    <col min="3" max="3" width="3.54296875" customWidth="1"/>
    <col min="4" max="4" width="11.453125" customWidth="1"/>
    <col min="5" max="5" width="6.36328125" customWidth="1"/>
    <col min="6" max="6" width="5.6328125" customWidth="1"/>
    <col min="7" max="7" width="7.36328125" style="335" customWidth="1"/>
    <col min="8" max="8" width="6.54296875" customWidth="1"/>
    <col min="9" max="9" width="7.1796875" customWidth="1"/>
    <col min="10" max="10" width="6" style="98" customWidth="1"/>
    <col min="11" max="11" width="5.36328125" style="98" customWidth="1"/>
    <col min="12" max="13" width="5.08984375" style="98" customWidth="1"/>
    <col min="14" max="14" width="5.54296875" customWidth="1"/>
    <col min="15" max="15" width="6.54296875" customWidth="1"/>
    <col min="16" max="16" width="7.08984375" style="98" customWidth="1"/>
    <col min="17" max="17" width="5.90625" style="98" customWidth="1"/>
    <col min="18" max="18" width="6.36328125" style="98" customWidth="1"/>
    <col min="19" max="19" width="6.36328125" customWidth="1"/>
    <col min="20" max="20" width="7.36328125" style="9" customWidth="1"/>
    <col min="21" max="21" width="6.90625" customWidth="1"/>
    <col min="22" max="22" width="7.36328125" style="98" customWidth="1"/>
    <col min="23" max="23" width="6.54296875" style="98" customWidth="1"/>
    <col min="24" max="24" width="6.1796875" customWidth="1"/>
    <col min="25" max="25" width="6.453125" customWidth="1"/>
    <col min="26" max="26" width="8" customWidth="1"/>
    <col min="27" max="27" width="5.6328125" customWidth="1"/>
    <col min="28" max="28" width="8.08984375" customWidth="1"/>
    <col min="29" max="29" width="8.1796875" customWidth="1"/>
    <col min="30" max="30" width="5.6328125" customWidth="1"/>
    <col min="31" max="31" width="7.453125" customWidth="1"/>
    <col min="32" max="32" width="7.6328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2" ht="21">
      <c r="A1" s="56"/>
      <c r="B1" s="56"/>
      <c r="C1" s="56"/>
      <c r="D1" s="56"/>
      <c r="E1" s="56"/>
      <c r="F1" s="56"/>
      <c r="G1" s="272"/>
      <c r="H1" s="56"/>
      <c r="I1" s="56"/>
      <c r="J1" s="175"/>
      <c r="K1" s="175"/>
      <c r="L1" s="175"/>
      <c r="M1" s="175"/>
      <c r="N1" s="56"/>
      <c r="O1" s="56"/>
      <c r="P1" s="175"/>
      <c r="Q1" s="175"/>
      <c r="R1" s="175"/>
      <c r="S1" s="56"/>
      <c r="T1" s="177"/>
      <c r="U1" s="56"/>
      <c r="V1" s="175"/>
      <c r="W1" s="175"/>
      <c r="X1" s="56"/>
      <c r="AA1" s="4"/>
      <c r="AB1" s="4"/>
      <c r="AH1"/>
    </row>
    <row r="2" spans="1:42" s="162" customFormat="1" ht="31.8">
      <c r="A2" s="135"/>
      <c r="B2" s="135"/>
      <c r="C2" s="135"/>
      <c r="D2" s="135" t="s">
        <v>469</v>
      </c>
      <c r="E2" s="135"/>
      <c r="F2" s="135"/>
      <c r="G2" s="293"/>
      <c r="H2" s="135"/>
      <c r="I2" s="135"/>
      <c r="J2" s="174" t="s">
        <v>431</v>
      </c>
      <c r="K2" s="174"/>
      <c r="L2" s="174"/>
      <c r="M2" s="174"/>
      <c r="N2" s="135"/>
      <c r="O2" s="174" t="str">
        <f>+År!B3</f>
        <v>VAK GRIS</v>
      </c>
      <c r="P2" s="135"/>
      <c r="Q2" s="174"/>
      <c r="R2" s="135"/>
      <c r="S2" s="56"/>
      <c r="T2" s="175"/>
      <c r="U2" s="175"/>
      <c r="V2" s="56"/>
      <c r="W2" s="175"/>
      <c r="X2" s="56"/>
      <c r="Y2"/>
      <c r="Z2"/>
      <c r="AA2"/>
      <c r="AB2"/>
      <c r="AC2"/>
      <c r="AD2"/>
    </row>
    <row r="3" spans="1:42" ht="21">
      <c r="A3" s="56"/>
      <c r="B3" s="56"/>
      <c r="C3" s="56"/>
      <c r="D3" s="56"/>
      <c r="E3" s="56"/>
      <c r="F3" s="56"/>
      <c r="G3" s="272"/>
      <c r="H3" s="56"/>
      <c r="I3" s="56"/>
      <c r="J3" s="175"/>
      <c r="K3" s="175"/>
      <c r="L3" s="175"/>
      <c r="M3" s="175"/>
      <c r="N3" s="56"/>
      <c r="O3" s="56"/>
      <c r="P3" s="175"/>
      <c r="Q3" s="175"/>
      <c r="R3" s="175"/>
      <c r="S3" s="56"/>
      <c r="T3" s="177"/>
      <c r="U3" s="56"/>
      <c r="V3" s="175"/>
      <c r="W3" s="175"/>
      <c r="X3" s="56"/>
      <c r="AA3" s="4"/>
      <c r="AB3" s="4"/>
      <c r="AH3"/>
    </row>
    <row r="4" spans="1:42" s="157" customFormat="1" ht="24.6">
      <c r="A4" s="159"/>
      <c r="B4" s="159"/>
      <c r="C4" s="155"/>
      <c r="D4" s="129"/>
      <c r="E4" s="129"/>
      <c r="F4" s="56"/>
      <c r="G4" s="336" t="s">
        <v>8</v>
      </c>
      <c r="H4" s="240">
        <f>+År!M3</f>
        <v>52</v>
      </c>
      <c r="I4" s="156"/>
      <c r="J4" s="147"/>
      <c r="K4" s="170" t="s">
        <v>370</v>
      </c>
      <c r="L4" s="180"/>
      <c r="M4" s="180"/>
      <c r="N4" s="180"/>
      <c r="O4" s="343">
        <f>SUM(G10:G23)</f>
        <v>31497</v>
      </c>
      <c r="P4" s="344"/>
      <c r="Q4" s="147"/>
      <c r="R4" s="180"/>
      <c r="S4" s="180"/>
      <c r="T4" s="155"/>
      <c r="U4" s="169"/>
      <c r="V4" s="169"/>
      <c r="W4" s="180"/>
      <c r="X4" s="180"/>
      <c r="Y4"/>
      <c r="AB4" s="178"/>
      <c r="AC4" s="179"/>
      <c r="AD4" s="167"/>
      <c r="AM4" s="167"/>
      <c r="AN4" s="167"/>
      <c r="AO4" s="178"/>
      <c r="AP4" s="178"/>
    </row>
    <row r="5" spans="1:42" ht="17.25" customHeight="1">
      <c r="A5" s="52"/>
      <c r="B5" s="52"/>
      <c r="C5" s="37"/>
      <c r="D5" s="56"/>
      <c r="E5" s="56"/>
      <c r="F5" s="69"/>
      <c r="G5" s="272"/>
      <c r="H5" s="69"/>
      <c r="I5" s="69"/>
      <c r="J5" s="175"/>
      <c r="K5" s="121"/>
      <c r="L5" s="111"/>
      <c r="M5" s="111"/>
      <c r="N5" s="37"/>
      <c r="O5" s="56"/>
      <c r="P5" s="111"/>
      <c r="Q5" s="111"/>
      <c r="R5" s="111"/>
      <c r="S5" s="37"/>
      <c r="T5" s="64"/>
      <c r="U5" s="37"/>
      <c r="V5" s="111"/>
      <c r="W5" s="142"/>
      <c r="X5" s="37"/>
      <c r="AA5" s="4"/>
      <c r="AB5" s="4"/>
      <c r="AH5"/>
      <c r="AK5" s="5"/>
      <c r="AL5" s="5"/>
      <c r="AM5" s="4"/>
      <c r="AN5" s="4"/>
    </row>
    <row r="6" spans="1:42" ht="17.25" customHeight="1">
      <c r="A6" s="52"/>
      <c r="B6" s="52"/>
      <c r="C6" s="37"/>
      <c r="D6" s="56"/>
      <c r="E6" s="56"/>
      <c r="F6" s="69"/>
      <c r="G6" s="272"/>
      <c r="H6" s="69"/>
      <c r="I6" s="69"/>
      <c r="J6" s="175"/>
      <c r="K6" s="121"/>
      <c r="L6" s="111"/>
      <c r="M6" s="111"/>
      <c r="N6" s="37"/>
      <c r="O6" s="56"/>
      <c r="P6" s="111"/>
      <c r="Q6" s="111"/>
      <c r="R6" s="111"/>
      <c r="S6" s="37"/>
      <c r="T6" s="84" t="s">
        <v>457</v>
      </c>
      <c r="U6" s="43" t="s">
        <v>3</v>
      </c>
      <c r="V6" s="111"/>
      <c r="W6" s="142"/>
      <c r="X6" s="37"/>
      <c r="AA6" s="1"/>
      <c r="AB6" s="5"/>
      <c r="AH6"/>
      <c r="AK6" s="5"/>
      <c r="AL6" s="5"/>
      <c r="AM6" s="4"/>
      <c r="AN6" s="4"/>
    </row>
    <row r="7" spans="1:42" ht="15.6">
      <c r="A7" s="37"/>
      <c r="B7" s="37"/>
      <c r="C7" s="37"/>
      <c r="D7" s="37"/>
      <c r="E7" s="43" t="s">
        <v>3</v>
      </c>
      <c r="F7" s="37"/>
      <c r="G7" s="269"/>
      <c r="H7" s="37"/>
      <c r="I7" s="84" t="s">
        <v>3</v>
      </c>
      <c r="J7" s="121"/>
      <c r="K7" s="111"/>
      <c r="L7" s="121"/>
      <c r="M7" s="111"/>
      <c r="N7" s="37"/>
      <c r="O7" s="37"/>
      <c r="P7" s="121" t="s">
        <v>17</v>
      </c>
      <c r="Q7" s="111"/>
      <c r="R7" s="121" t="s">
        <v>393</v>
      </c>
      <c r="S7" s="43" t="s">
        <v>2</v>
      </c>
      <c r="T7" s="84" t="s">
        <v>458</v>
      </c>
      <c r="U7" s="84" t="s">
        <v>470</v>
      </c>
      <c r="V7" s="111"/>
      <c r="W7" s="121" t="s">
        <v>17</v>
      </c>
      <c r="X7" s="43"/>
      <c r="AA7" s="4"/>
      <c r="AB7" s="4"/>
      <c r="AH7"/>
    </row>
    <row r="8" spans="1:42" ht="15.6">
      <c r="A8" s="37"/>
      <c r="B8" s="37"/>
      <c r="C8" s="37"/>
      <c r="D8" s="37"/>
      <c r="E8" s="43" t="s">
        <v>438</v>
      </c>
      <c r="F8" s="43"/>
      <c r="G8" s="277" t="s">
        <v>3</v>
      </c>
      <c r="H8" s="43"/>
      <c r="I8" s="84" t="s">
        <v>399</v>
      </c>
      <c r="J8" s="121" t="s">
        <v>3</v>
      </c>
      <c r="K8" s="121"/>
      <c r="L8" s="121" t="s">
        <v>1</v>
      </c>
      <c r="M8" s="121"/>
      <c r="N8" s="43" t="s">
        <v>17</v>
      </c>
      <c r="O8" s="43"/>
      <c r="P8" s="121" t="s">
        <v>397</v>
      </c>
      <c r="Q8" s="121"/>
      <c r="R8" s="121" t="s">
        <v>397</v>
      </c>
      <c r="S8" s="43" t="s">
        <v>393</v>
      </c>
      <c r="T8" s="84" t="s">
        <v>456</v>
      </c>
      <c r="U8" s="84" t="s">
        <v>437</v>
      </c>
      <c r="V8" s="121" t="s">
        <v>17</v>
      </c>
      <c r="W8" s="121" t="s">
        <v>397</v>
      </c>
      <c r="X8" s="43"/>
      <c r="Y8" s="4"/>
      <c r="Z8" s="4"/>
      <c r="AA8" s="1"/>
      <c r="AB8" s="5"/>
      <c r="AH8"/>
    </row>
    <row r="9" spans="1:42" ht="15.6">
      <c r="A9" s="37"/>
      <c r="B9" s="43" t="s">
        <v>61</v>
      </c>
      <c r="C9" s="43" t="s">
        <v>70</v>
      </c>
      <c r="D9" s="40"/>
      <c r="E9" s="44" t="s">
        <v>434</v>
      </c>
      <c r="F9" s="106" t="s">
        <v>439</v>
      </c>
      <c r="G9" s="286" t="s">
        <v>11</v>
      </c>
      <c r="H9" s="106" t="s">
        <v>439</v>
      </c>
      <c r="I9" s="85" t="s">
        <v>391</v>
      </c>
      <c r="J9" s="176" t="s">
        <v>361</v>
      </c>
      <c r="K9" s="198" t="s">
        <v>439</v>
      </c>
      <c r="L9" s="176" t="s">
        <v>361</v>
      </c>
      <c r="M9" s="198" t="s">
        <v>439</v>
      </c>
      <c r="N9" s="44" t="s">
        <v>391</v>
      </c>
      <c r="O9" s="106" t="s">
        <v>439</v>
      </c>
      <c r="P9" s="176" t="s">
        <v>394</v>
      </c>
      <c r="Q9" s="198" t="s">
        <v>439</v>
      </c>
      <c r="R9" s="176" t="s">
        <v>394</v>
      </c>
      <c r="S9" s="44" t="s">
        <v>395</v>
      </c>
      <c r="T9" s="85" t="s">
        <v>391</v>
      </c>
      <c r="U9" s="85" t="s">
        <v>468</v>
      </c>
      <c r="V9" s="176" t="s">
        <v>29</v>
      </c>
      <c r="W9" s="176" t="s">
        <v>400</v>
      </c>
      <c r="X9" s="37"/>
      <c r="Y9" s="4"/>
      <c r="Z9" s="50"/>
      <c r="AA9" s="1"/>
      <c r="AB9" s="5"/>
      <c r="AH9"/>
    </row>
    <row r="10" spans="1:42" ht="15.6">
      <c r="A10" s="37"/>
      <c r="B10" s="45">
        <f>+'Ark1'!C1365</f>
        <v>2024</v>
      </c>
      <c r="C10" s="45">
        <f>+'Ark1'!O1365</f>
        <v>1</v>
      </c>
      <c r="D10" s="46" t="str">
        <f>VLOOKUP(C10,RNR!$D$19:$E$32,2)</f>
        <v>Østfold</v>
      </c>
      <c r="E10" s="45">
        <f>+'Ark1'!Q1365</f>
        <v>7</v>
      </c>
      <c r="F10" s="45">
        <f>+E10-E25</f>
        <v>2</v>
      </c>
      <c r="G10" s="266">
        <f>+'Ark1'!R1365</f>
        <v>673</v>
      </c>
      <c r="H10" s="45">
        <f>+G10-G25</f>
        <v>240</v>
      </c>
      <c r="I10" s="65">
        <f>+'Ark1'!S1365</f>
        <v>673</v>
      </c>
      <c r="J10" s="97">
        <f>+'Ark1'!AA1365</f>
        <v>2.1367114328348729</v>
      </c>
      <c r="K10" s="97">
        <f>+J10-J25</f>
        <v>0.60813445680493694</v>
      </c>
      <c r="L10" s="97">
        <f>+'Ark1'!AB1365</f>
        <v>2.1276944200801253</v>
      </c>
      <c r="M10" s="97">
        <f>+L10-L25</f>
        <v>0.65750078024912373</v>
      </c>
      <c r="N10" s="94">
        <f>+IF(G10=0,"",'Ark1'!U1365)</f>
        <v>61.139673105497749</v>
      </c>
      <c r="O10" s="47">
        <f>+IF(G10=0,"",N10-N25)</f>
        <v>-0.18365252960614953</v>
      </c>
      <c r="P10" s="97">
        <f>+IF(G10=0,"",'Ark1'!W1365)</f>
        <v>82.235215453194684</v>
      </c>
      <c r="Q10" s="97">
        <f>+IF(G10=0,"",P10-P25)</f>
        <v>0.52874894049259069</v>
      </c>
      <c r="R10" s="97">
        <f>+IF(G10=0,"",'Ark1'!X1365)</f>
        <v>7.2202492407951055</v>
      </c>
      <c r="S10" s="47">
        <f>+IF(G10=0,"",'Ark1'!Y1365)</f>
        <v>1.7121498907124331</v>
      </c>
      <c r="T10" s="65">
        <f>++IF(G10=0,"",'Ark1'!Z1365)</f>
        <v>1.8941698657999444</v>
      </c>
      <c r="U10" s="65">
        <f t="shared" ref="U10:U25" si="0">+IF(G10=0,"",G10/E10)</f>
        <v>96.142857142857139</v>
      </c>
      <c r="V10" s="97">
        <f>+IF(G10=0,"",'Ark1'!T1365)</f>
        <v>2.2585438335809802</v>
      </c>
      <c r="W10" s="97">
        <f>+IF(G10=0,"",'Ark1'!V1365)</f>
        <v>89.095574705519695</v>
      </c>
      <c r="X10" s="80"/>
      <c r="Y10" s="4"/>
      <c r="Z10" s="50"/>
      <c r="AA10" s="1"/>
      <c r="AB10" s="5"/>
      <c r="AH10"/>
    </row>
    <row r="11" spans="1:42" ht="15.6">
      <c r="A11" s="37"/>
      <c r="B11" s="45">
        <f>+'Ark1'!C1366</f>
        <v>2024</v>
      </c>
      <c r="C11" s="45">
        <f>+'Ark1'!O1366</f>
        <v>2</v>
      </c>
      <c r="D11" s="46" t="str">
        <f>VLOOKUP(C11,RNR!$D$19:$E$32,2)</f>
        <v>Akershus</v>
      </c>
      <c r="E11" s="45">
        <f>+'Ark1'!Q1366</f>
        <v>9</v>
      </c>
      <c r="F11" s="45">
        <f t="shared" ref="F11:F23" si="1">+E11-E26</f>
        <v>-6</v>
      </c>
      <c r="G11" s="266">
        <f>+'Ark1'!R1366</f>
        <v>2413</v>
      </c>
      <c r="H11" s="45">
        <f t="shared" ref="H11:H23" si="2">+G11-G26</f>
        <v>-29</v>
      </c>
      <c r="I11" s="65">
        <f>+'Ark1'!S1366</f>
        <v>2413</v>
      </c>
      <c r="J11" s="97">
        <f>+'Ark1'!AA1366</f>
        <v>7.6610470838492564</v>
      </c>
      <c r="K11" s="97">
        <f t="shared" ref="K11:K23" si="3">+J11-J26</f>
        <v>-0.95970343685537074</v>
      </c>
      <c r="L11" s="97">
        <f>+'Ark1'!AB1366</f>
        <v>7.8610739639300498</v>
      </c>
      <c r="M11" s="97">
        <f t="shared" ref="M11:M23" si="4">+L11-L26</f>
        <v>-0.84777538511502115</v>
      </c>
      <c r="N11" s="94">
        <f>+IF(G11=0,"",'Ark1'!U1366)</f>
        <v>60.976377952755904</v>
      </c>
      <c r="O11" s="47">
        <f t="shared" ref="O11:O23" si="5">+IF(G11=0,"",N11-N26)</f>
        <v>-3.8376145604736678E-2</v>
      </c>
      <c r="P11" s="97">
        <f>+IF(G11=0,"",'Ark1'!W1366)</f>
        <v>84.739950269374219</v>
      </c>
      <c r="Q11" s="97">
        <f t="shared" ref="Q11:Q23" si="6">+IF(G11=0,"",P11-P26)</f>
        <v>-1.1496808781667198</v>
      </c>
      <c r="R11" s="97">
        <f>+IF(G11=0,"",'Ark1'!X1366)</f>
        <v>9.6070237979982878</v>
      </c>
      <c r="S11" s="47">
        <f>+IF(G11=0,"",'Ark1'!Y1366)</f>
        <v>2.1088935612682325</v>
      </c>
      <c r="T11" s="65">
        <f>++IF(G11=0,"",'Ark1'!Z1366)</f>
        <v>-27.785892845776505</v>
      </c>
      <c r="U11" s="65">
        <f t="shared" ref="U11:U23" si="7">+IF(G11=0,"",G11/E11)</f>
        <v>268.11111111111109</v>
      </c>
      <c r="V11" s="97">
        <f>+IF(G11=0,"",'Ark1'!T1366)</f>
        <v>2.9378367177786995</v>
      </c>
      <c r="W11" s="97">
        <f>+IF(G11=0,"",'Ark1'!V1366)</f>
        <v>91.809263563785692</v>
      </c>
      <c r="X11" s="80"/>
      <c r="Y11" s="4"/>
      <c r="Z11" s="50"/>
      <c r="AA11" s="1"/>
      <c r="AB11" s="5"/>
      <c r="AG11">
        <v>1</v>
      </c>
      <c r="AH11" t="s">
        <v>533</v>
      </c>
    </row>
    <row r="12" spans="1:42" ht="15.6">
      <c r="A12" s="37"/>
      <c r="B12" s="45">
        <f>+'Ark1'!C1367</f>
        <v>2024</v>
      </c>
      <c r="C12" s="45">
        <f>+'Ark1'!O1367</f>
        <v>3</v>
      </c>
      <c r="D12" s="46" t="str">
        <f>VLOOKUP(C12,RNR!$D$19:$E$32,2)</f>
        <v>Buskerud</v>
      </c>
      <c r="E12" s="45">
        <f>+'Ark1'!Q1367</f>
        <v>2</v>
      </c>
      <c r="F12" s="45">
        <f t="shared" si="1"/>
        <v>-1</v>
      </c>
      <c r="G12" s="266">
        <f>+'Ark1'!R1367</f>
        <v>682</v>
      </c>
      <c r="H12" s="45">
        <f t="shared" si="2"/>
        <v>-2</v>
      </c>
      <c r="I12" s="65">
        <f>+'Ark1'!S1367</f>
        <v>682</v>
      </c>
      <c r="J12" s="97">
        <f>+'Ark1'!AA1367</f>
        <v>2.1652855827539126</v>
      </c>
      <c r="K12" s="97">
        <f t="shared" si="3"/>
        <v>-0.24937181125180663</v>
      </c>
      <c r="L12" s="97">
        <f>+'Ark1'!AB1367</f>
        <v>2.117264375862967</v>
      </c>
      <c r="M12" s="97">
        <f t="shared" si="4"/>
        <v>-0.20102632004436582</v>
      </c>
      <c r="N12" s="94">
        <f>+IF(G12=0,"",'Ark1'!U1367)</f>
        <v>57.282991202346047</v>
      </c>
      <c r="O12" s="47">
        <f t="shared" si="5"/>
        <v>0.35619764451296021</v>
      </c>
      <c r="P12" s="97">
        <f>+IF(G12=0,"",'Ark1'!W1367)</f>
        <v>80.752199413489748</v>
      </c>
      <c r="Q12" s="97">
        <f t="shared" si="6"/>
        <v>-0.92803484712513296</v>
      </c>
      <c r="R12" s="97">
        <f>+IF(G12=0,"",'Ark1'!X1367)</f>
        <v>6.4783467104647938</v>
      </c>
      <c r="S12" s="47">
        <f>+IF(G12=0,"",'Ark1'!Y1367)</f>
        <v>2.7502019915012901</v>
      </c>
      <c r="T12" s="65">
        <f>++IF(G12=0,"",'Ark1'!Z1367)</f>
        <v>-38.625316782464566</v>
      </c>
      <c r="U12" s="65">
        <f t="shared" si="7"/>
        <v>341</v>
      </c>
      <c r="V12" s="97">
        <f>+IF(G12=0,"",'Ark1'!T1367)</f>
        <v>10.730205278592376</v>
      </c>
      <c r="W12" s="97">
        <f>+IF(G12=0,"",'Ark1'!V1367)</f>
        <v>87.488840101288986</v>
      </c>
      <c r="X12" s="80"/>
      <c r="Y12" s="4"/>
      <c r="Z12" s="50"/>
      <c r="AA12" s="1"/>
      <c r="AB12" s="5"/>
      <c r="AG12">
        <v>4</v>
      </c>
      <c r="AH12" t="s">
        <v>534</v>
      </c>
    </row>
    <row r="13" spans="1:42" ht="15.6">
      <c r="A13" s="37"/>
      <c r="B13" s="45">
        <f>+'Ark1'!C1368</f>
        <v>2024</v>
      </c>
      <c r="C13" s="45">
        <f>+'Ark1'!O1368</f>
        <v>4</v>
      </c>
      <c r="D13" s="46" t="str">
        <f>VLOOKUP(C13,RNR!$D$19:$E$32,2)</f>
        <v>Innlandet</v>
      </c>
      <c r="E13" s="45">
        <f>+'Ark1'!Q1368</f>
        <v>48</v>
      </c>
      <c r="F13" s="45">
        <f t="shared" si="1"/>
        <v>-4</v>
      </c>
      <c r="G13" s="266">
        <f>+'Ark1'!R1368</f>
        <v>8814</v>
      </c>
      <c r="H13" s="45">
        <f t="shared" si="2"/>
        <v>1132</v>
      </c>
      <c r="I13" s="65">
        <f>+'Ark1'!S1368</f>
        <v>8814</v>
      </c>
      <c r="J13" s="97">
        <f>+'Ark1'!AA1368</f>
        <v>27.983617487379757</v>
      </c>
      <c r="K13" s="97">
        <f t="shared" si="3"/>
        <v>0.864614416105006</v>
      </c>
      <c r="L13" s="97">
        <f>+'Ark1'!AB1368</f>
        <v>27.616792563413014</v>
      </c>
      <c r="M13" s="97">
        <f t="shared" si="4"/>
        <v>0.29413540623341561</v>
      </c>
      <c r="N13" s="94">
        <f>+IF(G13=0,"",'Ark1'!U1368)</f>
        <v>61.379850238257305</v>
      </c>
      <c r="O13" s="47">
        <f t="shared" si="5"/>
        <v>-5.3166296048118511E-2</v>
      </c>
      <c r="P13" s="97">
        <f>+IF(G13=0,"",'Ark1'!W1368)</f>
        <v>81.501168595416132</v>
      </c>
      <c r="Q13" s="97">
        <f t="shared" si="6"/>
        <v>-4.099065749070391</v>
      </c>
      <c r="R13" s="97">
        <f>+IF(G13=0,"",'Ark1'!X1368)</f>
        <v>8.7470391629893616</v>
      </c>
      <c r="S13" s="47">
        <f>+IF(G13=0,"",'Ark1'!Y1368)</f>
        <v>2.0532468712083043</v>
      </c>
      <c r="T13" s="65">
        <f>++IF(G13=0,"",'Ark1'!Z1368)</f>
        <v>-14.811823313042128</v>
      </c>
      <c r="U13" s="65">
        <f t="shared" si="7"/>
        <v>183.625</v>
      </c>
      <c r="V13" s="97">
        <f>+IF(G13=0,"",'Ark1'!T1368)</f>
        <v>2.237690038574994</v>
      </c>
      <c r="W13" s="97">
        <f>+IF(G13=0,"",'Ark1'!V1368)</f>
        <v>88.300291002617811</v>
      </c>
      <c r="X13" s="80"/>
      <c r="Y13" s="4"/>
      <c r="Z13" s="50"/>
      <c r="AA13" s="1"/>
      <c r="AB13" s="5"/>
      <c r="AG13">
        <v>8</v>
      </c>
      <c r="AH13" t="s">
        <v>535</v>
      </c>
    </row>
    <row r="14" spans="1:42" ht="15.6">
      <c r="A14" s="37"/>
      <c r="B14" s="45">
        <f>+'Ark1'!C1369</f>
        <v>2024</v>
      </c>
      <c r="C14" s="45">
        <f>+'Ark1'!O1369</f>
        <v>7</v>
      </c>
      <c r="D14" s="46" t="str">
        <f>VLOOKUP(C14,RNR!$D$19:$E$32,2)</f>
        <v>Vestfold</v>
      </c>
      <c r="E14" s="45">
        <f>+'Ark1'!Q1369</f>
        <v>10</v>
      </c>
      <c r="F14" s="45">
        <f t="shared" si="1"/>
        <v>-3</v>
      </c>
      <c r="G14" s="266">
        <f>+'Ark1'!R1369</f>
        <v>1902</v>
      </c>
      <c r="H14" s="45">
        <f t="shared" si="2"/>
        <v>349</v>
      </c>
      <c r="I14" s="65">
        <f>+'Ark1'!S1369</f>
        <v>1902</v>
      </c>
      <c r="J14" s="97">
        <f>+'Ark1'!AA1369</f>
        <v>6.0386703495571004</v>
      </c>
      <c r="K14" s="97">
        <f t="shared" si="3"/>
        <v>0.55626840088622131</v>
      </c>
      <c r="L14" s="97">
        <f>+'Ark1'!AB1369</f>
        <v>6.04283238173117</v>
      </c>
      <c r="M14" s="97">
        <f t="shared" si="4"/>
        <v>0.51516460063859792</v>
      </c>
      <c r="N14" s="94">
        <f>+IF(G14=0,"",'Ark1'!U1369)</f>
        <v>61.785488958990541</v>
      </c>
      <c r="O14" s="47">
        <f t="shared" si="5"/>
        <v>-0.47804196884450789</v>
      </c>
      <c r="P14" s="97">
        <f>+IF(G14=0,"",'Ark1'!W1369)</f>
        <v>82.640641430073615</v>
      </c>
      <c r="Q14" s="97">
        <f t="shared" si="6"/>
        <v>-3.0670905286892065</v>
      </c>
      <c r="R14" s="97">
        <f>+IF(G14=0,"",'Ark1'!X1369)</f>
        <v>10.626686256181099</v>
      </c>
      <c r="S14" s="47">
        <f>+IF(G14=0,"",'Ark1'!Y1369)</f>
        <v>1.8452883553069697</v>
      </c>
      <c r="T14" s="65">
        <f>++IF(G14=0,"",'Ark1'!Z1369)</f>
        <v>-18.106921008394497</v>
      </c>
      <c r="U14" s="65">
        <f t="shared" si="7"/>
        <v>190.2</v>
      </c>
      <c r="V14" s="97">
        <f>+IF(G14=0,"",'Ark1'!T1369)</f>
        <v>1.4952681388012621</v>
      </c>
      <c r="W14" s="97">
        <f>+IF(G14=0,"",'Ark1'!V1369)</f>
        <v>89.534822784478379</v>
      </c>
      <c r="X14" s="80"/>
      <c r="Y14" s="4"/>
      <c r="Z14" s="50"/>
      <c r="AA14" s="1"/>
      <c r="AB14" s="5"/>
      <c r="AG14">
        <v>9</v>
      </c>
      <c r="AH14" t="s">
        <v>536</v>
      </c>
    </row>
    <row r="15" spans="1:42" s="317" customFormat="1" ht="15.6">
      <c r="A15" s="37"/>
      <c r="B15" s="45">
        <f>+'Ark1'!C1370</f>
        <v>2024</v>
      </c>
      <c r="C15" s="45">
        <f>+'Ark1'!O1370</f>
        <v>8</v>
      </c>
      <c r="D15" s="46" t="str">
        <f>VLOOKUP(C15,RNR!$D$19:$E$32,2)</f>
        <v>Telemark</v>
      </c>
      <c r="E15" s="45">
        <f>+'Ark1'!Q1370</f>
        <v>6</v>
      </c>
      <c r="F15" s="45">
        <f t="shared" si="1"/>
        <v>1</v>
      </c>
      <c r="G15" s="266">
        <f>+'Ark1'!R1370</f>
        <v>1572</v>
      </c>
      <c r="H15" s="45">
        <f t="shared" si="2"/>
        <v>437</v>
      </c>
      <c r="I15" s="65">
        <f>+'Ark1'!S1370</f>
        <v>1572</v>
      </c>
      <c r="J15" s="97">
        <f>+'Ark1'!AA1370</f>
        <v>4.9909515191923051</v>
      </c>
      <c r="K15" s="97">
        <f t="shared" si="3"/>
        <v>0.98417353352492132</v>
      </c>
      <c r="L15" s="97">
        <f>+'Ark1'!AB1370</f>
        <v>5.1112522031209844</v>
      </c>
      <c r="M15" s="97">
        <f t="shared" si="4"/>
        <v>1.0538528620525165</v>
      </c>
      <c r="N15" s="94">
        <f>+IF(G15=0,"",'Ark1'!U1370)</f>
        <v>62.049618320610662</v>
      </c>
      <c r="O15" s="47">
        <f t="shared" si="5"/>
        <v>1.8644869283235721E-2</v>
      </c>
      <c r="P15" s="97">
        <f>+IF(G15=0,"",'Ark1'!W1370)</f>
        <v>84.574300254452893</v>
      </c>
      <c r="Q15" s="97">
        <f t="shared" si="6"/>
        <v>-1.8307439933345933</v>
      </c>
      <c r="R15" s="97">
        <f>+IF(G15=0,"",'Ark1'!X1370)</f>
        <v>9.3343043523294646</v>
      </c>
      <c r="S15" s="47">
        <f>+IF(G15=0,"",'Ark1'!Y1370)</f>
        <v>2.0347067751735595</v>
      </c>
      <c r="T15" s="65">
        <f>++IF(G15=0,"",'Ark1'!Z1370)</f>
        <v>-20.642847688176285</v>
      </c>
      <c r="U15" s="65">
        <f t="shared" si="7"/>
        <v>262</v>
      </c>
      <c r="V15" s="97">
        <f>+IF(G15=0,"",'Ark1'!T1370)</f>
        <v>1.4898218829516543</v>
      </c>
      <c r="W15" s="97">
        <f>+IF(G15=0,"",'Ark1'!V1370)</f>
        <v>91.629794425192785</v>
      </c>
      <c r="X15" s="80"/>
      <c r="Y15" s="4"/>
      <c r="Z15" s="50"/>
      <c r="AA15" s="1"/>
      <c r="AB15" s="5"/>
    </row>
    <row r="16" spans="1:42" s="317" customFormat="1" ht="15.6">
      <c r="A16" s="37"/>
      <c r="B16" s="45">
        <f>+'Ark1'!C1371</f>
        <v>2024</v>
      </c>
      <c r="C16" s="45">
        <f>+'Ark1'!O1371</f>
        <v>9</v>
      </c>
      <c r="D16" s="46" t="str">
        <f>VLOOKUP(C16,RNR!$D$19:$E$32,2)</f>
        <v>Agder</v>
      </c>
      <c r="E16" s="45">
        <f>+'Ark1'!Q1371</f>
        <v>2</v>
      </c>
      <c r="F16" s="45">
        <f t="shared" si="1"/>
        <v>1</v>
      </c>
      <c r="G16" s="266">
        <f>+'Ark1'!R1371</f>
        <v>2</v>
      </c>
      <c r="H16" s="45">
        <f t="shared" si="2"/>
        <v>-3</v>
      </c>
      <c r="I16" s="65">
        <f>+'Ark1'!S1371</f>
        <v>2</v>
      </c>
      <c r="J16" s="97">
        <f>+'Ark1'!AA1371</f>
        <v>6.3498110931199791E-3</v>
      </c>
      <c r="K16" s="97">
        <f t="shared" si="3"/>
        <v>-1.1301193249027086E-2</v>
      </c>
      <c r="L16" s="97">
        <f>+'Ark1'!AB1371</f>
        <v>5.8166814967055887E-3</v>
      </c>
      <c r="M16" s="97">
        <f t="shared" si="4"/>
        <v>-1.0788961371684001E-2</v>
      </c>
      <c r="N16" s="94">
        <f>+IF(G16=0,"",'Ark1'!U1371)</f>
        <v>63</v>
      </c>
      <c r="O16" s="47">
        <f t="shared" si="5"/>
        <v>2.2000000000000028</v>
      </c>
      <c r="P16" s="97">
        <f>+IF(G16=0,"",'Ark1'!W1371)</f>
        <v>75.650000000000006</v>
      </c>
      <c r="Q16" s="97">
        <f t="shared" si="6"/>
        <v>-4.269999999999996</v>
      </c>
      <c r="R16" s="97">
        <f>+IF(G16=0,"",'Ark1'!X1371)</f>
        <v>9.3499999999999375</v>
      </c>
      <c r="S16" s="47">
        <f>+IF(G16=0,"",'Ark1'!Y1371)</f>
        <v>1</v>
      </c>
      <c r="T16" s="65">
        <f>++IF(G16=0,"",'Ark1'!Z1371)</f>
        <v>-100.0000000000046</v>
      </c>
      <c r="U16" s="65">
        <f t="shared" si="7"/>
        <v>1</v>
      </c>
      <c r="V16" s="97">
        <f>+IF(G16=0,"",'Ark1'!T1371)</f>
        <v>0</v>
      </c>
      <c r="W16" s="97">
        <f>+IF(G16=0,"",'Ark1'!V1371)</f>
        <v>81.960996749729134</v>
      </c>
      <c r="X16" s="80"/>
      <c r="Y16" s="4"/>
      <c r="Z16" s="50"/>
      <c r="AA16" s="1"/>
      <c r="AB16" s="5"/>
    </row>
    <row r="17" spans="1:35" s="317" customFormat="1" ht="15.6">
      <c r="A17" s="37"/>
      <c r="B17" s="45">
        <f>+'Ark1'!C1372</f>
        <v>2024</v>
      </c>
      <c r="C17" s="45">
        <f>+'Ark1'!O1372</f>
        <v>11</v>
      </c>
      <c r="D17" s="46" t="str">
        <f>VLOOKUP(C17,RNR!$D$19:$E$32,2)</f>
        <v>Rogaland</v>
      </c>
      <c r="E17" s="45">
        <f>+'Ark1'!Q1372</f>
        <v>52</v>
      </c>
      <c r="F17" s="45">
        <f t="shared" si="1"/>
        <v>2</v>
      </c>
      <c r="G17" s="266">
        <f>+'Ark1'!R1372</f>
        <v>2088</v>
      </c>
      <c r="H17" s="45">
        <f t="shared" si="2"/>
        <v>-390</v>
      </c>
      <c r="I17" s="65">
        <f>+'Ark1'!S1372</f>
        <v>2086</v>
      </c>
      <c r="J17" s="97">
        <f>+'Ark1'!AA1372</f>
        <v>6.6292027812172565</v>
      </c>
      <c r="K17" s="97">
        <f t="shared" si="3"/>
        <v>-2.1186349707508301</v>
      </c>
      <c r="L17" s="97">
        <f>+'Ark1'!AB1372</f>
        <v>6.7870485223879884</v>
      </c>
      <c r="M17" s="97">
        <f t="shared" si="4"/>
        <v>-2.0181102308407217</v>
      </c>
      <c r="N17" s="94">
        <f>+IF(G17=0,"",'Ark1'!U1372)</f>
        <v>61.173537871524466</v>
      </c>
      <c r="O17" s="47">
        <f t="shared" si="5"/>
        <v>8.9531409488927238E-2</v>
      </c>
      <c r="P17" s="97">
        <f>+IF(G17=0,"",'Ark1'!W1372)</f>
        <v>84.631160115052779</v>
      </c>
      <c r="Q17" s="97">
        <f t="shared" si="6"/>
        <v>-0.94569772016531317</v>
      </c>
      <c r="R17" s="97">
        <f>+IF(G17=0,"",'Ark1'!X1372)</f>
        <v>11.296762927186016</v>
      </c>
      <c r="S17" s="47">
        <f>+IF(G17=0,"",'Ark1'!Y1372)</f>
        <v>2.1514091895133363</v>
      </c>
      <c r="T17" s="65">
        <f>++IF(G17=0,"",'Ark1'!Z1372)</f>
        <v>-41.091276662841878</v>
      </c>
      <c r="U17" s="65">
        <f t="shared" si="7"/>
        <v>40.153846153846153</v>
      </c>
      <c r="V17" s="97">
        <f>+IF(G17=0,"",'Ark1'!T1372)</f>
        <v>2.6566091954022992</v>
      </c>
      <c r="W17" s="97">
        <f>+IF(G17=0,"",'Ark1'!V1372)</f>
        <v>91.728741057600089</v>
      </c>
      <c r="X17" s="80"/>
      <c r="Y17" s="4"/>
      <c r="Z17" s="50"/>
      <c r="AA17" s="1"/>
      <c r="AB17" s="5"/>
    </row>
    <row r="18" spans="1:35" s="317" customFormat="1" ht="15.6">
      <c r="A18" s="37"/>
      <c r="B18" s="45">
        <f>+'Ark1'!C1373</f>
        <v>2024</v>
      </c>
      <c r="C18" s="45">
        <f>+'Ark1'!O1373</f>
        <v>14</v>
      </c>
      <c r="D18" s="46" t="str">
        <f>VLOOKUP(C18,RNR!$D$19:$E$32,2)</f>
        <v>Vestland</v>
      </c>
      <c r="E18" s="45">
        <f>+'Ark1'!Q1373</f>
        <v>11</v>
      </c>
      <c r="F18" s="45">
        <f t="shared" si="1"/>
        <v>1</v>
      </c>
      <c r="G18" s="266">
        <f>+'Ark1'!R1373</f>
        <v>3529</v>
      </c>
      <c r="H18" s="45">
        <f t="shared" si="2"/>
        <v>563</v>
      </c>
      <c r="I18" s="65">
        <f>+'Ark1'!S1373</f>
        <v>3529</v>
      </c>
      <c r="J18" s="97">
        <f>+'Ark1'!AA1373</f>
        <v>11.2042416738102</v>
      </c>
      <c r="K18" s="97">
        <f t="shared" si="3"/>
        <v>0.73366589804856019</v>
      </c>
      <c r="L18" s="97">
        <f>+'Ark1'!AB1373</f>
        <v>11.127373214700725</v>
      </c>
      <c r="M18" s="97">
        <f t="shared" si="4"/>
        <v>1.0971701433965038</v>
      </c>
      <c r="N18" s="94">
        <f>+IF(G18=0,"",'Ark1'!U1373)</f>
        <v>60.38849532445451</v>
      </c>
      <c r="O18" s="47">
        <f t="shared" si="5"/>
        <v>0.1261891882441617</v>
      </c>
      <c r="P18" s="97">
        <f>+IF(G18=0,"",'Ark1'!W1373)</f>
        <v>82.017143666761115</v>
      </c>
      <c r="Q18" s="97">
        <f t="shared" si="6"/>
        <v>0.63889012663980793</v>
      </c>
      <c r="R18" s="97">
        <f>+IF(G18=0,"",'Ark1'!X1373)</f>
        <v>8.7080432818011904</v>
      </c>
      <c r="S18" s="47">
        <f>+IF(G18=0,"",'Ark1'!Y1373)</f>
        <v>2.2300640938995153</v>
      </c>
      <c r="T18" s="65">
        <f>++IF(G18=0,"",'Ark1'!Z1373)</f>
        <v>-40.25060822695356</v>
      </c>
      <c r="U18" s="65">
        <f t="shared" si="7"/>
        <v>320.81818181818181</v>
      </c>
      <c r="V18" s="97">
        <f>+IF(G18=0,"",'Ark1'!T1373)</f>
        <v>4.351941059790307</v>
      </c>
      <c r="W18" s="97">
        <f>+IF(G18=0,"",'Ark1'!V1373)</f>
        <v>88.859310581539646</v>
      </c>
      <c r="X18" s="80"/>
      <c r="Y18" s="4"/>
      <c r="Z18" s="50"/>
      <c r="AA18" s="1"/>
      <c r="AB18" s="5"/>
    </row>
    <row r="19" spans="1:35" ht="15.6">
      <c r="A19" s="37"/>
      <c r="B19" s="45">
        <f>+'Ark1'!C1374</f>
        <v>2024</v>
      </c>
      <c r="C19" s="45">
        <f>+'Ark1'!O1374</f>
        <v>15</v>
      </c>
      <c r="D19" s="46" t="str">
        <f>VLOOKUP(C19,RNR!$D$19:$E$32,2)</f>
        <v>Møre og Romsdal</v>
      </c>
      <c r="E19" s="45">
        <f>+'Ark1'!Q1374</f>
        <v>3</v>
      </c>
      <c r="F19" s="45">
        <f t="shared" si="1"/>
        <v>-1</v>
      </c>
      <c r="G19" s="266">
        <f>+'Ark1'!R1374</f>
        <v>723</v>
      </c>
      <c r="H19" s="45">
        <f t="shared" si="2"/>
        <v>-41</v>
      </c>
      <c r="I19" s="65">
        <f>+'Ark1'!S1374</f>
        <v>723</v>
      </c>
      <c r="J19" s="97">
        <f>+'Ark1'!AA1374</f>
        <v>2.2954567101628718</v>
      </c>
      <c r="K19" s="97">
        <f t="shared" si="3"/>
        <v>-0.40161675331720037</v>
      </c>
      <c r="L19" s="97">
        <f>+'Ark1'!AB1374</f>
        <v>2.526458115760422</v>
      </c>
      <c r="M19" s="97">
        <f t="shared" si="4"/>
        <v>-0.27475509350487481</v>
      </c>
      <c r="N19" s="94">
        <f>+IF(G19=0,"",'Ark1'!U1374)</f>
        <v>59.677731673582286</v>
      </c>
      <c r="O19" s="47">
        <f t="shared" si="5"/>
        <v>3.7784236000163673E-2</v>
      </c>
      <c r="P19" s="97">
        <f>+IF(G19=0,"",'Ark1'!W1374)</f>
        <v>90.894467496542106</v>
      </c>
      <c r="Q19" s="97">
        <f t="shared" si="6"/>
        <v>2.3153610576459727</v>
      </c>
      <c r="R19" s="97">
        <f>+IF(G19=0,"",'Ark1'!X1374)</f>
        <v>10.160640429031236</v>
      </c>
      <c r="S19" s="47">
        <f>+IF(G19=0,"",'Ark1'!Y1374)</f>
        <v>2.0773132317292946</v>
      </c>
      <c r="T19" s="65">
        <f>++IF(G19=0,"",'Ark1'!Z1374)</f>
        <v>-41.177524235470301</v>
      </c>
      <c r="U19" s="65">
        <f t="shared" si="7"/>
        <v>241</v>
      </c>
      <c r="V19" s="97">
        <f>+IF(G19=0,"",'Ark1'!T1374)</f>
        <v>6.1701244813278002</v>
      </c>
      <c r="W19" s="97">
        <f>+IF(G19=0,"",'Ark1'!V1374)</f>
        <v>98.477212888994757</v>
      </c>
      <c r="X19" s="80"/>
      <c r="Y19" s="4"/>
      <c r="Z19" s="50"/>
      <c r="AA19" s="1"/>
      <c r="AB19" s="5"/>
      <c r="AD19" s="2"/>
      <c r="AE19" s="2"/>
      <c r="AF19" s="2"/>
      <c r="AG19" s="2">
        <v>11</v>
      </c>
      <c r="AH19" s="2" t="s">
        <v>68</v>
      </c>
    </row>
    <row r="20" spans="1:35" ht="15.6">
      <c r="A20" s="37"/>
      <c r="B20" s="45">
        <f>+'Ark1'!C1375</f>
        <v>2024</v>
      </c>
      <c r="C20" s="45">
        <f>+'Ark1'!O1375</f>
        <v>16</v>
      </c>
      <c r="D20" s="46" t="str">
        <f>VLOOKUP(C20,RNR!$D$19:$E$32,2)</f>
        <v>Trøndelag</v>
      </c>
      <c r="E20" s="45">
        <f>+'Ark1'!Q1375</f>
        <v>44</v>
      </c>
      <c r="F20" s="45">
        <f t="shared" si="1"/>
        <v>-1</v>
      </c>
      <c r="G20" s="266">
        <f>+'Ark1'!R1375</f>
        <v>6704</v>
      </c>
      <c r="H20" s="45">
        <f t="shared" si="2"/>
        <v>1072</v>
      </c>
      <c r="I20" s="65">
        <f>+'Ark1'!S1375</f>
        <v>6703</v>
      </c>
      <c r="J20" s="97">
        <f>+'Ark1'!AA1375</f>
        <v>21.284566784138178</v>
      </c>
      <c r="K20" s="97">
        <f t="shared" si="3"/>
        <v>1.4024754931437222</v>
      </c>
      <c r="L20" s="97">
        <f>+'Ark1'!AB1375</f>
        <v>21.425456035710472</v>
      </c>
      <c r="M20" s="97">
        <f t="shared" si="4"/>
        <v>1.3500773877829353</v>
      </c>
      <c r="N20" s="94">
        <f>+IF(G20=0,"",'Ark1'!U1375)</f>
        <v>60.273907205728754</v>
      </c>
      <c r="O20" s="47">
        <f t="shared" si="5"/>
        <v>-3.6106998816691771E-2</v>
      </c>
      <c r="P20" s="97">
        <f>+IF(G20=0,"",'Ark1'!W1375)</f>
        <v>83.14277189318193</v>
      </c>
      <c r="Q20" s="97">
        <f t="shared" si="6"/>
        <v>-2.6342344988638047</v>
      </c>
      <c r="R20" s="97">
        <f>+IF(G20=0,"",'Ark1'!X1375)</f>
        <v>11.062393857319718</v>
      </c>
      <c r="S20" s="47">
        <f>+IF(G20=0,"",'Ark1'!Y1375)</f>
        <v>2.4306924746566754</v>
      </c>
      <c r="T20" s="65">
        <f>++IF(G20=0,"",'Ark1'!Z1375)</f>
        <v>-40.40229864606922</v>
      </c>
      <c r="U20" s="65">
        <f t="shared" si="7"/>
        <v>152.36363636363637</v>
      </c>
      <c r="V20" s="97">
        <f>+IF(G20=0,"",'Ark1'!T1375)</f>
        <v>4.686157517899761</v>
      </c>
      <c r="W20" s="97">
        <f>+IF(G20=0,"",'Ark1'!V1375)</f>
        <v>90.085114134467972</v>
      </c>
      <c r="X20" s="80"/>
      <c r="Y20" s="4"/>
      <c r="Z20" s="50"/>
      <c r="AA20" s="1"/>
      <c r="AB20" s="5"/>
      <c r="AD20" s="2"/>
      <c r="AE20" s="2"/>
      <c r="AF20" s="4"/>
      <c r="AG20" s="2">
        <v>14</v>
      </c>
      <c r="AH20" s="4" t="s">
        <v>537</v>
      </c>
      <c r="AI20" s="4"/>
    </row>
    <row r="21" spans="1:35" ht="15.6">
      <c r="A21" s="37"/>
      <c r="B21" s="45">
        <f>+'Ark1'!C1376</f>
        <v>2024</v>
      </c>
      <c r="C21" s="45">
        <f>+'Ark1'!O1376</f>
        <v>18</v>
      </c>
      <c r="D21" s="46" t="str">
        <f>VLOOKUP(C21,RNR!$D$19:$E$32,2)</f>
        <v>Nordland</v>
      </c>
      <c r="E21" s="45">
        <f>+'Ark1'!Q1376</f>
        <v>5</v>
      </c>
      <c r="F21" s="45">
        <f t="shared" si="1"/>
        <v>-1</v>
      </c>
      <c r="G21" s="266">
        <f>+'Ark1'!R1376</f>
        <v>2395</v>
      </c>
      <c r="H21" s="45">
        <f t="shared" si="2"/>
        <v>-158</v>
      </c>
      <c r="I21" s="65">
        <f>+'Ark1'!S1376</f>
        <v>2395</v>
      </c>
      <c r="J21" s="97">
        <f>+'Ark1'!AA1376</f>
        <v>7.6038987840111742</v>
      </c>
      <c r="K21" s="97">
        <f t="shared" si="3"/>
        <v>-1.4087040330891201</v>
      </c>
      <c r="L21" s="97">
        <f>+'Ark1'!AB1376</f>
        <v>7.2509375218053762</v>
      </c>
      <c r="M21" s="97">
        <f t="shared" si="4"/>
        <v>-1.6154451894763877</v>
      </c>
      <c r="N21" s="94">
        <f>+IF(G21=0,"",'Ark1'!U1376)</f>
        <v>60.90939457202505</v>
      </c>
      <c r="O21" s="47">
        <f t="shared" si="5"/>
        <v>9.4666800775534909E-2</v>
      </c>
      <c r="P21" s="97">
        <f>+IF(G21=0,"",'Ark1'!W1376)</f>
        <v>78.750313152401063</v>
      </c>
      <c r="Q21" s="97">
        <f t="shared" si="6"/>
        <v>-4.8225814813631587</v>
      </c>
      <c r="R21" s="97">
        <f>+IF(G21=0,"",'Ark1'!X1376)</f>
        <v>8.0522683759261113</v>
      </c>
      <c r="S21" s="47">
        <f>+IF(G21=0,"",'Ark1'!Y1376)</f>
        <v>2.1866303398290099</v>
      </c>
      <c r="T21" s="65">
        <f>++IF(G21=0,"",'Ark1'!Z1376)</f>
        <v>-38.428382565235744</v>
      </c>
      <c r="U21" s="65">
        <f t="shared" si="7"/>
        <v>479</v>
      </c>
      <c r="V21" s="97">
        <f>+IF(G21=0,"",'Ark1'!T1376)</f>
        <v>3.3311064718162839</v>
      </c>
      <c r="W21" s="97">
        <f>+IF(G21=0,"",'Ark1'!V1376)</f>
        <v>85.319949244204608</v>
      </c>
      <c r="X21" s="80"/>
      <c r="Y21" s="4"/>
      <c r="Z21" s="50"/>
      <c r="AA21" s="1"/>
      <c r="AB21" s="5"/>
      <c r="AG21">
        <v>15</v>
      </c>
      <c r="AH21" t="s">
        <v>529</v>
      </c>
    </row>
    <row r="22" spans="1:35" s="317" customFormat="1" ht="15.6">
      <c r="A22" s="37"/>
      <c r="B22" s="45">
        <f>+'Ark1'!C1377</f>
        <v>2024</v>
      </c>
      <c r="C22" s="45">
        <f>+'Ark1'!O1377</f>
        <v>55</v>
      </c>
      <c r="D22" s="46" t="str">
        <f>VLOOKUP(C22,RNR!$D$19:$E$32,2)</f>
        <v>Troms</v>
      </c>
      <c r="E22" s="45">
        <f>+'Ark1'!Q1377</f>
        <v>0</v>
      </c>
      <c r="F22" s="45">
        <f t="shared" si="1"/>
        <v>0</v>
      </c>
      <c r="G22" s="266">
        <f>+'Ark1'!R1377</f>
        <v>0</v>
      </c>
      <c r="H22" s="45">
        <f t="shared" si="2"/>
        <v>0</v>
      </c>
      <c r="I22" s="65">
        <f>+'Ark1'!S1377</f>
        <v>0</v>
      </c>
      <c r="J22" s="97">
        <f>+'Ark1'!AA1377</f>
        <v>0</v>
      </c>
      <c r="K22" s="97">
        <f t="shared" si="3"/>
        <v>0</v>
      </c>
      <c r="L22" s="97">
        <f>+'Ark1'!AB1377</f>
        <v>0</v>
      </c>
      <c r="M22" s="97">
        <f t="shared" si="4"/>
        <v>0</v>
      </c>
      <c r="N22" s="94" t="str">
        <f>+IF(G22=0,"",'Ark1'!U1377)</f>
        <v/>
      </c>
      <c r="O22" s="47" t="str">
        <f t="shared" si="5"/>
        <v/>
      </c>
      <c r="P22" s="97" t="str">
        <f>+IF(G22=0,"",'Ark1'!W1377)</f>
        <v/>
      </c>
      <c r="Q22" s="97" t="str">
        <f t="shared" si="6"/>
        <v/>
      </c>
      <c r="R22" s="97" t="str">
        <f>+IF(G22=0,"",'Ark1'!X1377)</f>
        <v/>
      </c>
      <c r="S22" s="47" t="str">
        <f>+IF(G22=0,"",'Ark1'!Y1377)</f>
        <v/>
      </c>
      <c r="T22" s="65" t="str">
        <f>++IF(G22=0,"",'Ark1'!Z1377)</f>
        <v/>
      </c>
      <c r="U22" s="65" t="str">
        <f t="shared" si="7"/>
        <v/>
      </c>
      <c r="V22" s="97" t="str">
        <f>+IF(G22=0,"",'Ark1'!T1377)</f>
        <v/>
      </c>
      <c r="W22" s="97" t="str">
        <f>+IF(G22=0,"",'Ark1'!V1377)</f>
        <v/>
      </c>
      <c r="X22" s="80"/>
      <c r="Y22" s="4"/>
      <c r="Z22" s="50"/>
      <c r="AA22" s="1"/>
      <c r="AB22" s="5"/>
    </row>
    <row r="23" spans="1:35" ht="15.6">
      <c r="A23" s="37"/>
      <c r="B23" s="45">
        <f>+'Ark1'!C1378</f>
        <v>2024</v>
      </c>
      <c r="C23" s="45">
        <f>+'Ark1'!O1378</f>
        <v>56</v>
      </c>
      <c r="D23" s="46" t="str">
        <f>VLOOKUP(C23,RNR!$D$19:$E$32,2)</f>
        <v>Finnmark</v>
      </c>
      <c r="E23" s="45">
        <f>+'Ark1'!Q1378</f>
        <v>0</v>
      </c>
      <c r="F23" s="45">
        <f t="shared" si="1"/>
        <v>0</v>
      </c>
      <c r="G23" s="266">
        <f>+'Ark1'!R1378</f>
        <v>0</v>
      </c>
      <c r="H23" s="45">
        <f t="shared" si="2"/>
        <v>0</v>
      </c>
      <c r="I23" s="65">
        <f>+'Ark1'!S1378</f>
        <v>0</v>
      </c>
      <c r="J23" s="97">
        <f>+'Ark1'!AA1378</f>
        <v>0</v>
      </c>
      <c r="K23" s="97">
        <f t="shared" si="3"/>
        <v>0</v>
      </c>
      <c r="L23" s="97">
        <f>+'Ark1'!AB1378</f>
        <v>0</v>
      </c>
      <c r="M23" s="97">
        <f t="shared" si="4"/>
        <v>0</v>
      </c>
      <c r="N23" s="94" t="str">
        <f>+IF(G23=0,"",'Ark1'!U1378)</f>
        <v/>
      </c>
      <c r="O23" s="47" t="str">
        <f t="shared" si="5"/>
        <v/>
      </c>
      <c r="P23" s="97" t="str">
        <f>+IF(G23=0,"",'Ark1'!W1378)</f>
        <v/>
      </c>
      <c r="Q23" s="97" t="str">
        <f t="shared" si="6"/>
        <v/>
      </c>
      <c r="R23" s="97" t="str">
        <f>+IF(G23=0,"",'Ark1'!X1378)</f>
        <v/>
      </c>
      <c r="S23" s="47" t="str">
        <f>+IF(G23=0,"",'Ark1'!Y1378)</f>
        <v/>
      </c>
      <c r="T23" s="65" t="str">
        <f>++IF(G23=0,"",'Ark1'!Z1378)</f>
        <v/>
      </c>
      <c r="U23" s="65" t="str">
        <f t="shared" si="7"/>
        <v/>
      </c>
      <c r="V23" s="97" t="str">
        <f>+IF(G23=0,"",'Ark1'!T1378)</f>
        <v/>
      </c>
      <c r="W23" s="97" t="str">
        <f>+IF(G23=0,"",'Ark1'!V1378)</f>
        <v/>
      </c>
      <c r="X23" s="80"/>
      <c r="Y23" s="4"/>
      <c r="Z23" s="50"/>
      <c r="AA23" s="1"/>
      <c r="AB23" s="5"/>
      <c r="AG23">
        <v>16</v>
      </c>
      <c r="AH23" t="s">
        <v>492</v>
      </c>
    </row>
    <row r="24" spans="1:35" ht="15.6">
      <c r="A24" s="37"/>
      <c r="B24" s="37"/>
      <c r="C24" s="37"/>
      <c r="D24" s="37"/>
      <c r="E24" s="37"/>
      <c r="F24" s="37"/>
      <c r="G24" s="269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4"/>
      <c r="Z24" s="50"/>
      <c r="AA24" s="5"/>
      <c r="AB24" s="5"/>
      <c r="AD24" s="1"/>
      <c r="AE24" s="1"/>
      <c r="AF24" s="9"/>
      <c r="AG24" s="9"/>
    </row>
    <row r="25" spans="1:35" ht="15.6">
      <c r="A25" s="37"/>
      <c r="B25" s="62">
        <f>+'Ark1'!C1379</f>
        <v>2023</v>
      </c>
      <c r="C25" s="62">
        <f>+'Ark1'!O1379</f>
        <v>1</v>
      </c>
      <c r="D25" s="46" t="str">
        <f>VLOOKUP(C25,RNR!$D$19:$E$32,2)</f>
        <v>Østfold</v>
      </c>
      <c r="E25" s="62">
        <f>+'Ark1'!Q1379</f>
        <v>5</v>
      </c>
      <c r="F25" s="62">
        <f>+E25-E40</f>
        <v>-1</v>
      </c>
      <c r="G25" s="337">
        <f>+'Ark1'!R1379</f>
        <v>433</v>
      </c>
      <c r="H25" s="62">
        <f>+G25-G40</f>
        <v>303</v>
      </c>
      <c r="I25" s="74">
        <f>+'Ark1'!S1379</f>
        <v>433</v>
      </c>
      <c r="J25" s="123">
        <f>+'Ark1'!AA1379</f>
        <v>1.5285769760299359</v>
      </c>
      <c r="K25" s="123">
        <f>+J25-J40</f>
        <v>1.0772194314149788</v>
      </c>
      <c r="L25" s="123">
        <f>+'Ark1'!AB1379</f>
        <v>1.4701936398310016</v>
      </c>
      <c r="M25" s="123">
        <f>+L25-L40</f>
        <v>1.0260610493202096</v>
      </c>
      <c r="N25" s="243">
        <f>+IF(G25=0,"",'Ark1'!U1379)</f>
        <v>61.323325635103899</v>
      </c>
      <c r="O25" s="63">
        <f>+IF(G25=0,"",N25-N40)</f>
        <v>-0.29975128797304507</v>
      </c>
      <c r="P25" s="123">
        <f>+IF(G25=0,"",'Ark1'!W1379)</f>
        <v>81.706466512702093</v>
      </c>
      <c r="Q25" s="123">
        <f>+IF(G25=0,"",P25-P40)</f>
        <v>-2.6719950257594292</v>
      </c>
      <c r="R25" s="123">
        <f>+IF(G25=0,"",'Ark1'!X1379)</f>
        <v>8.0212537958055616</v>
      </c>
      <c r="S25" s="63">
        <f>+IF(G25=0,"",'Ark1'!Y1379)</f>
        <v>1.7358696505253253</v>
      </c>
      <c r="T25" s="74">
        <f>++IF(G25=0,"",'Ark1'!Z1379)</f>
        <v>-10.136051170415522</v>
      </c>
      <c r="U25" s="74">
        <f t="shared" si="0"/>
        <v>86.6</v>
      </c>
      <c r="V25" s="123">
        <f>+IF(G25=0,"",'Ark1'!T1379)</f>
        <v>2.0300230946882221</v>
      </c>
      <c r="W25" s="123">
        <f>+IF(G25=0,"",'Ark1'!V1379)</f>
        <v>88.522715615061855</v>
      </c>
      <c r="X25" s="80"/>
      <c r="Y25" s="4"/>
      <c r="Z25" s="50"/>
      <c r="AA25" s="1"/>
      <c r="AB25" s="5"/>
      <c r="AD25" s="2"/>
      <c r="AE25" s="2"/>
      <c r="AF25" s="2"/>
      <c r="AG25" s="2">
        <v>54</v>
      </c>
      <c r="AH25" s="2" t="s">
        <v>538</v>
      </c>
    </row>
    <row r="26" spans="1:35" ht="15.6">
      <c r="A26" s="37"/>
      <c r="B26" s="62">
        <f>+'Ark1'!C1380</f>
        <v>2023</v>
      </c>
      <c r="C26" s="62">
        <f>+'Ark1'!O1380</f>
        <v>2</v>
      </c>
      <c r="D26" s="46" t="str">
        <f>VLOOKUP(C26,RNR!$D$19:$E$32,2)</f>
        <v>Akershus</v>
      </c>
      <c r="E26" s="62">
        <f>+'Ark1'!Q1380</f>
        <v>15</v>
      </c>
      <c r="F26" s="62">
        <f t="shared" ref="F26:F38" si="8">+E26-E41</f>
        <v>3</v>
      </c>
      <c r="G26" s="337">
        <f>+'Ark1'!R1380</f>
        <v>2442</v>
      </c>
      <c r="H26" s="62">
        <f t="shared" ref="H26:H38" si="9">+G26-G41</f>
        <v>-1459</v>
      </c>
      <c r="I26" s="74">
        <f>+'Ark1'!S1380</f>
        <v>2440</v>
      </c>
      <c r="J26" s="123">
        <f>+'Ark1'!AA1380</f>
        <v>8.6207505207046271</v>
      </c>
      <c r="K26" s="123">
        <f t="shared" ref="K26:K38" si="10">+J26-J41</f>
        <v>-4.9234477988565146</v>
      </c>
      <c r="L26" s="123">
        <f>+'Ark1'!AB1380</f>
        <v>8.7088493490450709</v>
      </c>
      <c r="M26" s="123">
        <f t="shared" ref="M26:M38" si="11">+L26-L41</f>
        <v>-4.9565726043067269</v>
      </c>
      <c r="N26" s="243">
        <f>+IF(G26=0,"",'Ark1'!U1380)</f>
        <v>61.01475409836064</v>
      </c>
      <c r="O26" s="63">
        <f t="shared" ref="O26:O38" si="12">+IF(G26=0,"",N26-N41)</f>
        <v>4.3208340862577188E-2</v>
      </c>
      <c r="P26" s="123">
        <f>+IF(G26=0,"",'Ark1'!W1380)</f>
        <v>85.889631147540939</v>
      </c>
      <c r="Q26" s="123">
        <f t="shared" ref="Q26:Q38" si="13">+IF(G26=0,"",P26-P41)</f>
        <v>-0.62895383066961585</v>
      </c>
      <c r="R26" s="123">
        <f>+IF(G26=0,"",'Ark1'!X1380)</f>
        <v>9.8321454988144037</v>
      </c>
      <c r="S26" s="63">
        <f>+IF(G26=0,"",'Ark1'!Y1380)</f>
        <v>2.0272193719859555</v>
      </c>
      <c r="T26" s="74">
        <f>++IF(G26=0,"",'Ark1'!Z1380)</f>
        <v>-19.416768244753911</v>
      </c>
      <c r="U26" s="74">
        <f t="shared" ref="U26:U38" si="14">+IF(G26=0,"",G26/E26)</f>
        <v>162.80000000000001</v>
      </c>
      <c r="V26" s="123">
        <f>+IF(G26=0,"",'Ark1'!T1380)</f>
        <v>2.8599508599508594</v>
      </c>
      <c r="W26" s="123">
        <f>+IF(G26=0,"",'Ark1'!V1380)</f>
        <v>93.082828623696884</v>
      </c>
      <c r="X26" s="80"/>
      <c r="Y26" s="4"/>
      <c r="Z26" s="50"/>
      <c r="AA26" s="1"/>
      <c r="AB26" s="5"/>
      <c r="AD26" s="2"/>
      <c r="AE26" s="2"/>
      <c r="AF26" s="2"/>
      <c r="AH26"/>
    </row>
    <row r="27" spans="1:35" ht="15.6">
      <c r="A27" s="37"/>
      <c r="B27" s="62">
        <f>+'Ark1'!C1381</f>
        <v>2023</v>
      </c>
      <c r="C27" s="62">
        <f>+'Ark1'!O1381</f>
        <v>3</v>
      </c>
      <c r="D27" s="46" t="str">
        <f>VLOOKUP(C27,RNR!$D$19:$E$32,2)</f>
        <v>Buskerud</v>
      </c>
      <c r="E27" s="62">
        <f>+'Ark1'!Q1381</f>
        <v>3</v>
      </c>
      <c r="F27" s="62">
        <f t="shared" si="8"/>
        <v>0</v>
      </c>
      <c r="G27" s="337">
        <f>+'Ark1'!R1381</f>
        <v>684</v>
      </c>
      <c r="H27" s="62">
        <f t="shared" si="9"/>
        <v>-140</v>
      </c>
      <c r="I27" s="74">
        <f>+'Ark1'!S1381</f>
        <v>683</v>
      </c>
      <c r="J27" s="123">
        <f>+'Ark1'!AA1381</f>
        <v>2.4146573940057192</v>
      </c>
      <c r="K27" s="123">
        <f t="shared" si="10"/>
        <v>-0.44625504263062465</v>
      </c>
      <c r="L27" s="123">
        <f>+'Ark1'!AB1381</f>
        <v>2.3182906959073328</v>
      </c>
      <c r="M27" s="123">
        <f t="shared" si="11"/>
        <v>-0.56592558727078135</v>
      </c>
      <c r="N27" s="243">
        <f>+IF(G27=0,"",'Ark1'!U1381)</f>
        <v>56.926793557833086</v>
      </c>
      <c r="O27" s="63">
        <f t="shared" si="12"/>
        <v>0.2496090918136602</v>
      </c>
      <c r="P27" s="123">
        <f>+IF(G27=0,"",'Ark1'!W1381)</f>
        <v>81.680234260614881</v>
      </c>
      <c r="Q27" s="123">
        <f t="shared" si="13"/>
        <v>-4.7693531180258759</v>
      </c>
      <c r="R27" s="123">
        <f>+IF(G27=0,"",'Ark1'!X1381)</f>
        <v>10.603889115169048</v>
      </c>
      <c r="S27" s="63">
        <f>+IF(G27=0,"",'Ark1'!Y1381)</f>
        <v>3.5178564945280599</v>
      </c>
      <c r="T27" s="74">
        <f>++IF(G27=0,"",'Ark1'!Z1381)</f>
        <v>-60.695249800939855</v>
      </c>
      <c r="U27" s="74">
        <f t="shared" si="14"/>
        <v>228</v>
      </c>
      <c r="V27" s="123">
        <f>+IF(G27=0,"",'Ark1'!T1381)</f>
        <v>10.238304093567248</v>
      </c>
      <c r="W27" s="123">
        <f>+IF(G27=0,"",'Ark1'!V1381)</f>
        <v>88.552193893171008</v>
      </c>
      <c r="X27" s="80"/>
      <c r="Y27" s="4"/>
      <c r="Z27" s="50"/>
      <c r="AA27" s="1"/>
      <c r="AB27" s="5"/>
      <c r="AD27" s="2"/>
      <c r="AE27" s="2"/>
      <c r="AF27" s="2"/>
      <c r="AH27"/>
    </row>
    <row r="28" spans="1:35" ht="15.6">
      <c r="A28" s="37"/>
      <c r="B28" s="62">
        <f>+'Ark1'!C1382</f>
        <v>2023</v>
      </c>
      <c r="C28" s="62">
        <f>+'Ark1'!O1382</f>
        <v>4</v>
      </c>
      <c r="D28" s="46" t="str">
        <f>VLOOKUP(C28,RNR!$D$19:$E$32,2)</f>
        <v>Innlandet</v>
      </c>
      <c r="E28" s="62">
        <f>+'Ark1'!Q1382</f>
        <v>52</v>
      </c>
      <c r="F28" s="62">
        <f t="shared" si="8"/>
        <v>-2</v>
      </c>
      <c r="G28" s="337">
        <f>+'Ark1'!R1382</f>
        <v>7682</v>
      </c>
      <c r="H28" s="62">
        <f t="shared" si="9"/>
        <v>1782</v>
      </c>
      <c r="I28" s="74">
        <f>+'Ark1'!S1382</f>
        <v>7681</v>
      </c>
      <c r="J28" s="123">
        <f>+'Ark1'!AA1382</f>
        <v>27.119003071274751</v>
      </c>
      <c r="K28" s="123">
        <f t="shared" si="10"/>
        <v>6.6343145079805339</v>
      </c>
      <c r="L28" s="123">
        <f>+'Ark1'!AB1382</f>
        <v>27.322657157179599</v>
      </c>
      <c r="M28" s="123">
        <f t="shared" si="11"/>
        <v>6.4202923900205668</v>
      </c>
      <c r="N28" s="243">
        <f>+IF(G28=0,"",'Ark1'!U1382)</f>
        <v>61.433016534305423</v>
      </c>
      <c r="O28" s="63">
        <f t="shared" si="12"/>
        <v>0.15197854244652831</v>
      </c>
      <c r="P28" s="123">
        <f>+IF(G28=0,"",'Ark1'!W1382)</f>
        <v>85.600234344486523</v>
      </c>
      <c r="Q28" s="123">
        <f t="shared" si="13"/>
        <v>-1.9586581249843817</v>
      </c>
      <c r="R28" s="123">
        <f>+IF(G28=0,"",'Ark1'!X1382)</f>
        <v>8.7311516232333677</v>
      </c>
      <c r="S28" s="63">
        <f>+IF(G28=0,"",'Ark1'!Y1382)</f>
        <v>2.1332937434692325</v>
      </c>
      <c r="T28" s="74">
        <f>++IF(G28=0,"",'Ark1'!Z1382)</f>
        <v>-19.462034129904936</v>
      </c>
      <c r="U28" s="74">
        <f t="shared" si="14"/>
        <v>147.73076923076923</v>
      </c>
      <c r="V28" s="123">
        <f>+IF(G28=0,"",'Ark1'!T1382)</f>
        <v>2.2921114293152831</v>
      </c>
      <c r="W28" s="123">
        <f>+IF(G28=0,"",'Ark1'!V1382)</f>
        <v>92.746040905482886</v>
      </c>
      <c r="X28" s="80"/>
      <c r="Y28" s="4"/>
      <c r="Z28" s="50"/>
      <c r="AA28" s="1"/>
      <c r="AB28" s="5"/>
      <c r="AD28" s="2"/>
      <c r="AE28" s="2"/>
      <c r="AF28" s="2"/>
      <c r="AH28"/>
    </row>
    <row r="29" spans="1:35" ht="15.6">
      <c r="A29" s="37"/>
      <c r="B29" s="62">
        <f>+'Ark1'!C1383</f>
        <v>2023</v>
      </c>
      <c r="C29" s="62">
        <f>+'Ark1'!O1383</f>
        <v>7</v>
      </c>
      <c r="D29" s="46" t="str">
        <f>VLOOKUP(C29,RNR!$D$19:$E$32,2)</f>
        <v>Vestfold</v>
      </c>
      <c r="E29" s="62">
        <f>+'Ark1'!Q1383</f>
        <v>13</v>
      </c>
      <c r="F29" s="62">
        <f t="shared" si="8"/>
        <v>0</v>
      </c>
      <c r="G29" s="337">
        <f>+'Ark1'!R1383</f>
        <v>1553</v>
      </c>
      <c r="H29" s="62">
        <f t="shared" si="9"/>
        <v>-134</v>
      </c>
      <c r="I29" s="74">
        <f>+'Ark1'!S1383</f>
        <v>1552</v>
      </c>
      <c r="J29" s="123">
        <f>+'Ark1'!AA1383</f>
        <v>5.482401948670879</v>
      </c>
      <c r="K29" s="123">
        <f t="shared" si="10"/>
        <v>-0.37483018798629697</v>
      </c>
      <c r="L29" s="123">
        <f>+'Ark1'!AB1383</f>
        <v>5.5276677810925721</v>
      </c>
      <c r="M29" s="123">
        <f t="shared" si="11"/>
        <v>-0.42792465261810797</v>
      </c>
      <c r="N29" s="243">
        <f>+IF(G29=0,"",'Ark1'!U1383)</f>
        <v>62.263530927835049</v>
      </c>
      <c r="O29" s="63">
        <f t="shared" si="12"/>
        <v>1.6417170570585</v>
      </c>
      <c r="P29" s="123">
        <f>+IF(G29=0,"",'Ark1'!W1383)</f>
        <v>85.707731958762821</v>
      </c>
      <c r="Q29" s="123">
        <f t="shared" si="13"/>
        <v>-1.4833765178229328</v>
      </c>
      <c r="R29" s="123">
        <f>+IF(G29=0,"",'Ark1'!X1383)</f>
        <v>10.7364637630063</v>
      </c>
      <c r="S29" s="63">
        <f>+IF(G29=0,"",'Ark1'!Y1383)</f>
        <v>2.1120688803231595</v>
      </c>
      <c r="T29" s="74">
        <f>++IF(G29=0,"",'Ark1'!Z1383)</f>
        <v>-12.882427186955709</v>
      </c>
      <c r="U29" s="74">
        <f t="shared" si="14"/>
        <v>119.46153846153847</v>
      </c>
      <c r="V29" s="123">
        <f>+IF(G29=0,"",'Ark1'!T1383)</f>
        <v>1.3406310367031549</v>
      </c>
      <c r="W29" s="123">
        <f>+IF(G29=0,"",'Ark1'!V1383)</f>
        <v>92.880259351509523</v>
      </c>
      <c r="X29" s="80"/>
      <c r="Y29" s="4"/>
      <c r="Z29" s="50"/>
      <c r="AA29" s="1"/>
      <c r="AB29" s="5"/>
      <c r="AD29" s="2"/>
      <c r="AE29" s="2"/>
      <c r="AF29" s="2"/>
      <c r="AH29"/>
    </row>
    <row r="30" spans="1:35" ht="15.6">
      <c r="A30" s="37"/>
      <c r="B30" s="62">
        <f>+'Ark1'!C1384</f>
        <v>2023</v>
      </c>
      <c r="C30" s="62">
        <f>+'Ark1'!O1384</f>
        <v>8</v>
      </c>
      <c r="D30" s="46" t="str">
        <f>VLOOKUP(C30,RNR!$D$19:$E$32,2)</f>
        <v>Telemark</v>
      </c>
      <c r="E30" s="62">
        <f>+'Ark1'!Q1384</f>
        <v>5</v>
      </c>
      <c r="F30" s="62">
        <f t="shared" si="8"/>
        <v>0</v>
      </c>
      <c r="G30" s="337">
        <f>+'Ark1'!R1384</f>
        <v>1135</v>
      </c>
      <c r="H30" s="62">
        <f t="shared" si="9"/>
        <v>-199</v>
      </c>
      <c r="I30" s="74">
        <f>+'Ark1'!S1384</f>
        <v>1130</v>
      </c>
      <c r="J30" s="123">
        <f>+'Ark1'!AA1384</f>
        <v>4.0067779856673837</v>
      </c>
      <c r="K30" s="123">
        <f t="shared" si="10"/>
        <v>-0.62484481830456318</v>
      </c>
      <c r="L30" s="123">
        <f>+'Ark1'!AB1384</f>
        <v>4.0573993410684679</v>
      </c>
      <c r="M30" s="123">
        <f t="shared" si="11"/>
        <v>-0.63842459588450051</v>
      </c>
      <c r="N30" s="243">
        <f>+IF(G30=0,"",'Ark1'!U1384)</f>
        <v>62.030973451327426</v>
      </c>
      <c r="O30" s="63">
        <f t="shared" si="12"/>
        <v>0.31583102254180773</v>
      </c>
      <c r="P30" s="123">
        <f>+IF(G30=0,"",'Ark1'!W1384)</f>
        <v>86.405044247787487</v>
      </c>
      <c r="Q30" s="123">
        <f t="shared" si="13"/>
        <v>-0.53468588714520138</v>
      </c>
      <c r="R30" s="123">
        <f>+IF(G30=0,"",'Ark1'!X1384)</f>
        <v>12.061495865778635</v>
      </c>
      <c r="S30" s="63">
        <f>+IF(G30=0,"",'Ark1'!Y1384)</f>
        <v>2.2305037188947718</v>
      </c>
      <c r="T30" s="74">
        <f>++IF(G30=0,"",'Ark1'!Z1384)</f>
        <v>-28.433874139041126</v>
      </c>
      <c r="U30" s="74">
        <f t="shared" si="14"/>
        <v>227</v>
      </c>
      <c r="V30" s="123">
        <f>+IF(G30=0,"",'Ark1'!T1384)</f>
        <v>1.7603524229074889</v>
      </c>
      <c r="W30" s="123">
        <f>+IF(G30=0,"",'Ark1'!V1384)</f>
        <v>93.771272974812717</v>
      </c>
      <c r="X30" s="80"/>
      <c r="Y30" s="4"/>
      <c r="Z30" s="50"/>
      <c r="AA30" s="1"/>
      <c r="AB30" s="5"/>
      <c r="AD30" s="2"/>
      <c r="AE30" s="2"/>
      <c r="AF30" s="4"/>
      <c r="AG30" s="4"/>
      <c r="AH30" s="4"/>
    </row>
    <row r="31" spans="1:35" s="320" customFormat="1" ht="15.6">
      <c r="A31" s="37"/>
      <c r="B31" s="62">
        <f>+'Ark1'!C1385</f>
        <v>2023</v>
      </c>
      <c r="C31" s="62">
        <f>+'Ark1'!O1385</f>
        <v>9</v>
      </c>
      <c r="D31" s="46" t="str">
        <f>VLOOKUP(C31,RNR!$D$19:$E$32,2)</f>
        <v>Agder</v>
      </c>
      <c r="E31" s="62">
        <f>+'Ark1'!Q1385</f>
        <v>1</v>
      </c>
      <c r="F31" s="62">
        <f t="shared" si="8"/>
        <v>1</v>
      </c>
      <c r="G31" s="337">
        <f>+'Ark1'!R1385</f>
        <v>5</v>
      </c>
      <c r="H31" s="62">
        <f t="shared" si="9"/>
        <v>5</v>
      </c>
      <c r="I31" s="74">
        <f>+'Ark1'!S1385</f>
        <v>5</v>
      </c>
      <c r="J31" s="123">
        <f>+'Ark1'!AA1385</f>
        <v>1.7651004342147066E-2</v>
      </c>
      <c r="K31" s="123">
        <f t="shared" si="10"/>
        <v>1.7651004342147066E-2</v>
      </c>
      <c r="L31" s="123">
        <f>+'Ark1'!AB1385</f>
        <v>1.660564286838959E-2</v>
      </c>
      <c r="M31" s="123">
        <f t="shared" si="11"/>
        <v>1.660564286838959E-2</v>
      </c>
      <c r="N31" s="243">
        <f>+IF(G31=0,"",'Ark1'!U1385)</f>
        <v>60.8</v>
      </c>
      <c r="O31" s="63">
        <f t="shared" si="12"/>
        <v>60.8</v>
      </c>
      <c r="P31" s="123">
        <f>+IF(G31=0,"",'Ark1'!W1385)</f>
        <v>79.92</v>
      </c>
      <c r="Q31" s="123">
        <f t="shared" si="13"/>
        <v>79.92</v>
      </c>
      <c r="R31" s="123">
        <f>+IF(G31=0,"",'Ark1'!X1385)</f>
        <v>15.726588949928102</v>
      </c>
      <c r="S31" s="63">
        <f>+IF(G31=0,"",'Ark1'!Y1385)</f>
        <v>2.135415650406228</v>
      </c>
      <c r="T31" s="74">
        <f>++IF(G31=0,"",'Ark1'!Z1385)</f>
        <v>-76.098469531406749</v>
      </c>
      <c r="U31" s="74">
        <f t="shared" si="14"/>
        <v>5</v>
      </c>
      <c r="V31" s="123">
        <f>+IF(G31=0,"",'Ark1'!T1385)</f>
        <v>5.6</v>
      </c>
      <c r="W31" s="123">
        <f>+IF(G31=0,"",'Ark1'!V1385)</f>
        <v>86.58721560130013</v>
      </c>
      <c r="X31" s="80"/>
      <c r="Y31" s="4"/>
      <c r="Z31" s="50"/>
      <c r="AA31" s="1"/>
      <c r="AB31" s="5"/>
      <c r="AD31" s="321"/>
      <c r="AE31" s="321"/>
      <c r="AF31" s="4"/>
      <c r="AG31" s="4"/>
      <c r="AH31" s="4"/>
    </row>
    <row r="32" spans="1:35" s="320" customFormat="1" ht="15.6">
      <c r="A32" s="37"/>
      <c r="B32" s="62">
        <f>+'Ark1'!C1386</f>
        <v>2023</v>
      </c>
      <c r="C32" s="62">
        <f>+'Ark1'!O1386</f>
        <v>11</v>
      </c>
      <c r="D32" s="46" t="str">
        <f>VLOOKUP(C32,RNR!$D$19:$E$32,2)</f>
        <v>Rogaland</v>
      </c>
      <c r="E32" s="62">
        <f>+'Ark1'!Q1386</f>
        <v>50</v>
      </c>
      <c r="F32" s="62">
        <f t="shared" si="8"/>
        <v>-10</v>
      </c>
      <c r="G32" s="337">
        <f>+'Ark1'!R1386</f>
        <v>2478</v>
      </c>
      <c r="H32" s="62">
        <f t="shared" si="9"/>
        <v>-843</v>
      </c>
      <c r="I32" s="74">
        <f>+'Ark1'!S1386</f>
        <v>2476</v>
      </c>
      <c r="J32" s="123">
        <f>+'Ark1'!AA1386</f>
        <v>8.7478377519680866</v>
      </c>
      <c r="K32" s="123">
        <f t="shared" si="10"/>
        <v>-2.7826115223878567</v>
      </c>
      <c r="L32" s="123">
        <f>+'Ark1'!AB1386</f>
        <v>8.8051587532287101</v>
      </c>
      <c r="M32" s="123">
        <f t="shared" si="11"/>
        <v>-2.9816210498032785</v>
      </c>
      <c r="N32" s="243">
        <f>+IF(G32=0,"",'Ark1'!U1386)</f>
        <v>61.084006462035539</v>
      </c>
      <c r="O32" s="63">
        <f t="shared" si="12"/>
        <v>-2.3254761224471565E-2</v>
      </c>
      <c r="P32" s="123">
        <f>+IF(G32=0,"",'Ark1'!W1386)</f>
        <v>85.576857835218092</v>
      </c>
      <c r="Q32" s="123">
        <f t="shared" si="13"/>
        <v>-2.1333681364601773</v>
      </c>
      <c r="R32" s="123">
        <f>+IF(G32=0,"",'Ark1'!X1386)</f>
        <v>10.865977938341805</v>
      </c>
      <c r="S32" s="63">
        <f>+IF(G32=0,"",'Ark1'!Y1386)</f>
        <v>2.1173686171814392</v>
      </c>
      <c r="T32" s="74">
        <f>++IF(G32=0,"",'Ark1'!Z1386)</f>
        <v>-37.456687021231104</v>
      </c>
      <c r="U32" s="74">
        <f t="shared" si="14"/>
        <v>49.56</v>
      </c>
      <c r="V32" s="123">
        <f>+IF(G32=0,"",'Ark1'!T1386)</f>
        <v>2.8393866020984655</v>
      </c>
      <c r="W32" s="123">
        <f>+IF(G32=0,"",'Ark1'!V1386)</f>
        <v>92.744168503002498</v>
      </c>
      <c r="X32" s="80"/>
      <c r="Y32" s="4"/>
      <c r="Z32" s="50"/>
      <c r="AA32" s="1"/>
      <c r="AB32" s="5"/>
      <c r="AD32" s="321"/>
      <c r="AE32" s="321"/>
      <c r="AF32" s="4"/>
      <c r="AG32" s="4"/>
      <c r="AH32" s="4"/>
    </row>
    <row r="33" spans="1:34" s="320" customFormat="1" ht="15.6">
      <c r="A33" s="37"/>
      <c r="B33" s="62">
        <f>+'Ark1'!C1387</f>
        <v>2023</v>
      </c>
      <c r="C33" s="62">
        <f>+'Ark1'!O1387</f>
        <v>14</v>
      </c>
      <c r="D33" s="46" t="str">
        <f>VLOOKUP(C33,RNR!$D$19:$E$32,2)</f>
        <v>Vestland</v>
      </c>
      <c r="E33" s="62">
        <f>+'Ark1'!Q1387</f>
        <v>10</v>
      </c>
      <c r="F33" s="62">
        <f t="shared" si="8"/>
        <v>4</v>
      </c>
      <c r="G33" s="337">
        <f>+'Ark1'!R1387</f>
        <v>2966</v>
      </c>
      <c r="H33" s="62">
        <f t="shared" si="9"/>
        <v>272</v>
      </c>
      <c r="I33" s="74">
        <f>+'Ark1'!S1387</f>
        <v>2966</v>
      </c>
      <c r="J33" s="123">
        <f>+'Ark1'!AA1387</f>
        <v>10.47057577576164</v>
      </c>
      <c r="K33" s="123">
        <f t="shared" si="10"/>
        <v>1.1170586588947575</v>
      </c>
      <c r="L33" s="123">
        <f>+'Ark1'!AB1387</f>
        <v>10.030203071304221</v>
      </c>
      <c r="M33" s="123">
        <f t="shared" si="11"/>
        <v>1.2975146393414789</v>
      </c>
      <c r="N33" s="243">
        <f>+IF(G33=0,"",'Ark1'!U1387)</f>
        <v>60.262306136210348</v>
      </c>
      <c r="O33" s="63">
        <f t="shared" si="12"/>
        <v>-0.48741536397530183</v>
      </c>
      <c r="P33" s="123">
        <f>+IF(G33=0,"",'Ark1'!W1387)</f>
        <v>81.378253540121307</v>
      </c>
      <c r="Q33" s="123">
        <f t="shared" si="13"/>
        <v>1.289059332917418</v>
      </c>
      <c r="R33" s="123">
        <f>+IF(G33=0,"",'Ark1'!X1387)</f>
        <v>10.065347633251989</v>
      </c>
      <c r="S33" s="63">
        <f>+IF(G33=0,"",'Ark1'!Y1387)</f>
        <v>2.4116153674222289</v>
      </c>
      <c r="T33" s="74">
        <f>++IF(G33=0,"",'Ark1'!Z1387)</f>
        <v>-41.279249715404369</v>
      </c>
      <c r="U33" s="74">
        <f t="shared" si="14"/>
        <v>296.60000000000002</v>
      </c>
      <c r="V33" s="123">
        <f>+IF(G33=0,"",'Ark1'!T1387)</f>
        <v>4.8078219824679698</v>
      </c>
      <c r="W33" s="123">
        <f>+IF(G33=0,"",'Ark1'!V1387)</f>
        <v>88.167121928625505</v>
      </c>
      <c r="X33" s="80"/>
      <c r="Y33" s="4"/>
      <c r="Z33" s="50"/>
      <c r="AA33" s="1"/>
      <c r="AB33" s="5"/>
      <c r="AD33" s="321"/>
      <c r="AE33" s="321"/>
      <c r="AF33" s="4"/>
      <c r="AG33" s="4"/>
      <c r="AH33" s="4"/>
    </row>
    <row r="34" spans="1:34" s="320" customFormat="1" ht="15.6">
      <c r="A34" s="37"/>
      <c r="B34" s="62">
        <f>+'Ark1'!C1388</f>
        <v>2023</v>
      </c>
      <c r="C34" s="62">
        <f>+'Ark1'!O1388</f>
        <v>15</v>
      </c>
      <c r="D34" s="46" t="str">
        <f>VLOOKUP(C34,RNR!$D$19:$E$32,2)</f>
        <v>Møre og Romsdal</v>
      </c>
      <c r="E34" s="62">
        <f>+'Ark1'!Q1388</f>
        <v>4</v>
      </c>
      <c r="F34" s="62">
        <f t="shared" si="8"/>
        <v>0</v>
      </c>
      <c r="G34" s="337">
        <f>+'Ark1'!R1388</f>
        <v>764</v>
      </c>
      <c r="H34" s="62">
        <f t="shared" si="9"/>
        <v>-106</v>
      </c>
      <c r="I34" s="74">
        <f>+'Ark1'!S1388</f>
        <v>761</v>
      </c>
      <c r="J34" s="123">
        <f>+'Ark1'!AA1388</f>
        <v>2.6970734634800722</v>
      </c>
      <c r="K34" s="123">
        <f t="shared" si="10"/>
        <v>-0.32355010432771802</v>
      </c>
      <c r="L34" s="123">
        <f>+'Ark1'!AB1388</f>
        <v>2.8012132092652968</v>
      </c>
      <c r="M34" s="123">
        <f t="shared" si="11"/>
        <v>-0.41154101936246867</v>
      </c>
      <c r="N34" s="243">
        <f>+IF(G34=0,"",'Ark1'!U1388)</f>
        <v>59.639947437582123</v>
      </c>
      <c r="O34" s="63">
        <f t="shared" si="12"/>
        <v>-0.71867325207303168</v>
      </c>
      <c r="P34" s="123">
        <f>+IF(G34=0,"",'Ark1'!W1388)</f>
        <v>88.579106438896133</v>
      </c>
      <c r="Q34" s="123">
        <f t="shared" si="13"/>
        <v>-2.6262958599544532</v>
      </c>
      <c r="R34" s="123">
        <f>+IF(G34=0,"",'Ark1'!X1388)</f>
        <v>11.608170227108429</v>
      </c>
      <c r="S34" s="63">
        <f>+IF(G34=0,"",'Ark1'!Y1388)</f>
        <v>1.9336380497957364</v>
      </c>
      <c r="T34" s="74">
        <f>++IF(G34=0,"",'Ark1'!Z1388)</f>
        <v>-37.30035418646812</v>
      </c>
      <c r="U34" s="74">
        <f t="shared" si="14"/>
        <v>191</v>
      </c>
      <c r="V34" s="123">
        <f>+IF(G34=0,"",'Ark1'!T1388)</f>
        <v>5.9646596858638761</v>
      </c>
      <c r="W34" s="123">
        <f>+IF(G34=0,"",'Ark1'!V1388)</f>
        <v>96.090563394518526</v>
      </c>
      <c r="X34" s="80"/>
      <c r="Y34" s="4"/>
      <c r="Z34" s="50"/>
      <c r="AA34" s="1"/>
      <c r="AB34" s="5"/>
      <c r="AD34" s="321"/>
      <c r="AE34" s="321"/>
      <c r="AF34" s="4"/>
      <c r="AG34" s="4"/>
      <c r="AH34" s="4"/>
    </row>
    <row r="35" spans="1:34" ht="15.6">
      <c r="A35" s="37"/>
      <c r="B35" s="62">
        <f>+'Ark1'!C1389</f>
        <v>2023</v>
      </c>
      <c r="C35" s="62">
        <f>+'Ark1'!O1389</f>
        <v>16</v>
      </c>
      <c r="D35" s="46" t="str">
        <f>VLOOKUP(C35,RNR!$D$19:$E$32,2)</f>
        <v>Trøndelag</v>
      </c>
      <c r="E35" s="62">
        <f>+'Ark1'!Q1389</f>
        <v>45</v>
      </c>
      <c r="F35" s="62">
        <f t="shared" si="8"/>
        <v>5</v>
      </c>
      <c r="G35" s="337">
        <f>+'Ark1'!R1389</f>
        <v>5632</v>
      </c>
      <c r="H35" s="62">
        <f t="shared" si="9"/>
        <v>170</v>
      </c>
      <c r="I35" s="74">
        <f>+'Ark1'!S1389</f>
        <v>5632</v>
      </c>
      <c r="J35" s="123">
        <f>+'Ark1'!AA1389</f>
        <v>19.882091290994456</v>
      </c>
      <c r="K35" s="123">
        <f t="shared" si="10"/>
        <v>0.91813045494140866</v>
      </c>
      <c r="L35" s="123">
        <f>+'Ark1'!AB1389</f>
        <v>20.075378647927536</v>
      </c>
      <c r="M35" s="123">
        <f t="shared" si="11"/>
        <v>1.5579016729725126</v>
      </c>
      <c r="N35" s="243">
        <f>+IF(G35=0,"",'Ark1'!U1389)</f>
        <v>60.310014204545446</v>
      </c>
      <c r="O35" s="63">
        <f t="shared" si="12"/>
        <v>-0.34388832385323553</v>
      </c>
      <c r="P35" s="123">
        <f>+IF(G35=0,"",'Ark1'!W1389)</f>
        <v>85.777006392045735</v>
      </c>
      <c r="Q35" s="123">
        <f t="shared" si="13"/>
        <v>1.9834556408546291</v>
      </c>
      <c r="R35" s="123">
        <f>+IF(G35=0,"",'Ark1'!X1389)</f>
        <v>11.949559534539862</v>
      </c>
      <c r="S35" s="63">
        <f>+IF(G35=0,"",'Ark1'!Y1389)</f>
        <v>2.3870327362416046</v>
      </c>
      <c r="T35" s="74">
        <f>++IF(G35=0,"",'Ark1'!Z1389)</f>
        <v>-41.25542809289059</v>
      </c>
      <c r="U35" s="74">
        <f t="shared" si="14"/>
        <v>125.15555555555555</v>
      </c>
      <c r="V35" s="123">
        <f>+IF(G35=0,"",'Ark1'!T1389)</f>
        <v>4.6003196022727284</v>
      </c>
      <c r="W35" s="123">
        <f>+IF(G35=0,"",'Ark1'!V1389)</f>
        <v>92.932834660937431</v>
      </c>
      <c r="X35" s="80"/>
      <c r="Y35" s="4"/>
      <c r="Z35" s="50"/>
      <c r="AA35" s="1"/>
      <c r="AB35" s="5"/>
      <c r="AD35" s="1"/>
      <c r="AE35" s="1"/>
      <c r="AF35" s="9"/>
      <c r="AG35" s="9"/>
    </row>
    <row r="36" spans="1:34" ht="15.6">
      <c r="A36" s="37"/>
      <c r="B36" s="62">
        <f>+'Ark1'!C1390</f>
        <v>2023</v>
      </c>
      <c r="C36" s="62">
        <f>+'Ark1'!O1390</f>
        <v>18</v>
      </c>
      <c r="D36" s="46" t="str">
        <f>VLOOKUP(C36,RNR!$D$19:$E$32,2)</f>
        <v>Nordland</v>
      </c>
      <c r="E36" s="62">
        <f>+'Ark1'!Q1390</f>
        <v>6</v>
      </c>
      <c r="F36" s="62">
        <f t="shared" si="8"/>
        <v>0</v>
      </c>
      <c r="G36" s="337">
        <f>+'Ark1'!R1390</f>
        <v>2553</v>
      </c>
      <c r="H36" s="62">
        <f t="shared" si="9"/>
        <v>-122</v>
      </c>
      <c r="I36" s="74">
        <f>+'Ark1'!S1390</f>
        <v>2553</v>
      </c>
      <c r="J36" s="123">
        <f>+'Ark1'!AA1390</f>
        <v>9.0126028171002943</v>
      </c>
      <c r="K36" s="123">
        <f t="shared" si="10"/>
        <v>-0.27494665863055445</v>
      </c>
      <c r="L36" s="123">
        <f>+'Ark1'!AB1390</f>
        <v>8.8663827112817639</v>
      </c>
      <c r="M36" s="123">
        <f t="shared" si="11"/>
        <v>-0.3210002872301807</v>
      </c>
      <c r="N36" s="243">
        <f>+IF(G36=0,"",'Ark1'!U1390)</f>
        <v>60.814727771249515</v>
      </c>
      <c r="O36" s="63">
        <f t="shared" si="12"/>
        <v>-0.39013204183460459</v>
      </c>
      <c r="P36" s="123">
        <f>+IF(G36=0,"",'Ark1'!W1390)</f>
        <v>83.572894633764221</v>
      </c>
      <c r="Q36" s="123">
        <f t="shared" si="13"/>
        <v>-1.2533707867964381</v>
      </c>
      <c r="R36" s="123">
        <f>+IF(G36=0,"",'Ark1'!X1390)</f>
        <v>8.9219825237322876</v>
      </c>
      <c r="S36" s="63">
        <f>+IF(G36=0,"",'Ark1'!Y1390)</f>
        <v>2.1656223554372862</v>
      </c>
      <c r="T36" s="74">
        <f>++IF(G36=0,"",'Ark1'!Z1390)</f>
        <v>-43.247551066590141</v>
      </c>
      <c r="U36" s="74">
        <f t="shared" si="14"/>
        <v>425.5</v>
      </c>
      <c r="V36" s="123">
        <f>+IF(G36=0,"",'Ark1'!T1390)</f>
        <v>3.2440266353309823</v>
      </c>
      <c r="W36" s="123">
        <f>+IF(G36=0,"",'Ark1'!V1390)</f>
        <v>90.544847923904811</v>
      </c>
      <c r="X36" s="80"/>
      <c r="Y36" s="4"/>
      <c r="Z36" s="50"/>
      <c r="AA36" s="1"/>
      <c r="AB36" s="5"/>
      <c r="AD36" s="1"/>
      <c r="AE36" s="1"/>
      <c r="AF36" s="9"/>
      <c r="AG36" s="9"/>
    </row>
    <row r="37" spans="1:34" ht="15.6">
      <c r="A37" s="37"/>
      <c r="B37" s="62">
        <f>+'Ark1'!C1391</f>
        <v>2023</v>
      </c>
      <c r="C37" s="62">
        <f>+'Ark1'!O1391</f>
        <v>55</v>
      </c>
      <c r="D37" s="46" t="str">
        <f>VLOOKUP(C37,RNR!$D$19:$E$32,2)</f>
        <v>Troms</v>
      </c>
      <c r="E37" s="62">
        <f>+'Ark1'!Q1391</f>
        <v>0</v>
      </c>
      <c r="F37" s="62">
        <f t="shared" si="8"/>
        <v>0</v>
      </c>
      <c r="G37" s="337">
        <f>+'Ark1'!R1391</f>
        <v>0</v>
      </c>
      <c r="H37" s="62">
        <f t="shared" si="9"/>
        <v>0</v>
      </c>
      <c r="I37" s="74">
        <f>+'Ark1'!S1391</f>
        <v>0</v>
      </c>
      <c r="J37" s="123">
        <f>+'Ark1'!AA1391</f>
        <v>0</v>
      </c>
      <c r="K37" s="123">
        <f t="shared" si="10"/>
        <v>0</v>
      </c>
      <c r="L37" s="123">
        <f>+'Ark1'!AB1391</f>
        <v>0</v>
      </c>
      <c r="M37" s="123">
        <f t="shared" si="11"/>
        <v>0</v>
      </c>
      <c r="N37" s="243" t="str">
        <f>+IF(G37=0,"",'Ark1'!U1391)</f>
        <v/>
      </c>
      <c r="O37" s="63" t="str">
        <f t="shared" si="12"/>
        <v/>
      </c>
      <c r="P37" s="123" t="str">
        <f>+IF(G37=0,"",'Ark1'!W1391)</f>
        <v/>
      </c>
      <c r="Q37" s="123" t="str">
        <f t="shared" si="13"/>
        <v/>
      </c>
      <c r="R37" s="123" t="str">
        <f>+IF(G37=0,"",'Ark1'!X1391)</f>
        <v/>
      </c>
      <c r="S37" s="63" t="str">
        <f>+IF(G37=0,"",'Ark1'!Y1391)</f>
        <v/>
      </c>
      <c r="T37" s="74" t="str">
        <f>++IF(G37=0,"",'Ark1'!Z1391)</f>
        <v/>
      </c>
      <c r="U37" s="74" t="str">
        <f t="shared" si="14"/>
        <v/>
      </c>
      <c r="V37" s="123" t="str">
        <f>+IF(G37=0,"",'Ark1'!T1391)</f>
        <v/>
      </c>
      <c r="W37" s="123" t="str">
        <f>+IF(G37=0,"",'Ark1'!V1391)</f>
        <v/>
      </c>
      <c r="X37" s="37"/>
      <c r="Y37" s="4"/>
      <c r="Z37" s="50"/>
      <c r="AA37" s="1"/>
      <c r="AB37" s="5"/>
      <c r="AD37" s="1"/>
      <c r="AE37" s="1"/>
      <c r="AF37" s="9"/>
      <c r="AG37" s="9"/>
    </row>
    <row r="38" spans="1:34" ht="15.6">
      <c r="A38" s="37"/>
      <c r="B38" s="62">
        <f>+'Ark1'!C1392</f>
        <v>2023</v>
      </c>
      <c r="C38" s="62">
        <f>+'Ark1'!O1392</f>
        <v>56</v>
      </c>
      <c r="D38" s="46" t="str">
        <f>VLOOKUP(C38,RNR!$D$19:$E$32,2)</f>
        <v>Finnmark</v>
      </c>
      <c r="E38" s="62">
        <f>+'Ark1'!Q1392</f>
        <v>0</v>
      </c>
      <c r="F38" s="62">
        <f t="shared" si="8"/>
        <v>0</v>
      </c>
      <c r="G38" s="337">
        <f>+'Ark1'!R1392</f>
        <v>0</v>
      </c>
      <c r="H38" s="62">
        <f t="shared" si="9"/>
        <v>0</v>
      </c>
      <c r="I38" s="74">
        <f>+'Ark1'!S1392</f>
        <v>0</v>
      </c>
      <c r="J38" s="123">
        <f>+'Ark1'!AA1392</f>
        <v>0</v>
      </c>
      <c r="K38" s="123">
        <f t="shared" si="10"/>
        <v>0</v>
      </c>
      <c r="L38" s="123">
        <f>+'Ark1'!AB1392</f>
        <v>0</v>
      </c>
      <c r="M38" s="123">
        <f t="shared" si="11"/>
        <v>0</v>
      </c>
      <c r="N38" s="243" t="str">
        <f>+IF(G38=0,"",'Ark1'!U1392)</f>
        <v/>
      </c>
      <c r="O38" s="63" t="str">
        <f t="shared" si="12"/>
        <v/>
      </c>
      <c r="P38" s="123" t="str">
        <f>+IF(G38=0,"",'Ark1'!W1392)</f>
        <v/>
      </c>
      <c r="Q38" s="123" t="str">
        <f t="shared" si="13"/>
        <v/>
      </c>
      <c r="R38" s="123" t="str">
        <f>+IF(G38=0,"",'Ark1'!X1392)</f>
        <v/>
      </c>
      <c r="S38" s="63" t="str">
        <f>+IF(G38=0,"",'Ark1'!Y1392)</f>
        <v/>
      </c>
      <c r="T38" s="74" t="str">
        <f>++IF(G38=0,"",'Ark1'!Z1392)</f>
        <v/>
      </c>
      <c r="U38" s="74" t="str">
        <f t="shared" si="14"/>
        <v/>
      </c>
      <c r="V38" s="123" t="str">
        <f>+IF(G38=0,"",'Ark1'!T1392)</f>
        <v/>
      </c>
      <c r="W38" s="123" t="str">
        <f>+IF(G38=0,"",'Ark1'!V1392)</f>
        <v/>
      </c>
      <c r="X38" s="37"/>
      <c r="Y38" s="4"/>
      <c r="Z38" s="50"/>
      <c r="AA38" s="1"/>
      <c r="AB38" s="5"/>
      <c r="AD38" s="1"/>
      <c r="AE38" s="1"/>
      <c r="AF38" s="9"/>
      <c r="AG38" s="9"/>
    </row>
    <row r="39" spans="1:34" ht="15.6">
      <c r="A39" s="37"/>
      <c r="B39" s="37"/>
      <c r="C39" s="37"/>
      <c r="D39" s="37"/>
      <c r="E39" s="37"/>
      <c r="F39" s="37"/>
      <c r="G39" s="269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4"/>
      <c r="Z39" s="50"/>
      <c r="AA39" s="5"/>
      <c r="AB39" s="5"/>
      <c r="AD39" s="1"/>
      <c r="AE39" s="1"/>
      <c r="AF39" s="9"/>
      <c r="AG39" s="9"/>
    </row>
    <row r="40" spans="1:34" ht="15.6">
      <c r="A40" s="37"/>
      <c r="B40" s="45">
        <f>+'Ark1'!C1393</f>
        <v>2022</v>
      </c>
      <c r="C40" s="45">
        <f>+'Ark1'!O1393</f>
        <v>1</v>
      </c>
      <c r="D40" s="46" t="str">
        <f>VLOOKUP(C40,RNR!$D$19:$E$32,2)</f>
        <v>Østfold</v>
      </c>
      <c r="E40" s="45">
        <f>+'Ark1'!Q1393</f>
        <v>6</v>
      </c>
      <c r="F40" s="45"/>
      <c r="G40" s="278">
        <f>+'Ark1'!R1393</f>
        <v>130</v>
      </c>
      <c r="H40" s="45"/>
      <c r="I40" s="65">
        <f>+'Ark1'!S1393</f>
        <v>130</v>
      </c>
      <c r="J40" s="97">
        <f>+'Ark1'!AA1393</f>
        <v>0.4513575446149572</v>
      </c>
      <c r="K40" s="97"/>
      <c r="L40" s="97">
        <f>+'Ark1'!AB1393</f>
        <v>0.4441325905107919</v>
      </c>
      <c r="M40" s="97"/>
      <c r="N40" s="47">
        <f>+'Ark1'!U1393</f>
        <v>61.623076923076944</v>
      </c>
      <c r="O40" s="47"/>
      <c r="P40" s="97">
        <f>+'Ark1'!W1393</f>
        <v>84.378461538461522</v>
      </c>
      <c r="Q40" s="97"/>
      <c r="R40" s="97">
        <f>+'Ark1'!X1393</f>
        <v>8.9163720167358296</v>
      </c>
      <c r="S40" s="47">
        <f>+'Ark1'!Y1393</f>
        <v>1.8282626667680977</v>
      </c>
      <c r="T40" s="65">
        <f>+'Ark1'!Z1393</f>
        <v>-28.433272563933599</v>
      </c>
      <c r="U40" s="65">
        <f t="shared" ref="U40:U60" si="15">+IF(G40=0,"",G40/E40)</f>
        <v>21.666666666666668</v>
      </c>
      <c r="V40" s="97">
        <f>+'Ark1'!T1393</f>
        <v>1.615384615384615</v>
      </c>
      <c r="W40" s="97">
        <f>+'Ark1'!V1393</f>
        <v>91.417618134844503</v>
      </c>
      <c r="X40" s="37"/>
      <c r="Y40" s="4"/>
      <c r="Z40" s="50"/>
      <c r="AA40" s="5"/>
      <c r="AB40" s="5"/>
      <c r="AD40" s="1"/>
      <c r="AE40" s="1"/>
      <c r="AF40" s="9"/>
      <c r="AG40" s="9"/>
    </row>
    <row r="41" spans="1:34" ht="15.6">
      <c r="A41" s="37"/>
      <c r="B41" s="45">
        <f>+'Ark1'!C1394</f>
        <v>2022</v>
      </c>
      <c r="C41" s="45">
        <f>+'Ark1'!O1394</f>
        <v>2</v>
      </c>
      <c r="D41" s="46" t="str">
        <f>VLOOKUP(C41,RNR!$D$19:$E$32,2)</f>
        <v>Akershus</v>
      </c>
      <c r="E41" s="45">
        <f>+'Ark1'!Q1394</f>
        <v>12</v>
      </c>
      <c r="F41" s="45"/>
      <c r="G41" s="278">
        <f>+'Ark1'!R1394</f>
        <v>3901</v>
      </c>
      <c r="H41" s="45"/>
      <c r="I41" s="65">
        <f>+'Ark1'!S1394</f>
        <v>3901</v>
      </c>
      <c r="J41" s="97">
        <f>+'Ark1'!AA1394</f>
        <v>13.544198319561142</v>
      </c>
      <c r="K41" s="97"/>
      <c r="L41" s="97">
        <f>+'Ark1'!AB1394</f>
        <v>13.665421953351798</v>
      </c>
      <c r="M41" s="97"/>
      <c r="N41" s="47">
        <f>+'Ark1'!U1394</f>
        <v>60.971545757498063</v>
      </c>
      <c r="O41" s="47"/>
      <c r="P41" s="97">
        <f>+'Ark1'!W1394</f>
        <v>86.518584978210555</v>
      </c>
      <c r="Q41" s="97"/>
      <c r="R41" s="97">
        <f>+'Ark1'!X1394</f>
        <v>9.9388005058874018</v>
      </c>
      <c r="S41" s="47">
        <f>+'Ark1'!Y1394</f>
        <v>2.0888886827721223</v>
      </c>
      <c r="T41" s="65">
        <f>+'Ark1'!Z1394</f>
        <v>-30.399120029519541</v>
      </c>
      <c r="U41" s="65">
        <f t="shared" ref="U41:U53" si="16">+IF(G41=0,"",G41/E41)</f>
        <v>325.08333333333331</v>
      </c>
      <c r="V41" s="97">
        <f>+'Ark1'!T1394</f>
        <v>2.9838502947962056</v>
      </c>
      <c r="W41" s="97">
        <f>+'Ark1'!V1394</f>
        <v>93.736278416262948</v>
      </c>
      <c r="X41" s="37"/>
      <c r="Y41" s="4"/>
      <c r="Z41" s="50"/>
      <c r="AA41" s="5"/>
      <c r="AB41" s="5"/>
      <c r="AD41" s="1"/>
      <c r="AE41" s="1"/>
      <c r="AF41" s="9"/>
      <c r="AG41" s="9"/>
    </row>
    <row r="42" spans="1:34" ht="15.6">
      <c r="A42" s="37"/>
      <c r="B42" s="45">
        <f>+'Ark1'!C1395</f>
        <v>2022</v>
      </c>
      <c r="C42" s="45">
        <f>+'Ark1'!O1395</f>
        <v>3</v>
      </c>
      <c r="D42" s="46" t="str">
        <f>VLOOKUP(C42,RNR!$D$19:$E$32,2)</f>
        <v>Buskerud</v>
      </c>
      <c r="E42" s="45">
        <f>+'Ark1'!Q1395</f>
        <v>3</v>
      </c>
      <c r="F42" s="45"/>
      <c r="G42" s="278">
        <f>+'Ark1'!R1395</f>
        <v>824</v>
      </c>
      <c r="H42" s="45"/>
      <c r="I42" s="65">
        <f>+'Ark1'!S1395</f>
        <v>824</v>
      </c>
      <c r="J42" s="97">
        <f>+'Ark1'!AA1395</f>
        <v>2.8609124366363439</v>
      </c>
      <c r="K42" s="97"/>
      <c r="L42" s="97">
        <f>+'Ark1'!AB1395</f>
        <v>2.8842162831781142</v>
      </c>
      <c r="M42" s="97"/>
      <c r="N42" s="47">
        <f>+'Ark1'!U1395</f>
        <v>56.677184466019426</v>
      </c>
      <c r="O42" s="47"/>
      <c r="P42" s="97">
        <f>+'Ark1'!W1395</f>
        <v>86.449587378640757</v>
      </c>
      <c r="Q42" s="97"/>
      <c r="R42" s="97">
        <f>+'Ark1'!X1395</f>
        <v>9.6122422105971648</v>
      </c>
      <c r="S42" s="47">
        <f>+'Ark1'!Y1395</f>
        <v>3.2620447210436234</v>
      </c>
      <c r="T42" s="65">
        <f>+'Ark1'!Z1395</f>
        <v>-55.502063889747696</v>
      </c>
      <c r="U42" s="65">
        <f t="shared" si="16"/>
        <v>274.66666666666669</v>
      </c>
      <c r="V42" s="97">
        <f>+'Ark1'!T1395</f>
        <v>10.754854368932039</v>
      </c>
      <c r="W42" s="97">
        <f>+'Ark1'!V1395</f>
        <v>93.661524787259765</v>
      </c>
      <c r="X42" s="37"/>
      <c r="Y42" s="4"/>
      <c r="Z42" s="50"/>
      <c r="AA42" s="5"/>
      <c r="AB42" s="5"/>
      <c r="AD42" s="1"/>
      <c r="AE42" s="1"/>
      <c r="AF42" s="9"/>
      <c r="AG42" s="9"/>
    </row>
    <row r="43" spans="1:34" ht="15.6">
      <c r="A43" s="37"/>
      <c r="B43" s="45">
        <f>+'Ark1'!C1396</f>
        <v>2022</v>
      </c>
      <c r="C43" s="45">
        <f>+'Ark1'!O1396</f>
        <v>4</v>
      </c>
      <c r="D43" s="46" t="str">
        <f>VLOOKUP(C43,RNR!$D$19:$E$32,2)</f>
        <v>Innlandet</v>
      </c>
      <c r="E43" s="45">
        <f>+'Ark1'!Q1396</f>
        <v>54</v>
      </c>
      <c r="F43" s="45"/>
      <c r="G43" s="278">
        <f>+'Ark1'!R1396</f>
        <v>5900</v>
      </c>
      <c r="H43" s="45"/>
      <c r="I43" s="65">
        <f>+'Ark1'!S1396</f>
        <v>5896</v>
      </c>
      <c r="J43" s="97">
        <f>+'Ark1'!AA1396</f>
        <v>20.484688563294217</v>
      </c>
      <c r="K43" s="97"/>
      <c r="L43" s="97">
        <f>+'Ark1'!AB1396</f>
        <v>20.902364767159032</v>
      </c>
      <c r="M43" s="97"/>
      <c r="N43" s="47">
        <f>+'Ark1'!U1396</f>
        <v>61.281037991858895</v>
      </c>
      <c r="O43" s="47"/>
      <c r="P43" s="97">
        <f>+'Ark1'!W1396</f>
        <v>87.558892469470905</v>
      </c>
      <c r="Q43" s="97"/>
      <c r="R43" s="97">
        <f>+'Ark1'!X1396</f>
        <v>9.7953837886243917</v>
      </c>
      <c r="S43" s="47">
        <f>+'Ark1'!Y1396</f>
        <v>2.0527028235639513</v>
      </c>
      <c r="T43" s="65">
        <f>+'Ark1'!Z1396</f>
        <v>-25.207758105095326</v>
      </c>
      <c r="U43" s="65">
        <f t="shared" si="16"/>
        <v>109.25925925925925</v>
      </c>
      <c r="V43" s="97">
        <f>+'Ark1'!T1396</f>
        <v>2.3671186440677956</v>
      </c>
      <c r="W43" s="97">
        <f>+'Ark1'!V1396</f>
        <v>94.900527525869023</v>
      </c>
      <c r="X43" s="37"/>
      <c r="Y43" s="4"/>
      <c r="Z43" s="50"/>
      <c r="AA43" s="5"/>
      <c r="AB43" s="5"/>
      <c r="AD43" s="1"/>
      <c r="AE43" s="1"/>
      <c r="AF43" s="9"/>
      <c r="AG43" s="9"/>
    </row>
    <row r="44" spans="1:34" ht="15.6">
      <c r="A44" s="37"/>
      <c r="B44" s="45">
        <f>+'Ark1'!C1397</f>
        <v>2022</v>
      </c>
      <c r="C44" s="45">
        <f>+'Ark1'!O1397</f>
        <v>7</v>
      </c>
      <c r="D44" s="46" t="str">
        <f>VLOOKUP(C44,RNR!$D$19:$E$32,2)</f>
        <v>Vestfold</v>
      </c>
      <c r="E44" s="45">
        <f>+'Ark1'!Q1397</f>
        <v>13</v>
      </c>
      <c r="F44" s="45"/>
      <c r="G44" s="278">
        <f>+'Ark1'!R1397</f>
        <v>1687</v>
      </c>
      <c r="H44" s="45"/>
      <c r="I44" s="65">
        <f>+'Ark1'!S1397</f>
        <v>1687</v>
      </c>
      <c r="J44" s="97">
        <f>+'Ark1'!AA1397</f>
        <v>5.857232136657176</v>
      </c>
      <c r="K44" s="97"/>
      <c r="L44" s="97">
        <f>+'Ark1'!AB1397</f>
        <v>5.95559243371068</v>
      </c>
      <c r="M44" s="97"/>
      <c r="N44" s="47">
        <f>+'Ark1'!U1397</f>
        <v>60.621813870776549</v>
      </c>
      <c r="O44" s="47"/>
      <c r="P44" s="97">
        <f>+'Ark1'!W1397</f>
        <v>87.191108476585754</v>
      </c>
      <c r="Q44" s="97"/>
      <c r="R44" s="97">
        <f>+'Ark1'!X1397</f>
        <v>8.6517968168870656</v>
      </c>
      <c r="S44" s="47">
        <f>+'Ark1'!Y1397</f>
        <v>2.4522369509807755</v>
      </c>
      <c r="T44" s="65">
        <f>+'Ark1'!Z1397</f>
        <v>-16.629951176098299</v>
      </c>
      <c r="U44" s="65">
        <f t="shared" si="16"/>
        <v>129.76923076923077</v>
      </c>
      <c r="V44" s="97">
        <f>+'Ark1'!T1397</f>
        <v>4.2560758743331357</v>
      </c>
      <c r="W44" s="97">
        <f>+'Ark1'!V1397</f>
        <v>94.464906258489364</v>
      </c>
      <c r="X44" s="37"/>
      <c r="Y44" s="4"/>
      <c r="Z44" s="50"/>
      <c r="AA44" s="5"/>
      <c r="AB44" s="5"/>
      <c r="AD44" s="1"/>
      <c r="AE44" s="1"/>
      <c r="AF44" s="9"/>
      <c r="AG44" s="9"/>
    </row>
    <row r="45" spans="1:34" ht="15.6">
      <c r="A45" s="37"/>
      <c r="B45" s="45">
        <f>+'Ark1'!C1398</f>
        <v>2022</v>
      </c>
      <c r="C45" s="45">
        <f>+'Ark1'!O1398</f>
        <v>8</v>
      </c>
      <c r="D45" s="46" t="str">
        <f>VLOOKUP(C45,RNR!$D$19:$E$32,2)</f>
        <v>Telemark</v>
      </c>
      <c r="E45" s="45">
        <f>+'Ark1'!Q1398</f>
        <v>5</v>
      </c>
      <c r="F45" s="45"/>
      <c r="G45" s="278">
        <f>+'Ark1'!R1398</f>
        <v>1334</v>
      </c>
      <c r="H45" s="45"/>
      <c r="I45" s="65">
        <f>+'Ark1'!S1398</f>
        <v>1334</v>
      </c>
      <c r="J45" s="97">
        <f>+'Ark1'!AA1398</f>
        <v>4.6316228039719469</v>
      </c>
      <c r="K45" s="97"/>
      <c r="L45" s="97">
        <f>+'Ark1'!AB1398</f>
        <v>4.6958239369529684</v>
      </c>
      <c r="M45" s="97"/>
      <c r="N45" s="47">
        <f>+'Ark1'!U1398</f>
        <v>61.715142428785619</v>
      </c>
      <c r="O45" s="47"/>
      <c r="P45" s="97">
        <f>+'Ark1'!W1398</f>
        <v>86.939730134932688</v>
      </c>
      <c r="Q45" s="97"/>
      <c r="R45" s="97">
        <f>+'Ark1'!X1398</f>
        <v>10.690924085327037</v>
      </c>
      <c r="S45" s="47">
        <f>+'Ark1'!Y1398</f>
        <v>2.1133108032016392</v>
      </c>
      <c r="T45" s="65">
        <f>+'Ark1'!Z1398</f>
        <v>-38.002769160086928</v>
      </c>
      <c r="U45" s="65">
        <f t="shared" si="16"/>
        <v>266.8</v>
      </c>
      <c r="V45" s="97">
        <f>+'Ark1'!T1398</f>
        <v>1.8575712143928031</v>
      </c>
      <c r="W45" s="97">
        <f>+'Ark1'!V1398</f>
        <v>94.192557025929219</v>
      </c>
      <c r="X45" s="37"/>
      <c r="Y45" s="4"/>
      <c r="Z45" s="50"/>
      <c r="AA45" s="5"/>
      <c r="AB45" s="5"/>
      <c r="AD45" s="11"/>
      <c r="AE45" s="11"/>
      <c r="AF45" s="9"/>
      <c r="AG45" s="9"/>
    </row>
    <row r="46" spans="1:34" s="322" customFormat="1" ht="15.6">
      <c r="A46" s="37"/>
      <c r="B46" s="45">
        <f>+'Ark1'!C1399</f>
        <v>2022</v>
      </c>
      <c r="C46" s="45">
        <f>+'Ark1'!O1399</f>
        <v>9</v>
      </c>
      <c r="D46" s="46" t="str">
        <f>VLOOKUP(C46,RNR!$D$19:$E$32,2)</f>
        <v>Agder</v>
      </c>
      <c r="E46" s="45">
        <f>+'Ark1'!Q1399</f>
        <v>0</v>
      </c>
      <c r="F46" s="45"/>
      <c r="G46" s="278">
        <f>+'Ark1'!R1399</f>
        <v>0</v>
      </c>
      <c r="H46" s="45"/>
      <c r="I46" s="65">
        <f>+'Ark1'!S1399</f>
        <v>0</v>
      </c>
      <c r="J46" s="97">
        <f>+'Ark1'!AA1399</f>
        <v>0</v>
      </c>
      <c r="K46" s="97"/>
      <c r="L46" s="97">
        <f>+'Ark1'!AB1399</f>
        <v>0</v>
      </c>
      <c r="M46" s="97"/>
      <c r="N46" s="47">
        <f>+'Ark1'!U1399</f>
        <v>0</v>
      </c>
      <c r="O46" s="47"/>
      <c r="P46" s="97">
        <f>+'Ark1'!W1399</f>
        <v>0</v>
      </c>
      <c r="Q46" s="97"/>
      <c r="R46" s="97">
        <f>+'Ark1'!X1399</f>
        <v>0</v>
      </c>
      <c r="S46" s="47">
        <f>+'Ark1'!Y1399</f>
        <v>0</v>
      </c>
      <c r="T46" s="65">
        <f>+'Ark1'!Z1399</f>
        <v>0</v>
      </c>
      <c r="U46" s="65" t="str">
        <f t="shared" si="16"/>
        <v/>
      </c>
      <c r="V46" s="97">
        <f>+'Ark1'!T1399</f>
        <v>0</v>
      </c>
      <c r="W46" s="97">
        <f>+'Ark1'!V1399</f>
        <v>0</v>
      </c>
      <c r="X46" s="37"/>
      <c r="Y46" s="4"/>
      <c r="Z46" s="50"/>
      <c r="AA46" s="5"/>
      <c r="AB46" s="5"/>
      <c r="AD46" s="11"/>
      <c r="AE46" s="11"/>
      <c r="AF46" s="9"/>
      <c r="AG46" s="9"/>
      <c r="AH46" s="9"/>
    </row>
    <row r="47" spans="1:34" s="322" customFormat="1" ht="15.6">
      <c r="A47" s="37"/>
      <c r="B47" s="45">
        <f>+'Ark1'!C1400</f>
        <v>2022</v>
      </c>
      <c r="C47" s="45">
        <f>+'Ark1'!O1400</f>
        <v>11</v>
      </c>
      <c r="D47" s="46" t="str">
        <f>VLOOKUP(C47,RNR!$D$19:$E$32,2)</f>
        <v>Rogaland</v>
      </c>
      <c r="E47" s="45">
        <f>+'Ark1'!Q1400</f>
        <v>60</v>
      </c>
      <c r="F47" s="45"/>
      <c r="G47" s="278">
        <f>+'Ark1'!R1400</f>
        <v>3321</v>
      </c>
      <c r="H47" s="45"/>
      <c r="I47" s="65">
        <f>+'Ark1'!S1400</f>
        <v>3319</v>
      </c>
      <c r="J47" s="97">
        <f>+'Ark1'!AA1400</f>
        <v>11.530449274355943</v>
      </c>
      <c r="K47" s="97"/>
      <c r="L47" s="97">
        <f>+'Ark1'!AB1400</f>
        <v>11.786779803031989</v>
      </c>
      <c r="M47" s="97"/>
      <c r="N47" s="47">
        <f>+'Ark1'!U1400</f>
        <v>61.107261223260011</v>
      </c>
      <c r="O47" s="47"/>
      <c r="P47" s="97">
        <f>+'Ark1'!W1400</f>
        <v>87.71022597167827</v>
      </c>
      <c r="Q47" s="97"/>
      <c r="R47" s="97">
        <f>+'Ark1'!X1400</f>
        <v>11.243414344114118</v>
      </c>
      <c r="S47" s="47">
        <f>+'Ark1'!Y1400</f>
        <v>2.3185469239723662</v>
      </c>
      <c r="T47" s="65">
        <f>+'Ark1'!Z1400</f>
        <v>-40.335010349552149</v>
      </c>
      <c r="U47" s="65">
        <f t="shared" si="16"/>
        <v>55.35</v>
      </c>
      <c r="V47" s="97">
        <f>+'Ark1'!T1400</f>
        <v>3.0246913580246924</v>
      </c>
      <c r="W47" s="97">
        <f>+'Ark1'!V1400</f>
        <v>95.053216371023922</v>
      </c>
      <c r="X47" s="37"/>
      <c r="Y47" s="4"/>
      <c r="Z47" s="50"/>
      <c r="AA47" s="5"/>
      <c r="AB47" s="5"/>
      <c r="AD47" s="11"/>
      <c r="AE47" s="11"/>
      <c r="AF47" s="9"/>
      <c r="AG47" s="9"/>
      <c r="AH47" s="9"/>
    </row>
    <row r="48" spans="1:34" s="322" customFormat="1" ht="15.6">
      <c r="A48" s="37"/>
      <c r="B48" s="45">
        <f>+'Ark1'!C1401</f>
        <v>2022</v>
      </c>
      <c r="C48" s="45">
        <f>+'Ark1'!O1401</f>
        <v>14</v>
      </c>
      <c r="D48" s="46" t="str">
        <f>VLOOKUP(C48,RNR!$D$19:$E$32,2)</f>
        <v>Vestland</v>
      </c>
      <c r="E48" s="45">
        <f>+'Ark1'!Q1401</f>
        <v>6</v>
      </c>
      <c r="F48" s="45"/>
      <c r="G48" s="278">
        <f>+'Ark1'!R1401</f>
        <v>2694</v>
      </c>
      <c r="H48" s="45"/>
      <c r="I48" s="65">
        <f>+'Ark1'!S1401</f>
        <v>2693</v>
      </c>
      <c r="J48" s="97">
        <f>+'Ark1'!AA1401</f>
        <v>9.3535171168668825</v>
      </c>
      <c r="K48" s="97"/>
      <c r="L48" s="97">
        <f>+'Ark1'!AB1401</f>
        <v>8.7326884319627425</v>
      </c>
      <c r="M48" s="97"/>
      <c r="N48" s="47">
        <f>+'Ark1'!U1401</f>
        <v>60.74972150018565</v>
      </c>
      <c r="O48" s="47"/>
      <c r="P48" s="97">
        <f>+'Ark1'!W1401</f>
        <v>80.089194207203889</v>
      </c>
      <c r="Q48" s="97"/>
      <c r="R48" s="97">
        <f>+'Ark1'!X1401</f>
        <v>9.3082310031632201</v>
      </c>
      <c r="S48" s="47">
        <f>+'Ark1'!Y1401</f>
        <v>2.3358323983887121</v>
      </c>
      <c r="T48" s="65">
        <f>+'Ark1'!Z1401</f>
        <v>-49.17190600037712</v>
      </c>
      <c r="U48" s="65">
        <f t="shared" si="16"/>
        <v>449</v>
      </c>
      <c r="V48" s="97">
        <f>+'Ark1'!T1401</f>
        <v>3.9777282850779505</v>
      </c>
      <c r="W48" s="97">
        <f>+'Ark1'!V1401</f>
        <v>86.785329647627606</v>
      </c>
      <c r="X48" s="37"/>
      <c r="Y48" s="4"/>
      <c r="Z48" s="50"/>
      <c r="AA48" s="5"/>
      <c r="AB48" s="5"/>
      <c r="AD48" s="11"/>
      <c r="AE48" s="11"/>
      <c r="AF48" s="9"/>
      <c r="AG48" s="9"/>
      <c r="AH48" s="9"/>
    </row>
    <row r="49" spans="1:34" s="322" customFormat="1" ht="15.6">
      <c r="A49" s="37"/>
      <c r="B49" s="45">
        <f>+'Ark1'!C1402</f>
        <v>2022</v>
      </c>
      <c r="C49" s="45">
        <f>+'Ark1'!O1402</f>
        <v>15</v>
      </c>
      <c r="D49" s="46" t="str">
        <f>VLOOKUP(C49,RNR!$D$19:$E$32,2)</f>
        <v>Møre og Romsdal</v>
      </c>
      <c r="E49" s="45">
        <f>+'Ark1'!Q1402</f>
        <v>4</v>
      </c>
      <c r="F49" s="45"/>
      <c r="G49" s="278">
        <f>+'Ark1'!R1402</f>
        <v>870</v>
      </c>
      <c r="H49" s="45"/>
      <c r="I49" s="65">
        <f>+'Ark1'!S1402</f>
        <v>870</v>
      </c>
      <c r="J49" s="97">
        <f>+'Ark1'!AA1402</f>
        <v>3.0206235678077902</v>
      </c>
      <c r="K49" s="97"/>
      <c r="L49" s="97">
        <f>+'Ark1'!AB1402</f>
        <v>3.2127542286277655</v>
      </c>
      <c r="M49" s="97"/>
      <c r="N49" s="47">
        <f>+'Ark1'!U1402</f>
        <v>60.358620689655154</v>
      </c>
      <c r="O49" s="47"/>
      <c r="P49" s="97">
        <f>+'Ark1'!W1402</f>
        <v>91.205402298850586</v>
      </c>
      <c r="Q49" s="97"/>
      <c r="R49" s="97">
        <f>+'Ark1'!X1402</f>
        <v>10.089746964303387</v>
      </c>
      <c r="S49" s="47">
        <f>+'Ark1'!Y1402</f>
        <v>1.9687531338642237</v>
      </c>
      <c r="T49" s="65">
        <f>+'Ark1'!Z1402</f>
        <v>-37.918261571552591</v>
      </c>
      <c r="U49" s="65">
        <f t="shared" si="16"/>
        <v>217.5</v>
      </c>
      <c r="V49" s="97">
        <f>+'Ark1'!T1402</f>
        <v>4.3344827586206902</v>
      </c>
      <c r="W49" s="97">
        <f>+'Ark1'!V1402</f>
        <v>98.814086997671211</v>
      </c>
      <c r="X49" s="37"/>
      <c r="Y49" s="4"/>
      <c r="Z49" s="50"/>
      <c r="AA49" s="5"/>
      <c r="AB49" s="5"/>
      <c r="AD49" s="11"/>
      <c r="AE49" s="11"/>
      <c r="AF49" s="9"/>
      <c r="AG49" s="9"/>
      <c r="AH49" s="9"/>
    </row>
    <row r="50" spans="1:34" ht="16.5" customHeight="1">
      <c r="A50" s="37"/>
      <c r="B50" s="45">
        <f>+'Ark1'!C1403</f>
        <v>2022</v>
      </c>
      <c r="C50" s="45">
        <f>+'Ark1'!O1403</f>
        <v>16</v>
      </c>
      <c r="D50" s="46" t="str">
        <f>VLOOKUP(C50,RNR!$D$19:$E$32,2)</f>
        <v>Trøndelag</v>
      </c>
      <c r="E50" s="45">
        <f>+'Ark1'!Q1403</f>
        <v>40</v>
      </c>
      <c r="F50" s="45"/>
      <c r="G50" s="278">
        <f>+'Ark1'!R1403</f>
        <v>5462</v>
      </c>
      <c r="H50" s="45"/>
      <c r="I50" s="65">
        <f>+'Ark1'!S1403</f>
        <v>5458</v>
      </c>
      <c r="J50" s="97">
        <f>+'Ark1'!AA1403</f>
        <v>18.963960836053047</v>
      </c>
      <c r="K50" s="97"/>
      <c r="L50" s="97">
        <f>+'Ark1'!AB1403</f>
        <v>18.517476974955024</v>
      </c>
      <c r="M50" s="97"/>
      <c r="N50" s="47">
        <f>+'Ark1'!U1403</f>
        <v>60.653902528398682</v>
      </c>
      <c r="O50" s="47"/>
      <c r="P50" s="97">
        <f>+'Ark1'!W1403</f>
        <v>83.793550751191106</v>
      </c>
      <c r="Q50" s="97"/>
      <c r="R50" s="97">
        <f>+'Ark1'!X1403</f>
        <v>11.672468528286657</v>
      </c>
      <c r="S50" s="47">
        <f>+'Ark1'!Y1403</f>
        <v>2.4726878142572271</v>
      </c>
      <c r="T50" s="65">
        <f>+'Ark1'!Z1403</f>
        <v>-41.950497655488526</v>
      </c>
      <c r="U50" s="65">
        <f t="shared" si="16"/>
        <v>136.55000000000001</v>
      </c>
      <c r="V50" s="97">
        <f>+'Ark1'!T1403</f>
        <v>3.9392164042475279</v>
      </c>
      <c r="W50" s="97">
        <f>+'Ark1'!V1403</f>
        <v>90.812397002302873</v>
      </c>
      <c r="X50" s="37"/>
      <c r="Y50" s="4"/>
      <c r="Z50" s="50"/>
      <c r="AA50" s="5"/>
      <c r="AB50" s="5"/>
      <c r="AD50" s="11"/>
      <c r="AE50" s="11"/>
      <c r="AF50" s="9"/>
      <c r="AG50" s="9"/>
    </row>
    <row r="51" spans="1:34" ht="16.5" customHeight="1">
      <c r="A51" s="37"/>
      <c r="B51" s="45">
        <f>+'Ark1'!C1404</f>
        <v>2022</v>
      </c>
      <c r="C51" s="45">
        <f>+'Ark1'!O1404</f>
        <v>18</v>
      </c>
      <c r="D51" s="46" t="str">
        <f>VLOOKUP(C51,RNR!$D$19:$E$32,2)</f>
        <v>Nordland</v>
      </c>
      <c r="E51" s="45">
        <f>+'Ark1'!Q1404</f>
        <v>6</v>
      </c>
      <c r="F51" s="45"/>
      <c r="G51" s="278">
        <f>+'Ark1'!R1404</f>
        <v>2675</v>
      </c>
      <c r="H51" s="45"/>
      <c r="I51" s="65">
        <f>+'Ark1'!S1404</f>
        <v>2675</v>
      </c>
      <c r="J51" s="97">
        <f>+'Ark1'!AA1404</f>
        <v>9.2875494757308488</v>
      </c>
      <c r="K51" s="97"/>
      <c r="L51" s="97">
        <f>+'Ark1'!AB1404</f>
        <v>9.1873829985119446</v>
      </c>
      <c r="M51" s="97"/>
      <c r="N51" s="47">
        <f>+'Ark1'!U1404</f>
        <v>61.20485981308412</v>
      </c>
      <c r="O51" s="47"/>
      <c r="P51" s="97">
        <f>+'Ark1'!W1404</f>
        <v>84.826265420560659</v>
      </c>
      <c r="Q51" s="97"/>
      <c r="R51" s="97">
        <f>+'Ark1'!X1404</f>
        <v>9.4504354286587056</v>
      </c>
      <c r="S51" s="47">
        <f>+'Ark1'!Y1404</f>
        <v>2.0569223741417364</v>
      </c>
      <c r="T51" s="65">
        <f>+'Ark1'!Z1404</f>
        <v>-46.322498049586002</v>
      </c>
      <c r="U51" s="65">
        <f t="shared" si="16"/>
        <v>445.83333333333331</v>
      </c>
      <c r="V51" s="97">
        <f>+'Ark1'!T1404</f>
        <v>2.5794392523364489</v>
      </c>
      <c r="W51" s="97">
        <f>+'Ark1'!V1404</f>
        <v>91.902779437227395</v>
      </c>
      <c r="X51" s="37"/>
      <c r="Y51" s="4"/>
      <c r="Z51" s="50"/>
      <c r="AA51" s="5"/>
      <c r="AB51" s="5"/>
      <c r="AD51" s="11"/>
      <c r="AE51" s="11"/>
      <c r="AF51" s="9"/>
      <c r="AG51" s="9"/>
    </row>
    <row r="52" spans="1:34" ht="15.6">
      <c r="A52" s="37"/>
      <c r="B52" s="45">
        <f>+'Ark1'!C1405</f>
        <v>2022</v>
      </c>
      <c r="C52" s="45">
        <f>+'Ark1'!O1405</f>
        <v>55</v>
      </c>
      <c r="D52" s="46" t="str">
        <f>VLOOKUP(C52,RNR!$D$19:$E$32,2)</f>
        <v>Troms</v>
      </c>
      <c r="E52" s="45">
        <f>+'Ark1'!Q1405</f>
        <v>0</v>
      </c>
      <c r="F52" s="45"/>
      <c r="G52" s="278">
        <f>+'Ark1'!R1405</f>
        <v>0</v>
      </c>
      <c r="H52" s="45"/>
      <c r="I52" s="65">
        <f>+'Ark1'!S1405</f>
        <v>0</v>
      </c>
      <c r="J52" s="97">
        <f>+'Ark1'!AA1405</f>
        <v>0</v>
      </c>
      <c r="K52" s="97"/>
      <c r="L52" s="97">
        <f>+'Ark1'!AB1405</f>
        <v>0</v>
      </c>
      <c r="M52" s="97"/>
      <c r="N52" s="47">
        <f>+'Ark1'!U1405</f>
        <v>0</v>
      </c>
      <c r="O52" s="47"/>
      <c r="P52" s="97">
        <f>+'Ark1'!W1405</f>
        <v>0</v>
      </c>
      <c r="Q52" s="97"/>
      <c r="R52" s="97">
        <f>+'Ark1'!X1405</f>
        <v>0</v>
      </c>
      <c r="S52" s="47">
        <f>+'Ark1'!Y1405</f>
        <v>0</v>
      </c>
      <c r="T52" s="65">
        <f>+'Ark1'!Z1405</f>
        <v>0</v>
      </c>
      <c r="U52" s="65" t="str">
        <f t="shared" si="16"/>
        <v/>
      </c>
      <c r="V52" s="97">
        <f>+'Ark1'!T1405</f>
        <v>0</v>
      </c>
      <c r="W52" s="97">
        <f>+'Ark1'!V1405</f>
        <v>0</v>
      </c>
      <c r="X52" s="37"/>
      <c r="Y52" s="4"/>
      <c r="Z52" s="49"/>
      <c r="AD52" s="11"/>
      <c r="AE52" s="11"/>
      <c r="AF52" s="9"/>
      <c r="AG52" s="9"/>
    </row>
    <row r="53" spans="1:34" ht="17.25" customHeight="1">
      <c r="A53" s="37"/>
      <c r="B53" s="45">
        <f>+'Ark1'!C1406</f>
        <v>2022</v>
      </c>
      <c r="C53" s="45">
        <f>+'Ark1'!O1406</f>
        <v>56</v>
      </c>
      <c r="D53" s="46" t="str">
        <f>VLOOKUP(C53,RNR!$D$19:$E$32,2)</f>
        <v>Finnmark</v>
      </c>
      <c r="E53" s="45">
        <f>+'Ark1'!Q1406</f>
        <v>0</v>
      </c>
      <c r="F53" s="45"/>
      <c r="G53" s="278">
        <f>+'Ark1'!R1406</f>
        <v>0</v>
      </c>
      <c r="H53" s="45"/>
      <c r="I53" s="65">
        <f>+'Ark1'!S1406</f>
        <v>0</v>
      </c>
      <c r="J53" s="97">
        <f>+'Ark1'!AA1406</f>
        <v>0</v>
      </c>
      <c r="K53" s="97"/>
      <c r="L53" s="97">
        <f>+'Ark1'!AB1406</f>
        <v>0</v>
      </c>
      <c r="M53" s="97"/>
      <c r="N53" s="47">
        <f>+'Ark1'!U1406</f>
        <v>0</v>
      </c>
      <c r="O53" s="47"/>
      <c r="P53" s="97">
        <f>+'Ark1'!W1406</f>
        <v>0</v>
      </c>
      <c r="Q53" s="97"/>
      <c r="R53" s="97">
        <f>+'Ark1'!X1406</f>
        <v>0</v>
      </c>
      <c r="S53" s="47">
        <f>+'Ark1'!Y1406</f>
        <v>0</v>
      </c>
      <c r="T53" s="65">
        <f>+'Ark1'!Z1406</f>
        <v>0</v>
      </c>
      <c r="U53" s="65" t="str">
        <f t="shared" si="16"/>
        <v/>
      </c>
      <c r="V53" s="97">
        <f>+'Ark1'!T1406</f>
        <v>0</v>
      </c>
      <c r="W53" s="97">
        <f>+'Ark1'!V1406</f>
        <v>0</v>
      </c>
      <c r="X53" s="37"/>
      <c r="AB53" s="5"/>
      <c r="AD53" s="11"/>
      <c r="AE53" s="11"/>
      <c r="AF53" s="9"/>
      <c r="AG53" s="9"/>
    </row>
    <row r="54" spans="1:34" ht="17.25" customHeight="1">
      <c r="A54" s="37"/>
      <c r="B54" s="37"/>
      <c r="C54" s="37"/>
      <c r="D54" s="37"/>
      <c r="E54" s="37"/>
      <c r="F54" s="37"/>
      <c r="G54" s="269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AB54" s="5"/>
      <c r="AD54" s="11"/>
      <c r="AE54" s="11"/>
      <c r="AF54" s="9"/>
      <c r="AG54" s="9"/>
    </row>
    <row r="55" spans="1:34" ht="15.6">
      <c r="A55" s="37"/>
      <c r="B55">
        <f>+'Ark1'!C1407</f>
        <v>2021</v>
      </c>
      <c r="C55">
        <f>+'Ark1'!O1407</f>
        <v>1</v>
      </c>
      <c r="D55" s="3" t="str">
        <f t="shared" ref="D55:D64" si="17">VLOOKUP(C55,$AG$11:$AH$25,2)</f>
        <v>Viken</v>
      </c>
      <c r="E55">
        <f>+'Ark1'!Q1407</f>
        <v>21</v>
      </c>
      <c r="G55" s="335">
        <f>+'Ark1'!R1407</f>
        <v>4419</v>
      </c>
      <c r="I55" s="9">
        <f>+'Ark1'!S1407</f>
        <v>4417</v>
      </c>
      <c r="J55" s="98">
        <f>+'Ark1'!AA1407</f>
        <v>16.8073938840712</v>
      </c>
      <c r="L55" s="98">
        <f>+'Ark1'!AB1407</f>
        <v>16.765391168107744</v>
      </c>
      <c r="N55" s="1">
        <f>+'Ark1'!U1407</f>
        <v>61.130858048449177</v>
      </c>
      <c r="O55" s="1"/>
      <c r="P55" s="98">
        <f>+'Ark1'!W1407</f>
        <v>84.678915553543433</v>
      </c>
      <c r="R55" s="98">
        <f>+'Ark1'!X1407</f>
        <v>10.378600812960862</v>
      </c>
      <c r="S55" s="1">
        <f>+'Ark1'!Y1407</f>
        <v>2.6062377954978859</v>
      </c>
      <c r="T55" s="9">
        <f>+'Ark1'!Z1407</f>
        <v>-22.798076635465197</v>
      </c>
      <c r="U55" s="9">
        <f t="shared" si="15"/>
        <v>210.42857142857142</v>
      </c>
      <c r="V55" s="98">
        <f>+'Ark1'!T1407</f>
        <v>16.262955419778223</v>
      </c>
      <c r="W55" s="98">
        <f>+'Ark1'!V1407</f>
        <v>91.77296130801632</v>
      </c>
      <c r="X55" s="37"/>
      <c r="Y55" s="2"/>
      <c r="Z55" s="49"/>
      <c r="AD55" s="11"/>
      <c r="AE55" s="11"/>
      <c r="AF55" s="9"/>
      <c r="AG55" s="9"/>
    </row>
    <row r="56" spans="1:34" ht="15.6">
      <c r="A56" s="37"/>
      <c r="B56">
        <f>+'Ark1'!C1408</f>
        <v>2021</v>
      </c>
      <c r="C56">
        <f>+'Ark1'!O1408</f>
        <v>4</v>
      </c>
      <c r="D56" s="3" t="str">
        <f t="shared" si="17"/>
        <v>Innlandet</v>
      </c>
      <c r="E56">
        <f>+'Ark1'!Q1408</f>
        <v>37</v>
      </c>
      <c r="G56" s="335">
        <f>+'Ark1'!R1408</f>
        <v>3735</v>
      </c>
      <c r="I56" s="9">
        <f>+'Ark1'!S1408</f>
        <v>3735</v>
      </c>
      <c r="J56" s="98">
        <f>+'Ark1'!AA1408</f>
        <v>14.205842081241444</v>
      </c>
      <c r="L56" s="98">
        <f>+'Ark1'!AB1408</f>
        <v>14.44556821302794</v>
      </c>
      <c r="N56" s="1">
        <f>+'Ark1'!U1408</f>
        <v>61.206961178045518</v>
      </c>
      <c r="O56" s="1"/>
      <c r="P56" s="98">
        <f>+'Ark1'!W1408</f>
        <v>86.284546184739014</v>
      </c>
      <c r="R56" s="98">
        <f>+'Ark1'!X1408</f>
        <v>9.4999448487895322</v>
      </c>
      <c r="S56" s="1">
        <f>+'Ark1'!Y1408</f>
        <v>2.1622920934867129</v>
      </c>
      <c r="T56" s="9">
        <f>+'Ark1'!Z1408</f>
        <v>-30.504501438837305</v>
      </c>
      <c r="U56" s="9">
        <f t="shared" si="15"/>
        <v>100.94594594594595</v>
      </c>
      <c r="V56" s="98">
        <f>+'Ark1'!T1408</f>
        <v>16.395983935742972</v>
      </c>
      <c r="W56" s="98">
        <f>+'Ark1'!V1408</f>
        <v>93.48271525973901</v>
      </c>
      <c r="X56" s="37"/>
      <c r="Y56" s="2"/>
      <c r="Z56" s="49"/>
      <c r="AD56" s="11"/>
      <c r="AE56" s="11"/>
      <c r="AF56" s="9"/>
      <c r="AG56" s="9"/>
    </row>
    <row r="57" spans="1:34" ht="21">
      <c r="A57" s="37"/>
      <c r="B57">
        <f>+'Ark1'!C1409</f>
        <v>2021</v>
      </c>
      <c r="C57">
        <f>+'Ark1'!O1409</f>
        <v>8</v>
      </c>
      <c r="D57" s="3" t="str">
        <f t="shared" si="17"/>
        <v>Telemark/ Vestfold</v>
      </c>
      <c r="E57">
        <f>+'Ark1'!Q1409</f>
        <v>9</v>
      </c>
      <c r="G57" s="335">
        <f>+'Ark1'!R1409</f>
        <v>3206</v>
      </c>
      <c r="I57" s="9">
        <f>+'Ark1'!S1409</f>
        <v>3205</v>
      </c>
      <c r="J57" s="98">
        <f>+'Ark1'!AA1409</f>
        <v>12.193823216187431</v>
      </c>
      <c r="L57" s="98">
        <f>+'Ark1'!AB1409</f>
        <v>12.23481335502529</v>
      </c>
      <c r="N57" s="1">
        <f>+'Ark1'!U1409</f>
        <v>61.397815912636496</v>
      </c>
      <c r="O57" s="1"/>
      <c r="P57" s="98">
        <f>+'Ark1'!W1409</f>
        <v>85.164443057722266</v>
      </c>
      <c r="R57" s="98">
        <f>+'Ark1'!X1409</f>
        <v>10.1323921360972</v>
      </c>
      <c r="S57" s="1">
        <f>+'Ark1'!Y1409</f>
        <v>2.1893077793439679</v>
      </c>
      <c r="T57" s="9">
        <f>+'Ark1'!Z1409</f>
        <v>-28.094685790140922</v>
      </c>
      <c r="U57" s="9">
        <f t="shared" si="15"/>
        <v>356.22222222222223</v>
      </c>
      <c r="V57" s="98">
        <f>+'Ark1'!T1409</f>
        <v>16.455396132252027</v>
      </c>
      <c r="W57" s="98">
        <f>+'Ark1'!V1409</f>
        <v>92.300840202622183</v>
      </c>
      <c r="X57" s="37"/>
      <c r="Y57" s="12"/>
      <c r="Z57" s="11"/>
      <c r="AD57" s="48"/>
      <c r="AE57" s="48"/>
      <c r="AF57" s="9"/>
      <c r="AG57" s="9"/>
    </row>
    <row r="58" spans="1:34" ht="15.6">
      <c r="A58" s="37"/>
      <c r="B58">
        <f>+'Ark1'!C1410</f>
        <v>2021</v>
      </c>
      <c r="C58">
        <f>+'Ark1'!O1410</f>
        <v>9</v>
      </c>
      <c r="D58" s="3" t="str">
        <f t="shared" si="17"/>
        <v>Agder</v>
      </c>
      <c r="E58">
        <f>+'Ark1'!Q1410</f>
        <v>0</v>
      </c>
      <c r="G58" s="335">
        <f>+'Ark1'!R1410</f>
        <v>0</v>
      </c>
      <c r="I58" s="9">
        <f>+'Ark1'!S1410</f>
        <v>0</v>
      </c>
      <c r="J58" s="98">
        <f>+'Ark1'!AA1410</f>
        <v>0</v>
      </c>
      <c r="L58" s="98">
        <f>+'Ark1'!AB1410</f>
        <v>0</v>
      </c>
      <c r="N58" s="1">
        <f>+'Ark1'!U1410</f>
        <v>0</v>
      </c>
      <c r="O58" s="1"/>
      <c r="P58" s="98">
        <f>+'Ark1'!W1410</f>
        <v>0</v>
      </c>
      <c r="R58" s="98">
        <f>+'Ark1'!X1410</f>
        <v>0</v>
      </c>
      <c r="S58" s="1">
        <f>+'Ark1'!Y1410</f>
        <v>0</v>
      </c>
      <c r="T58" s="9">
        <f>+'Ark1'!Z1410</f>
        <v>0</v>
      </c>
      <c r="U58" s="9" t="str">
        <f t="shared" si="15"/>
        <v/>
      </c>
      <c r="V58" s="98">
        <f>+'Ark1'!T1410</f>
        <v>0</v>
      </c>
      <c r="W58" s="98">
        <f>+'Ark1'!V1410</f>
        <v>0</v>
      </c>
      <c r="X58" s="37"/>
      <c r="Y58" s="2"/>
      <c r="Z58" s="5"/>
      <c r="AA58" s="4"/>
      <c r="AB58" s="4"/>
      <c r="AH58"/>
    </row>
    <row r="59" spans="1:34" ht="15.6">
      <c r="A59" s="37"/>
      <c r="B59">
        <f>+'Ark1'!C1411</f>
        <v>2021</v>
      </c>
      <c r="C59">
        <f>+'Ark1'!O1411</f>
        <v>11</v>
      </c>
      <c r="D59" s="3" t="str">
        <f t="shared" si="17"/>
        <v>Rogaland</v>
      </c>
      <c r="E59">
        <f>+'Ark1'!Q1411</f>
        <v>58</v>
      </c>
      <c r="G59" s="335">
        <f>+'Ark1'!R1411</f>
        <v>3642</v>
      </c>
      <c r="I59" s="9">
        <f>+'Ark1'!S1411</f>
        <v>3641</v>
      </c>
      <c r="J59" s="98">
        <f>+'Ark1'!AA1411</f>
        <v>13.852122318575992</v>
      </c>
      <c r="L59" s="98">
        <f>+'Ark1'!AB1411</f>
        <v>13.994537957553501</v>
      </c>
      <c r="N59" s="1">
        <f>+'Ark1'!U1411</f>
        <v>61.019500137324911</v>
      </c>
      <c r="O59" s="1"/>
      <c r="P59" s="98">
        <f>+'Ark1'!W1411</f>
        <v>85.748569074430179</v>
      </c>
      <c r="R59" s="98">
        <f>+'Ark1'!X1411</f>
        <v>10.865281340150451</v>
      </c>
      <c r="S59" s="1">
        <f>+'Ark1'!Y1411</f>
        <v>2.3795115284545072</v>
      </c>
      <c r="T59" s="9">
        <f>+'Ark1'!Z1411</f>
        <v>-32.775042470714361</v>
      </c>
      <c r="U59" s="9">
        <f t="shared" si="15"/>
        <v>62.793103448275865</v>
      </c>
      <c r="V59" s="98">
        <f>+'Ark1'!T1411</f>
        <v>16.253157605711152</v>
      </c>
      <c r="W59" s="98">
        <f>+'Ark1'!V1411</f>
        <v>92.913362115523924</v>
      </c>
      <c r="X59" s="37"/>
      <c r="Y59" s="4"/>
      <c r="Z59" s="4"/>
      <c r="AA59" s="1"/>
      <c r="AB59" s="16"/>
      <c r="AD59" s="1"/>
      <c r="AE59" s="5"/>
      <c r="AH59"/>
    </row>
    <row r="60" spans="1:34" ht="15.6">
      <c r="A60" s="37"/>
      <c r="B60">
        <f>+'Ark1'!C1412</f>
        <v>2021</v>
      </c>
      <c r="C60">
        <f>+'Ark1'!O1412</f>
        <v>14</v>
      </c>
      <c r="D60" s="3" t="str">
        <f t="shared" si="17"/>
        <v>Vestland</v>
      </c>
      <c r="E60">
        <f>+'Ark1'!Q1412</f>
        <v>9</v>
      </c>
      <c r="G60" s="335">
        <f>+'Ark1'!R1412</f>
        <v>2046</v>
      </c>
      <c r="I60" s="9">
        <f>+'Ark1'!S1412</f>
        <v>2046</v>
      </c>
      <c r="J60" s="98">
        <f>+'Ark1'!AA1412</f>
        <v>7.7818347786398894</v>
      </c>
      <c r="L60" s="98">
        <f>+'Ark1'!AB1412</f>
        <v>7.4707211158991615</v>
      </c>
      <c r="N60" s="1">
        <f>+'Ark1'!U1412</f>
        <v>60.464809384164205</v>
      </c>
      <c r="O60" s="1"/>
      <c r="P60" s="98">
        <f>+'Ark1'!W1412</f>
        <v>81.460278592375488</v>
      </c>
      <c r="R60" s="98">
        <f>+'Ark1'!X1412</f>
        <v>8.9271879789066855</v>
      </c>
      <c r="S60" s="1">
        <f>+'Ark1'!Y1412</f>
        <v>2.4311603611632155</v>
      </c>
      <c r="T60" s="9">
        <f>+'Ark1'!Z1412</f>
        <v>-36.848278453736711</v>
      </c>
      <c r="U60" s="9">
        <f t="shared" si="15"/>
        <v>227.33333333333334</v>
      </c>
      <c r="V60" s="98">
        <f>+'Ark1'!T1412</f>
        <v>16.054252199413487</v>
      </c>
      <c r="W60" s="98">
        <f>+'Ark1'!V1412</f>
        <v>88.255989807557214</v>
      </c>
      <c r="X60" s="37"/>
      <c r="Y60" s="4"/>
      <c r="Z60" s="14"/>
      <c r="AA60" s="1"/>
      <c r="AB60" s="16"/>
      <c r="AH60"/>
    </row>
    <row r="61" spans="1:34" ht="15.6">
      <c r="A61" s="37"/>
      <c r="B61">
        <f>+'Ark1'!C1413</f>
        <v>2021</v>
      </c>
      <c r="C61">
        <f>+'Ark1'!O1413</f>
        <v>15</v>
      </c>
      <c r="D61" s="3" t="str">
        <f t="shared" si="17"/>
        <v>Møre og Romsdal</v>
      </c>
      <c r="E61">
        <f>+'Ark1'!Q1413</f>
        <v>6</v>
      </c>
      <c r="G61" s="335">
        <f>+'Ark1'!R1413</f>
        <v>823</v>
      </c>
      <c r="I61" s="9">
        <f>+'Ark1'!S1413</f>
        <v>823</v>
      </c>
      <c r="J61" s="98">
        <f>+'Ark1'!AA1413</f>
        <v>3.1302297276738176</v>
      </c>
      <c r="L61" s="98">
        <f>+'Ark1'!AB1413</f>
        <v>3.2396898162038599</v>
      </c>
      <c r="N61" s="1">
        <f>+'Ark1'!U1413</f>
        <v>61.591737545564989</v>
      </c>
      <c r="O61" s="1"/>
      <c r="P61" s="98">
        <f>+'Ark1'!W1413</f>
        <v>87.819829890643931</v>
      </c>
      <c r="R61" s="98">
        <f>+'Ark1'!X1413</f>
        <v>11.754821961188156</v>
      </c>
      <c r="S61" s="1">
        <f>+'Ark1'!Y1413</f>
        <v>1.9202900168614441</v>
      </c>
      <c r="T61" s="9">
        <f>+'Ark1'!Z1413</f>
        <v>-36.047785727079251</v>
      </c>
      <c r="U61" s="9">
        <f t="shared" ref="U61:U81" si="18">+IF(G61=0,"",G61/E61)</f>
        <v>137.16666666666666</v>
      </c>
      <c r="V61" s="98">
        <f>+'Ark1'!T1413</f>
        <v>16.59902794653706</v>
      </c>
      <c r="W61" s="98">
        <f>+'Ark1'!V1413</f>
        <v>95.146077888021694</v>
      </c>
      <c r="X61" s="37"/>
      <c r="Y61" s="4"/>
      <c r="Z61" s="14"/>
      <c r="AA61" s="1"/>
      <c r="AB61" s="16"/>
      <c r="AH61"/>
    </row>
    <row r="62" spans="1:34" ht="15.6">
      <c r="A62" s="37"/>
      <c r="B62">
        <f>+'Ark1'!C1414</f>
        <v>2021</v>
      </c>
      <c r="C62">
        <f>+'Ark1'!O1414</f>
        <v>16</v>
      </c>
      <c r="D62" s="3" t="str">
        <f t="shared" si="17"/>
        <v>Trøndelag</v>
      </c>
      <c r="E62">
        <f>+'Ark1'!Q1414</f>
        <v>46</v>
      </c>
      <c r="G62" s="335">
        <f>+'Ark1'!R1414</f>
        <v>5836</v>
      </c>
      <c r="I62" s="9">
        <f>+'Ark1'!S1414</f>
        <v>5829</v>
      </c>
      <c r="J62" s="98">
        <f>+'Ark1'!AA1414</f>
        <v>22.196865966834014</v>
      </c>
      <c r="L62" s="98">
        <f>+'Ark1'!AB1414</f>
        <v>22.020898778673946</v>
      </c>
      <c r="N62" s="1">
        <f>+'Ark1'!U1414</f>
        <v>61.02727740607309</v>
      </c>
      <c r="O62" s="1"/>
      <c r="P62" s="98">
        <f>+'Ark1'!W1414</f>
        <v>84.281058500600309</v>
      </c>
      <c r="R62" s="98">
        <f>+'Ark1'!X1414</f>
        <v>11.182584572904203</v>
      </c>
      <c r="S62" s="1">
        <f>+'Ark1'!Y1414</f>
        <v>2.4773000265586944</v>
      </c>
      <c r="T62" s="9">
        <f>+'Ark1'!Z1414</f>
        <v>-28.305664703810031</v>
      </c>
      <c r="U62" s="9">
        <f t="shared" ref="U62:U80" si="19">+IF(G62=0,"",G62/E62)</f>
        <v>126.8695652173913</v>
      </c>
      <c r="V62" s="98">
        <f>+'Ark1'!T1414</f>
        <v>16.227381768334475</v>
      </c>
      <c r="W62" s="98">
        <f>+'Ark1'!V1414</f>
        <v>91.395168588633283</v>
      </c>
      <c r="X62" s="37"/>
      <c r="Y62" s="4"/>
      <c r="Z62" s="14"/>
      <c r="AA62" s="1"/>
      <c r="AB62" s="16"/>
      <c r="AH62"/>
    </row>
    <row r="63" spans="1:34" ht="15.6">
      <c r="A63" s="37"/>
      <c r="B63">
        <f>+'Ark1'!C1415</f>
        <v>2021</v>
      </c>
      <c r="C63">
        <f>+'Ark1'!O1415</f>
        <v>18</v>
      </c>
      <c r="D63" s="3" t="str">
        <f t="shared" si="17"/>
        <v>Trøndelag</v>
      </c>
      <c r="E63">
        <f>+'Ark1'!Q1415</f>
        <v>8</v>
      </c>
      <c r="G63" s="335">
        <f>+'Ark1'!R1415</f>
        <v>2585</v>
      </c>
      <c r="I63" s="9">
        <f>+'Ark1'!S1415</f>
        <v>2585</v>
      </c>
      <c r="J63" s="98">
        <f>+'Ark1'!AA1415</f>
        <v>9.8318880267762072</v>
      </c>
      <c r="L63" s="98">
        <f>+'Ark1'!AB1415</f>
        <v>9.8283795955085758</v>
      </c>
      <c r="N63" s="1">
        <f>+'Ark1'!U1415</f>
        <v>61.144294003868481</v>
      </c>
      <c r="O63" s="1"/>
      <c r="P63" s="98">
        <f>+'Ark1'!W1415</f>
        <v>84.822363636363718</v>
      </c>
      <c r="R63" s="98">
        <f>+'Ark1'!X1415</f>
        <v>9.8656261242389753</v>
      </c>
      <c r="S63" s="1">
        <f>+'Ark1'!Y1415</f>
        <v>2.1083951505478686</v>
      </c>
      <c r="T63" s="9">
        <f>+'Ark1'!Z1415</f>
        <v>-39.047458290979577</v>
      </c>
      <c r="U63" s="9">
        <f t="shared" si="19"/>
        <v>323.125</v>
      </c>
      <c r="V63" s="98">
        <f>+'Ark1'!T1415</f>
        <v>16.354738878143134</v>
      </c>
      <c r="W63" s="98">
        <f>+'Ark1'!V1415</f>
        <v>91.898552152073378</v>
      </c>
      <c r="X63" s="37"/>
      <c r="Y63" s="4"/>
      <c r="Z63" s="14"/>
      <c r="AA63" s="1"/>
      <c r="AB63" s="16"/>
      <c r="AH63"/>
    </row>
    <row r="64" spans="1:34" ht="15.6">
      <c r="A64" s="37"/>
      <c r="B64">
        <f>+'Ark1'!C1416</f>
        <v>2021</v>
      </c>
      <c r="C64">
        <f>+'Ark1'!O1416</f>
        <v>54</v>
      </c>
      <c r="D64" s="3" t="str">
        <f t="shared" si="17"/>
        <v>Troms og Finnmark</v>
      </c>
      <c r="E64">
        <f>+'Ark1'!Q1416</f>
        <v>0</v>
      </c>
      <c r="G64" s="335">
        <f>+'Ark1'!R1416</f>
        <v>0</v>
      </c>
      <c r="I64" s="9">
        <f>+'Ark1'!S1416</f>
        <v>0</v>
      </c>
      <c r="J64" s="98">
        <f>+'Ark1'!AA1416</f>
        <v>0</v>
      </c>
      <c r="L64" s="98">
        <f>+'Ark1'!AB1416</f>
        <v>0</v>
      </c>
      <c r="N64" s="1">
        <f>+'Ark1'!U1416</f>
        <v>0</v>
      </c>
      <c r="O64" s="1"/>
      <c r="P64" s="98">
        <f>+'Ark1'!W1416</f>
        <v>0</v>
      </c>
      <c r="R64" s="98">
        <f>+'Ark1'!X1416</f>
        <v>0</v>
      </c>
      <c r="S64" s="1">
        <f>+'Ark1'!Y1416</f>
        <v>0</v>
      </c>
      <c r="T64" s="9">
        <f>+'Ark1'!Z1416</f>
        <v>0</v>
      </c>
      <c r="U64" s="9" t="str">
        <f t="shared" si="19"/>
        <v/>
      </c>
      <c r="V64" s="98">
        <f>+'Ark1'!T1416</f>
        <v>0</v>
      </c>
      <c r="W64" s="98">
        <f>+'Ark1'!V1416</f>
        <v>0</v>
      </c>
      <c r="X64" s="37"/>
      <c r="Y64" s="4"/>
      <c r="Z64" s="14"/>
      <c r="AA64" s="1"/>
      <c r="AB64" s="16"/>
      <c r="AH64"/>
    </row>
    <row r="65" spans="1:34" ht="15.6">
      <c r="A65" s="37"/>
      <c r="B65" s="37"/>
      <c r="C65" s="37"/>
      <c r="D65" s="37"/>
      <c r="E65" s="37"/>
      <c r="F65" s="37"/>
      <c r="G65" s="269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4"/>
      <c r="Z65" s="14"/>
      <c r="AA65" s="1"/>
      <c r="AB65" s="16"/>
      <c r="AH65"/>
    </row>
    <row r="66" spans="1:34" ht="15.6">
      <c r="A66" s="37"/>
      <c r="B66" s="45">
        <f>+'Ark1'!C1417</f>
        <v>2020</v>
      </c>
      <c r="C66" s="45">
        <f>+'Ark1'!O1417</f>
        <v>1</v>
      </c>
      <c r="D66" s="46" t="str">
        <f t="shared" ref="D66:D75" si="20">VLOOKUP(C66,$AG$11:$AH$25,2)</f>
        <v>Viken</v>
      </c>
      <c r="E66" s="45">
        <f>+'Ark1'!Q1417</f>
        <v>13</v>
      </c>
      <c r="F66" s="45"/>
      <c r="G66" s="278">
        <f>+'Ark1'!R1417</f>
        <v>3402</v>
      </c>
      <c r="H66" s="45"/>
      <c r="I66" s="65">
        <f>+'Ark1'!S1417</f>
        <v>3400</v>
      </c>
      <c r="J66" s="97">
        <f>+'Ark1'!AA1417</f>
        <v>16.294664239869714</v>
      </c>
      <c r="K66" s="97"/>
      <c r="L66" s="97">
        <f>+'Ark1'!AB1417</f>
        <v>16.201036056507412</v>
      </c>
      <c r="M66" s="97"/>
      <c r="N66" s="47">
        <f>+'Ark1'!U1417</f>
        <v>61.147941176470589</v>
      </c>
      <c r="O66" s="47"/>
      <c r="P66" s="97">
        <f>+'Ark1'!W1417</f>
        <v>82.16481470588225</v>
      </c>
      <c r="Q66" s="97"/>
      <c r="R66" s="97">
        <f>+'Ark1'!X1417</f>
        <v>9.3664196481114637</v>
      </c>
      <c r="S66" s="47">
        <f>+'Ark1'!Y1417</f>
        <v>2.8891574992311093</v>
      </c>
      <c r="T66" s="65">
        <f>+'Ark1'!Z1417</f>
        <v>-35.548833445027611</v>
      </c>
      <c r="U66" s="65">
        <f t="shared" si="19"/>
        <v>261.69230769230768</v>
      </c>
      <c r="V66" s="97">
        <f>+'Ark1'!T1417</f>
        <v>16.199882422104643</v>
      </c>
      <c r="W66" s="97">
        <f>+'Ark1'!V1417</f>
        <v>89.042339557708004</v>
      </c>
      <c r="X66" s="37"/>
      <c r="Y66" s="4"/>
      <c r="Z66" s="14"/>
      <c r="AA66" s="1"/>
      <c r="AB66" s="16"/>
      <c r="AH66"/>
    </row>
    <row r="67" spans="1:34" ht="15.6">
      <c r="A67" s="37"/>
      <c r="B67" s="45">
        <f>+'Ark1'!C1418</f>
        <v>2020</v>
      </c>
      <c r="C67" s="45">
        <f>+'Ark1'!O1418</f>
        <v>4</v>
      </c>
      <c r="D67" s="46" t="str">
        <f t="shared" si="20"/>
        <v>Innlandet</v>
      </c>
      <c r="E67" s="45">
        <f>+'Ark1'!Q1418</f>
        <v>40</v>
      </c>
      <c r="F67" s="45"/>
      <c r="G67" s="278">
        <f>+'Ark1'!R1418</f>
        <v>3823</v>
      </c>
      <c r="H67" s="45"/>
      <c r="I67" s="65">
        <f>+'Ark1'!S1418</f>
        <v>3821</v>
      </c>
      <c r="J67" s="97">
        <f>+'Ark1'!AA1418</f>
        <v>18.311140913880639</v>
      </c>
      <c r="K67" s="97"/>
      <c r="L67" s="97">
        <f>+'Ark1'!AB1418</f>
        <v>18.681495713902013</v>
      </c>
      <c r="M67" s="97"/>
      <c r="N67" s="47">
        <f>+'Ark1'!U1418</f>
        <v>61.584140277414299</v>
      </c>
      <c r="O67" s="47"/>
      <c r="P67" s="97">
        <f>+'Ark1'!W1418</f>
        <v>84.305637267730901</v>
      </c>
      <c r="Q67" s="97"/>
      <c r="R67" s="97">
        <f>+'Ark1'!X1418</f>
        <v>8.9853668350992937</v>
      </c>
      <c r="S67" s="47">
        <f>+'Ark1'!Y1418</f>
        <v>2.1657440382359465</v>
      </c>
      <c r="T67" s="65">
        <f>+'Ark1'!Z1418</f>
        <v>-30.104575740122662</v>
      </c>
      <c r="U67" s="65">
        <f t="shared" si="19"/>
        <v>95.575000000000003</v>
      </c>
      <c r="V67" s="97">
        <f>+'Ark1'!T1418</f>
        <v>16.523934083180748</v>
      </c>
      <c r="W67" s="97">
        <f>+'Ark1'!V1418</f>
        <v>91.373764702846842</v>
      </c>
      <c r="X67" s="37"/>
      <c r="Y67" s="4"/>
      <c r="Z67" s="14"/>
      <c r="AA67" s="1"/>
      <c r="AB67" s="16"/>
      <c r="AH67"/>
    </row>
    <row r="68" spans="1:34" ht="15.6">
      <c r="A68" s="37"/>
      <c r="B68" s="45">
        <f>+'Ark1'!C1419</f>
        <v>2020</v>
      </c>
      <c r="C68" s="45">
        <f>+'Ark1'!O1419</f>
        <v>8</v>
      </c>
      <c r="D68" s="46" t="str">
        <f t="shared" si="20"/>
        <v>Telemark/ Vestfold</v>
      </c>
      <c r="E68" s="45">
        <f>+'Ark1'!Q1419</f>
        <v>12</v>
      </c>
      <c r="F68" s="45"/>
      <c r="G68" s="278">
        <f>+'Ark1'!R1419</f>
        <v>1656</v>
      </c>
      <c r="H68" s="45"/>
      <c r="I68" s="65">
        <f>+'Ark1'!S1419</f>
        <v>1652</v>
      </c>
      <c r="J68" s="97">
        <f>+'Ark1'!AA1419</f>
        <v>7.9317942331640978</v>
      </c>
      <c r="K68" s="97"/>
      <c r="L68" s="97">
        <f>+'Ark1'!AB1419</f>
        <v>7.4929970888222019</v>
      </c>
      <c r="M68" s="97"/>
      <c r="N68" s="47">
        <f>+'Ark1'!U1419</f>
        <v>62.417070217917683</v>
      </c>
      <c r="O68" s="47"/>
      <c r="P68" s="97">
        <f>+'Ark1'!W1419</f>
        <v>78.210944309927356</v>
      </c>
      <c r="Q68" s="97"/>
      <c r="R68" s="97">
        <f>+'Ark1'!X1419</f>
        <v>12.449513267002557</v>
      </c>
      <c r="S68" s="47">
        <f>+'Ark1'!Y1419</f>
        <v>2.060177978961284</v>
      </c>
      <c r="T68" s="65">
        <f>+'Ark1'!Z1419</f>
        <v>-33.81192801703709</v>
      </c>
      <c r="U68" s="65">
        <f t="shared" si="19"/>
        <v>138</v>
      </c>
      <c r="V68" s="97">
        <f>+'Ark1'!T1419</f>
        <v>16.703502415458939</v>
      </c>
      <c r="W68" s="97">
        <f>+'Ark1'!V1419</f>
        <v>84.827524468846988</v>
      </c>
      <c r="X68" s="37"/>
      <c r="Y68" s="4"/>
      <c r="Z68" s="14"/>
      <c r="AA68" s="11"/>
      <c r="AB68" s="16"/>
      <c r="AH68"/>
    </row>
    <row r="69" spans="1:34" ht="15.6">
      <c r="A69" s="37"/>
      <c r="B69" s="45">
        <f>+'Ark1'!C1420</f>
        <v>2020</v>
      </c>
      <c r="C69" s="45">
        <f>+'Ark1'!O1420</f>
        <v>9</v>
      </c>
      <c r="D69" s="46" t="str">
        <f t="shared" si="20"/>
        <v>Agder</v>
      </c>
      <c r="E69" s="45">
        <f>+'Ark1'!Q1420</f>
        <v>1</v>
      </c>
      <c r="F69" s="45"/>
      <c r="G69" s="278">
        <f>+'Ark1'!R1420</f>
        <v>1</v>
      </c>
      <c r="H69" s="45"/>
      <c r="I69" s="65">
        <f>+'Ark1'!S1420</f>
        <v>1</v>
      </c>
      <c r="J69" s="97">
        <f>+'Ark1'!AA1420</f>
        <v>4.7897308171280786E-3</v>
      </c>
      <c r="K69" s="97"/>
      <c r="L69" s="97">
        <f>+'Ark1'!AB1420</f>
        <v>3.2168896041140939E-3</v>
      </c>
      <c r="M69" s="97"/>
      <c r="N69" s="47">
        <f>+'Ark1'!U1420</f>
        <v>60</v>
      </c>
      <c r="O69" s="47"/>
      <c r="P69" s="97">
        <f>+'Ark1'!W1420</f>
        <v>55.47</v>
      </c>
      <c r="Q69" s="97"/>
      <c r="R69" s="97">
        <f>+'Ark1'!X1420</f>
        <v>0</v>
      </c>
      <c r="S69" s="47">
        <f>+'Ark1'!Y1420</f>
        <v>0</v>
      </c>
      <c r="T69" s="65">
        <f>+'Ark1'!Z1420</f>
        <v>0</v>
      </c>
      <c r="U69" s="65">
        <f t="shared" si="19"/>
        <v>1</v>
      </c>
      <c r="V69" s="97">
        <f>+'Ark1'!T1420</f>
        <v>17</v>
      </c>
      <c r="W69" s="97">
        <f>+'Ark1'!V1420</f>
        <v>60.097508125677123</v>
      </c>
      <c r="X69" s="37"/>
      <c r="Y69" s="4"/>
      <c r="Z69" s="14"/>
      <c r="AA69" s="11"/>
      <c r="AB69" s="16"/>
      <c r="AH69"/>
    </row>
    <row r="70" spans="1:34" ht="15.6">
      <c r="A70" s="37"/>
      <c r="B70" s="45">
        <f>+'Ark1'!C1421</f>
        <v>2020</v>
      </c>
      <c r="C70" s="45">
        <f>+'Ark1'!O1421</f>
        <v>11</v>
      </c>
      <c r="D70" s="46" t="str">
        <f t="shared" si="20"/>
        <v>Rogaland</v>
      </c>
      <c r="E70" s="45">
        <f>+'Ark1'!Q1421</f>
        <v>50</v>
      </c>
      <c r="F70" s="45"/>
      <c r="G70" s="278">
        <f>+'Ark1'!R1421</f>
        <v>2495</v>
      </c>
      <c r="H70" s="45"/>
      <c r="I70" s="65">
        <f>+'Ark1'!S1421</f>
        <v>2495</v>
      </c>
      <c r="J70" s="97">
        <f>+'Ark1'!AA1421</f>
        <v>11.950378388734549</v>
      </c>
      <c r="K70" s="97"/>
      <c r="L70" s="97">
        <f>+'Ark1'!AB1421</f>
        <v>11.963826433060662</v>
      </c>
      <c r="M70" s="97"/>
      <c r="N70" s="47">
        <f>+'Ark1'!U1421</f>
        <v>61.35631262525051</v>
      </c>
      <c r="O70" s="47"/>
      <c r="P70" s="97">
        <f>+'Ark1'!W1421</f>
        <v>82.68401603206398</v>
      </c>
      <c r="Q70" s="97"/>
      <c r="R70" s="97">
        <f>+'Ark1'!X1421</f>
        <v>11.88538721465372</v>
      </c>
      <c r="S70" s="47">
        <f>+'Ark1'!Y1421</f>
        <v>2.6762698052704095</v>
      </c>
      <c r="T70" s="65">
        <f>+'Ark1'!Z1421</f>
        <v>-42.96907582240928</v>
      </c>
      <c r="U70" s="65">
        <f t="shared" si="19"/>
        <v>49.9</v>
      </c>
      <c r="V70" s="97">
        <f>+'Ark1'!T1421</f>
        <v>16.333867735470943</v>
      </c>
      <c r="W70" s="97">
        <f>+'Ark1'!V1421</f>
        <v>89.581815852723921</v>
      </c>
      <c r="X70" s="37"/>
      <c r="Y70" s="4"/>
      <c r="Z70" s="14"/>
      <c r="AA70" s="11"/>
      <c r="AB70" s="16"/>
      <c r="AH70"/>
    </row>
    <row r="71" spans="1:34" ht="15.6">
      <c r="A71" s="37"/>
      <c r="B71" s="45">
        <f>+'Ark1'!C1422</f>
        <v>2020</v>
      </c>
      <c r="C71" s="45">
        <f>+'Ark1'!O1422</f>
        <v>14</v>
      </c>
      <c r="D71" s="46" t="str">
        <f t="shared" si="20"/>
        <v>Vestland</v>
      </c>
      <c r="E71" s="45">
        <f>+'Ark1'!Q1422</f>
        <v>6</v>
      </c>
      <c r="F71" s="45"/>
      <c r="G71" s="278">
        <f>+'Ark1'!R1422</f>
        <v>540</v>
      </c>
      <c r="H71" s="45"/>
      <c r="I71" s="65">
        <f>+'Ark1'!S1422</f>
        <v>539</v>
      </c>
      <c r="J71" s="97">
        <f>+'Ark1'!AA1422</f>
        <v>2.5864546412491607</v>
      </c>
      <c r="K71" s="97"/>
      <c r="L71" s="97">
        <f>+'Ark1'!AB1422</f>
        <v>2.5348736321151257</v>
      </c>
      <c r="M71" s="97"/>
      <c r="N71" s="47">
        <f>+'Ark1'!U1422</f>
        <v>60.265306122448976</v>
      </c>
      <c r="O71" s="47"/>
      <c r="P71" s="97">
        <f>+'Ark1'!W1422</f>
        <v>81.094155844155807</v>
      </c>
      <c r="Q71" s="97"/>
      <c r="R71" s="97">
        <f>+'Ark1'!X1422</f>
        <v>9.21175514338778</v>
      </c>
      <c r="S71" s="47">
        <f>+'Ark1'!Y1422</f>
        <v>2.7333782452685154</v>
      </c>
      <c r="T71" s="65">
        <f>+'Ark1'!Z1422</f>
        <v>-35.722288805436222</v>
      </c>
      <c r="U71" s="65">
        <f t="shared" si="19"/>
        <v>90</v>
      </c>
      <c r="V71" s="97">
        <f>+'Ark1'!T1422</f>
        <v>15.818518518518522</v>
      </c>
      <c r="W71" s="97">
        <f>+'Ark1'!V1422</f>
        <v>87.924128185697654</v>
      </c>
      <c r="X71" s="37"/>
      <c r="Y71" s="4"/>
      <c r="Z71" s="14"/>
      <c r="AA71" s="11"/>
      <c r="AB71" s="16"/>
      <c r="AH71"/>
    </row>
    <row r="72" spans="1:34" ht="15.6">
      <c r="A72" s="37"/>
      <c r="B72" s="45">
        <f>+'Ark1'!C1423</f>
        <v>2020</v>
      </c>
      <c r="C72" s="45">
        <f>+'Ark1'!O1423</f>
        <v>15</v>
      </c>
      <c r="D72" s="46" t="str">
        <f t="shared" si="20"/>
        <v>Møre og Romsdal</v>
      </c>
      <c r="E72" s="45">
        <f>+'Ark1'!Q1423</f>
        <v>2</v>
      </c>
      <c r="F72" s="45"/>
      <c r="G72" s="278">
        <f>+'Ark1'!R1423</f>
        <v>846</v>
      </c>
      <c r="H72" s="45"/>
      <c r="I72" s="65">
        <f>+'Ark1'!S1423</f>
        <v>846</v>
      </c>
      <c r="J72" s="97">
        <f>+'Ark1'!AA1423</f>
        <v>4.052112271290353</v>
      </c>
      <c r="K72" s="97"/>
      <c r="L72" s="97">
        <f>+'Ark1'!AB1423</f>
        <v>4.379874936819907</v>
      </c>
      <c r="M72" s="97"/>
      <c r="N72" s="47">
        <f>+'Ark1'!U1423</f>
        <v>62.312056737588648</v>
      </c>
      <c r="O72" s="47"/>
      <c r="P72" s="97">
        <f>+'Ark1'!W1423</f>
        <v>89.271607565011877</v>
      </c>
      <c r="Q72" s="97"/>
      <c r="R72" s="97">
        <f>+'Ark1'!X1423</f>
        <v>11.403380425233156</v>
      </c>
      <c r="S72" s="47">
        <f>+'Ark1'!Y1423</f>
        <v>1.8741797327202072</v>
      </c>
      <c r="T72" s="65">
        <f>+'Ark1'!Z1423</f>
        <v>-42.274109275263775</v>
      </c>
      <c r="U72" s="65">
        <f t="shared" si="19"/>
        <v>423</v>
      </c>
      <c r="V72" s="97">
        <f>+'Ark1'!T1423</f>
        <v>16.780141843971627</v>
      </c>
      <c r="W72" s="97">
        <f>+'Ark1'!V1423</f>
        <v>96.718968109438421</v>
      </c>
      <c r="X72" s="37"/>
      <c r="Y72" s="4"/>
      <c r="Z72" s="14"/>
      <c r="AA72" s="11"/>
      <c r="AB72" s="16"/>
      <c r="AH72"/>
    </row>
    <row r="73" spans="1:34" ht="15.6">
      <c r="A73" s="37"/>
      <c r="B73" s="45">
        <f>+'Ark1'!C1424</f>
        <v>2020</v>
      </c>
      <c r="C73" s="45">
        <f>+'Ark1'!O1424</f>
        <v>16</v>
      </c>
      <c r="D73" s="46" t="str">
        <f t="shared" si="20"/>
        <v>Trøndelag</v>
      </c>
      <c r="E73" s="45">
        <f>+'Ark1'!Q1424</f>
        <v>50</v>
      </c>
      <c r="F73" s="45"/>
      <c r="G73" s="278">
        <f>+'Ark1'!R1424</f>
        <v>5640</v>
      </c>
      <c r="H73" s="45"/>
      <c r="I73" s="65">
        <f>+'Ark1'!S1424</f>
        <v>5639</v>
      </c>
      <c r="J73" s="97">
        <f>+'Ark1'!AA1424</f>
        <v>27.014081808602352</v>
      </c>
      <c r="K73" s="97"/>
      <c r="L73" s="97">
        <f>+'Ark1'!AB1424</f>
        <v>26.864515332840043</v>
      </c>
      <c r="M73" s="97"/>
      <c r="N73" s="47">
        <f>+'Ark1'!U1424</f>
        <v>61.464444050363518</v>
      </c>
      <c r="O73" s="47"/>
      <c r="P73" s="97">
        <f>+'Ark1'!W1424</f>
        <v>82.148364958325814</v>
      </c>
      <c r="Q73" s="97"/>
      <c r="R73" s="97">
        <f>+'Ark1'!X1424</f>
        <v>10.574504692007876</v>
      </c>
      <c r="S73" s="47">
        <f>+'Ark1'!Y1424</f>
        <v>2.6283212391719539</v>
      </c>
      <c r="T73" s="65">
        <f>+'Ark1'!Z1424</f>
        <v>-31.603309044421529</v>
      </c>
      <c r="U73" s="65">
        <f t="shared" si="19"/>
        <v>112.8</v>
      </c>
      <c r="V73" s="97">
        <f>+'Ark1'!T1424</f>
        <v>16.321985815602837</v>
      </c>
      <c r="W73" s="97">
        <f>+'Ark1'!V1424</f>
        <v>89.007265797302253</v>
      </c>
      <c r="X73" s="37"/>
      <c r="Y73" s="4"/>
      <c r="Z73" s="14"/>
      <c r="AA73" s="5"/>
      <c r="AB73" s="16"/>
      <c r="AH73"/>
    </row>
    <row r="74" spans="1:34" ht="15.6">
      <c r="A74" s="37"/>
      <c r="B74" s="45">
        <f>+'Ark1'!C1425</f>
        <v>2020</v>
      </c>
      <c r="C74" s="45">
        <f>+'Ark1'!O1425</f>
        <v>18</v>
      </c>
      <c r="D74" s="46" t="str">
        <f t="shared" si="20"/>
        <v>Trøndelag</v>
      </c>
      <c r="E74" s="45">
        <f>+'Ark1'!Q1425</f>
        <v>8</v>
      </c>
      <c r="F74" s="45"/>
      <c r="G74" s="278">
        <f>+'Ark1'!R1425</f>
        <v>2475</v>
      </c>
      <c r="H74" s="45"/>
      <c r="I74" s="65">
        <f>+'Ark1'!S1425</f>
        <v>2475</v>
      </c>
      <c r="J74" s="97">
        <f>+'Ark1'!AA1425</f>
        <v>11.85458377239199</v>
      </c>
      <c r="K74" s="97"/>
      <c r="L74" s="97">
        <f>+'Ark1'!AB1425</f>
        <v>11.878163916328528</v>
      </c>
      <c r="M74" s="97"/>
      <c r="N74" s="47">
        <f>+'Ark1'!U1425</f>
        <v>61.151919191919191</v>
      </c>
      <c r="O74" s="47"/>
      <c r="P74" s="97">
        <f>+'Ark1'!W1425</f>
        <v>82.755357575757614</v>
      </c>
      <c r="Q74" s="97"/>
      <c r="R74" s="97">
        <f>+'Ark1'!X1425</f>
        <v>9.4499802695218147</v>
      </c>
      <c r="S74" s="47">
        <f>+'Ark1'!Y1425</f>
        <v>2.2547707790808862</v>
      </c>
      <c r="T74" s="65">
        <f>+'Ark1'!Z1425</f>
        <v>-41.611608559274067</v>
      </c>
      <c r="U74" s="65">
        <f t="shared" si="19"/>
        <v>309.375</v>
      </c>
      <c r="V74" s="97">
        <f>+'Ark1'!T1425</f>
        <v>16.370909090909091</v>
      </c>
      <c r="W74" s="97">
        <f>+'Ark1'!V1425</f>
        <v>89.659108966151251</v>
      </c>
      <c r="X74" s="37"/>
      <c r="Y74" s="4"/>
      <c r="Z74" s="14"/>
      <c r="AA74" s="5"/>
      <c r="AB74" s="16"/>
      <c r="AH74"/>
    </row>
    <row r="75" spans="1:34" ht="15.6">
      <c r="A75" s="37"/>
      <c r="B75" s="45">
        <f>+'Ark1'!C1426</f>
        <v>2020</v>
      </c>
      <c r="C75" s="45">
        <f>+'Ark1'!O1426</f>
        <v>54</v>
      </c>
      <c r="D75" s="46" t="str">
        <f t="shared" si="20"/>
        <v>Troms og Finnmark</v>
      </c>
      <c r="E75" s="45">
        <f>+'Ark1'!Q1426</f>
        <v>0</v>
      </c>
      <c r="F75" s="45"/>
      <c r="G75" s="278">
        <f>+'Ark1'!R1426</f>
        <v>0</v>
      </c>
      <c r="H75" s="45"/>
      <c r="I75" s="65">
        <f>+'Ark1'!S1426</f>
        <v>0</v>
      </c>
      <c r="J75" s="97">
        <f>+'Ark1'!AA1426</f>
        <v>0</v>
      </c>
      <c r="K75" s="97"/>
      <c r="L75" s="97">
        <f>+'Ark1'!AB1426</f>
        <v>0</v>
      </c>
      <c r="M75" s="97"/>
      <c r="N75" s="47">
        <f>+'Ark1'!U1426</f>
        <v>0</v>
      </c>
      <c r="O75" s="47"/>
      <c r="P75" s="97">
        <f>+'Ark1'!W1426</f>
        <v>0</v>
      </c>
      <c r="Q75" s="97"/>
      <c r="R75" s="97">
        <f>+'Ark1'!X1426</f>
        <v>0</v>
      </c>
      <c r="S75" s="47">
        <f>+'Ark1'!Y1426</f>
        <v>0</v>
      </c>
      <c r="T75" s="65">
        <f>+'Ark1'!Z1426</f>
        <v>0</v>
      </c>
      <c r="U75" s="65" t="str">
        <f t="shared" si="19"/>
        <v/>
      </c>
      <c r="V75" s="97">
        <f>+'Ark1'!T1426</f>
        <v>0</v>
      </c>
      <c r="W75" s="97">
        <f>+'Ark1'!V1426</f>
        <v>0</v>
      </c>
      <c r="X75" s="37"/>
      <c r="Y75" s="4"/>
      <c r="Z75" s="14"/>
      <c r="AA75" s="5"/>
      <c r="AB75" s="16"/>
      <c r="AH75"/>
    </row>
    <row r="76" spans="1:34" ht="15.6">
      <c r="A76" s="37"/>
      <c r="B76" s="37"/>
      <c r="C76" s="37"/>
      <c r="D76" s="37"/>
      <c r="E76" s="37"/>
      <c r="F76" s="37"/>
      <c r="G76" s="269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4"/>
      <c r="Z76" s="14"/>
      <c r="AA76" s="5"/>
      <c r="AB76" s="16"/>
      <c r="AH76"/>
    </row>
    <row r="77" spans="1:34" ht="15.6">
      <c r="A77" s="37"/>
      <c r="B77" s="62">
        <f>+'Ark1'!C1427</f>
        <v>2019</v>
      </c>
      <c r="C77" s="62">
        <f>+'Ark1'!O1427</f>
        <v>1</v>
      </c>
      <c r="D77" s="3" t="str">
        <f t="shared" ref="D77:D86" si="21">VLOOKUP(C77,$AG$11:$AH$25,2)</f>
        <v>Viken</v>
      </c>
      <c r="E77" s="62">
        <f>+'Ark1'!Q1427</f>
        <v>2</v>
      </c>
      <c r="F77" s="62"/>
      <c r="G77" s="338">
        <f>+'Ark1'!R1427</f>
        <v>99</v>
      </c>
      <c r="H77" s="62"/>
      <c r="I77" s="74">
        <f>+'Ark1'!S1427</f>
        <v>99</v>
      </c>
      <c r="J77" s="123">
        <f>+'Ark1'!AA1427</f>
        <v>0.49155908639523321</v>
      </c>
      <c r="K77" s="123"/>
      <c r="L77" s="123">
        <f>+'Ark1'!AB1427</f>
        <v>0.58616285565732051</v>
      </c>
      <c r="M77" s="123"/>
      <c r="N77" s="63">
        <f>+'Ark1'!U1427</f>
        <v>62.393939393939391</v>
      </c>
      <c r="O77" s="63"/>
      <c r="P77" s="123">
        <f>+'Ark1'!W1427</f>
        <v>95.796969696969683</v>
      </c>
      <c r="Q77" s="123"/>
      <c r="R77" s="123">
        <f>+'Ark1'!X1427</f>
        <v>14.543646983646996</v>
      </c>
      <c r="S77" s="63">
        <f>+'Ark1'!Y1427</f>
        <v>2.4692786409047471</v>
      </c>
      <c r="T77" s="74">
        <f>+'Ark1'!Z1427</f>
        <v>-55.786319381913323</v>
      </c>
      <c r="U77" s="74">
        <f t="shared" si="19"/>
        <v>49.5</v>
      </c>
      <c r="V77" s="123">
        <f>+'Ark1'!T1427</f>
        <v>16.636363636363637</v>
      </c>
      <c r="W77" s="123">
        <f>+'Ark1'!V1427</f>
        <v>103.78869956334748</v>
      </c>
      <c r="X77" s="37"/>
      <c r="Y77" s="4"/>
      <c r="Z77" s="14"/>
      <c r="AA77" s="5"/>
      <c r="AB77" s="16"/>
      <c r="AH77"/>
    </row>
    <row r="78" spans="1:34" ht="15.6">
      <c r="A78" s="37"/>
      <c r="B78">
        <f>+'Ark1'!C1428</f>
        <v>2019</v>
      </c>
      <c r="C78">
        <f>+'Ark1'!O1428</f>
        <v>4</v>
      </c>
      <c r="D78" s="3" t="str">
        <f t="shared" si="21"/>
        <v>Innlandet</v>
      </c>
      <c r="E78">
        <f>+'Ark1'!Q1428</f>
        <v>20</v>
      </c>
      <c r="G78" s="335">
        <f>+'Ark1'!R1428</f>
        <v>1486</v>
      </c>
      <c r="I78" s="9">
        <f>+'Ark1'!S1428</f>
        <v>1486</v>
      </c>
      <c r="J78" s="98">
        <f>+'Ark1'!AA1428</f>
        <v>7.3783515392254211</v>
      </c>
      <c r="L78" s="98">
        <f>+'Ark1'!AB1428</f>
        <v>7.4479933203924444</v>
      </c>
      <c r="N78" s="1">
        <f>+'Ark1'!U1428</f>
        <v>62.017496635262439</v>
      </c>
      <c r="O78" s="1"/>
      <c r="P78" s="98">
        <f>+'Ark1'!W1428</f>
        <v>81.094078061911105</v>
      </c>
      <c r="R78" s="98">
        <f>+'Ark1'!X1428</f>
        <v>8.4391212270051277</v>
      </c>
      <c r="S78" s="1">
        <f>+'Ark1'!Y1428</f>
        <v>2.0894442594254836</v>
      </c>
      <c r="T78" s="9">
        <f>+'Ark1'!Z1428</f>
        <v>-25.439493081779876</v>
      </c>
      <c r="U78" s="9">
        <f t="shared" si="19"/>
        <v>74.3</v>
      </c>
      <c r="V78" s="98">
        <f>+'Ark1'!T1428</f>
        <v>16.650740242261104</v>
      </c>
      <c r="W78" s="98">
        <f>+'Ark1'!V1428</f>
        <v>87.859239503695647</v>
      </c>
      <c r="X78" s="37"/>
      <c r="Y78" s="4"/>
      <c r="Z78" s="14"/>
      <c r="AA78" s="5"/>
      <c r="AB78" s="16"/>
      <c r="AH78"/>
    </row>
    <row r="79" spans="1:34" ht="15.6">
      <c r="A79" s="37"/>
      <c r="B79">
        <f>+'Ark1'!C1429</f>
        <v>2019</v>
      </c>
      <c r="C79">
        <f>+'Ark1'!O1429</f>
        <v>8</v>
      </c>
      <c r="D79" s="3" t="str">
        <f t="shared" si="21"/>
        <v>Telemark/ Vestfold</v>
      </c>
      <c r="E79">
        <f>+'Ark1'!Q1429</f>
        <v>2</v>
      </c>
      <c r="G79" s="335">
        <f>+'Ark1'!R1429</f>
        <v>257</v>
      </c>
      <c r="I79" s="9">
        <f>+'Ark1'!S1429</f>
        <v>257</v>
      </c>
      <c r="J79" s="98">
        <f>+'Ark1'!AA1429</f>
        <v>1.276067527308838</v>
      </c>
      <c r="L79" s="98">
        <f>+'Ark1'!AB1429</f>
        <v>1.3023595615257837</v>
      </c>
      <c r="N79" s="1">
        <f>+'Ark1'!U1429</f>
        <v>61.443579766536963</v>
      </c>
      <c r="O79" s="1"/>
      <c r="P79" s="98">
        <f>+'Ark1'!W1429</f>
        <v>81.991050583657639</v>
      </c>
      <c r="R79" s="98">
        <f>+'Ark1'!X1429</f>
        <v>10.564684842546399</v>
      </c>
      <c r="S79" s="1">
        <f>+'Ark1'!Y1429</f>
        <v>2.0982037033144194</v>
      </c>
      <c r="T79" s="9">
        <f>+'Ark1'!Z1429</f>
        <v>-34.911717202290731</v>
      </c>
      <c r="U79" s="9">
        <f t="shared" si="19"/>
        <v>128.5</v>
      </c>
      <c r="V79" s="98">
        <f>+'Ark1'!T1429</f>
        <v>16.509727626459149</v>
      </c>
      <c r="W79" s="98">
        <f>+'Ark1'!V1429</f>
        <v>88.831040719022269</v>
      </c>
      <c r="X79" s="37"/>
      <c r="Y79" s="4"/>
      <c r="Z79" s="14"/>
      <c r="AA79" s="5"/>
      <c r="AB79" s="16"/>
      <c r="AH79"/>
    </row>
    <row r="80" spans="1:34" ht="15.6">
      <c r="A80" s="37"/>
      <c r="B80">
        <f>+'Ark1'!C1430</f>
        <v>2019</v>
      </c>
      <c r="C80">
        <f>+'Ark1'!O1430</f>
        <v>9</v>
      </c>
      <c r="D80" s="3" t="str">
        <f t="shared" si="21"/>
        <v>Agder</v>
      </c>
      <c r="E80">
        <f>+'Ark1'!Q1430</f>
        <v>0</v>
      </c>
      <c r="G80" s="335">
        <f>+'Ark1'!R1430</f>
        <v>0</v>
      </c>
      <c r="I80" s="9">
        <f>+'Ark1'!S1430</f>
        <v>0</v>
      </c>
      <c r="J80" s="98">
        <f>+'Ark1'!AA1430</f>
        <v>0</v>
      </c>
      <c r="L80" s="98">
        <f>+'Ark1'!AB1430</f>
        <v>0</v>
      </c>
      <c r="N80" s="1">
        <f>+'Ark1'!U1430</f>
        <v>0</v>
      </c>
      <c r="O80" s="1"/>
      <c r="P80" s="98">
        <f>+'Ark1'!W1430</f>
        <v>0</v>
      </c>
      <c r="R80" s="98">
        <f>+'Ark1'!X1430</f>
        <v>0</v>
      </c>
      <c r="S80" s="1">
        <f>+'Ark1'!Y1430</f>
        <v>0</v>
      </c>
      <c r="T80" s="9">
        <f>+'Ark1'!Z1430</f>
        <v>0</v>
      </c>
      <c r="U80" s="9" t="str">
        <f t="shared" si="19"/>
        <v/>
      </c>
      <c r="V80" s="98">
        <f>+'Ark1'!T1430</f>
        <v>0</v>
      </c>
      <c r="W80" s="98">
        <f>+'Ark1'!V1430</f>
        <v>0</v>
      </c>
      <c r="X80" s="37"/>
      <c r="Y80" s="4"/>
      <c r="Z80" s="14"/>
      <c r="AA80" s="5"/>
      <c r="AB80" s="16"/>
      <c r="AH80"/>
    </row>
    <row r="81" spans="1:34" ht="15.6">
      <c r="A81" s="37"/>
      <c r="B81">
        <f>+'Ark1'!C1431</f>
        <v>2019</v>
      </c>
      <c r="C81">
        <f>+'Ark1'!O1431</f>
        <v>11</v>
      </c>
      <c r="D81" s="3" t="str">
        <f t="shared" si="21"/>
        <v>Rogaland</v>
      </c>
      <c r="E81">
        <f>+'Ark1'!Q1431</f>
        <v>46</v>
      </c>
      <c r="G81" s="335">
        <f>+'Ark1'!R1431</f>
        <v>2763</v>
      </c>
      <c r="I81" s="9">
        <f>+'Ark1'!S1431</f>
        <v>2762</v>
      </c>
      <c r="J81" s="98">
        <f>+'Ark1'!AA1431</f>
        <v>13.71896722939424</v>
      </c>
      <c r="L81" s="98">
        <f>+'Ark1'!AB1431</f>
        <v>13.808539244264219</v>
      </c>
      <c r="N81" s="1">
        <f>+'Ark1'!U1431</f>
        <v>61.396089790007245</v>
      </c>
      <c r="O81" s="1"/>
      <c r="P81" s="98">
        <f>+'Ark1'!W1431</f>
        <v>80.889608979000883</v>
      </c>
      <c r="R81" s="98">
        <f>+'Ark1'!X1431</f>
        <v>11.764420814278976</v>
      </c>
      <c r="S81" s="1">
        <f>+'Ark1'!Y1431</f>
        <v>2.5595498343885046</v>
      </c>
      <c r="T81" s="9">
        <f>+'Ark1'!Z1431</f>
        <v>-32.774798602455903</v>
      </c>
      <c r="U81" s="9">
        <f t="shared" si="18"/>
        <v>60.065217391304351</v>
      </c>
      <c r="V81" s="98">
        <f>+'Ark1'!T1431</f>
        <v>16.296778863554106</v>
      </c>
      <c r="W81" s="98">
        <f>+'Ark1'!V1431</f>
        <v>87.653089483259492</v>
      </c>
      <c r="X81" s="37"/>
      <c r="Y81" s="4"/>
      <c r="Z81" s="14"/>
      <c r="AA81" s="5"/>
      <c r="AB81" s="16"/>
      <c r="AH81"/>
    </row>
    <row r="82" spans="1:34" ht="15.6">
      <c r="A82" s="37"/>
      <c r="B82">
        <f>+'Ark1'!C1432</f>
        <v>2019</v>
      </c>
      <c r="C82">
        <f>+'Ark1'!O1432</f>
        <v>14</v>
      </c>
      <c r="D82" s="3" t="str">
        <f t="shared" si="21"/>
        <v>Vestland</v>
      </c>
      <c r="E82">
        <f>+'Ark1'!Q1432</f>
        <v>3</v>
      </c>
      <c r="G82" s="335">
        <f>+'Ark1'!R1432</f>
        <v>910</v>
      </c>
      <c r="I82" s="9">
        <f>+'Ark1'!S1432</f>
        <v>907</v>
      </c>
      <c r="J82" s="98">
        <f>+'Ark1'!AA1432</f>
        <v>4.5183714001986086</v>
      </c>
      <c r="L82" s="98">
        <f>+'Ark1'!AB1432</f>
        <v>4.8303876258455585</v>
      </c>
      <c r="N82" s="1">
        <f>+'Ark1'!U1432</f>
        <v>62.885336273428891</v>
      </c>
      <c r="O82" s="1"/>
      <c r="P82" s="98">
        <f>+'Ark1'!W1432</f>
        <v>86.167475192943741</v>
      </c>
      <c r="R82" s="98">
        <f>+'Ark1'!X1432</f>
        <v>11.052762630313515</v>
      </c>
      <c r="S82" s="1">
        <f>+'Ark1'!Y1432</f>
        <v>2.029570528387536</v>
      </c>
      <c r="T82" s="9">
        <f>+'Ark1'!Z1432</f>
        <v>-38.495154752842097</v>
      </c>
      <c r="U82" s="9">
        <f t="shared" ref="U82:U100" si="22">+IF(G82=0,"",G82/E82)</f>
        <v>303.33333333333331</v>
      </c>
      <c r="V82" s="98">
        <f>+'Ark1'!T1432</f>
        <v>16.795604395604396</v>
      </c>
      <c r="W82" s="98">
        <f>+'Ark1'!V1432</f>
        <v>93.477359791008027</v>
      </c>
      <c r="X82" s="37"/>
      <c r="Y82" s="4"/>
      <c r="Z82" s="14"/>
      <c r="AA82" s="5"/>
      <c r="AB82" s="16"/>
      <c r="AH82"/>
    </row>
    <row r="83" spans="1:34" ht="15.6">
      <c r="A83" s="37"/>
      <c r="B83">
        <f>+'Ark1'!C1433</f>
        <v>2019</v>
      </c>
      <c r="C83">
        <f>+'Ark1'!O1433</f>
        <v>15</v>
      </c>
      <c r="D83" s="3" t="str">
        <f t="shared" si="21"/>
        <v>Møre og Romsdal</v>
      </c>
      <c r="E83">
        <f>+'Ark1'!Q1433</f>
        <v>5</v>
      </c>
      <c r="G83" s="335">
        <f>+'Ark1'!R1433</f>
        <v>17</v>
      </c>
      <c r="I83" s="9">
        <f>+'Ark1'!S1433</f>
        <v>17</v>
      </c>
      <c r="J83" s="98">
        <f>+'Ark1'!AA1433</f>
        <v>8.4409136047666297E-2</v>
      </c>
      <c r="L83" s="98">
        <f>+'Ark1'!AB1433</f>
        <v>9.3160331965992896E-2</v>
      </c>
      <c r="N83" s="1">
        <f>+'Ark1'!U1433</f>
        <v>60.058823529411761</v>
      </c>
      <c r="O83" s="1"/>
      <c r="P83" s="98">
        <f>+'Ark1'!W1433</f>
        <v>88.664705882352948</v>
      </c>
      <c r="R83" s="98">
        <f>+'Ark1'!X1433</f>
        <v>10.891601793096291</v>
      </c>
      <c r="S83" s="1">
        <f>+'Ark1'!Y1433</f>
        <v>3.438032752047568</v>
      </c>
      <c r="T83" s="9">
        <f>+'Ark1'!Z1433</f>
        <v>37.958556049577176</v>
      </c>
      <c r="U83" s="9">
        <f t="shared" si="22"/>
        <v>3.4</v>
      </c>
      <c r="V83" s="98">
        <f>+'Ark1'!T1433</f>
        <v>15.23529411764706</v>
      </c>
      <c r="W83" s="98">
        <f>+'Ark1'!V1433</f>
        <v>96.061436492256703</v>
      </c>
      <c r="X83" s="37"/>
      <c r="Y83" s="4"/>
      <c r="Z83" s="16"/>
      <c r="AH83"/>
    </row>
    <row r="84" spans="1:34" ht="15.6">
      <c r="A84" s="37"/>
      <c r="B84">
        <f>+'Ark1'!C1434</f>
        <v>2019</v>
      </c>
      <c r="C84">
        <f>+'Ark1'!O1434</f>
        <v>16</v>
      </c>
      <c r="D84" s="3" t="str">
        <f t="shared" si="21"/>
        <v>Trøndelag</v>
      </c>
      <c r="E84">
        <f>+'Ark1'!Q1434</f>
        <v>54</v>
      </c>
      <c r="G84" s="335">
        <f>+'Ark1'!R1434</f>
        <v>6695</v>
      </c>
      <c r="I84" s="9">
        <f>+'Ark1'!S1434</f>
        <v>6689</v>
      </c>
      <c r="J84" s="98">
        <f>+'Ark1'!AA1434</f>
        <v>33.242303872889757</v>
      </c>
      <c r="L84" s="98">
        <f>+'Ark1'!AB1434</f>
        <v>32.993862926385759</v>
      </c>
      <c r="N84" s="1">
        <f>+'Ark1'!U1434</f>
        <v>61.470623411571239</v>
      </c>
      <c r="O84" s="1"/>
      <c r="P84" s="98">
        <f>+'Ark1'!W1434</f>
        <v>79.806936761847851</v>
      </c>
      <c r="R84" s="98">
        <f>+'Ark1'!X1434</f>
        <v>11.301494946698204</v>
      </c>
      <c r="S84" s="1">
        <f>+'Ark1'!Y1434</f>
        <v>2.7850828936547969</v>
      </c>
      <c r="T84" s="9">
        <f>+'Ark1'!Z1434</f>
        <v>-36.809931677562176</v>
      </c>
      <c r="U84" s="9">
        <f t="shared" si="22"/>
        <v>123.98148148148148</v>
      </c>
      <c r="V84" s="98">
        <f>+'Ark1'!T1434</f>
        <v>16.237789395070951</v>
      </c>
      <c r="W84" s="98">
        <f>+'Ark1'!V1434</f>
        <v>86.499301014408118</v>
      </c>
      <c r="X84" s="37"/>
      <c r="Y84" s="11"/>
      <c r="Z84" s="11"/>
      <c r="AB84" s="16"/>
      <c r="AH84"/>
    </row>
    <row r="85" spans="1:34" ht="15.6">
      <c r="A85" s="37"/>
      <c r="B85">
        <f>+'Ark1'!C1435</f>
        <v>2019</v>
      </c>
      <c r="C85">
        <f>+'Ark1'!O1435</f>
        <v>18</v>
      </c>
      <c r="D85" s="3" t="str">
        <f t="shared" si="21"/>
        <v>Trøndelag</v>
      </c>
      <c r="E85">
        <f>+'Ark1'!Q1435</f>
        <v>7</v>
      </c>
      <c r="G85" s="335">
        <f>+'Ark1'!R1435</f>
        <v>2416</v>
      </c>
      <c r="I85" s="9">
        <f>+'Ark1'!S1435</f>
        <v>2416</v>
      </c>
      <c r="J85" s="98">
        <f>+'Ark1'!AA1435</f>
        <v>11.996027805362463</v>
      </c>
      <c r="L85" s="98">
        <f>+'Ark1'!AB1435</f>
        <v>11.83536101424103</v>
      </c>
      <c r="N85" s="1">
        <f>+'Ark1'!U1435</f>
        <v>61.227649006622514</v>
      </c>
      <c r="O85" s="1"/>
      <c r="P85" s="98">
        <f>+'Ark1'!W1435</f>
        <v>79.259850993377469</v>
      </c>
      <c r="R85" s="98">
        <f>+'Ark1'!X1435</f>
        <v>7.857409544246555</v>
      </c>
      <c r="S85" s="1">
        <f>+'Ark1'!Y1435</f>
        <v>2.2194199549445544</v>
      </c>
      <c r="T85" s="9">
        <f>+'Ark1'!Z1435</f>
        <v>-35.371427937343363</v>
      </c>
      <c r="U85" s="9">
        <f t="shared" si="22"/>
        <v>345.14285714285717</v>
      </c>
      <c r="V85" s="98">
        <f>+'Ark1'!T1435</f>
        <v>16.338162251655628</v>
      </c>
      <c r="W85" s="98">
        <f>+'Ark1'!V1435</f>
        <v>85.871994575706751</v>
      </c>
      <c r="X85" s="37"/>
      <c r="Y85" s="5"/>
      <c r="Z85" s="16"/>
      <c r="AH85"/>
    </row>
    <row r="86" spans="1:34">
      <c r="A86" s="37"/>
      <c r="B86">
        <f>+'Ark1'!C1436</f>
        <v>2019</v>
      </c>
      <c r="C86">
        <f>+'Ark1'!O1436</f>
        <v>54</v>
      </c>
      <c r="D86" s="3" t="str">
        <f t="shared" si="21"/>
        <v>Troms og Finnmark</v>
      </c>
      <c r="E86">
        <f>+'Ark1'!Q1436</f>
        <v>0</v>
      </c>
      <c r="G86" s="335">
        <f>+'Ark1'!R1436</f>
        <v>0</v>
      </c>
      <c r="I86" s="9">
        <f>+'Ark1'!S1436</f>
        <v>0</v>
      </c>
      <c r="J86" s="98">
        <f>+'Ark1'!AA1436</f>
        <v>0</v>
      </c>
      <c r="L86" s="98">
        <f>+'Ark1'!AB1436</f>
        <v>0</v>
      </c>
      <c r="N86" s="1">
        <f>+'Ark1'!U1436</f>
        <v>0</v>
      </c>
      <c r="O86" s="1"/>
      <c r="P86" s="98">
        <f>+'Ark1'!W1436</f>
        <v>0</v>
      </c>
      <c r="R86" s="98">
        <f>+'Ark1'!X1436</f>
        <v>0</v>
      </c>
      <c r="S86" s="1">
        <f>+'Ark1'!Y1436</f>
        <v>0</v>
      </c>
      <c r="T86" s="9">
        <f>+'Ark1'!Z1436</f>
        <v>0</v>
      </c>
      <c r="U86" s="9" t="str">
        <f t="shared" si="22"/>
        <v/>
      </c>
      <c r="V86" s="98">
        <f>+'Ark1'!T1436</f>
        <v>0</v>
      </c>
      <c r="W86" s="98">
        <f>+'Ark1'!V1436</f>
        <v>0</v>
      </c>
      <c r="X86" s="37"/>
      <c r="Y86" s="11"/>
      <c r="Z86" s="11"/>
      <c r="AH86"/>
    </row>
    <row r="87" spans="1:34">
      <c r="A87" s="37"/>
      <c r="B87" s="37"/>
      <c r="C87" s="37"/>
      <c r="D87" s="37"/>
      <c r="E87" s="37"/>
      <c r="F87" s="37"/>
      <c r="G87" s="269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11"/>
      <c r="Z87" s="11"/>
      <c r="AH87"/>
    </row>
    <row r="88" spans="1:34">
      <c r="A88" s="37"/>
      <c r="B88" s="45">
        <f>+'Ark1'!C1437</f>
        <v>2018</v>
      </c>
      <c r="C88" s="45">
        <f>+'Ark1'!O1437</f>
        <v>1</v>
      </c>
      <c r="D88" s="46" t="str">
        <f t="shared" ref="D88:D97" si="23">VLOOKUP(C88,$AG$11:$AH$25,2)</f>
        <v>Viken</v>
      </c>
      <c r="E88" s="45">
        <f>+'Ark1'!Q1437</f>
        <v>3</v>
      </c>
      <c r="F88" s="45"/>
      <c r="G88" s="278">
        <f>+'Ark1'!R1437</f>
        <v>103</v>
      </c>
      <c r="H88" s="45"/>
      <c r="I88" s="65">
        <f>+'Ark1'!S1437</f>
        <v>103</v>
      </c>
      <c r="J88" s="97">
        <f>+'Ark1'!AA1437</f>
        <v>0.4113911411111556</v>
      </c>
      <c r="K88" s="97"/>
      <c r="L88" s="97">
        <f>+'Ark1'!AB1437</f>
        <v>0.45063192394397195</v>
      </c>
      <c r="M88" s="97"/>
      <c r="N88" s="47">
        <f>+'Ark1'!U1437</f>
        <v>60.466019417475728</v>
      </c>
      <c r="O88" s="47"/>
      <c r="P88" s="97">
        <f>+'Ark1'!W1437</f>
        <v>87.985436893203868</v>
      </c>
      <c r="Q88" s="97"/>
      <c r="R88" s="97">
        <f>+'Ark1'!X1437</f>
        <v>10.544794949987512</v>
      </c>
      <c r="S88" s="47">
        <f>+'Ark1'!Y1437</f>
        <v>2.2547276501435762</v>
      </c>
      <c r="T88" s="65">
        <f>+'Ark1'!Z1437</f>
        <v>-28.143391109348517</v>
      </c>
      <c r="U88" s="65">
        <f t="shared" si="22"/>
        <v>34.333333333333336</v>
      </c>
      <c r="V88" s="97">
        <f>+'Ark1'!T1437</f>
        <v>16.126213592233011</v>
      </c>
      <c r="W88" s="97">
        <f>+'Ark1'!V1437</f>
        <v>95.325500426006315</v>
      </c>
      <c r="X88" s="37"/>
      <c r="Y88" s="11"/>
      <c r="Z88" s="11"/>
      <c r="AH88"/>
    </row>
    <row r="89" spans="1:34">
      <c r="A89" s="37"/>
      <c r="B89" s="45">
        <f>+'Ark1'!C1438</f>
        <v>2018</v>
      </c>
      <c r="C89" s="45">
        <f>+'Ark1'!O1438</f>
        <v>4</v>
      </c>
      <c r="D89" s="46" t="str">
        <f t="shared" si="23"/>
        <v>Innlandet</v>
      </c>
      <c r="E89" s="45">
        <f>+'Ark1'!Q1438</f>
        <v>16</v>
      </c>
      <c r="F89" s="45"/>
      <c r="G89" s="278">
        <f>+'Ark1'!R1438</f>
        <v>1418</v>
      </c>
      <c r="H89" s="45"/>
      <c r="I89" s="65">
        <f>+'Ark1'!S1438</f>
        <v>1418</v>
      </c>
      <c r="J89" s="97">
        <f>+'Ark1'!AA1438</f>
        <v>5.6636178455885293</v>
      </c>
      <c r="K89" s="97"/>
      <c r="L89" s="97">
        <f>+'Ark1'!AB1438</f>
        <v>5.5340434579730973</v>
      </c>
      <c r="M89" s="97"/>
      <c r="N89" s="47">
        <f>+'Ark1'!U1438</f>
        <v>61.883638928067697</v>
      </c>
      <c r="O89" s="47"/>
      <c r="P89" s="97">
        <f>+'Ark1'!W1438</f>
        <v>78.486036671368055</v>
      </c>
      <c r="Q89" s="97"/>
      <c r="R89" s="97">
        <f>+'Ark1'!X1438</f>
        <v>9.644186170291638</v>
      </c>
      <c r="S89" s="47">
        <f>+'Ark1'!Y1438</f>
        <v>2.7211495257109122</v>
      </c>
      <c r="T89" s="65">
        <f>+'Ark1'!Z1438</f>
        <v>-37.823660708482201</v>
      </c>
      <c r="U89" s="65">
        <f t="shared" si="22"/>
        <v>88.625</v>
      </c>
      <c r="V89" s="97">
        <f>+'Ark1'!T1438</f>
        <v>16.418194640338502</v>
      </c>
      <c r="W89" s="97">
        <f>+'Ark1'!V1438</f>
        <v>85.033625862804016</v>
      </c>
      <c r="X89" s="37"/>
      <c r="Y89" s="11"/>
      <c r="Z89" s="11"/>
      <c r="AH89"/>
    </row>
    <row r="90" spans="1:34">
      <c r="A90" s="37"/>
      <c r="B90" s="45">
        <f>+'Ark1'!C1439</f>
        <v>2018</v>
      </c>
      <c r="C90" s="45">
        <f>+'Ark1'!O1439</f>
        <v>8</v>
      </c>
      <c r="D90" s="46" t="str">
        <f t="shared" si="23"/>
        <v>Telemark/ Vestfold</v>
      </c>
      <c r="E90" s="45">
        <f>+'Ark1'!Q1439</f>
        <v>2</v>
      </c>
      <c r="F90" s="45"/>
      <c r="G90" s="278">
        <f>+'Ark1'!R1439</f>
        <v>135</v>
      </c>
      <c r="H90" s="45"/>
      <c r="I90" s="65">
        <f>+'Ark1'!S1439</f>
        <v>135</v>
      </c>
      <c r="J90" s="97">
        <f>+'Ark1'!AA1439</f>
        <v>0.53920198106801931</v>
      </c>
      <c r="K90" s="97"/>
      <c r="L90" s="97">
        <f>+'Ark1'!AB1439</f>
        <v>0.55977311123937845</v>
      </c>
      <c r="M90" s="97"/>
      <c r="N90" s="47">
        <f>+'Ark1'!U1439</f>
        <v>61.525925925925911</v>
      </c>
      <c r="O90" s="47"/>
      <c r="P90" s="97">
        <f>+'Ark1'!W1439</f>
        <v>83.388148148148147</v>
      </c>
      <c r="Q90" s="97"/>
      <c r="R90" s="97">
        <f>+'Ark1'!X1439</f>
        <v>9.0328950435032009</v>
      </c>
      <c r="S90" s="47">
        <f>+'Ark1'!Y1439</f>
        <v>2.3815016415251375</v>
      </c>
      <c r="T90" s="65">
        <f>+'Ark1'!Z1439</f>
        <v>-30.417630761913511</v>
      </c>
      <c r="U90" s="65">
        <f t="shared" si="22"/>
        <v>67.5</v>
      </c>
      <c r="V90" s="97">
        <f>+'Ark1'!T1439</f>
        <v>16.511111111111109</v>
      </c>
      <c r="W90" s="97">
        <f>+'Ark1'!V1439</f>
        <v>90.344689217928646</v>
      </c>
      <c r="X90" s="37"/>
      <c r="Y90" s="11"/>
      <c r="Z90" s="11"/>
      <c r="AH90"/>
    </row>
    <row r="91" spans="1:34">
      <c r="A91" s="37"/>
      <c r="B91" s="45">
        <f>+'Ark1'!C1440</f>
        <v>2018</v>
      </c>
      <c r="C91" s="45">
        <f>+'Ark1'!O1440</f>
        <v>9</v>
      </c>
      <c r="D91" s="46" t="str">
        <f t="shared" si="23"/>
        <v>Agder</v>
      </c>
      <c r="E91" s="45">
        <f>+'Ark1'!Q1440</f>
        <v>0</v>
      </c>
      <c r="F91" s="45"/>
      <c r="G91" s="278">
        <f>+'Ark1'!R1440</f>
        <v>0</v>
      </c>
      <c r="H91" s="45"/>
      <c r="I91" s="65">
        <f>+'Ark1'!S1440</f>
        <v>0</v>
      </c>
      <c r="J91" s="97">
        <f>+'Ark1'!AA1440</f>
        <v>0</v>
      </c>
      <c r="K91" s="97"/>
      <c r="L91" s="97">
        <f>+'Ark1'!AB1440</f>
        <v>0</v>
      </c>
      <c r="M91" s="97"/>
      <c r="N91" s="47">
        <f>+'Ark1'!U1440</f>
        <v>0</v>
      </c>
      <c r="O91" s="47"/>
      <c r="P91" s="97">
        <f>+'Ark1'!W1440</f>
        <v>0</v>
      </c>
      <c r="Q91" s="97"/>
      <c r="R91" s="97">
        <f>+'Ark1'!X1440</f>
        <v>0</v>
      </c>
      <c r="S91" s="47">
        <f>+'Ark1'!Y1440</f>
        <v>0</v>
      </c>
      <c r="T91" s="65">
        <f>+'Ark1'!Z1440</f>
        <v>0</v>
      </c>
      <c r="U91" s="65" t="str">
        <f t="shared" si="22"/>
        <v/>
      </c>
      <c r="V91" s="97">
        <f>+'Ark1'!T1440</f>
        <v>0</v>
      </c>
      <c r="W91" s="97">
        <f>+'Ark1'!V1440</f>
        <v>0</v>
      </c>
      <c r="X91" s="37"/>
      <c r="Y91" s="11"/>
      <c r="Z91" s="11"/>
      <c r="AH91"/>
    </row>
    <row r="92" spans="1:34" ht="15.6">
      <c r="A92" s="37"/>
      <c r="B92" s="45">
        <f>+'Ark1'!C1441</f>
        <v>2018</v>
      </c>
      <c r="C92" s="45">
        <f>+'Ark1'!O1441</f>
        <v>11</v>
      </c>
      <c r="D92" s="46" t="str">
        <f t="shared" si="23"/>
        <v>Rogaland</v>
      </c>
      <c r="E92" s="45">
        <f>+'Ark1'!Q1441</f>
        <v>41</v>
      </c>
      <c r="F92" s="45"/>
      <c r="G92" s="278">
        <f>+'Ark1'!R1441</f>
        <v>1938</v>
      </c>
      <c r="H92" s="45"/>
      <c r="I92" s="65">
        <f>+'Ark1'!S1441</f>
        <v>1936</v>
      </c>
      <c r="J92" s="97">
        <f>+'Ark1'!AA1441</f>
        <v>7.7405439948875676</v>
      </c>
      <c r="K92" s="97"/>
      <c r="L92" s="97">
        <f>+'Ark1'!AB1441</f>
        <v>7.9150308831420899</v>
      </c>
      <c r="M92" s="97"/>
      <c r="N92" s="47">
        <f>+'Ark1'!U1441</f>
        <v>60.673037190082646</v>
      </c>
      <c r="O92" s="47"/>
      <c r="P92" s="97">
        <f>+'Ark1'!W1441</f>
        <v>82.21921487603295</v>
      </c>
      <c r="Q92" s="97"/>
      <c r="R92" s="97">
        <f>+'Ark1'!X1441</f>
        <v>11.46897146253273</v>
      </c>
      <c r="S92" s="47">
        <f>+'Ark1'!Y1441</f>
        <v>2.4412553230531886</v>
      </c>
      <c r="T92" s="65">
        <f>+'Ark1'!Z1441</f>
        <v>-31.368495381184275</v>
      </c>
      <c r="U92" s="65">
        <f t="shared" si="22"/>
        <v>47.268292682926827</v>
      </c>
      <c r="V92" s="97">
        <f>+'Ark1'!T1441</f>
        <v>16.008771929824562</v>
      </c>
      <c r="W92" s="97">
        <f>+'Ark1'!V1441</f>
        <v>89.115118236436942</v>
      </c>
      <c r="X92" s="37"/>
      <c r="Y92" s="2"/>
      <c r="Z92" s="5"/>
      <c r="AA92" s="4"/>
      <c r="AB92" s="4"/>
      <c r="AH92"/>
    </row>
    <row r="93" spans="1:34" ht="15.6">
      <c r="A93" s="37"/>
      <c r="B93" s="45">
        <f>+'Ark1'!C1442</f>
        <v>2018</v>
      </c>
      <c r="C93" s="45">
        <f>+'Ark1'!O1442</f>
        <v>14</v>
      </c>
      <c r="D93" s="46" t="str">
        <f t="shared" si="23"/>
        <v>Vestland</v>
      </c>
      <c r="E93" s="45">
        <f>+'Ark1'!Q1442</f>
        <v>2</v>
      </c>
      <c r="F93" s="45"/>
      <c r="G93" s="278">
        <f>+'Ark1'!R1442</f>
        <v>814</v>
      </c>
      <c r="H93" s="45"/>
      <c r="I93" s="65">
        <f>+'Ark1'!S1442</f>
        <v>813</v>
      </c>
      <c r="J93" s="97">
        <f>+'Ark1'!AA1442</f>
        <v>3.251188241402724</v>
      </c>
      <c r="K93" s="97"/>
      <c r="L93" s="97">
        <f>+'Ark1'!AB1442</f>
        <v>3.5823311113595082</v>
      </c>
      <c r="M93" s="97"/>
      <c r="N93" s="47">
        <f>+'Ark1'!U1442</f>
        <v>62.414514145141453</v>
      </c>
      <c r="O93" s="47"/>
      <c r="P93" s="97">
        <f>+'Ark1'!W1442</f>
        <v>88.613776137761306</v>
      </c>
      <c r="Q93" s="97"/>
      <c r="R93" s="97">
        <f>+'Ark1'!X1442</f>
        <v>10.952940020327482</v>
      </c>
      <c r="S93" s="47">
        <f>+'Ark1'!Y1442</f>
        <v>2.2575032015270038</v>
      </c>
      <c r="T93" s="65">
        <f>+'Ark1'!Z1442</f>
        <v>-43.743074170836557</v>
      </c>
      <c r="U93" s="65">
        <f t="shared" si="22"/>
        <v>407</v>
      </c>
      <c r="V93" s="97">
        <f>+'Ark1'!T1442</f>
        <v>16.684275184275183</v>
      </c>
      <c r="W93" s="97">
        <f>+'Ark1'!V1442</f>
        <v>96.057430780158313</v>
      </c>
      <c r="X93" s="37"/>
      <c r="Y93" s="4"/>
      <c r="Z93" s="4"/>
      <c r="AA93" s="1"/>
      <c r="AB93" s="5"/>
      <c r="AH93"/>
    </row>
    <row r="94" spans="1:34" ht="15.6">
      <c r="A94" s="37"/>
      <c r="B94" s="45">
        <f>+'Ark1'!C1443</f>
        <v>2018</v>
      </c>
      <c r="C94" s="45">
        <f>+'Ark1'!O1443</f>
        <v>15</v>
      </c>
      <c r="D94" s="46" t="str">
        <f t="shared" si="23"/>
        <v>Møre og Romsdal</v>
      </c>
      <c r="E94" s="45">
        <f>+'Ark1'!Q1443</f>
        <v>6</v>
      </c>
      <c r="F94" s="45"/>
      <c r="G94" s="278">
        <f>+'Ark1'!R1443</f>
        <v>142</v>
      </c>
      <c r="H94" s="45"/>
      <c r="I94" s="65">
        <f>+'Ark1'!S1443</f>
        <v>142</v>
      </c>
      <c r="J94" s="97">
        <f>+'Ark1'!AA1443</f>
        <v>0.56716060230858356</v>
      </c>
      <c r="K94" s="97"/>
      <c r="L94" s="97">
        <f>+'Ark1'!AB1443</f>
        <v>0.61730979528854513</v>
      </c>
      <c r="M94" s="97"/>
      <c r="N94" s="47">
        <f>+'Ark1'!U1443</f>
        <v>60.943661971830977</v>
      </c>
      <c r="O94" s="47"/>
      <c r="P94" s="97">
        <f>+'Ark1'!W1443</f>
        <v>87.426056338028175</v>
      </c>
      <c r="Q94" s="97"/>
      <c r="R94" s="97">
        <f>+'Ark1'!X1443</f>
        <v>11.44472742602356</v>
      </c>
      <c r="S94" s="47">
        <f>+'Ark1'!Y1443</f>
        <v>2.4140861505081124</v>
      </c>
      <c r="T94" s="65">
        <f>+'Ark1'!Z1443</f>
        <v>-34.272344509991413</v>
      </c>
      <c r="U94" s="65">
        <f t="shared" si="22"/>
        <v>23.666666666666668</v>
      </c>
      <c r="V94" s="97">
        <f>+'Ark1'!T1443</f>
        <v>16.239436619718312</v>
      </c>
      <c r="W94" s="97">
        <f>+'Ark1'!V1443</f>
        <v>94.71945432072387</v>
      </c>
      <c r="X94" s="37"/>
      <c r="Y94" s="4"/>
      <c r="Z94" s="11"/>
      <c r="AA94" s="1"/>
      <c r="AB94" s="5"/>
      <c r="AH94"/>
    </row>
    <row r="95" spans="1:34" ht="15.6">
      <c r="A95" s="37"/>
      <c r="B95" s="45">
        <f>+'Ark1'!C1444</f>
        <v>2018</v>
      </c>
      <c r="C95" s="45">
        <f>+'Ark1'!O1444</f>
        <v>16</v>
      </c>
      <c r="D95" s="46" t="str">
        <f t="shared" si="23"/>
        <v>Trøndelag</v>
      </c>
      <c r="E95" s="45">
        <f>+'Ark1'!Q1444</f>
        <v>66</v>
      </c>
      <c r="F95" s="45"/>
      <c r="G95" s="278">
        <f>+'Ark1'!R1444</f>
        <v>12025</v>
      </c>
      <c r="H95" s="45"/>
      <c r="I95" s="65">
        <f>+'Ark1'!S1444</f>
        <v>12012</v>
      </c>
      <c r="J95" s="97">
        <f>+'Ark1'!AA1444</f>
        <v>48.028917202540242</v>
      </c>
      <c r="K95" s="97"/>
      <c r="L95" s="97">
        <f>+'Ark1'!AB1444</f>
        <v>47.654466429923126</v>
      </c>
      <c r="M95" s="97"/>
      <c r="N95" s="47">
        <f>+'Ark1'!U1444</f>
        <v>60.846653346653355</v>
      </c>
      <c r="O95" s="47"/>
      <c r="P95" s="97">
        <f>+'Ark1'!W1444</f>
        <v>79.783732933733063</v>
      </c>
      <c r="Q95" s="97"/>
      <c r="R95" s="97">
        <f>+'Ark1'!X1444</f>
        <v>11.72002124088162</v>
      </c>
      <c r="S95" s="47">
        <f>+'Ark1'!Y1444</f>
        <v>2.9413109286051897</v>
      </c>
      <c r="T95" s="65">
        <f>+'Ark1'!Z1444</f>
        <v>-36.105009847524066</v>
      </c>
      <c r="U95" s="65">
        <f t="shared" si="22"/>
        <v>182.19696969696969</v>
      </c>
      <c r="V95" s="97">
        <f>+'Ark1'!T1444</f>
        <v>15.921081081081084</v>
      </c>
      <c r="W95" s="97">
        <f>+'Ark1'!V1444</f>
        <v>86.48073667033546</v>
      </c>
      <c r="X95" s="37"/>
      <c r="Y95" s="4"/>
      <c r="Z95" s="11"/>
      <c r="AA95" s="1"/>
      <c r="AB95" s="5"/>
      <c r="AH95"/>
    </row>
    <row r="96" spans="1:34" ht="15.6">
      <c r="A96" s="37"/>
      <c r="B96" s="45">
        <f>+'Ark1'!C1445</f>
        <v>2018</v>
      </c>
      <c r="C96" s="45">
        <f>+'Ark1'!O1445</f>
        <v>18</v>
      </c>
      <c r="D96" s="46" t="str">
        <f t="shared" si="23"/>
        <v>Trøndelag</v>
      </c>
      <c r="E96" s="45">
        <f>+'Ark1'!Q1445</f>
        <v>13</v>
      </c>
      <c r="F96" s="45"/>
      <c r="G96" s="278">
        <f>+'Ark1'!R1445</f>
        <v>3951</v>
      </c>
      <c r="H96" s="45"/>
      <c r="I96" s="65">
        <f>+'Ark1'!S1445</f>
        <v>3939</v>
      </c>
      <c r="J96" s="97">
        <f>+'Ark1'!AA1445</f>
        <v>15.780644645924037</v>
      </c>
      <c r="K96" s="97"/>
      <c r="L96" s="97">
        <f>+'Ark1'!AB1445</f>
        <v>15.747379199317676</v>
      </c>
      <c r="M96" s="97"/>
      <c r="N96" s="47">
        <f>+'Ark1'!U1445</f>
        <v>61.188118811881189</v>
      </c>
      <c r="O96" s="47"/>
      <c r="P96" s="97">
        <f>+'Ark1'!W1445</f>
        <v>80.398578319370387</v>
      </c>
      <c r="Q96" s="97"/>
      <c r="R96" s="97">
        <f>+'Ark1'!X1445</f>
        <v>10.181816945087672</v>
      </c>
      <c r="S96" s="47">
        <f>+'Ark1'!Y1445</f>
        <v>2.4739107840116761</v>
      </c>
      <c r="T96" s="65">
        <f>+'Ark1'!Z1445</f>
        <v>-46.072222839293971</v>
      </c>
      <c r="U96" s="65">
        <f t="shared" si="22"/>
        <v>303.92307692307691</v>
      </c>
      <c r="V96" s="97">
        <f>+'Ark1'!T1445</f>
        <v>16.178435839028101</v>
      </c>
      <c r="W96" s="97">
        <f>+'Ark1'!V1445</f>
        <v>87.218159269048101</v>
      </c>
      <c r="X96" s="37"/>
      <c r="Y96" s="4"/>
      <c r="Z96" s="11"/>
      <c r="AA96" s="1"/>
      <c r="AB96" s="5"/>
      <c r="AH96"/>
    </row>
    <row r="97" spans="1:34" ht="15.6">
      <c r="A97" s="37"/>
      <c r="B97" s="45">
        <f>+'Ark1'!C1446</f>
        <v>2018</v>
      </c>
      <c r="C97" s="45">
        <f>+'Ark1'!O1446</f>
        <v>54</v>
      </c>
      <c r="D97" s="46" t="str">
        <f t="shared" si="23"/>
        <v>Troms og Finnmark</v>
      </c>
      <c r="E97" s="45">
        <f>+'Ark1'!Q1446</f>
        <v>0</v>
      </c>
      <c r="F97" s="45"/>
      <c r="G97" s="278">
        <f>+'Ark1'!R1446</f>
        <v>0</v>
      </c>
      <c r="H97" s="45"/>
      <c r="I97" s="65">
        <f>+'Ark1'!S1446</f>
        <v>0</v>
      </c>
      <c r="J97" s="97">
        <f>+'Ark1'!AA1446</f>
        <v>0</v>
      </c>
      <c r="K97" s="97"/>
      <c r="L97" s="97">
        <f>+'Ark1'!AB1446</f>
        <v>0</v>
      </c>
      <c r="M97" s="97"/>
      <c r="N97" s="47">
        <f>+'Ark1'!U1446</f>
        <v>0</v>
      </c>
      <c r="O97" s="47"/>
      <c r="P97" s="97">
        <f>+'Ark1'!W1446</f>
        <v>0</v>
      </c>
      <c r="Q97" s="97"/>
      <c r="R97" s="97">
        <f>+'Ark1'!X1446</f>
        <v>0</v>
      </c>
      <c r="S97" s="47">
        <f>+'Ark1'!Y1446</f>
        <v>0</v>
      </c>
      <c r="T97" s="65">
        <f>+'Ark1'!Z1446</f>
        <v>0</v>
      </c>
      <c r="U97" s="65" t="str">
        <f t="shared" si="22"/>
        <v/>
      </c>
      <c r="V97" s="97">
        <f>+'Ark1'!T1446</f>
        <v>0</v>
      </c>
      <c r="W97" s="97">
        <f>+'Ark1'!V1446</f>
        <v>0</v>
      </c>
      <c r="X97" s="37"/>
      <c r="Y97" s="4"/>
      <c r="Z97" s="11"/>
      <c r="AA97" s="11"/>
      <c r="AB97" s="5"/>
      <c r="AH97"/>
    </row>
    <row r="98" spans="1:34" ht="15.6">
      <c r="A98" s="37"/>
      <c r="B98" s="37"/>
      <c r="C98" s="37"/>
      <c r="D98" s="37"/>
      <c r="E98" s="37"/>
      <c r="F98" s="37"/>
      <c r="G98" s="269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4"/>
      <c r="Z98" s="11"/>
      <c r="AA98" s="11"/>
      <c r="AB98" s="5"/>
      <c r="AH98"/>
    </row>
    <row r="99" spans="1:34" ht="15.6">
      <c r="A99" s="37"/>
      <c r="B99">
        <f>+'Ark1'!C1447</f>
        <v>2017</v>
      </c>
      <c r="C99">
        <f>+'Ark1'!O1447</f>
        <v>1</v>
      </c>
      <c r="D99" s="3" t="str">
        <f t="shared" ref="D99:D108" si="24">VLOOKUP(C99,$AG$11:$AH$25,2)</f>
        <v>Viken</v>
      </c>
      <c r="E99">
        <f>+'Ark1'!Q1447</f>
        <v>4</v>
      </c>
      <c r="G99" s="335">
        <f>+'Ark1'!R1447</f>
        <v>259</v>
      </c>
      <c r="I99" s="9">
        <f>+'Ark1'!S1447</f>
        <v>259</v>
      </c>
      <c r="J99" s="98">
        <f>+'Ark1'!AA1447</f>
        <v>0.74732377297515651</v>
      </c>
      <c r="L99" s="98">
        <f>+'Ark1'!AB1447</f>
        <v>0.76055201717577825</v>
      </c>
      <c r="N99" s="1">
        <f>+'Ark1'!U1447</f>
        <v>62.081081081081074</v>
      </c>
      <c r="O99" s="1"/>
      <c r="P99" s="98">
        <f>+'Ark1'!W1447</f>
        <v>83.066795366795333</v>
      </c>
      <c r="R99" s="98">
        <f>+'Ark1'!X1447</f>
        <v>12.445190173565178</v>
      </c>
      <c r="S99" s="1">
        <f>+'Ark1'!Y1447</f>
        <v>2.9834144475125406</v>
      </c>
      <c r="T99" s="9">
        <f>+'Ark1'!Z1447</f>
        <v>-37.955812802799315</v>
      </c>
      <c r="U99" s="9">
        <f t="shared" si="22"/>
        <v>64.75</v>
      </c>
      <c r="V99" s="98">
        <f>+'Ark1'!T1447</f>
        <v>16.351351351351351</v>
      </c>
      <c r="W99" s="98">
        <f>+'Ark1'!V1447</f>
        <v>89.996528024696943</v>
      </c>
      <c r="X99" s="37"/>
      <c r="Y99" s="4"/>
      <c r="Z99" s="11"/>
      <c r="AA99" s="11"/>
      <c r="AB99" s="5"/>
      <c r="AH99"/>
    </row>
    <row r="100" spans="1:34" ht="15.6">
      <c r="A100" s="37"/>
      <c r="B100">
        <f>+'Ark1'!C1448</f>
        <v>2017</v>
      </c>
      <c r="C100">
        <f>+'Ark1'!O1448</f>
        <v>4</v>
      </c>
      <c r="D100" s="3" t="str">
        <f t="shared" si="24"/>
        <v>Innlandet</v>
      </c>
      <c r="E100">
        <f>+'Ark1'!Q1448</f>
        <v>15</v>
      </c>
      <c r="G100" s="335">
        <f>+'Ark1'!R1448</f>
        <v>1681</v>
      </c>
      <c r="I100" s="9">
        <f>+'Ark1'!S1448</f>
        <v>1680</v>
      </c>
      <c r="J100" s="98">
        <f>+'Ark1'!AA1448</f>
        <v>4.8503909744063236</v>
      </c>
      <c r="L100" s="98">
        <f>+'Ark1'!AB1448</f>
        <v>4.8710107412952643</v>
      </c>
      <c r="N100" s="1">
        <f>+'Ark1'!U1448</f>
        <v>60.741666666666646</v>
      </c>
      <c r="O100" s="1"/>
      <c r="P100" s="98">
        <f>+'Ark1'!W1448</f>
        <v>82.017797619047514</v>
      </c>
      <c r="R100" s="98">
        <f>+'Ark1'!X1448</f>
        <v>8.0166834168920023</v>
      </c>
      <c r="S100" s="1">
        <f>+'Ark1'!Y1448</f>
        <v>2.859599885986885</v>
      </c>
      <c r="T100" s="9">
        <f>+'Ark1'!Z1448</f>
        <v>-35.782240757147882</v>
      </c>
      <c r="U100" s="9">
        <f t="shared" si="22"/>
        <v>112.06666666666666</v>
      </c>
      <c r="V100" s="98">
        <f>+'Ark1'!T1448</f>
        <v>15.949434860202256</v>
      </c>
      <c r="W100" s="98">
        <f>+'Ark1'!V1448</f>
        <v>88.883944693804011</v>
      </c>
      <c r="X100" s="37"/>
      <c r="Y100" s="4"/>
      <c r="Z100" s="11"/>
      <c r="AA100" s="11"/>
      <c r="AB100" s="5"/>
      <c r="AH100"/>
    </row>
    <row r="101" spans="1:34" ht="15.6">
      <c r="A101" s="37"/>
      <c r="B101">
        <f>+'Ark1'!C1449</f>
        <v>2017</v>
      </c>
      <c r="C101">
        <f>+'Ark1'!O1449</f>
        <v>8</v>
      </c>
      <c r="D101" s="3" t="str">
        <f t="shared" si="24"/>
        <v>Telemark/ Vestfold</v>
      </c>
      <c r="E101">
        <f>+'Ark1'!Q1449</f>
        <v>2</v>
      </c>
      <c r="G101" s="335">
        <f>+'Ark1'!R1449</f>
        <v>69</v>
      </c>
      <c r="I101" s="9">
        <f>+'Ark1'!S1449</f>
        <v>69</v>
      </c>
      <c r="J101" s="98">
        <f>+'Ark1'!AA1449</f>
        <v>0.19909397812851659</v>
      </c>
      <c r="L101" s="98">
        <f>+'Ark1'!AB1449</f>
        <v>0.19913218244382389</v>
      </c>
      <c r="N101" s="1">
        <f>+'Ark1'!U1449</f>
        <v>60.652173913043477</v>
      </c>
      <c r="O101" s="1"/>
      <c r="P101" s="98">
        <f>+'Ark1'!W1449</f>
        <v>81.63768115942031</v>
      </c>
      <c r="R101" s="98">
        <f>+'Ark1'!X1449</f>
        <v>7.6562771717217437</v>
      </c>
      <c r="S101" s="1">
        <f>+'Ark1'!Y1449</f>
        <v>2.495364322135988</v>
      </c>
      <c r="T101" s="9">
        <f>+'Ark1'!Z1449</f>
        <v>-51.469075753559807</v>
      </c>
      <c r="U101" s="9">
        <f t="shared" ref="U101" si="25">+IF(G101=0,"",G101/E101)</f>
        <v>34.5</v>
      </c>
      <c r="V101" s="98">
        <f>+'Ark1'!T1449</f>
        <v>16.043478260869563</v>
      </c>
      <c r="W101" s="98">
        <f>+'Ark1'!V1449</f>
        <v>88.448191938700177</v>
      </c>
      <c r="X101" s="37"/>
      <c r="Y101" s="4"/>
      <c r="Z101" s="11"/>
      <c r="AA101" s="11"/>
      <c r="AB101" s="5"/>
      <c r="AH101"/>
    </row>
    <row r="102" spans="1:34" ht="15.6">
      <c r="A102" s="37"/>
      <c r="B102">
        <f>+'Ark1'!C1450</f>
        <v>2017</v>
      </c>
      <c r="C102">
        <f>+'Ark1'!O1450</f>
        <v>9</v>
      </c>
      <c r="D102" s="3" t="str">
        <f t="shared" si="24"/>
        <v>Agder</v>
      </c>
      <c r="E102">
        <f>+'Ark1'!Q1450</f>
        <v>0</v>
      </c>
      <c r="G102" s="335">
        <f>+'Ark1'!R1450</f>
        <v>0</v>
      </c>
      <c r="I102" s="9">
        <f>+'Ark1'!S1450</f>
        <v>0</v>
      </c>
      <c r="J102" s="98">
        <f>+'Ark1'!AA1450</f>
        <v>0</v>
      </c>
      <c r="L102" s="98">
        <f>+'Ark1'!AB1450</f>
        <v>0</v>
      </c>
      <c r="N102" s="1">
        <f>+'Ark1'!U1450</f>
        <v>0</v>
      </c>
      <c r="O102" s="1"/>
      <c r="P102" s="98">
        <f>+'Ark1'!W1450</f>
        <v>0</v>
      </c>
      <c r="R102" s="98">
        <f>+'Ark1'!X1450</f>
        <v>0</v>
      </c>
      <c r="S102" s="1">
        <f>+'Ark1'!Y1450</f>
        <v>0</v>
      </c>
      <c r="T102" s="9">
        <f>+'Ark1'!Z1450</f>
        <v>0</v>
      </c>
      <c r="U102" s="9" t="str">
        <f t="shared" ref="U102:U119" si="26">+IF(G102=0,"",G102/E102)</f>
        <v/>
      </c>
      <c r="V102" s="98">
        <f>+'Ark1'!T1450</f>
        <v>0</v>
      </c>
      <c r="W102" s="98">
        <f>+'Ark1'!V1450</f>
        <v>0</v>
      </c>
      <c r="X102" s="37"/>
      <c r="Y102" s="4"/>
      <c r="Z102" s="11"/>
      <c r="AA102" s="5"/>
      <c r="AB102" s="5"/>
      <c r="AH102"/>
    </row>
    <row r="103" spans="1:34" ht="15.6">
      <c r="A103" s="37"/>
      <c r="B103">
        <f>+'Ark1'!C1451</f>
        <v>2017</v>
      </c>
      <c r="C103">
        <f>+'Ark1'!O1451</f>
        <v>11</v>
      </c>
      <c r="D103" s="3" t="str">
        <f t="shared" si="24"/>
        <v>Rogaland</v>
      </c>
      <c r="E103">
        <f>+'Ark1'!Q1451</f>
        <v>39</v>
      </c>
      <c r="G103" s="335">
        <f>+'Ark1'!R1451</f>
        <v>2614</v>
      </c>
      <c r="I103" s="9">
        <f>+'Ark1'!S1451</f>
        <v>2611</v>
      </c>
      <c r="J103" s="98">
        <f>+'Ark1'!AA1451</f>
        <v>7.5424878091006109</v>
      </c>
      <c r="L103" s="98">
        <f>+'Ark1'!AB1451</f>
        <v>7.7482392285591777</v>
      </c>
      <c r="N103" s="1">
        <f>+'Ark1'!U1451</f>
        <v>59.795097663730381</v>
      </c>
      <c r="O103" s="1"/>
      <c r="P103" s="98">
        <f>+'Ark1'!W1451</f>
        <v>83.944925315970949</v>
      </c>
      <c r="R103" s="98">
        <f>+'Ark1'!X1451</f>
        <v>11.089016242123735</v>
      </c>
      <c r="S103" s="1">
        <f>+'Ark1'!Y1451</f>
        <v>2.5137977916800138</v>
      </c>
      <c r="T103" s="9">
        <f>+'Ark1'!Z1451</f>
        <v>-29.110851892359687</v>
      </c>
      <c r="U103" s="9">
        <f t="shared" si="26"/>
        <v>67.025641025641022</v>
      </c>
      <c r="V103" s="98">
        <f>+'Ark1'!T1451</f>
        <v>15.540168324407039</v>
      </c>
      <c r="W103" s="98">
        <f>+'Ark1'!V1451</f>
        <v>90.989907272050473</v>
      </c>
      <c r="X103" s="37"/>
      <c r="Y103" s="4"/>
      <c r="Z103" s="11"/>
      <c r="AA103" s="5"/>
      <c r="AB103" s="5"/>
      <c r="AH103"/>
    </row>
    <row r="104" spans="1:34" ht="15.6">
      <c r="A104" s="37"/>
      <c r="B104">
        <f>+'Ark1'!C1452</f>
        <v>2017</v>
      </c>
      <c r="C104">
        <f>+'Ark1'!O1452</f>
        <v>14</v>
      </c>
      <c r="D104" s="3" t="str">
        <f t="shared" si="24"/>
        <v>Vestland</v>
      </c>
      <c r="E104">
        <f>+'Ark1'!Q1452</f>
        <v>1</v>
      </c>
      <c r="G104" s="335">
        <f>+'Ark1'!R1452</f>
        <v>907</v>
      </c>
      <c r="I104" s="9">
        <f>+'Ark1'!S1452</f>
        <v>907</v>
      </c>
      <c r="J104" s="98">
        <f>+'Ark1'!AA1452</f>
        <v>2.6170759153994858</v>
      </c>
      <c r="L104" s="98">
        <f>+'Ark1'!AB1452</f>
        <v>2.8373313487753342</v>
      </c>
      <c r="N104" s="1">
        <f>+'Ark1'!U1452</f>
        <v>61.821389195148839</v>
      </c>
      <c r="O104" s="1"/>
      <c r="P104" s="98">
        <f>+'Ark1'!W1452</f>
        <v>88.491400220507117</v>
      </c>
      <c r="R104" s="98">
        <f>+'Ark1'!X1452</f>
        <v>11.879730493832341</v>
      </c>
      <c r="S104" s="1">
        <f>+'Ark1'!Y1452</f>
        <v>2.2007979533177906</v>
      </c>
      <c r="T104" s="9">
        <f>+'Ark1'!Z1452</f>
        <v>-37.566475562742227</v>
      </c>
      <c r="U104" s="9">
        <f t="shared" si="26"/>
        <v>907</v>
      </c>
      <c r="V104" s="98">
        <f>+'Ark1'!T1452</f>
        <v>16.560088202866588</v>
      </c>
      <c r="W104" s="98">
        <f>+'Ark1'!V1452</f>
        <v>95.873673044969863</v>
      </c>
      <c r="X104" s="37"/>
      <c r="Y104" s="4"/>
      <c r="Z104" s="11"/>
      <c r="AA104" s="5"/>
      <c r="AB104" s="5"/>
      <c r="AH104"/>
    </row>
    <row r="105" spans="1:34" ht="15.6">
      <c r="A105" s="37"/>
      <c r="B105">
        <f>+'Ark1'!C1453</f>
        <v>2017</v>
      </c>
      <c r="C105">
        <f>+'Ark1'!O1453</f>
        <v>15</v>
      </c>
      <c r="D105" s="3" t="str">
        <f t="shared" si="24"/>
        <v>Møre og Romsdal</v>
      </c>
      <c r="E105">
        <f>+'Ark1'!Q1453</f>
        <v>4</v>
      </c>
      <c r="G105" s="335">
        <f>+'Ark1'!R1453</f>
        <v>14</v>
      </c>
      <c r="I105" s="9">
        <f>+'Ark1'!S1453</f>
        <v>14</v>
      </c>
      <c r="J105" s="98">
        <f>+'Ark1'!AA1453</f>
        <v>4.039587962027872E-2</v>
      </c>
      <c r="L105" s="98">
        <f>+'Ark1'!AB1453</f>
        <v>4.1696504383541687E-2</v>
      </c>
      <c r="N105" s="1">
        <f>+'Ark1'!U1453</f>
        <v>60.285714285714306</v>
      </c>
      <c r="O105" s="1"/>
      <c r="P105" s="98">
        <f>+'Ark1'!W1453</f>
        <v>84.25</v>
      </c>
      <c r="R105" s="98">
        <f>+'Ark1'!X1453</f>
        <v>12.62382950726807</v>
      </c>
      <c r="S105" s="1">
        <f>+'Ark1'!Y1453</f>
        <v>1.9430672155336737</v>
      </c>
      <c r="T105" s="9">
        <f>+'Ark1'!Z1453</f>
        <v>-25.218015752137191</v>
      </c>
      <c r="U105" s="9">
        <f t="shared" si="26"/>
        <v>3.5</v>
      </c>
      <c r="V105" s="98">
        <f>+'Ark1'!T1453</f>
        <v>15.928571428571423</v>
      </c>
      <c r="W105" s="98">
        <f>+'Ark1'!V1453</f>
        <v>91.278439869989157</v>
      </c>
      <c r="X105" s="37"/>
      <c r="Y105" s="4"/>
      <c r="Z105" s="11"/>
      <c r="AA105" s="5"/>
      <c r="AB105" s="5"/>
      <c r="AH105"/>
    </row>
    <row r="106" spans="1:34" ht="15.6">
      <c r="A106" s="37"/>
      <c r="B106">
        <f>+'Ark1'!C1454</f>
        <v>2017</v>
      </c>
      <c r="C106">
        <f>+'Ark1'!O1454</f>
        <v>16</v>
      </c>
      <c r="D106" s="3" t="str">
        <f t="shared" si="24"/>
        <v>Trøndelag</v>
      </c>
      <c r="E106">
        <f>+'Ark1'!Q1454</f>
        <v>71</v>
      </c>
      <c r="G106" s="335">
        <f>+'Ark1'!R1454</f>
        <v>16240</v>
      </c>
      <c r="I106" s="9">
        <f>+'Ark1'!S1454</f>
        <v>16226</v>
      </c>
      <c r="J106" s="98">
        <f>+'Ark1'!AA1454</f>
        <v>46.85922035952332</v>
      </c>
      <c r="L106" s="98">
        <f>+'Ark1'!AB1454</f>
        <v>46.261531010091552</v>
      </c>
      <c r="N106" s="1">
        <f>+'Ark1'!U1454</f>
        <v>60.671453223221995</v>
      </c>
      <c r="O106" s="1"/>
      <c r="P106" s="98">
        <f>+'Ark1'!W1454</f>
        <v>80.650456058178221</v>
      </c>
      <c r="R106" s="98">
        <f>+'Ark1'!X1454</f>
        <v>11.379620163314723</v>
      </c>
      <c r="S106" s="1">
        <f>+'Ark1'!Y1454</f>
        <v>2.9692694216130522</v>
      </c>
      <c r="T106" s="9">
        <f>+'Ark1'!Z1454</f>
        <v>-38.587897562597057</v>
      </c>
      <c r="U106" s="9">
        <f t="shared" si="26"/>
        <v>228.73239436619718</v>
      </c>
      <c r="V106" s="98">
        <f>+'Ark1'!T1454</f>
        <v>15.8692118226601</v>
      </c>
      <c r="W106" s="98">
        <f>+'Ark1'!V1454</f>
        <v>87.412154616154396</v>
      </c>
      <c r="X106" s="37"/>
      <c r="Y106" s="4"/>
      <c r="Z106" s="11"/>
      <c r="AA106" s="5"/>
      <c r="AB106" s="5"/>
      <c r="AH106"/>
    </row>
    <row r="107" spans="1:34" ht="15.6">
      <c r="A107" s="37"/>
      <c r="B107">
        <f>+'Ark1'!C1455</f>
        <v>2017</v>
      </c>
      <c r="C107">
        <f>+'Ark1'!O1455</f>
        <v>18</v>
      </c>
      <c r="D107" s="3" t="str">
        <f t="shared" si="24"/>
        <v>Trøndelag</v>
      </c>
      <c r="E107">
        <f>+'Ark1'!Q1455</f>
        <v>16</v>
      </c>
      <c r="G107" s="335">
        <f>+'Ark1'!R1455</f>
        <v>6716</v>
      </c>
      <c r="I107" s="9">
        <f>+'Ark1'!S1455</f>
        <v>6713</v>
      </c>
      <c r="J107" s="98">
        <f>+'Ark1'!AA1455</f>
        <v>19.378480537842282</v>
      </c>
      <c r="L107" s="98">
        <f>+'Ark1'!AB1455</f>
        <v>19.170423034456984</v>
      </c>
      <c r="N107" s="1">
        <f>+'Ark1'!U1455</f>
        <v>60.679874869655912</v>
      </c>
      <c r="O107" s="1"/>
      <c r="P107" s="98">
        <f>+'Ark1'!W1455</f>
        <v>80.7817667212869</v>
      </c>
      <c r="R107" s="98">
        <f>+'Ark1'!X1455</f>
        <v>10.689375897374264</v>
      </c>
      <c r="S107" s="1">
        <f>+'Ark1'!Y1455</f>
        <v>2.6928535082909839</v>
      </c>
      <c r="T107" s="9">
        <f>+'Ark1'!Z1455</f>
        <v>-30.329925777856424</v>
      </c>
      <c r="U107" s="9">
        <f t="shared" si="26"/>
        <v>419.75</v>
      </c>
      <c r="V107" s="98">
        <f>+'Ark1'!T1455</f>
        <v>15.953841572364501</v>
      </c>
      <c r="W107" s="98">
        <f>+'Ark1'!V1455</f>
        <v>87.536286944414897</v>
      </c>
      <c r="X107" s="37"/>
      <c r="Y107" s="4"/>
      <c r="Z107" s="11"/>
      <c r="AA107" s="5"/>
      <c r="AB107" s="5"/>
      <c r="AH107"/>
    </row>
    <row r="108" spans="1:34" ht="15.6">
      <c r="A108" s="37"/>
      <c r="B108">
        <f>+'Ark1'!C1456</f>
        <v>2017</v>
      </c>
      <c r="C108">
        <f>+'Ark1'!O1456</f>
        <v>54</v>
      </c>
      <c r="D108" s="3" t="str">
        <f t="shared" si="24"/>
        <v>Troms og Finnmark</v>
      </c>
      <c r="E108">
        <f>+'Ark1'!Q1456</f>
        <v>0</v>
      </c>
      <c r="G108" s="335">
        <f>+'Ark1'!R1456</f>
        <v>0</v>
      </c>
      <c r="I108" s="9">
        <f>+'Ark1'!S1456</f>
        <v>0</v>
      </c>
      <c r="J108" s="98">
        <f>+'Ark1'!AA1456</f>
        <v>0</v>
      </c>
      <c r="L108" s="98">
        <f>+'Ark1'!AB1456</f>
        <v>0</v>
      </c>
      <c r="N108" s="1">
        <f>+'Ark1'!U1456</f>
        <v>0</v>
      </c>
      <c r="O108" s="1"/>
      <c r="P108" s="98">
        <f>+'Ark1'!W1456</f>
        <v>0</v>
      </c>
      <c r="R108" s="98">
        <f>+'Ark1'!X1456</f>
        <v>0</v>
      </c>
      <c r="S108" s="1">
        <f>+'Ark1'!Y1456</f>
        <v>0</v>
      </c>
      <c r="T108" s="9">
        <f>+'Ark1'!Z1456</f>
        <v>0</v>
      </c>
      <c r="U108" s="9" t="str">
        <f t="shared" si="26"/>
        <v/>
      </c>
      <c r="V108" s="98">
        <f>+'Ark1'!T1456</f>
        <v>0</v>
      </c>
      <c r="W108" s="98">
        <f>+'Ark1'!V1456</f>
        <v>0</v>
      </c>
      <c r="X108" s="37"/>
      <c r="Y108" s="4"/>
      <c r="Z108" s="11"/>
      <c r="AA108" s="5"/>
      <c r="AB108" s="5"/>
      <c r="AH108"/>
    </row>
    <row r="109" spans="1:34" ht="15.6">
      <c r="A109" s="37"/>
      <c r="B109" s="37"/>
      <c r="C109" s="37"/>
      <c r="D109" s="37"/>
      <c r="E109" s="37"/>
      <c r="F109" s="37"/>
      <c r="G109" s="269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4"/>
      <c r="Z109" s="11"/>
      <c r="AA109" s="5"/>
      <c r="AB109" s="5"/>
      <c r="AH109"/>
    </row>
    <row r="110" spans="1:34" ht="15.6">
      <c r="A110" s="37"/>
      <c r="B110" s="45">
        <f>+'Ark1'!C1457</f>
        <v>2016</v>
      </c>
      <c r="C110" s="45">
        <f>+'Ark1'!O1457</f>
        <v>1</v>
      </c>
      <c r="D110" s="46" t="str">
        <f t="shared" ref="D110:D119" si="27">VLOOKUP(C110,$AG$11:$AH$25,2)</f>
        <v>Viken</v>
      </c>
      <c r="E110" s="45">
        <f>+'Ark1'!Q1457</f>
        <v>2</v>
      </c>
      <c r="F110" s="45"/>
      <c r="G110" s="278">
        <f>+'Ark1'!R1457</f>
        <v>193</v>
      </c>
      <c r="H110" s="45"/>
      <c r="I110" s="65">
        <f>+'Ark1'!S1457</f>
        <v>193</v>
      </c>
      <c r="J110" s="97">
        <f>+'Ark1'!AA1457</f>
        <v>0.41154895939952246</v>
      </c>
      <c r="K110" s="97"/>
      <c r="L110" s="97">
        <f>+'Ark1'!AB1457</f>
        <v>0.38865474703112246</v>
      </c>
      <c r="M110" s="97"/>
      <c r="N110" s="47">
        <f>+'Ark1'!U1457</f>
        <v>62.466321243523311</v>
      </c>
      <c r="O110" s="47"/>
      <c r="P110" s="97">
        <f>+'Ark1'!W1457</f>
        <v>76.932642487046692</v>
      </c>
      <c r="Q110" s="97"/>
      <c r="R110" s="97">
        <f>+'Ark1'!X1457</f>
        <v>10.513525547699189</v>
      </c>
      <c r="S110" s="47">
        <f>+'Ark1'!Y1457</f>
        <v>1.9974479677451928</v>
      </c>
      <c r="T110" s="65">
        <f>+'Ark1'!Z1457</f>
        <v>-7.3953782468390692</v>
      </c>
      <c r="U110" s="65">
        <f t="shared" si="26"/>
        <v>96.5</v>
      </c>
      <c r="V110" s="97">
        <f>+'Ark1'!T1457</f>
        <v>16.813471502590673</v>
      </c>
      <c r="W110" s="97">
        <f>+'Ark1'!V1457</f>
        <v>83.350641914460013</v>
      </c>
      <c r="X110" s="37"/>
      <c r="Y110" s="4"/>
      <c r="Z110" s="11"/>
      <c r="AA110" s="5"/>
      <c r="AB110" s="5"/>
      <c r="AH110"/>
    </row>
    <row r="111" spans="1:34" ht="15.6">
      <c r="A111" s="37"/>
      <c r="B111" s="45">
        <f>+'Ark1'!C1458</f>
        <v>2016</v>
      </c>
      <c r="C111" s="45">
        <f>+'Ark1'!O1458</f>
        <v>4</v>
      </c>
      <c r="D111" s="46" t="str">
        <f t="shared" si="27"/>
        <v>Innlandet</v>
      </c>
      <c r="E111" s="45">
        <f>+'Ark1'!Q1458</f>
        <v>17</v>
      </c>
      <c r="F111" s="45"/>
      <c r="G111" s="278">
        <f>+'Ark1'!R1458</f>
        <v>1688</v>
      </c>
      <c r="H111" s="45"/>
      <c r="I111" s="65">
        <f>+'Ark1'!S1458</f>
        <v>1688</v>
      </c>
      <c r="J111" s="97">
        <f>+'Ark1'!AA1458</f>
        <v>3.5994541112248375</v>
      </c>
      <c r="K111" s="97"/>
      <c r="L111" s="97">
        <f>+'Ark1'!AB1458</f>
        <v>3.6731930806576623</v>
      </c>
      <c r="M111" s="97"/>
      <c r="N111" s="47">
        <f>+'Ark1'!U1458</f>
        <v>61.325236966824626</v>
      </c>
      <c r="O111" s="47"/>
      <c r="P111" s="97">
        <f>+'Ark1'!W1458</f>
        <v>83.133353080568554</v>
      </c>
      <c r="Q111" s="97"/>
      <c r="R111" s="97">
        <f>+'Ark1'!X1458</f>
        <v>8.744694810859869</v>
      </c>
      <c r="S111" s="47">
        <f>+'Ark1'!Y1458</f>
        <v>2.4998157402728318</v>
      </c>
      <c r="T111" s="65">
        <f>+'Ark1'!Z1458</f>
        <v>-25.697665404118535</v>
      </c>
      <c r="U111" s="65">
        <f t="shared" si="26"/>
        <v>99.294117647058826</v>
      </c>
      <c r="V111" s="97">
        <f>+'Ark1'!T1458</f>
        <v>16.299763033175349</v>
      </c>
      <c r="W111" s="97">
        <f>+'Ark1'!V1458</f>
        <v>90.068638223801443</v>
      </c>
      <c r="X111" s="37"/>
      <c r="Y111" s="4"/>
      <c r="Z111" s="11"/>
      <c r="AA111" s="5"/>
      <c r="AB111" s="5"/>
      <c r="AH111"/>
    </row>
    <row r="112" spans="1:34" ht="15.6">
      <c r="A112" s="37"/>
      <c r="B112" s="45">
        <f>+'Ark1'!C1459</f>
        <v>2016</v>
      </c>
      <c r="C112" s="45">
        <f>+'Ark1'!O1459</f>
        <v>8</v>
      </c>
      <c r="D112" s="46" t="str">
        <f t="shared" si="27"/>
        <v>Telemark/ Vestfold</v>
      </c>
      <c r="E112" s="45">
        <f>+'Ark1'!Q1459</f>
        <v>1</v>
      </c>
      <c r="F112" s="45"/>
      <c r="G112" s="278">
        <f>+'Ark1'!R1459</f>
        <v>209</v>
      </c>
      <c r="H112" s="45"/>
      <c r="I112" s="65">
        <f>+'Ark1'!S1459</f>
        <v>209</v>
      </c>
      <c r="J112" s="97">
        <f>+'Ark1'!AA1459</f>
        <v>0.44566700784715119</v>
      </c>
      <c r="K112" s="97"/>
      <c r="L112" s="97">
        <f>+'Ark1'!AB1459</f>
        <v>0.46645113534276006</v>
      </c>
      <c r="M112" s="97"/>
      <c r="N112" s="47">
        <f>+'Ark1'!U1459</f>
        <v>61.622009569378008</v>
      </c>
      <c r="O112" s="47"/>
      <c r="P112" s="97">
        <f>+'Ark1'!W1459</f>
        <v>85.263636363636394</v>
      </c>
      <c r="Q112" s="97"/>
      <c r="R112" s="97">
        <f>+'Ark1'!X1459</f>
        <v>9.1889583304042599</v>
      </c>
      <c r="S112" s="47">
        <f>+'Ark1'!Y1459</f>
        <v>2.1511527520349123</v>
      </c>
      <c r="T112" s="65">
        <f>+'Ark1'!Z1459</f>
        <v>-46.031164244127041</v>
      </c>
      <c r="U112" s="65">
        <f t="shared" si="26"/>
        <v>209</v>
      </c>
      <c r="V112" s="97">
        <f>+'Ark1'!T1459</f>
        <v>16.526315789473689</v>
      </c>
      <c r="W112" s="97">
        <f>+'Ark1'!V1459</f>
        <v>92.376637447059977</v>
      </c>
      <c r="X112" s="37"/>
      <c r="Y112" s="4"/>
      <c r="Z112" s="11"/>
      <c r="AA112" s="5"/>
      <c r="AB112" s="5"/>
      <c r="AH112"/>
    </row>
    <row r="113" spans="1:34" ht="15.6">
      <c r="A113" s="37"/>
      <c r="B113" s="45">
        <f>+'Ark1'!C1460</f>
        <v>2016</v>
      </c>
      <c r="C113" s="45">
        <f>+'Ark1'!O1460</f>
        <v>9</v>
      </c>
      <c r="D113" s="46" t="str">
        <f t="shared" si="27"/>
        <v>Agder</v>
      </c>
      <c r="E113" s="45">
        <f>+'Ark1'!Q1460</f>
        <v>2</v>
      </c>
      <c r="F113" s="45"/>
      <c r="G113" s="278">
        <f>+'Ark1'!R1460</f>
        <v>165</v>
      </c>
      <c r="H113" s="45"/>
      <c r="I113" s="65">
        <f>+'Ark1'!S1460</f>
        <v>165</v>
      </c>
      <c r="J113" s="97">
        <f>+'Ark1'!AA1460</f>
        <v>0.35184237461617196</v>
      </c>
      <c r="K113" s="97"/>
      <c r="L113" s="97">
        <f>+'Ark1'!AB1460</f>
        <v>0.36550507985208647</v>
      </c>
      <c r="M113" s="97"/>
      <c r="N113" s="47">
        <f>+'Ark1'!U1460</f>
        <v>61.254545454545458</v>
      </c>
      <c r="O113" s="47"/>
      <c r="P113" s="97">
        <f>+'Ark1'!W1460</f>
        <v>84.627878787878785</v>
      </c>
      <c r="Q113" s="97"/>
      <c r="R113" s="97">
        <f>+'Ark1'!X1460</f>
        <v>8.3638296859517567</v>
      </c>
      <c r="S113" s="47">
        <f>+'Ark1'!Y1460</f>
        <v>2.2256209088144394</v>
      </c>
      <c r="T113" s="65">
        <f>+'Ark1'!Z1460</f>
        <v>-29.851618030343207</v>
      </c>
      <c r="U113" s="65">
        <f t="shared" si="26"/>
        <v>82.5</v>
      </c>
      <c r="V113" s="97">
        <f>+'Ark1'!T1460</f>
        <v>16.272727272727277</v>
      </c>
      <c r="W113" s="97">
        <f>+'Ark1'!V1460</f>
        <v>91.687842673758212</v>
      </c>
      <c r="X113" s="37"/>
      <c r="Y113" s="4"/>
      <c r="Z113" s="11"/>
      <c r="AA113" s="5"/>
      <c r="AB113" s="5"/>
      <c r="AH113"/>
    </row>
    <row r="114" spans="1:34" ht="15.6">
      <c r="A114" s="37"/>
      <c r="B114" s="45">
        <f>+'Ark1'!C1461</f>
        <v>2016</v>
      </c>
      <c r="C114" s="45">
        <f>+'Ark1'!O1461</f>
        <v>11</v>
      </c>
      <c r="D114" s="46" t="str">
        <f t="shared" si="27"/>
        <v>Rogaland</v>
      </c>
      <c r="E114" s="45">
        <f>+'Ark1'!Q1461</f>
        <v>52</v>
      </c>
      <c r="F114" s="45"/>
      <c r="G114" s="278">
        <f>+'Ark1'!R1461</f>
        <v>6217</v>
      </c>
      <c r="H114" s="45"/>
      <c r="I114" s="65">
        <f>+'Ark1'!S1461</f>
        <v>6216</v>
      </c>
      <c r="J114" s="97">
        <f>+'Ark1'!AA1461</f>
        <v>13.256994199931762</v>
      </c>
      <c r="K114" s="97"/>
      <c r="L114" s="97">
        <f>+'Ark1'!AB1461</f>
        <v>13.72395456309804</v>
      </c>
      <c r="M114" s="97"/>
      <c r="N114" s="47">
        <f>+'Ark1'!U1461</f>
        <v>60.662323037323048</v>
      </c>
      <c r="O114" s="47"/>
      <c r="P114" s="97">
        <f>+'Ark1'!W1461</f>
        <v>84.347506435006238</v>
      </c>
      <c r="Q114" s="97"/>
      <c r="R114" s="97">
        <f>+'Ark1'!X1461</f>
        <v>10.583871387659727</v>
      </c>
      <c r="S114" s="47">
        <f>+'Ark1'!Y1461</f>
        <v>2.5058559490157499</v>
      </c>
      <c r="T114" s="65">
        <f>+'Ark1'!Z1461</f>
        <v>-21.327901389097857</v>
      </c>
      <c r="U114" s="65">
        <f t="shared" si="26"/>
        <v>119.55769230769231</v>
      </c>
      <c r="V114" s="97">
        <f>+'Ark1'!T1461</f>
        <v>15.997426411452469</v>
      </c>
      <c r="W114" s="97">
        <f>+'Ark1'!V1461</f>
        <v>91.390878186652898</v>
      </c>
      <c r="X114" s="37"/>
      <c r="Y114" s="4"/>
      <c r="Z114" s="11"/>
      <c r="AA114" s="5"/>
      <c r="AB114" s="5"/>
      <c r="AH114"/>
    </row>
    <row r="115" spans="1:34" ht="15.6">
      <c r="A115" s="37"/>
      <c r="B115" s="45">
        <f>+'Ark1'!C1462</f>
        <v>2016</v>
      </c>
      <c r="C115" s="45">
        <f>+'Ark1'!O1462</f>
        <v>14</v>
      </c>
      <c r="D115" s="46" t="str">
        <f t="shared" si="27"/>
        <v>Vestland</v>
      </c>
      <c r="E115" s="45">
        <f>+'Ark1'!Q1462</f>
        <v>2</v>
      </c>
      <c r="F115" s="45"/>
      <c r="G115" s="278">
        <f>+'Ark1'!R1462</f>
        <v>720</v>
      </c>
      <c r="H115" s="45"/>
      <c r="I115" s="65">
        <f>+'Ark1'!S1462</f>
        <v>719</v>
      </c>
      <c r="J115" s="97">
        <f>+'Ark1'!AA1462</f>
        <v>1.5353121801432963</v>
      </c>
      <c r="K115" s="97"/>
      <c r="L115" s="97">
        <f>+'Ark1'!AB1462</f>
        <v>1.5741983086241702</v>
      </c>
      <c r="M115" s="97"/>
      <c r="N115" s="47">
        <f>+'Ark1'!U1462</f>
        <v>61.94019471488177</v>
      </c>
      <c r="O115" s="47"/>
      <c r="P115" s="97">
        <f>+'Ark1'!W1462</f>
        <v>83.643949930458973</v>
      </c>
      <c r="Q115" s="97"/>
      <c r="R115" s="97">
        <f>+'Ark1'!X1462</f>
        <v>13.292990779713284</v>
      </c>
      <c r="S115" s="47">
        <f>+'Ark1'!Y1462</f>
        <v>2.237755547986775</v>
      </c>
      <c r="T115" s="65">
        <f>+'Ark1'!Z1462</f>
        <v>-24.220502118414942</v>
      </c>
      <c r="U115" s="65">
        <f t="shared" si="26"/>
        <v>360</v>
      </c>
      <c r="V115" s="97">
        <f>+'Ark1'!T1462</f>
        <v>16.601388888888891</v>
      </c>
      <c r="W115" s="97">
        <f>+'Ark1'!V1462</f>
        <v>90.679091129638692</v>
      </c>
      <c r="X115" s="37"/>
      <c r="Y115" s="4"/>
      <c r="Z115" s="5"/>
      <c r="AH115"/>
    </row>
    <row r="116" spans="1:34" ht="15.6">
      <c r="A116" s="37"/>
      <c r="B116" s="45">
        <f>+'Ark1'!C1463</f>
        <v>2016</v>
      </c>
      <c r="C116" s="45">
        <f>+'Ark1'!O1463</f>
        <v>15</v>
      </c>
      <c r="D116" s="46" t="str">
        <f t="shared" si="27"/>
        <v>Møre og Romsdal</v>
      </c>
      <c r="E116" s="45">
        <f>+'Ark1'!Q1463</f>
        <v>6</v>
      </c>
      <c r="F116" s="45"/>
      <c r="G116" s="278">
        <f>+'Ark1'!R1463</f>
        <v>18</v>
      </c>
      <c r="H116" s="45"/>
      <c r="I116" s="65">
        <f>+'Ark1'!S1463</f>
        <v>18</v>
      </c>
      <c r="J116" s="97">
        <f>+'Ark1'!AA1463</f>
        <v>3.8382804503582411E-2</v>
      </c>
      <c r="K116" s="97"/>
      <c r="L116" s="97">
        <f>+'Ark1'!AB1463</f>
        <v>4.3095445549032843E-2</v>
      </c>
      <c r="M116" s="97"/>
      <c r="N116" s="47">
        <f>+'Ark1'!U1463</f>
        <v>59.16666666666665</v>
      </c>
      <c r="O116" s="47"/>
      <c r="P116" s="97">
        <f>+'Ark1'!W1463</f>
        <v>91.466666666666683</v>
      </c>
      <c r="Q116" s="97"/>
      <c r="R116" s="97">
        <f>+'Ark1'!X1463</f>
        <v>11.2400573347687</v>
      </c>
      <c r="S116" s="47">
        <f>+'Ark1'!Y1463</f>
        <v>2.4324199198877379</v>
      </c>
      <c r="T116" s="65">
        <f>+'Ark1'!Z1463</f>
        <v>-33.446466887299202</v>
      </c>
      <c r="U116" s="65">
        <f t="shared" si="26"/>
        <v>3</v>
      </c>
      <c r="V116" s="97">
        <f>+'Ark1'!T1463</f>
        <v>15.5</v>
      </c>
      <c r="W116" s="97">
        <f>+'Ark1'!V1463</f>
        <v>99.097146984470911</v>
      </c>
      <c r="X116" s="37"/>
      <c r="Y116" s="11"/>
      <c r="Z116" s="11"/>
      <c r="AB116" s="5"/>
      <c r="AH116"/>
    </row>
    <row r="117" spans="1:34" ht="15.6">
      <c r="A117" s="37"/>
      <c r="B117" s="45">
        <f>+'Ark1'!C1464</f>
        <v>2016</v>
      </c>
      <c r="C117" s="45">
        <f>+'Ark1'!O1464</f>
        <v>16</v>
      </c>
      <c r="D117" s="46" t="str">
        <f t="shared" si="27"/>
        <v>Trøndelag</v>
      </c>
      <c r="E117" s="45">
        <f>+'Ark1'!Q1464</f>
        <v>80</v>
      </c>
      <c r="F117" s="45"/>
      <c r="G117" s="278">
        <f>+'Ark1'!R1464</f>
        <v>24480</v>
      </c>
      <c r="H117" s="45"/>
      <c r="I117" s="65">
        <f>+'Ark1'!S1464</f>
        <v>24456</v>
      </c>
      <c r="J117" s="97">
        <f>+'Ark1'!AA1464</f>
        <v>52.200614124872061</v>
      </c>
      <c r="K117" s="97"/>
      <c r="L117" s="97">
        <f>+'Ark1'!AB1464</f>
        <v>51.591794830289857</v>
      </c>
      <c r="M117" s="97"/>
      <c r="N117" s="47">
        <f>+'Ark1'!U1464</f>
        <v>60.618212299640192</v>
      </c>
      <c r="O117" s="47"/>
      <c r="P117" s="97">
        <f>+'Ark1'!W1464</f>
        <v>80.59334723585215</v>
      </c>
      <c r="Q117" s="97"/>
      <c r="R117" s="97">
        <f>+'Ark1'!X1464</f>
        <v>10.984066931203564</v>
      </c>
      <c r="S117" s="47">
        <f>+'Ark1'!Y1464</f>
        <v>2.8938126175618359</v>
      </c>
      <c r="T117" s="65">
        <f>+'Ark1'!Z1464</f>
        <v>-36.798087929623755</v>
      </c>
      <c r="U117" s="65">
        <f t="shared" si="26"/>
        <v>306</v>
      </c>
      <c r="V117" s="97">
        <f>+'Ark1'!T1464</f>
        <v>15.844975490196081</v>
      </c>
      <c r="W117" s="97">
        <f>+'Ark1'!V1464</f>
        <v>87.353545545433775</v>
      </c>
      <c r="X117" s="37"/>
      <c r="Y117" s="5"/>
      <c r="Z117" s="5"/>
      <c r="AH117"/>
    </row>
    <row r="118" spans="1:34">
      <c r="A118" s="37"/>
      <c r="B118" s="45">
        <f>+'Ark1'!C1465</f>
        <v>2016</v>
      </c>
      <c r="C118" s="45">
        <f>+'Ark1'!O1465</f>
        <v>18</v>
      </c>
      <c r="D118" s="46" t="str">
        <f t="shared" si="27"/>
        <v>Trøndelag</v>
      </c>
      <c r="E118" s="45">
        <f>+'Ark1'!Q1465</f>
        <v>14</v>
      </c>
      <c r="F118" s="45"/>
      <c r="G118" s="278">
        <f>+'Ark1'!R1465</f>
        <v>7154</v>
      </c>
      <c r="H118" s="45"/>
      <c r="I118" s="65">
        <f>+'Ark1'!S1465</f>
        <v>7145</v>
      </c>
      <c r="J118" s="97">
        <f>+'Ark1'!AA1465</f>
        <v>15.255032412146027</v>
      </c>
      <c r="K118" s="97"/>
      <c r="L118" s="97">
        <f>+'Ark1'!AB1465</f>
        <v>14.976942078166342</v>
      </c>
      <c r="M118" s="97"/>
      <c r="N118" s="47">
        <f>+'Ark1'!U1465</f>
        <v>60.831490552834154</v>
      </c>
      <c r="O118" s="47"/>
      <c r="P118" s="97">
        <f>+'Ark1'!W1465</f>
        <v>80.080153953813735</v>
      </c>
      <c r="Q118" s="97"/>
      <c r="R118" s="97">
        <f>+'Ark1'!X1465</f>
        <v>10.887279740975407</v>
      </c>
      <c r="S118" s="47">
        <f>+'Ark1'!Y1465</f>
        <v>2.7022297152455037</v>
      </c>
      <c r="T118" s="65">
        <f>+'Ark1'!Z1465</f>
        <v>-23.429413934227288</v>
      </c>
      <c r="U118" s="65">
        <f t="shared" si="26"/>
        <v>511</v>
      </c>
      <c r="V118" s="97">
        <f>+'Ark1'!T1465</f>
        <v>15.998182834777747</v>
      </c>
      <c r="W118" s="97">
        <f>+'Ark1'!V1465</f>
        <v>86.810405415753252</v>
      </c>
      <c r="X118" s="37"/>
      <c r="Y118" s="11"/>
      <c r="Z118" s="11"/>
      <c r="AH118"/>
    </row>
    <row r="119" spans="1:34" ht="15.6">
      <c r="A119" s="37"/>
      <c r="B119" s="45">
        <f>+'Ark1'!C1466</f>
        <v>2016</v>
      </c>
      <c r="C119" s="45">
        <f>+'Ark1'!O1466</f>
        <v>54</v>
      </c>
      <c r="D119" s="46" t="str">
        <f t="shared" si="27"/>
        <v>Troms og Finnmark</v>
      </c>
      <c r="E119" s="45">
        <f>+'Ark1'!Q1466</f>
        <v>0</v>
      </c>
      <c r="F119" s="45"/>
      <c r="G119" s="278">
        <f>+'Ark1'!R1466</f>
        <v>0</v>
      </c>
      <c r="H119" s="45"/>
      <c r="I119" s="65">
        <f>+'Ark1'!S1466</f>
        <v>0</v>
      </c>
      <c r="J119" s="97">
        <f>+'Ark1'!AA1466</f>
        <v>0</v>
      </c>
      <c r="K119" s="97"/>
      <c r="L119" s="97">
        <f>+'Ark1'!AB1466</f>
        <v>0</v>
      </c>
      <c r="M119" s="97"/>
      <c r="N119" s="47">
        <f>+'Ark1'!U1466</f>
        <v>0</v>
      </c>
      <c r="O119" s="47"/>
      <c r="P119" s="97">
        <f>+'Ark1'!W1466</f>
        <v>0</v>
      </c>
      <c r="Q119" s="97"/>
      <c r="R119" s="97">
        <f>+'Ark1'!X1466</f>
        <v>0</v>
      </c>
      <c r="S119" s="47">
        <f>+'Ark1'!Y1466</f>
        <v>0</v>
      </c>
      <c r="T119" s="65">
        <f>+'Ark1'!Z1466</f>
        <v>0</v>
      </c>
      <c r="U119" s="65" t="str">
        <f t="shared" si="26"/>
        <v/>
      </c>
      <c r="V119" s="97">
        <f>+'Ark1'!T1466</f>
        <v>0</v>
      </c>
      <c r="W119" s="97">
        <f>+'Ark1'!V1466</f>
        <v>0</v>
      </c>
      <c r="X119" s="37"/>
      <c r="Y119" s="11"/>
      <c r="Z119" s="11"/>
      <c r="AB119" s="2"/>
      <c r="AH119"/>
    </row>
    <row r="120" spans="1:34">
      <c r="A120" s="37"/>
      <c r="B120" s="37"/>
      <c r="C120" s="37"/>
      <c r="D120" s="37"/>
      <c r="E120" s="37"/>
      <c r="F120" s="37"/>
      <c r="G120" s="269"/>
      <c r="H120" s="37"/>
      <c r="I120" s="37"/>
      <c r="J120" s="111"/>
      <c r="K120" s="111"/>
      <c r="L120" s="111"/>
      <c r="M120" s="111"/>
      <c r="N120" s="37"/>
      <c r="O120" s="37"/>
      <c r="P120" s="111"/>
      <c r="Q120" s="111"/>
      <c r="R120" s="111"/>
      <c r="S120" s="37"/>
      <c r="T120" s="64"/>
      <c r="U120" s="37"/>
      <c r="V120" s="111"/>
      <c r="W120" s="111"/>
      <c r="X120" s="37"/>
      <c r="AH120"/>
    </row>
    <row r="121" spans="1:34">
      <c r="A121" s="37"/>
      <c r="B121" s="37"/>
      <c r="C121" s="37"/>
      <c r="D121" s="37"/>
      <c r="E121" s="37"/>
      <c r="F121" s="37"/>
      <c r="G121" s="269"/>
      <c r="H121" s="37"/>
      <c r="I121" s="37"/>
      <c r="J121" s="111"/>
      <c r="K121" s="111"/>
      <c r="L121" s="111"/>
      <c r="M121" s="111"/>
      <c r="N121" s="37"/>
      <c r="O121" s="37"/>
      <c r="P121" s="111"/>
      <c r="Q121" s="111"/>
      <c r="R121" s="111"/>
      <c r="S121" s="37"/>
      <c r="T121" s="64"/>
      <c r="U121" s="37"/>
      <c r="V121" s="111"/>
      <c r="W121" s="111"/>
      <c r="X121" s="37"/>
      <c r="AH121"/>
    </row>
    <row r="122" spans="1:34">
      <c r="N122" s="30"/>
      <c r="P122" s="50"/>
      <c r="U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4">
      <c r="N123" s="30"/>
      <c r="P123" s="50"/>
      <c r="U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4">
      <c r="N124" s="30"/>
      <c r="P124" s="50"/>
      <c r="U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4">
      <c r="N125" s="30"/>
      <c r="P125" s="50"/>
      <c r="U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4">
      <c r="N126" s="30"/>
      <c r="P126" s="50"/>
      <c r="U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4">
      <c r="N127" s="30"/>
      <c r="P127" s="50"/>
      <c r="T127" s="78"/>
      <c r="U127" s="1"/>
      <c r="X127" s="1"/>
      <c r="Y127" s="1"/>
      <c r="Z127" s="51"/>
      <c r="AA127" s="1"/>
      <c r="AB127" s="1"/>
      <c r="AC127" s="1"/>
      <c r="AD127" s="1"/>
      <c r="AE127" s="1"/>
      <c r="AF127" s="1"/>
      <c r="AG127" s="1"/>
    </row>
    <row r="128" spans="1:34">
      <c r="N128" s="30"/>
      <c r="P128" s="50"/>
      <c r="T128" s="78"/>
      <c r="U128" s="1"/>
      <c r="X128" s="1"/>
      <c r="Y128" s="1"/>
      <c r="Z128" s="51"/>
      <c r="AA128" s="1"/>
      <c r="AB128" s="1"/>
      <c r="AC128" s="1"/>
      <c r="AD128" s="1"/>
      <c r="AE128" s="1"/>
      <c r="AF128" s="1"/>
      <c r="AG128" s="1"/>
    </row>
    <row r="129" spans="13:33">
      <c r="N129" s="30"/>
      <c r="P129" s="50"/>
      <c r="T129" s="78"/>
      <c r="U129" s="1"/>
      <c r="X129" s="1"/>
      <c r="Y129" s="1"/>
      <c r="Z129" s="51"/>
      <c r="AA129" s="1"/>
      <c r="AB129" s="1"/>
      <c r="AC129" s="1"/>
      <c r="AD129" s="1"/>
      <c r="AE129" s="1"/>
      <c r="AF129" s="1"/>
      <c r="AG129" s="1"/>
    </row>
    <row r="130" spans="13:33">
      <c r="N130" s="30"/>
      <c r="P130" s="50"/>
      <c r="T130" s="78"/>
      <c r="U130" s="1"/>
      <c r="X130" s="1"/>
      <c r="Y130" s="1"/>
      <c r="Z130" s="51"/>
      <c r="AA130" s="1"/>
      <c r="AB130" s="1"/>
      <c r="AC130" s="1"/>
      <c r="AD130" s="1"/>
      <c r="AE130" s="1"/>
      <c r="AF130" s="1"/>
      <c r="AG130" s="1"/>
    </row>
    <row r="131" spans="13:33">
      <c r="N131" s="30"/>
      <c r="P131" s="50"/>
      <c r="T131" s="78"/>
      <c r="U131" s="1"/>
      <c r="X131" s="1"/>
      <c r="Y131" s="1"/>
      <c r="Z131" s="51"/>
      <c r="AA131" s="1"/>
      <c r="AB131" s="1"/>
      <c r="AC131" s="1"/>
      <c r="AD131" s="1"/>
      <c r="AE131" s="1"/>
      <c r="AF131" s="1"/>
      <c r="AG131" s="1"/>
    </row>
    <row r="132" spans="13:33">
      <c r="N132" s="30"/>
      <c r="P132" s="50"/>
      <c r="T132" s="78"/>
      <c r="U132" s="1"/>
      <c r="X132" s="1"/>
      <c r="Y132" s="1"/>
      <c r="Z132" s="51"/>
      <c r="AA132" s="1"/>
      <c r="AB132" s="1"/>
      <c r="AC132" s="1"/>
      <c r="AD132" s="1"/>
      <c r="AE132" s="1"/>
      <c r="AF132" s="1"/>
      <c r="AG132" s="1"/>
    </row>
    <row r="133" spans="13:33">
      <c r="N133" s="30"/>
      <c r="P133" s="50"/>
      <c r="T133" s="78"/>
      <c r="U133" s="1"/>
      <c r="X133" s="1"/>
      <c r="Y133" s="1"/>
      <c r="Z133" s="51"/>
      <c r="AA133" s="1"/>
      <c r="AB133" s="1"/>
      <c r="AC133" s="1"/>
      <c r="AD133" s="1"/>
      <c r="AE133" s="1"/>
      <c r="AF133" s="1"/>
      <c r="AG133" s="1"/>
    </row>
    <row r="134" spans="13:33">
      <c r="N134" s="30"/>
      <c r="P134" s="50"/>
      <c r="T134" s="78"/>
      <c r="U134" s="1"/>
      <c r="X134" s="1"/>
      <c r="Y134" s="1"/>
      <c r="Z134" s="51"/>
      <c r="AA134" s="1"/>
      <c r="AB134" s="1"/>
      <c r="AC134" s="1"/>
      <c r="AD134" s="1"/>
      <c r="AE134" s="1"/>
      <c r="AF134" s="1"/>
      <c r="AG134" s="1"/>
    </row>
    <row r="135" spans="13:33">
      <c r="N135" s="30"/>
      <c r="P135" s="50"/>
      <c r="T135" s="78"/>
      <c r="U135" s="1"/>
      <c r="X135" s="1"/>
      <c r="Y135" s="1"/>
      <c r="Z135" s="51"/>
      <c r="AA135" s="1"/>
      <c r="AB135" s="1"/>
      <c r="AC135" s="1"/>
      <c r="AD135" s="1"/>
      <c r="AE135" s="1"/>
      <c r="AF135" s="1"/>
      <c r="AG135" s="1"/>
    </row>
    <row r="136" spans="13:33">
      <c r="N136" s="30"/>
      <c r="P136" s="50"/>
      <c r="T136" s="78"/>
      <c r="U136" s="1"/>
      <c r="X136" s="1"/>
      <c r="Y136" s="1"/>
      <c r="Z136" s="51"/>
      <c r="AA136" s="1"/>
      <c r="AB136" s="1"/>
      <c r="AC136" s="1"/>
      <c r="AD136" s="1"/>
      <c r="AE136" s="1"/>
      <c r="AF136" s="1"/>
      <c r="AG136" s="1"/>
    </row>
    <row r="137" spans="13:33">
      <c r="N137" s="30"/>
      <c r="P137" s="50"/>
      <c r="T137" s="78"/>
      <c r="U137" s="1"/>
      <c r="X137" s="1"/>
      <c r="Y137" s="1"/>
      <c r="Z137" s="51"/>
      <c r="AA137" s="1"/>
      <c r="AB137" s="1"/>
      <c r="AC137" s="1"/>
      <c r="AD137" s="1"/>
      <c r="AE137" s="1"/>
      <c r="AF137" s="1"/>
      <c r="AG137" s="1"/>
    </row>
    <row r="138" spans="13:33">
      <c r="N138" s="30"/>
      <c r="P138" s="50"/>
      <c r="T138" s="78"/>
      <c r="U138" s="1"/>
      <c r="X138" s="1"/>
      <c r="Y138" s="1"/>
      <c r="Z138" s="51"/>
      <c r="AA138" s="1"/>
      <c r="AB138" s="1"/>
      <c r="AC138" s="1"/>
      <c r="AD138" s="1"/>
      <c r="AE138" s="1"/>
      <c r="AF138" s="1"/>
      <c r="AG138" s="1"/>
    </row>
    <row r="139" spans="13:33">
      <c r="N139" s="30"/>
      <c r="P139" s="50"/>
      <c r="T139" s="78"/>
      <c r="U139" s="1"/>
      <c r="X139" s="1"/>
      <c r="Y139" s="1"/>
      <c r="Z139" s="51"/>
      <c r="AA139" s="1"/>
      <c r="AB139" s="1"/>
      <c r="AC139" s="1"/>
      <c r="AD139" s="1"/>
      <c r="AE139" s="1"/>
      <c r="AF139" s="1"/>
      <c r="AG139" s="1"/>
    </row>
    <row r="140" spans="13:33">
      <c r="N140" s="30"/>
      <c r="P140" s="50"/>
      <c r="T140" s="78"/>
      <c r="U140" s="1"/>
      <c r="X140" s="1"/>
      <c r="Y140" s="1"/>
      <c r="Z140" s="51"/>
      <c r="AA140" s="1"/>
      <c r="AB140" s="1"/>
      <c r="AC140" s="1"/>
      <c r="AD140" s="1"/>
      <c r="AE140" s="1"/>
      <c r="AF140" s="1"/>
      <c r="AG140" s="1"/>
    </row>
    <row r="141" spans="13:33">
      <c r="N141" s="30"/>
      <c r="P141" s="50"/>
      <c r="T141" s="78"/>
      <c r="U141" s="1"/>
      <c r="X141" s="1"/>
      <c r="Y141" s="1"/>
      <c r="Z141" s="51"/>
      <c r="AA141" s="1"/>
      <c r="AB141" s="1"/>
      <c r="AC141" s="1"/>
      <c r="AD141" s="1"/>
      <c r="AE141" s="1"/>
      <c r="AF141" s="1"/>
      <c r="AG141" s="1"/>
    </row>
    <row r="142" spans="13:33">
      <c r="N142" s="30"/>
      <c r="P142" s="50"/>
      <c r="T142" s="78"/>
      <c r="U142" s="1"/>
      <c r="X142" s="1"/>
      <c r="Y142" s="1"/>
      <c r="Z142" s="51"/>
      <c r="AA142" s="1"/>
      <c r="AB142" s="1"/>
      <c r="AC142" s="1"/>
      <c r="AD142" s="1"/>
      <c r="AE142" s="1"/>
      <c r="AF142" s="1"/>
      <c r="AG142" s="1"/>
    </row>
    <row r="143" spans="13:33">
      <c r="M143" s="114"/>
      <c r="N143" s="30"/>
      <c r="O143" s="30"/>
      <c r="P143" s="114"/>
      <c r="Q143" s="114"/>
      <c r="R143" s="114"/>
      <c r="S143" s="30"/>
      <c r="W143" s="114"/>
    </row>
    <row r="144" spans="13:33">
      <c r="M144" s="114"/>
      <c r="O144" s="30"/>
      <c r="P144" s="114"/>
      <c r="Q144" s="114"/>
      <c r="R144" s="114"/>
      <c r="S144" s="30"/>
      <c r="W144" s="114"/>
    </row>
  </sheetData>
  <mergeCells count="1">
    <mergeCell ref="O4:P4"/>
  </mergeCells>
  <conditionalFormatting sqref="Z55:Z56">
    <cfRule type="cellIs" dxfId="16" priority="24" stopIfTrue="1" operator="lessThan">
      <formula>0</formula>
    </cfRule>
  </conditionalFormatting>
  <conditionalFormatting sqref="Z117">
    <cfRule type="cellIs" dxfId="15" priority="25" stopIfTrue="1" operator="greaterThan">
      <formula>0</formula>
    </cfRule>
  </conditionalFormatting>
  <conditionalFormatting sqref="Z85">
    <cfRule type="cellIs" dxfId="14" priority="26" stopIfTrue="1" operator="greaterThan">
      <formula>0</formula>
    </cfRule>
    <cfRule type="cellIs" dxfId="13" priority="27" stopIfTrue="1" operator="lessThan">
      <formula>0</formula>
    </cfRule>
  </conditionalFormatting>
  <conditionalFormatting sqref="Z117">
    <cfRule type="cellIs" dxfId="12" priority="23" operator="lessThan">
      <formula>0</formula>
    </cfRule>
  </conditionalFormatting>
  <conditionalFormatting sqref="H10:H23 O10:O23 K10:K23 Q10:Q23 M10:M23 F10:F23 H25:H38">
    <cfRule type="cellIs" dxfId="11" priority="21" operator="lessThan">
      <formula>0</formula>
    </cfRule>
    <cfRule type="cellIs" dxfId="10" priority="22" operator="greaterThan">
      <formula>0</formula>
    </cfRule>
  </conditionalFormatting>
  <conditionalFormatting sqref="O25:O38">
    <cfRule type="cellIs" dxfId="9" priority="19" operator="lessThan">
      <formula>0</formula>
    </cfRule>
    <cfRule type="cellIs" dxfId="8" priority="20" operator="greaterThan">
      <formula>0</formula>
    </cfRule>
  </conditionalFormatting>
  <conditionalFormatting sqref="K25:K38">
    <cfRule type="cellIs" dxfId="7" priority="17" operator="lessThan">
      <formula>0</formula>
    </cfRule>
    <cfRule type="cellIs" dxfId="6" priority="18" operator="greaterThan">
      <formula>0</formula>
    </cfRule>
  </conditionalFormatting>
  <conditionalFormatting sqref="Q25:Q38">
    <cfRule type="cellIs" dxfId="5" priority="15" operator="lessThan">
      <formula>0</formula>
    </cfRule>
    <cfRule type="cellIs" dxfId="4" priority="16" operator="greaterThan">
      <formula>0</formula>
    </cfRule>
  </conditionalFormatting>
  <conditionalFormatting sqref="M25:M3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25:F3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E0EF-ACFC-4ECC-8A57-B486FACE70C0}">
  <dimension ref="A1"/>
  <sheetViews>
    <sheetView topLeftCell="A33" workbookViewId="0">
      <selection activeCell="A46" sqref="A4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46A9-5DD2-4584-ABD8-E2BB2968C41B}">
  <dimension ref="A1:D359"/>
  <sheetViews>
    <sheetView topLeftCell="A213" workbookViewId="0">
      <selection activeCell="L240" sqref="L240"/>
    </sheetView>
  </sheetViews>
  <sheetFormatPr baseColWidth="10" defaultRowHeight="15"/>
  <sheetData>
    <row r="1" spans="1:4">
      <c r="A1">
        <v>1101</v>
      </c>
      <c r="B1" t="s">
        <v>188</v>
      </c>
      <c r="C1" t="s">
        <v>68</v>
      </c>
      <c r="D1">
        <v>11</v>
      </c>
    </row>
    <row r="2" spans="1:4">
      <c r="A2">
        <v>1103</v>
      </c>
      <c r="B2" t="s">
        <v>190</v>
      </c>
      <c r="C2" t="s">
        <v>68</v>
      </c>
      <c r="D2">
        <v>11</v>
      </c>
    </row>
    <row r="3" spans="1:4">
      <c r="A3">
        <v>1106</v>
      </c>
      <c r="B3" t="s">
        <v>191</v>
      </c>
      <c r="C3" t="s">
        <v>68</v>
      </c>
      <c r="D3">
        <v>11</v>
      </c>
    </row>
    <row r="4" spans="1:4">
      <c r="A4">
        <v>1108</v>
      </c>
      <c r="B4" t="s">
        <v>189</v>
      </c>
      <c r="C4" t="s">
        <v>68</v>
      </c>
      <c r="D4">
        <v>11</v>
      </c>
    </row>
    <row r="5" spans="1:4">
      <c r="A5">
        <v>1111</v>
      </c>
      <c r="B5" t="s">
        <v>192</v>
      </c>
      <c r="C5" t="s">
        <v>68</v>
      </c>
      <c r="D5">
        <v>11</v>
      </c>
    </row>
    <row r="6" spans="1:4">
      <c r="A6">
        <v>1112</v>
      </c>
      <c r="B6" t="s">
        <v>193</v>
      </c>
      <c r="C6" t="s">
        <v>68</v>
      </c>
      <c r="D6">
        <v>11</v>
      </c>
    </row>
    <row r="7" spans="1:4">
      <c r="A7">
        <v>1114</v>
      </c>
      <c r="B7" t="s">
        <v>525</v>
      </c>
      <c r="C7" t="s">
        <v>68</v>
      </c>
      <c r="D7">
        <v>11</v>
      </c>
    </row>
    <row r="8" spans="1:4">
      <c r="A8">
        <v>1119</v>
      </c>
      <c r="B8" t="s">
        <v>526</v>
      </c>
      <c r="C8" t="s">
        <v>68</v>
      </c>
      <c r="D8">
        <v>11</v>
      </c>
    </row>
    <row r="9" spans="1:4">
      <c r="A9">
        <v>1120</v>
      </c>
      <c r="B9" t="s">
        <v>194</v>
      </c>
      <c r="C9" t="s">
        <v>68</v>
      </c>
      <c r="D9">
        <v>11</v>
      </c>
    </row>
    <row r="10" spans="1:4">
      <c r="A10">
        <v>1121</v>
      </c>
      <c r="B10" t="s">
        <v>195</v>
      </c>
      <c r="C10" t="s">
        <v>68</v>
      </c>
      <c r="D10">
        <v>11</v>
      </c>
    </row>
    <row r="11" spans="1:4">
      <c r="A11">
        <v>1122</v>
      </c>
      <c r="B11" t="s">
        <v>196</v>
      </c>
      <c r="C11" t="s">
        <v>68</v>
      </c>
      <c r="D11">
        <v>11</v>
      </c>
    </row>
    <row r="12" spans="1:4">
      <c r="A12">
        <v>1124</v>
      </c>
      <c r="B12" t="s">
        <v>197</v>
      </c>
      <c r="C12" t="s">
        <v>68</v>
      </c>
      <c r="D12">
        <v>11</v>
      </c>
    </row>
    <row r="13" spans="1:4">
      <c r="A13">
        <v>1127</v>
      </c>
      <c r="B13" t="s">
        <v>198</v>
      </c>
      <c r="C13" t="s">
        <v>68</v>
      </c>
      <c r="D13">
        <v>11</v>
      </c>
    </row>
    <row r="14" spans="1:4">
      <c r="A14">
        <v>1130</v>
      </c>
      <c r="B14" t="s">
        <v>199</v>
      </c>
      <c r="C14" t="s">
        <v>68</v>
      </c>
      <c r="D14">
        <v>11</v>
      </c>
    </row>
    <row r="15" spans="1:4">
      <c r="A15">
        <v>1133</v>
      </c>
      <c r="B15" t="s">
        <v>200</v>
      </c>
      <c r="C15" t="s">
        <v>68</v>
      </c>
      <c r="D15">
        <v>11</v>
      </c>
    </row>
    <row r="16" spans="1:4">
      <c r="A16">
        <v>1134</v>
      </c>
      <c r="B16" t="s">
        <v>430</v>
      </c>
      <c r="C16" t="s">
        <v>68</v>
      </c>
      <c r="D16">
        <v>11</v>
      </c>
    </row>
    <row r="17" spans="1:4">
      <c r="A17">
        <v>1135</v>
      </c>
      <c r="B17" t="s">
        <v>201</v>
      </c>
      <c r="C17" t="s">
        <v>68</v>
      </c>
      <c r="D17">
        <v>11</v>
      </c>
    </row>
    <row r="18" spans="1:4">
      <c r="A18">
        <v>1144</v>
      </c>
      <c r="B18" t="s">
        <v>202</v>
      </c>
      <c r="C18" t="s">
        <v>68</v>
      </c>
      <c r="D18">
        <v>11</v>
      </c>
    </row>
    <row r="19" spans="1:4">
      <c r="A19">
        <v>1145</v>
      </c>
      <c r="B19" t="s">
        <v>203</v>
      </c>
      <c r="C19" t="s">
        <v>68</v>
      </c>
      <c r="D19">
        <v>11</v>
      </c>
    </row>
    <row r="20" spans="1:4">
      <c r="A20">
        <v>1146</v>
      </c>
      <c r="B20" t="s">
        <v>204</v>
      </c>
      <c r="C20" t="s">
        <v>68</v>
      </c>
      <c r="D20">
        <v>11</v>
      </c>
    </row>
    <row r="21" spans="1:4">
      <c r="A21">
        <v>1149</v>
      </c>
      <c r="B21" t="s">
        <v>205</v>
      </c>
      <c r="C21" t="s">
        <v>68</v>
      </c>
      <c r="D21">
        <v>11</v>
      </c>
    </row>
    <row r="22" spans="1:4">
      <c r="A22">
        <v>1151</v>
      </c>
      <c r="B22" t="s">
        <v>206</v>
      </c>
      <c r="C22" t="s">
        <v>68</v>
      </c>
      <c r="D22">
        <v>11</v>
      </c>
    </row>
    <row r="23" spans="1:4">
      <c r="A23">
        <v>1160</v>
      </c>
      <c r="B23" t="s">
        <v>207</v>
      </c>
      <c r="C23" t="s">
        <v>68</v>
      </c>
      <c r="D23">
        <v>11</v>
      </c>
    </row>
    <row r="24" spans="1:4">
      <c r="A24">
        <v>1503</v>
      </c>
      <c r="B24" t="s">
        <v>245</v>
      </c>
      <c r="C24" t="s">
        <v>529</v>
      </c>
      <c r="D24">
        <v>15</v>
      </c>
    </row>
    <row r="25" spans="1:4">
      <c r="A25">
        <v>1504</v>
      </c>
      <c r="B25" t="s">
        <v>244</v>
      </c>
      <c r="C25" t="s">
        <v>529</v>
      </c>
      <c r="D25">
        <v>15</v>
      </c>
    </row>
    <row r="26" spans="1:4">
      <c r="A26">
        <v>1506</v>
      </c>
      <c r="B26" t="s">
        <v>243</v>
      </c>
      <c r="C26" t="s">
        <v>529</v>
      </c>
      <c r="D26">
        <v>15</v>
      </c>
    </row>
    <row r="27" spans="1:4">
      <c r="A27">
        <v>1511</v>
      </c>
      <c r="B27" t="s">
        <v>246</v>
      </c>
      <c r="C27" t="s">
        <v>529</v>
      </c>
      <c r="D27">
        <v>15</v>
      </c>
    </row>
    <row r="28" spans="1:4">
      <c r="A28">
        <v>1514</v>
      </c>
      <c r="B28" t="s">
        <v>150</v>
      </c>
      <c r="C28" t="s">
        <v>529</v>
      </c>
      <c r="D28">
        <v>15</v>
      </c>
    </row>
    <row r="29" spans="1:4">
      <c r="A29">
        <v>1515</v>
      </c>
      <c r="B29" t="s">
        <v>247</v>
      </c>
      <c r="C29" t="s">
        <v>529</v>
      </c>
      <c r="D29">
        <v>15</v>
      </c>
    </row>
    <row r="30" spans="1:4">
      <c r="A30">
        <v>1516</v>
      </c>
      <c r="B30" t="s">
        <v>248</v>
      </c>
      <c r="C30" t="s">
        <v>529</v>
      </c>
      <c r="D30">
        <v>15</v>
      </c>
    </row>
    <row r="31" spans="1:4">
      <c r="A31">
        <v>1517</v>
      </c>
      <c r="B31" t="s">
        <v>249</v>
      </c>
      <c r="C31" t="s">
        <v>529</v>
      </c>
      <c r="D31">
        <v>15</v>
      </c>
    </row>
    <row r="32" spans="1:4">
      <c r="A32">
        <v>1520</v>
      </c>
      <c r="B32" t="s">
        <v>251</v>
      </c>
      <c r="C32" t="s">
        <v>529</v>
      </c>
      <c r="D32">
        <v>15</v>
      </c>
    </row>
    <row r="33" spans="1:4">
      <c r="A33">
        <v>1525</v>
      </c>
      <c r="B33" t="s">
        <v>252</v>
      </c>
      <c r="C33" t="s">
        <v>529</v>
      </c>
      <c r="D33">
        <v>15</v>
      </c>
    </row>
    <row r="34" spans="1:4">
      <c r="A34">
        <v>1528</v>
      </c>
      <c r="B34" t="s">
        <v>253</v>
      </c>
      <c r="C34" t="s">
        <v>529</v>
      </c>
      <c r="D34">
        <v>15</v>
      </c>
    </row>
    <row r="35" spans="1:4">
      <c r="A35">
        <v>1531</v>
      </c>
      <c r="B35" t="s">
        <v>254</v>
      </c>
      <c r="C35" t="s">
        <v>529</v>
      </c>
      <c r="D35">
        <v>15</v>
      </c>
    </row>
    <row r="36" spans="1:4">
      <c r="A36">
        <v>1532</v>
      </c>
      <c r="B36" t="s">
        <v>255</v>
      </c>
      <c r="C36" t="s">
        <v>529</v>
      </c>
      <c r="D36">
        <v>15</v>
      </c>
    </row>
    <row r="37" spans="1:4">
      <c r="A37">
        <v>1535</v>
      </c>
      <c r="B37" t="s">
        <v>256</v>
      </c>
      <c r="C37" t="s">
        <v>529</v>
      </c>
      <c r="D37">
        <v>15</v>
      </c>
    </row>
    <row r="38" spans="1:4">
      <c r="A38">
        <v>1539</v>
      </c>
      <c r="B38" t="s">
        <v>257</v>
      </c>
      <c r="C38" t="s">
        <v>529</v>
      </c>
      <c r="D38">
        <v>15</v>
      </c>
    </row>
    <row r="39" spans="1:4">
      <c r="A39">
        <v>1547</v>
      </c>
      <c r="B39" t="s">
        <v>258</v>
      </c>
      <c r="C39" t="s">
        <v>529</v>
      </c>
      <c r="D39">
        <v>15</v>
      </c>
    </row>
    <row r="40" spans="1:4">
      <c r="A40">
        <v>1554</v>
      </c>
      <c r="B40" t="s">
        <v>259</v>
      </c>
      <c r="C40" t="s">
        <v>529</v>
      </c>
      <c r="D40">
        <v>15</v>
      </c>
    </row>
    <row r="41" spans="1:4">
      <c r="A41">
        <v>1557</v>
      </c>
      <c r="B41" t="s">
        <v>260</v>
      </c>
      <c r="C41" t="s">
        <v>529</v>
      </c>
      <c r="D41">
        <v>15</v>
      </c>
    </row>
    <row r="42" spans="1:4">
      <c r="A42">
        <v>1560</v>
      </c>
      <c r="B42" t="s">
        <v>261</v>
      </c>
      <c r="C42" t="s">
        <v>529</v>
      </c>
      <c r="D42">
        <v>15</v>
      </c>
    </row>
    <row r="43" spans="1:4">
      <c r="A43">
        <v>1563</v>
      </c>
      <c r="B43" t="s">
        <v>262</v>
      </c>
      <c r="C43" t="s">
        <v>529</v>
      </c>
      <c r="D43">
        <v>15</v>
      </c>
    </row>
    <row r="44" spans="1:4">
      <c r="A44">
        <v>1566</v>
      </c>
      <c r="B44" t="s">
        <v>263</v>
      </c>
      <c r="C44" t="s">
        <v>529</v>
      </c>
      <c r="D44">
        <v>15</v>
      </c>
    </row>
    <row r="45" spans="1:4">
      <c r="A45">
        <v>1573</v>
      </c>
      <c r="B45" t="s">
        <v>266</v>
      </c>
      <c r="C45" t="s">
        <v>529</v>
      </c>
      <c r="D45">
        <v>15</v>
      </c>
    </row>
    <row r="46" spans="1:4">
      <c r="A46">
        <v>1576</v>
      </c>
      <c r="B46" t="s">
        <v>265</v>
      </c>
      <c r="C46" t="s">
        <v>529</v>
      </c>
      <c r="D46">
        <v>15</v>
      </c>
    </row>
    <row r="47" spans="1:4">
      <c r="A47">
        <v>1577</v>
      </c>
      <c r="B47" t="s">
        <v>250</v>
      </c>
      <c r="C47" t="s">
        <v>529</v>
      </c>
      <c r="D47">
        <v>15</v>
      </c>
    </row>
    <row r="48" spans="1:4">
      <c r="A48">
        <v>1578</v>
      </c>
      <c r="B48" t="s">
        <v>539</v>
      </c>
      <c r="C48" t="s">
        <v>529</v>
      </c>
      <c r="D48">
        <v>15</v>
      </c>
    </row>
    <row r="49" spans="1:4">
      <c r="A49">
        <v>1579</v>
      </c>
      <c r="B49" t="s">
        <v>540</v>
      </c>
      <c r="C49" t="s">
        <v>529</v>
      </c>
      <c r="D49">
        <v>15</v>
      </c>
    </row>
    <row r="50" spans="1:4">
      <c r="A50">
        <v>1804</v>
      </c>
      <c r="B50" t="s">
        <v>296</v>
      </c>
      <c r="C50" t="s">
        <v>69</v>
      </c>
      <c r="D50">
        <v>18</v>
      </c>
    </row>
    <row r="51" spans="1:4">
      <c r="A51">
        <v>1806</v>
      </c>
      <c r="B51" t="s">
        <v>297</v>
      </c>
      <c r="C51" t="s">
        <v>69</v>
      </c>
      <c r="D51">
        <v>18</v>
      </c>
    </row>
    <row r="52" spans="1:4">
      <c r="A52">
        <v>1811</v>
      </c>
      <c r="B52" t="s">
        <v>298</v>
      </c>
      <c r="C52" t="s">
        <v>69</v>
      </c>
      <c r="D52">
        <v>18</v>
      </c>
    </row>
    <row r="53" spans="1:4">
      <c r="A53">
        <v>1812</v>
      </c>
      <c r="B53" t="s">
        <v>299</v>
      </c>
      <c r="C53" t="s">
        <v>69</v>
      </c>
      <c r="D53">
        <v>18</v>
      </c>
    </row>
    <row r="54" spans="1:4">
      <c r="A54">
        <v>1813</v>
      </c>
      <c r="B54" t="s">
        <v>300</v>
      </c>
      <c r="C54" t="s">
        <v>69</v>
      </c>
      <c r="D54">
        <v>18</v>
      </c>
    </row>
    <row r="55" spans="1:4">
      <c r="A55">
        <v>1815</v>
      </c>
      <c r="B55" t="s">
        <v>301</v>
      </c>
      <c r="C55" t="s">
        <v>69</v>
      </c>
      <c r="D55">
        <v>18</v>
      </c>
    </row>
    <row r="56" spans="1:4">
      <c r="A56">
        <v>1816</v>
      </c>
      <c r="B56" t="s">
        <v>302</v>
      </c>
      <c r="C56" t="s">
        <v>69</v>
      </c>
      <c r="D56">
        <v>18</v>
      </c>
    </row>
    <row r="57" spans="1:4">
      <c r="A57">
        <v>1818</v>
      </c>
      <c r="B57" t="s">
        <v>247</v>
      </c>
      <c r="C57" t="s">
        <v>69</v>
      </c>
      <c r="D57">
        <v>18</v>
      </c>
    </row>
    <row r="58" spans="1:4">
      <c r="A58">
        <v>1820</v>
      </c>
      <c r="B58" t="s">
        <v>530</v>
      </c>
      <c r="C58" t="s">
        <v>69</v>
      </c>
      <c r="D58">
        <v>18</v>
      </c>
    </row>
    <row r="59" spans="1:4">
      <c r="A59">
        <v>1822</v>
      </c>
      <c r="B59" t="s">
        <v>303</v>
      </c>
      <c r="C59" t="s">
        <v>69</v>
      </c>
      <c r="D59">
        <v>18</v>
      </c>
    </row>
    <row r="60" spans="1:4">
      <c r="A60">
        <v>1824</v>
      </c>
      <c r="B60" t="s">
        <v>304</v>
      </c>
      <c r="C60" t="s">
        <v>69</v>
      </c>
      <c r="D60">
        <v>18</v>
      </c>
    </row>
    <row r="61" spans="1:4">
      <c r="A61">
        <v>1825</v>
      </c>
      <c r="B61" t="s">
        <v>305</v>
      </c>
      <c r="C61" t="s">
        <v>69</v>
      </c>
      <c r="D61">
        <v>18</v>
      </c>
    </row>
    <row r="62" spans="1:4">
      <c r="A62">
        <v>1826</v>
      </c>
      <c r="B62" t="s">
        <v>306</v>
      </c>
      <c r="C62" t="s">
        <v>69</v>
      </c>
      <c r="D62">
        <v>18</v>
      </c>
    </row>
    <row r="63" spans="1:4">
      <c r="A63">
        <v>1827</v>
      </c>
      <c r="B63" t="s">
        <v>307</v>
      </c>
      <c r="C63" t="s">
        <v>69</v>
      </c>
      <c r="D63">
        <v>18</v>
      </c>
    </row>
    <row r="64" spans="1:4">
      <c r="A64">
        <v>1828</v>
      </c>
      <c r="B64" t="s">
        <v>308</v>
      </c>
      <c r="C64" t="s">
        <v>69</v>
      </c>
      <c r="D64">
        <v>18</v>
      </c>
    </row>
    <row r="65" spans="1:4">
      <c r="A65">
        <v>1832</v>
      </c>
      <c r="B65" t="s">
        <v>309</v>
      </c>
      <c r="C65" t="s">
        <v>69</v>
      </c>
      <c r="D65">
        <v>18</v>
      </c>
    </row>
    <row r="66" spans="1:4">
      <c r="A66">
        <v>1833</v>
      </c>
      <c r="B66" t="s">
        <v>310</v>
      </c>
      <c r="C66" t="s">
        <v>69</v>
      </c>
      <c r="D66">
        <v>18</v>
      </c>
    </row>
    <row r="67" spans="1:4">
      <c r="A67">
        <v>1834</v>
      </c>
      <c r="B67" t="s">
        <v>311</v>
      </c>
      <c r="C67" t="s">
        <v>69</v>
      </c>
      <c r="D67">
        <v>18</v>
      </c>
    </row>
    <row r="68" spans="1:4">
      <c r="A68">
        <v>1835</v>
      </c>
      <c r="B68" t="s">
        <v>364</v>
      </c>
      <c r="C68" t="s">
        <v>69</v>
      </c>
      <c r="D68">
        <v>18</v>
      </c>
    </row>
    <row r="69" spans="1:4">
      <c r="A69">
        <v>1836</v>
      </c>
      <c r="B69" t="s">
        <v>312</v>
      </c>
      <c r="C69" t="s">
        <v>69</v>
      </c>
      <c r="D69">
        <v>18</v>
      </c>
    </row>
    <row r="70" spans="1:4">
      <c r="A70">
        <v>1837</v>
      </c>
      <c r="B70" t="s">
        <v>313</v>
      </c>
      <c r="C70" t="s">
        <v>69</v>
      </c>
      <c r="D70">
        <v>18</v>
      </c>
    </row>
    <row r="71" spans="1:4">
      <c r="A71">
        <v>1838</v>
      </c>
      <c r="B71" t="s">
        <v>314</v>
      </c>
      <c r="C71" t="s">
        <v>69</v>
      </c>
      <c r="D71">
        <v>18</v>
      </c>
    </row>
    <row r="72" spans="1:4">
      <c r="A72">
        <v>1839</v>
      </c>
      <c r="B72" t="s">
        <v>315</v>
      </c>
      <c r="C72" t="s">
        <v>69</v>
      </c>
      <c r="D72">
        <v>18</v>
      </c>
    </row>
    <row r="73" spans="1:4">
      <c r="A73">
        <v>1840</v>
      </c>
      <c r="B73" t="s">
        <v>316</v>
      </c>
      <c r="C73" t="s">
        <v>69</v>
      </c>
      <c r="D73">
        <v>18</v>
      </c>
    </row>
    <row r="74" spans="1:4">
      <c r="A74">
        <v>1841</v>
      </c>
      <c r="B74" t="s">
        <v>317</v>
      </c>
      <c r="C74" t="s">
        <v>69</v>
      </c>
      <c r="D74">
        <v>18</v>
      </c>
    </row>
    <row r="75" spans="1:4">
      <c r="A75">
        <v>1845</v>
      </c>
      <c r="B75" t="s">
        <v>318</v>
      </c>
      <c r="C75" t="s">
        <v>69</v>
      </c>
      <c r="D75">
        <v>18</v>
      </c>
    </row>
    <row r="76" spans="1:4">
      <c r="A76">
        <v>1848</v>
      </c>
      <c r="B76" t="s">
        <v>319</v>
      </c>
      <c r="C76" t="s">
        <v>69</v>
      </c>
      <c r="D76">
        <v>18</v>
      </c>
    </row>
    <row r="77" spans="1:4">
      <c r="A77">
        <v>1851</v>
      </c>
      <c r="B77" t="s">
        <v>321</v>
      </c>
      <c r="C77" t="s">
        <v>69</v>
      </c>
      <c r="D77">
        <v>18</v>
      </c>
    </row>
    <row r="78" spans="1:4">
      <c r="A78">
        <v>1853</v>
      </c>
      <c r="B78" t="s">
        <v>322</v>
      </c>
      <c r="C78" t="s">
        <v>69</v>
      </c>
      <c r="D78">
        <v>18</v>
      </c>
    </row>
    <row r="79" spans="1:4">
      <c r="A79">
        <v>1854</v>
      </c>
      <c r="B79" t="s">
        <v>323</v>
      </c>
      <c r="C79" t="s">
        <v>69</v>
      </c>
      <c r="D79">
        <v>18</v>
      </c>
    </row>
    <row r="80" spans="1:4">
      <c r="A80">
        <v>1856</v>
      </c>
      <c r="B80" t="s">
        <v>362</v>
      </c>
      <c r="C80" t="s">
        <v>69</v>
      </c>
      <c r="D80">
        <v>18</v>
      </c>
    </row>
    <row r="81" spans="1:4">
      <c r="A81">
        <v>1857</v>
      </c>
      <c r="B81" t="s">
        <v>427</v>
      </c>
      <c r="C81" t="s">
        <v>69</v>
      </c>
      <c r="D81">
        <v>18</v>
      </c>
    </row>
    <row r="82" spans="1:4">
      <c r="A82">
        <v>1859</v>
      </c>
      <c r="B82" t="s">
        <v>324</v>
      </c>
      <c r="C82" t="s">
        <v>69</v>
      </c>
      <c r="D82">
        <v>18</v>
      </c>
    </row>
    <row r="83" spans="1:4">
      <c r="A83">
        <v>1860</v>
      </c>
      <c r="B83" t="s">
        <v>325</v>
      </c>
      <c r="C83" t="s">
        <v>69</v>
      </c>
      <c r="D83">
        <v>18</v>
      </c>
    </row>
    <row r="84" spans="1:4">
      <c r="A84">
        <v>1865</v>
      </c>
      <c r="B84" t="s">
        <v>326</v>
      </c>
      <c r="C84" t="s">
        <v>69</v>
      </c>
      <c r="D84">
        <v>18</v>
      </c>
    </row>
    <row r="85" spans="1:4">
      <c r="A85">
        <v>1866</v>
      </c>
      <c r="B85" t="s">
        <v>327</v>
      </c>
      <c r="C85" t="s">
        <v>69</v>
      </c>
      <c r="D85">
        <v>18</v>
      </c>
    </row>
    <row r="86" spans="1:4">
      <c r="A86">
        <v>1867</v>
      </c>
      <c r="B86" t="s">
        <v>159</v>
      </c>
      <c r="C86" t="s">
        <v>69</v>
      </c>
      <c r="D86">
        <v>18</v>
      </c>
    </row>
    <row r="87" spans="1:4">
      <c r="A87">
        <v>1868</v>
      </c>
      <c r="B87" t="s">
        <v>328</v>
      </c>
      <c r="C87" t="s">
        <v>69</v>
      </c>
      <c r="D87">
        <v>18</v>
      </c>
    </row>
    <row r="88" spans="1:4">
      <c r="A88">
        <v>1870</v>
      </c>
      <c r="B88" t="s">
        <v>63</v>
      </c>
      <c r="C88" t="s">
        <v>69</v>
      </c>
      <c r="D88">
        <v>18</v>
      </c>
    </row>
    <row r="89" spans="1:4">
      <c r="A89">
        <v>1871</v>
      </c>
      <c r="B89" t="s">
        <v>329</v>
      </c>
      <c r="C89" t="s">
        <v>69</v>
      </c>
      <c r="D89">
        <v>18</v>
      </c>
    </row>
    <row r="90" spans="1:4">
      <c r="A90">
        <v>1874</v>
      </c>
      <c r="B90" t="s">
        <v>330</v>
      </c>
      <c r="C90" t="s">
        <v>69</v>
      </c>
      <c r="D90">
        <v>18</v>
      </c>
    </row>
    <row r="91" spans="1:4">
      <c r="A91">
        <v>1875</v>
      </c>
      <c r="B91" t="s">
        <v>320</v>
      </c>
      <c r="C91" t="s">
        <v>69</v>
      </c>
      <c r="D91">
        <v>18</v>
      </c>
    </row>
    <row r="92" spans="1:4">
      <c r="A92">
        <v>3001</v>
      </c>
      <c r="B92" t="s">
        <v>72</v>
      </c>
      <c r="C92" t="s">
        <v>533</v>
      </c>
      <c r="D92">
        <v>1</v>
      </c>
    </row>
    <row r="93" spans="1:4">
      <c r="A93">
        <v>3002</v>
      </c>
      <c r="B93" t="s">
        <v>73</v>
      </c>
      <c r="C93" t="s">
        <v>533</v>
      </c>
      <c r="D93">
        <v>1</v>
      </c>
    </row>
    <row r="94" spans="1:4">
      <c r="A94">
        <v>3003</v>
      </c>
      <c r="B94" t="s">
        <v>57</v>
      </c>
      <c r="C94" t="s">
        <v>533</v>
      </c>
      <c r="D94">
        <v>1</v>
      </c>
    </row>
    <row r="95" spans="1:4">
      <c r="A95">
        <v>3004</v>
      </c>
      <c r="B95" t="s">
        <v>508</v>
      </c>
      <c r="C95" t="s">
        <v>533</v>
      </c>
      <c r="D95">
        <v>1</v>
      </c>
    </row>
    <row r="96" spans="1:4">
      <c r="A96">
        <v>3005</v>
      </c>
      <c r="B96" t="s">
        <v>132</v>
      </c>
      <c r="C96" t="s">
        <v>533</v>
      </c>
      <c r="D96">
        <v>1</v>
      </c>
    </row>
    <row r="97" spans="1:4">
      <c r="A97">
        <v>3006</v>
      </c>
      <c r="B97" t="s">
        <v>133</v>
      </c>
      <c r="C97" t="s">
        <v>533</v>
      </c>
      <c r="D97">
        <v>1</v>
      </c>
    </row>
    <row r="98" spans="1:4">
      <c r="A98">
        <v>3007</v>
      </c>
      <c r="B98" t="s">
        <v>134</v>
      </c>
      <c r="C98" t="s">
        <v>533</v>
      </c>
      <c r="D98">
        <v>1</v>
      </c>
    </row>
    <row r="99" spans="1:4">
      <c r="A99">
        <v>3007</v>
      </c>
      <c r="B99" t="s">
        <v>134</v>
      </c>
      <c r="C99" t="s">
        <v>533</v>
      </c>
      <c r="D99">
        <v>1</v>
      </c>
    </row>
    <row r="100" spans="1:4">
      <c r="A100">
        <v>3011</v>
      </c>
      <c r="B100" t="s">
        <v>74</v>
      </c>
      <c r="C100" t="s">
        <v>533</v>
      </c>
      <c r="D100">
        <v>1</v>
      </c>
    </row>
    <row r="101" spans="1:4">
      <c r="A101">
        <v>3012</v>
      </c>
      <c r="B101" t="s">
        <v>75</v>
      </c>
      <c r="C101" t="s">
        <v>533</v>
      </c>
      <c r="D101">
        <v>1</v>
      </c>
    </row>
    <row r="102" spans="1:4">
      <c r="A102">
        <v>3013</v>
      </c>
      <c r="B102" t="s">
        <v>76</v>
      </c>
      <c r="C102" t="s">
        <v>533</v>
      </c>
      <c r="D102">
        <v>1</v>
      </c>
    </row>
    <row r="103" spans="1:4">
      <c r="A103">
        <v>3014</v>
      </c>
      <c r="B103" t="s">
        <v>541</v>
      </c>
      <c r="C103" t="s">
        <v>533</v>
      </c>
      <c r="D103">
        <v>1</v>
      </c>
    </row>
    <row r="104" spans="1:4">
      <c r="A104">
        <v>3015</v>
      </c>
      <c r="B104" t="s">
        <v>509</v>
      </c>
      <c r="C104" t="s">
        <v>533</v>
      </c>
      <c r="D104">
        <v>1</v>
      </c>
    </row>
    <row r="105" spans="1:4">
      <c r="A105">
        <v>3016</v>
      </c>
      <c r="B105" t="s">
        <v>77</v>
      </c>
      <c r="C105" t="s">
        <v>533</v>
      </c>
      <c r="D105">
        <v>1</v>
      </c>
    </row>
    <row r="106" spans="1:4">
      <c r="A106">
        <v>3017</v>
      </c>
      <c r="B106" t="s">
        <v>78</v>
      </c>
      <c r="C106" t="s">
        <v>533</v>
      </c>
      <c r="D106">
        <v>1</v>
      </c>
    </row>
    <row r="107" spans="1:4">
      <c r="A107">
        <v>3018</v>
      </c>
      <c r="B107" t="s">
        <v>79</v>
      </c>
      <c r="C107" t="s">
        <v>533</v>
      </c>
      <c r="D107">
        <v>1</v>
      </c>
    </row>
    <row r="108" spans="1:4">
      <c r="A108">
        <v>3019</v>
      </c>
      <c r="B108" t="s">
        <v>80</v>
      </c>
      <c r="C108" t="s">
        <v>533</v>
      </c>
      <c r="D108">
        <v>1</v>
      </c>
    </row>
    <row r="109" spans="1:4">
      <c r="A109">
        <v>3020</v>
      </c>
      <c r="B109" t="s">
        <v>542</v>
      </c>
      <c r="C109" t="s">
        <v>533</v>
      </c>
      <c r="D109">
        <v>1</v>
      </c>
    </row>
    <row r="110" spans="1:4">
      <c r="A110">
        <v>3021</v>
      </c>
      <c r="B110" t="s">
        <v>81</v>
      </c>
      <c r="C110" t="s">
        <v>533</v>
      </c>
      <c r="D110">
        <v>1</v>
      </c>
    </row>
    <row r="111" spans="1:4">
      <c r="A111">
        <v>3022</v>
      </c>
      <c r="B111" t="s">
        <v>366</v>
      </c>
      <c r="C111" t="s">
        <v>533</v>
      </c>
      <c r="D111">
        <v>1</v>
      </c>
    </row>
    <row r="112" spans="1:4">
      <c r="A112">
        <v>3023</v>
      </c>
      <c r="B112" t="s">
        <v>82</v>
      </c>
      <c r="C112" t="s">
        <v>533</v>
      </c>
      <c r="D112">
        <v>1</v>
      </c>
    </row>
    <row r="113" spans="1:4">
      <c r="A113">
        <v>3024</v>
      </c>
      <c r="B113" t="s">
        <v>83</v>
      </c>
      <c r="C113" t="s">
        <v>533</v>
      </c>
      <c r="D113">
        <v>1</v>
      </c>
    </row>
    <row r="114" spans="1:4">
      <c r="A114">
        <v>3025</v>
      </c>
      <c r="B114" t="s">
        <v>84</v>
      </c>
      <c r="C114" t="s">
        <v>533</v>
      </c>
      <c r="D114">
        <v>1</v>
      </c>
    </row>
    <row r="115" spans="1:4">
      <c r="A115">
        <v>3026</v>
      </c>
      <c r="B115" t="s">
        <v>510</v>
      </c>
      <c r="C115" t="s">
        <v>533</v>
      </c>
      <c r="D115">
        <v>1</v>
      </c>
    </row>
    <row r="116" spans="1:4">
      <c r="A116">
        <v>3027</v>
      </c>
      <c r="B116" t="s">
        <v>85</v>
      </c>
      <c r="C116" t="s">
        <v>533</v>
      </c>
      <c r="D116">
        <v>1</v>
      </c>
    </row>
    <row r="117" spans="1:4">
      <c r="A117">
        <v>3028</v>
      </c>
      <c r="B117" t="s">
        <v>86</v>
      </c>
      <c r="C117" t="s">
        <v>533</v>
      </c>
      <c r="D117">
        <v>1</v>
      </c>
    </row>
    <row r="118" spans="1:4">
      <c r="A118">
        <v>3029</v>
      </c>
      <c r="B118" t="s">
        <v>367</v>
      </c>
      <c r="C118" t="s">
        <v>533</v>
      </c>
      <c r="D118">
        <v>1</v>
      </c>
    </row>
    <row r="119" spans="1:4">
      <c r="A119">
        <v>3030</v>
      </c>
      <c r="B119" t="s">
        <v>543</v>
      </c>
      <c r="C119" t="s">
        <v>533</v>
      </c>
      <c r="D119">
        <v>1</v>
      </c>
    </row>
    <row r="120" spans="1:4">
      <c r="A120">
        <v>3031</v>
      </c>
      <c r="B120" t="s">
        <v>87</v>
      </c>
      <c r="C120" t="s">
        <v>533</v>
      </c>
      <c r="D120">
        <v>1</v>
      </c>
    </row>
    <row r="121" spans="1:4">
      <c r="A121">
        <v>3032</v>
      </c>
      <c r="B121" t="s">
        <v>88</v>
      </c>
      <c r="C121" t="s">
        <v>533</v>
      </c>
      <c r="D121">
        <v>1</v>
      </c>
    </row>
    <row r="122" spans="1:4">
      <c r="A122">
        <v>3033</v>
      </c>
      <c r="B122" t="s">
        <v>89</v>
      </c>
      <c r="C122" t="s">
        <v>533</v>
      </c>
      <c r="D122">
        <v>1</v>
      </c>
    </row>
    <row r="123" spans="1:4">
      <c r="A123">
        <v>3034</v>
      </c>
      <c r="B123" t="s">
        <v>90</v>
      </c>
      <c r="C123" t="s">
        <v>533</v>
      </c>
      <c r="D123">
        <v>1</v>
      </c>
    </row>
    <row r="124" spans="1:4">
      <c r="A124">
        <v>3035</v>
      </c>
      <c r="B124" t="s">
        <v>91</v>
      </c>
      <c r="C124" t="s">
        <v>533</v>
      </c>
      <c r="D124">
        <v>1</v>
      </c>
    </row>
    <row r="125" spans="1:4">
      <c r="A125">
        <v>3036</v>
      </c>
      <c r="B125" t="s">
        <v>92</v>
      </c>
      <c r="C125" t="s">
        <v>533</v>
      </c>
      <c r="D125">
        <v>1</v>
      </c>
    </row>
    <row r="126" spans="1:4">
      <c r="A126">
        <v>3037</v>
      </c>
      <c r="B126" t="s">
        <v>93</v>
      </c>
      <c r="C126" t="s">
        <v>533</v>
      </c>
      <c r="D126">
        <v>1</v>
      </c>
    </row>
    <row r="127" spans="1:4">
      <c r="A127">
        <v>3038</v>
      </c>
      <c r="B127" t="s">
        <v>135</v>
      </c>
      <c r="C127" t="s">
        <v>533</v>
      </c>
      <c r="D127">
        <v>1</v>
      </c>
    </row>
    <row r="128" spans="1:4">
      <c r="A128">
        <v>3039</v>
      </c>
      <c r="B128" t="s">
        <v>136</v>
      </c>
      <c r="C128" t="s">
        <v>533</v>
      </c>
      <c r="D128">
        <v>1</v>
      </c>
    </row>
    <row r="129" spans="1:4">
      <c r="A129">
        <v>3040</v>
      </c>
      <c r="B129" t="s">
        <v>544</v>
      </c>
      <c r="C129" t="s">
        <v>533</v>
      </c>
      <c r="D129">
        <v>1</v>
      </c>
    </row>
    <row r="130" spans="1:4">
      <c r="A130">
        <v>3041</v>
      </c>
      <c r="B130" t="s">
        <v>32</v>
      </c>
      <c r="C130" t="s">
        <v>533</v>
      </c>
      <c r="D130">
        <v>1</v>
      </c>
    </row>
    <row r="131" spans="1:4">
      <c r="A131">
        <v>3042</v>
      </c>
      <c r="B131" t="s">
        <v>137</v>
      </c>
      <c r="C131" t="s">
        <v>533</v>
      </c>
      <c r="D131">
        <v>1</v>
      </c>
    </row>
    <row r="132" spans="1:4">
      <c r="A132">
        <v>3043</v>
      </c>
      <c r="B132" t="s">
        <v>138</v>
      </c>
      <c r="C132" t="s">
        <v>533</v>
      </c>
      <c r="D132">
        <v>1</v>
      </c>
    </row>
    <row r="133" spans="1:4">
      <c r="A133">
        <v>3044</v>
      </c>
      <c r="B133" t="s">
        <v>139</v>
      </c>
      <c r="C133" t="s">
        <v>533</v>
      </c>
      <c r="D133">
        <v>1</v>
      </c>
    </row>
    <row r="134" spans="1:4">
      <c r="A134">
        <v>3045</v>
      </c>
      <c r="B134" t="s">
        <v>140</v>
      </c>
      <c r="C134" t="s">
        <v>533</v>
      </c>
      <c r="D134">
        <v>1</v>
      </c>
    </row>
    <row r="135" spans="1:4">
      <c r="A135">
        <v>3046</v>
      </c>
      <c r="B135" t="s">
        <v>141</v>
      </c>
      <c r="C135" t="s">
        <v>533</v>
      </c>
      <c r="D135">
        <v>1</v>
      </c>
    </row>
    <row r="136" spans="1:4">
      <c r="A136">
        <v>3047</v>
      </c>
      <c r="B136" t="s">
        <v>142</v>
      </c>
      <c r="C136" t="s">
        <v>533</v>
      </c>
      <c r="D136">
        <v>1</v>
      </c>
    </row>
    <row r="137" spans="1:4">
      <c r="A137">
        <v>3048</v>
      </c>
      <c r="B137" t="s">
        <v>143</v>
      </c>
      <c r="C137" t="s">
        <v>533</v>
      </c>
      <c r="D137">
        <v>1</v>
      </c>
    </row>
    <row r="138" spans="1:4">
      <c r="A138">
        <v>3049</v>
      </c>
      <c r="B138" t="s">
        <v>144</v>
      </c>
      <c r="C138" t="s">
        <v>533</v>
      </c>
      <c r="D138">
        <v>1</v>
      </c>
    </row>
    <row r="139" spans="1:4">
      <c r="A139">
        <v>3050</v>
      </c>
      <c r="B139" t="s">
        <v>145</v>
      </c>
      <c r="C139" t="s">
        <v>533</v>
      </c>
      <c r="D139">
        <v>1</v>
      </c>
    </row>
    <row r="140" spans="1:4">
      <c r="A140">
        <v>3051</v>
      </c>
      <c r="B140" t="s">
        <v>146</v>
      </c>
      <c r="C140" t="s">
        <v>533</v>
      </c>
      <c r="D140">
        <v>1</v>
      </c>
    </row>
    <row r="141" spans="1:4">
      <c r="A141">
        <v>3052</v>
      </c>
      <c r="B141" t="s">
        <v>520</v>
      </c>
      <c r="C141" t="s">
        <v>533</v>
      </c>
      <c r="D141">
        <v>1</v>
      </c>
    </row>
    <row r="142" spans="1:4">
      <c r="A142">
        <v>3053</v>
      </c>
      <c r="B142" t="s">
        <v>123</v>
      </c>
      <c r="C142" t="s">
        <v>533</v>
      </c>
      <c r="D142">
        <v>1</v>
      </c>
    </row>
    <row r="143" spans="1:4">
      <c r="A143">
        <v>3054</v>
      </c>
      <c r="B143" t="s">
        <v>124</v>
      </c>
      <c r="C143" t="s">
        <v>533</v>
      </c>
      <c r="D143">
        <v>1</v>
      </c>
    </row>
    <row r="144" spans="1:4">
      <c r="A144">
        <v>3099</v>
      </c>
      <c r="B144" t="s">
        <v>31</v>
      </c>
      <c r="C144" t="s">
        <v>533</v>
      </c>
      <c r="D144">
        <v>1</v>
      </c>
    </row>
    <row r="145" spans="1:4">
      <c r="A145">
        <v>3099</v>
      </c>
      <c r="B145" t="s">
        <v>31</v>
      </c>
      <c r="C145" t="s">
        <v>533</v>
      </c>
      <c r="D145">
        <v>1</v>
      </c>
    </row>
    <row r="146" spans="1:4">
      <c r="A146">
        <v>3401</v>
      </c>
      <c r="B146" t="s">
        <v>94</v>
      </c>
      <c r="C146" t="s">
        <v>534</v>
      </c>
      <c r="D146">
        <v>4</v>
      </c>
    </row>
    <row r="147" spans="1:4">
      <c r="A147">
        <v>3402</v>
      </c>
      <c r="B147" t="s">
        <v>95</v>
      </c>
      <c r="C147" t="s">
        <v>534</v>
      </c>
      <c r="D147">
        <v>4</v>
      </c>
    </row>
    <row r="148" spans="1:4">
      <c r="A148">
        <v>3405</v>
      </c>
      <c r="B148" t="s">
        <v>111</v>
      </c>
      <c r="C148" t="s">
        <v>534</v>
      </c>
      <c r="D148">
        <v>4</v>
      </c>
    </row>
    <row r="149" spans="1:4">
      <c r="A149">
        <v>3407</v>
      </c>
      <c r="B149" t="s">
        <v>112</v>
      </c>
      <c r="C149" t="s">
        <v>534</v>
      </c>
      <c r="D149">
        <v>4</v>
      </c>
    </row>
    <row r="150" spans="1:4">
      <c r="A150">
        <v>3411</v>
      </c>
      <c r="B150" t="s">
        <v>96</v>
      </c>
      <c r="C150" t="s">
        <v>534</v>
      </c>
      <c r="D150">
        <v>4</v>
      </c>
    </row>
    <row r="151" spans="1:4">
      <c r="A151">
        <v>3412</v>
      </c>
      <c r="B151" t="s">
        <v>97</v>
      </c>
      <c r="C151" t="s">
        <v>534</v>
      </c>
      <c r="D151">
        <v>4</v>
      </c>
    </row>
    <row r="152" spans="1:4">
      <c r="A152">
        <v>3413</v>
      </c>
      <c r="B152" t="s">
        <v>98</v>
      </c>
      <c r="C152" t="s">
        <v>534</v>
      </c>
      <c r="D152">
        <v>4</v>
      </c>
    </row>
    <row r="153" spans="1:4">
      <c r="A153">
        <v>3414</v>
      </c>
      <c r="B153" t="s">
        <v>511</v>
      </c>
      <c r="C153" t="s">
        <v>534</v>
      </c>
      <c r="D153">
        <v>4</v>
      </c>
    </row>
    <row r="154" spans="1:4">
      <c r="A154">
        <v>3415</v>
      </c>
      <c r="B154" t="s">
        <v>512</v>
      </c>
      <c r="C154" t="s">
        <v>534</v>
      </c>
      <c r="D154">
        <v>4</v>
      </c>
    </row>
    <row r="155" spans="1:4">
      <c r="A155">
        <v>3416</v>
      </c>
      <c r="B155" t="s">
        <v>513</v>
      </c>
      <c r="C155" t="s">
        <v>534</v>
      </c>
      <c r="D155">
        <v>4</v>
      </c>
    </row>
    <row r="156" spans="1:4">
      <c r="A156">
        <v>3417</v>
      </c>
      <c r="B156" t="s">
        <v>99</v>
      </c>
      <c r="C156" t="s">
        <v>534</v>
      </c>
      <c r="D156">
        <v>4</v>
      </c>
    </row>
    <row r="157" spans="1:4">
      <c r="A157">
        <v>3418</v>
      </c>
      <c r="B157" t="s">
        <v>100</v>
      </c>
      <c r="C157" t="s">
        <v>534</v>
      </c>
      <c r="D157">
        <v>4</v>
      </c>
    </row>
    <row r="158" spans="1:4">
      <c r="A158">
        <v>3419</v>
      </c>
      <c r="B158" t="s">
        <v>79</v>
      </c>
      <c r="C158" t="s">
        <v>534</v>
      </c>
      <c r="D158">
        <v>4</v>
      </c>
    </row>
    <row r="159" spans="1:4">
      <c r="A159">
        <v>3420</v>
      </c>
      <c r="B159" t="s">
        <v>101</v>
      </c>
      <c r="C159" t="s">
        <v>534</v>
      </c>
      <c r="D159">
        <v>4</v>
      </c>
    </row>
    <row r="160" spans="1:4">
      <c r="A160">
        <v>3421</v>
      </c>
      <c r="B160" t="s">
        <v>102</v>
      </c>
      <c r="C160" t="s">
        <v>534</v>
      </c>
      <c r="D160">
        <v>4</v>
      </c>
    </row>
    <row r="161" spans="1:4">
      <c r="A161">
        <v>3422</v>
      </c>
      <c r="B161" t="s">
        <v>103</v>
      </c>
      <c r="C161" t="s">
        <v>534</v>
      </c>
      <c r="D161">
        <v>4</v>
      </c>
    </row>
    <row r="162" spans="1:4">
      <c r="A162">
        <v>3423</v>
      </c>
      <c r="B162" t="s">
        <v>514</v>
      </c>
      <c r="C162" t="s">
        <v>534</v>
      </c>
      <c r="D162">
        <v>4</v>
      </c>
    </row>
    <row r="163" spans="1:4">
      <c r="A163">
        <v>3424</v>
      </c>
      <c r="B163" t="s">
        <v>104</v>
      </c>
      <c r="C163" t="s">
        <v>534</v>
      </c>
      <c r="D163">
        <v>4</v>
      </c>
    </row>
    <row r="164" spans="1:4">
      <c r="A164">
        <v>3425</v>
      </c>
      <c r="B164" t="s">
        <v>105</v>
      </c>
      <c r="C164" t="s">
        <v>534</v>
      </c>
      <c r="D164">
        <v>4</v>
      </c>
    </row>
    <row r="165" spans="1:4">
      <c r="A165">
        <v>3426</v>
      </c>
      <c r="B165" t="s">
        <v>106</v>
      </c>
      <c r="C165" t="s">
        <v>534</v>
      </c>
      <c r="D165">
        <v>4</v>
      </c>
    </row>
    <row r="166" spans="1:4">
      <c r="A166">
        <v>3427</v>
      </c>
      <c r="B166" t="s">
        <v>107</v>
      </c>
      <c r="C166" t="s">
        <v>534</v>
      </c>
      <c r="D166">
        <v>4</v>
      </c>
    </row>
    <row r="167" spans="1:4">
      <c r="A167">
        <v>3428</v>
      </c>
      <c r="B167" t="s">
        <v>108</v>
      </c>
      <c r="C167" t="s">
        <v>534</v>
      </c>
      <c r="D167">
        <v>4</v>
      </c>
    </row>
    <row r="168" spans="1:4">
      <c r="A168">
        <v>3429</v>
      </c>
      <c r="B168" t="s">
        <v>109</v>
      </c>
      <c r="C168" t="s">
        <v>534</v>
      </c>
      <c r="D168">
        <v>4</v>
      </c>
    </row>
    <row r="169" spans="1:4">
      <c r="A169">
        <v>3430</v>
      </c>
      <c r="B169" t="s">
        <v>110</v>
      </c>
      <c r="C169" t="s">
        <v>534</v>
      </c>
      <c r="D169">
        <v>4</v>
      </c>
    </row>
    <row r="170" spans="1:4">
      <c r="A170">
        <v>3431</v>
      </c>
      <c r="B170" t="s">
        <v>113</v>
      </c>
      <c r="C170" t="s">
        <v>534</v>
      </c>
      <c r="D170">
        <v>4</v>
      </c>
    </row>
    <row r="171" spans="1:4">
      <c r="A171">
        <v>3432</v>
      </c>
      <c r="B171" t="s">
        <v>114</v>
      </c>
      <c r="C171" t="s">
        <v>534</v>
      </c>
      <c r="D171">
        <v>4</v>
      </c>
    </row>
    <row r="172" spans="1:4">
      <c r="A172">
        <v>3433</v>
      </c>
      <c r="B172" t="s">
        <v>515</v>
      </c>
      <c r="C172" t="s">
        <v>534</v>
      </c>
      <c r="D172">
        <v>4</v>
      </c>
    </row>
    <row r="173" spans="1:4">
      <c r="A173">
        <v>3434</v>
      </c>
      <c r="B173" t="s">
        <v>115</v>
      </c>
      <c r="C173" t="s">
        <v>534</v>
      </c>
      <c r="D173">
        <v>4</v>
      </c>
    </row>
    <row r="174" spans="1:4">
      <c r="A174">
        <v>3435</v>
      </c>
      <c r="B174" t="s">
        <v>116</v>
      </c>
      <c r="C174" t="s">
        <v>534</v>
      </c>
      <c r="D174">
        <v>4</v>
      </c>
    </row>
    <row r="175" spans="1:4">
      <c r="A175">
        <v>3436</v>
      </c>
      <c r="B175" t="s">
        <v>516</v>
      </c>
      <c r="C175" t="s">
        <v>534</v>
      </c>
      <c r="D175">
        <v>4</v>
      </c>
    </row>
    <row r="176" spans="1:4">
      <c r="A176">
        <v>3437</v>
      </c>
      <c r="B176" t="s">
        <v>117</v>
      </c>
      <c r="C176" t="s">
        <v>534</v>
      </c>
      <c r="D176">
        <v>4</v>
      </c>
    </row>
    <row r="177" spans="1:4">
      <c r="A177">
        <v>3438</v>
      </c>
      <c r="B177" t="s">
        <v>517</v>
      </c>
      <c r="C177" t="s">
        <v>534</v>
      </c>
      <c r="D177">
        <v>4</v>
      </c>
    </row>
    <row r="178" spans="1:4">
      <c r="A178">
        <v>3439</v>
      </c>
      <c r="B178" t="s">
        <v>118</v>
      </c>
      <c r="C178" t="s">
        <v>534</v>
      </c>
      <c r="D178">
        <v>4</v>
      </c>
    </row>
    <row r="179" spans="1:4">
      <c r="A179">
        <v>3440</v>
      </c>
      <c r="B179" t="s">
        <v>119</v>
      </c>
      <c r="C179" t="s">
        <v>534</v>
      </c>
      <c r="D179">
        <v>4</v>
      </c>
    </row>
    <row r="180" spans="1:4">
      <c r="A180">
        <v>3441</v>
      </c>
      <c r="B180" t="s">
        <v>120</v>
      </c>
      <c r="C180" t="s">
        <v>534</v>
      </c>
      <c r="D180">
        <v>4</v>
      </c>
    </row>
    <row r="181" spans="1:4">
      <c r="A181">
        <v>3442</v>
      </c>
      <c r="B181" t="s">
        <v>121</v>
      </c>
      <c r="C181" t="s">
        <v>534</v>
      </c>
      <c r="D181">
        <v>4</v>
      </c>
    </row>
    <row r="182" spans="1:4">
      <c r="A182">
        <v>3443</v>
      </c>
      <c r="B182" t="s">
        <v>122</v>
      </c>
      <c r="C182" t="s">
        <v>534</v>
      </c>
      <c r="D182">
        <v>4</v>
      </c>
    </row>
    <row r="183" spans="1:4">
      <c r="A183">
        <v>3446</v>
      </c>
      <c r="B183" t="s">
        <v>125</v>
      </c>
      <c r="C183" t="s">
        <v>534</v>
      </c>
      <c r="D183">
        <v>4</v>
      </c>
    </row>
    <row r="184" spans="1:4">
      <c r="A184">
        <v>3447</v>
      </c>
      <c r="B184" t="s">
        <v>126</v>
      </c>
      <c r="C184" t="s">
        <v>534</v>
      </c>
      <c r="D184">
        <v>4</v>
      </c>
    </row>
    <row r="185" spans="1:4">
      <c r="A185">
        <v>3448</v>
      </c>
      <c r="B185" t="s">
        <v>127</v>
      </c>
      <c r="C185" t="s">
        <v>534</v>
      </c>
      <c r="D185">
        <v>4</v>
      </c>
    </row>
    <row r="186" spans="1:4">
      <c r="A186">
        <v>3449</v>
      </c>
      <c r="B186" t="s">
        <v>518</v>
      </c>
      <c r="C186" t="s">
        <v>534</v>
      </c>
      <c r="D186">
        <v>4</v>
      </c>
    </row>
    <row r="187" spans="1:4">
      <c r="A187">
        <v>3450</v>
      </c>
      <c r="B187" t="s">
        <v>128</v>
      </c>
      <c r="C187" t="s">
        <v>534</v>
      </c>
      <c r="D187">
        <v>4</v>
      </c>
    </row>
    <row r="188" spans="1:4">
      <c r="A188">
        <v>3451</v>
      </c>
      <c r="B188" t="s">
        <v>519</v>
      </c>
      <c r="C188" t="s">
        <v>534</v>
      </c>
      <c r="D188">
        <v>4</v>
      </c>
    </row>
    <row r="189" spans="1:4">
      <c r="A189">
        <v>3452</v>
      </c>
      <c r="B189" t="s">
        <v>129</v>
      </c>
      <c r="C189" t="s">
        <v>534</v>
      </c>
      <c r="D189">
        <v>4</v>
      </c>
    </row>
    <row r="190" spans="1:4">
      <c r="A190">
        <v>3453</v>
      </c>
      <c r="B190" t="s">
        <v>130</v>
      </c>
      <c r="C190" t="s">
        <v>534</v>
      </c>
      <c r="D190">
        <v>4</v>
      </c>
    </row>
    <row r="191" spans="1:4">
      <c r="A191">
        <v>3454</v>
      </c>
      <c r="B191" t="s">
        <v>131</v>
      </c>
      <c r="C191" t="s">
        <v>534</v>
      </c>
      <c r="D191">
        <v>4</v>
      </c>
    </row>
    <row r="192" spans="1:4">
      <c r="A192">
        <v>3801</v>
      </c>
      <c r="B192" t="s">
        <v>429</v>
      </c>
      <c r="C192" t="s">
        <v>545</v>
      </c>
      <c r="D192">
        <v>8</v>
      </c>
    </row>
    <row r="193" spans="1:4">
      <c r="A193">
        <v>3802</v>
      </c>
      <c r="B193" t="s">
        <v>147</v>
      </c>
      <c r="C193" t="s">
        <v>545</v>
      </c>
      <c r="D193">
        <v>8</v>
      </c>
    </row>
    <row r="194" spans="1:4">
      <c r="A194">
        <v>3803</v>
      </c>
      <c r="B194" t="s">
        <v>60</v>
      </c>
      <c r="C194" t="s">
        <v>545</v>
      </c>
      <c r="D194">
        <v>8</v>
      </c>
    </row>
    <row r="195" spans="1:4">
      <c r="A195">
        <v>3804</v>
      </c>
      <c r="B195" t="s">
        <v>148</v>
      </c>
      <c r="C195" t="s">
        <v>545</v>
      </c>
      <c r="D195">
        <v>8</v>
      </c>
    </row>
    <row r="196" spans="1:4">
      <c r="A196">
        <v>3805</v>
      </c>
      <c r="B196" t="s">
        <v>149</v>
      </c>
      <c r="C196" t="s">
        <v>545</v>
      </c>
      <c r="D196">
        <v>8</v>
      </c>
    </row>
    <row r="197" spans="1:4">
      <c r="A197">
        <v>3806</v>
      </c>
      <c r="B197" t="s">
        <v>151</v>
      </c>
      <c r="C197" t="s">
        <v>545</v>
      </c>
      <c r="D197">
        <v>8</v>
      </c>
    </row>
    <row r="198" spans="1:4">
      <c r="A198">
        <v>3807</v>
      </c>
      <c r="B198" t="s">
        <v>152</v>
      </c>
      <c r="C198" t="s">
        <v>545</v>
      </c>
      <c r="D198">
        <v>8</v>
      </c>
    </row>
    <row r="199" spans="1:4">
      <c r="A199">
        <v>3808</v>
      </c>
      <c r="B199" t="s">
        <v>153</v>
      </c>
      <c r="C199" t="s">
        <v>545</v>
      </c>
      <c r="D199">
        <v>8</v>
      </c>
    </row>
    <row r="200" spans="1:4">
      <c r="A200">
        <v>3811</v>
      </c>
      <c r="B200" t="s">
        <v>493</v>
      </c>
      <c r="C200" t="s">
        <v>545</v>
      </c>
      <c r="D200">
        <v>8</v>
      </c>
    </row>
    <row r="201" spans="1:4">
      <c r="A201">
        <v>3812</v>
      </c>
      <c r="B201" t="s">
        <v>154</v>
      </c>
      <c r="C201" t="s">
        <v>545</v>
      </c>
      <c r="D201">
        <v>8</v>
      </c>
    </row>
    <row r="202" spans="1:4">
      <c r="A202">
        <v>3813</v>
      </c>
      <c r="B202" t="s">
        <v>155</v>
      </c>
      <c r="C202" t="s">
        <v>545</v>
      </c>
      <c r="D202">
        <v>8</v>
      </c>
    </row>
    <row r="203" spans="1:4">
      <c r="A203">
        <v>3814</v>
      </c>
      <c r="B203" t="s">
        <v>156</v>
      </c>
      <c r="C203" t="s">
        <v>545</v>
      </c>
      <c r="D203">
        <v>8</v>
      </c>
    </row>
    <row r="204" spans="1:4">
      <c r="A204">
        <v>3815</v>
      </c>
      <c r="B204" t="s">
        <v>157</v>
      </c>
      <c r="C204" t="s">
        <v>545</v>
      </c>
      <c r="D204">
        <v>8</v>
      </c>
    </row>
    <row r="205" spans="1:4">
      <c r="A205">
        <v>3816</v>
      </c>
      <c r="B205" t="s">
        <v>158</v>
      </c>
      <c r="C205" t="s">
        <v>545</v>
      </c>
      <c r="D205">
        <v>8</v>
      </c>
    </row>
    <row r="206" spans="1:4">
      <c r="A206">
        <v>3817</v>
      </c>
      <c r="B206" t="s">
        <v>546</v>
      </c>
      <c r="C206" t="s">
        <v>545</v>
      </c>
      <c r="D206">
        <v>8</v>
      </c>
    </row>
    <row r="207" spans="1:4">
      <c r="A207">
        <v>3818</v>
      </c>
      <c r="B207" t="s">
        <v>160</v>
      </c>
      <c r="C207" t="s">
        <v>545</v>
      </c>
      <c r="D207">
        <v>8</v>
      </c>
    </row>
    <row r="208" spans="1:4">
      <c r="A208">
        <v>3819</v>
      </c>
      <c r="B208" t="s">
        <v>161</v>
      </c>
      <c r="C208" t="s">
        <v>545</v>
      </c>
      <c r="D208">
        <v>8</v>
      </c>
    </row>
    <row r="209" spans="1:4">
      <c r="A209">
        <v>3820</v>
      </c>
      <c r="B209" t="s">
        <v>162</v>
      </c>
      <c r="C209" t="s">
        <v>545</v>
      </c>
      <c r="D209">
        <v>8</v>
      </c>
    </row>
    <row r="210" spans="1:4">
      <c r="A210">
        <v>3821</v>
      </c>
      <c r="B210" t="s">
        <v>521</v>
      </c>
      <c r="C210" t="s">
        <v>545</v>
      </c>
      <c r="D210">
        <v>8</v>
      </c>
    </row>
    <row r="211" spans="1:4">
      <c r="A211">
        <v>3822</v>
      </c>
      <c r="B211" t="s">
        <v>163</v>
      </c>
      <c r="C211" t="s">
        <v>545</v>
      </c>
      <c r="D211">
        <v>8</v>
      </c>
    </row>
    <row r="212" spans="1:4">
      <c r="A212">
        <v>3823</v>
      </c>
      <c r="B212" t="s">
        <v>164</v>
      </c>
      <c r="C212" t="s">
        <v>545</v>
      </c>
      <c r="D212">
        <v>8</v>
      </c>
    </row>
    <row r="213" spans="1:4">
      <c r="A213">
        <v>3824</v>
      </c>
      <c r="B213" t="s">
        <v>165</v>
      </c>
      <c r="C213" t="s">
        <v>545</v>
      </c>
      <c r="D213">
        <v>8</v>
      </c>
    </row>
    <row r="214" spans="1:4">
      <c r="A214">
        <v>3825</v>
      </c>
      <c r="B214" t="s">
        <v>166</v>
      </c>
      <c r="C214" t="s">
        <v>545</v>
      </c>
      <c r="D214">
        <v>8</v>
      </c>
    </row>
    <row r="215" spans="1:4">
      <c r="A215">
        <v>4201</v>
      </c>
      <c r="B215" t="s">
        <v>167</v>
      </c>
      <c r="C215" t="s">
        <v>536</v>
      </c>
      <c r="D215">
        <v>9</v>
      </c>
    </row>
    <row r="216" spans="1:4">
      <c r="A216">
        <v>4202</v>
      </c>
      <c r="B216" t="s">
        <v>168</v>
      </c>
      <c r="C216" t="s">
        <v>536</v>
      </c>
      <c r="D216">
        <v>9</v>
      </c>
    </row>
    <row r="217" spans="1:4">
      <c r="A217">
        <v>4203</v>
      </c>
      <c r="B217" t="s">
        <v>169</v>
      </c>
      <c r="C217" t="s">
        <v>536</v>
      </c>
      <c r="D217">
        <v>9</v>
      </c>
    </row>
    <row r="218" spans="1:4">
      <c r="A218">
        <v>4204</v>
      </c>
      <c r="B218" t="s">
        <v>179</v>
      </c>
      <c r="C218" t="s">
        <v>536</v>
      </c>
      <c r="D218">
        <v>9</v>
      </c>
    </row>
    <row r="219" spans="1:4">
      <c r="A219">
        <v>4205</v>
      </c>
      <c r="B219" t="s">
        <v>183</v>
      </c>
      <c r="C219" t="s">
        <v>536</v>
      </c>
      <c r="D219">
        <v>9</v>
      </c>
    </row>
    <row r="220" spans="1:4">
      <c r="A220">
        <v>4206</v>
      </c>
      <c r="B220" t="s">
        <v>180</v>
      </c>
      <c r="C220" t="s">
        <v>536</v>
      </c>
      <c r="D220">
        <v>9</v>
      </c>
    </row>
    <row r="221" spans="1:4">
      <c r="A221">
        <v>4207</v>
      </c>
      <c r="B221" t="s">
        <v>181</v>
      </c>
      <c r="C221" t="s">
        <v>536</v>
      </c>
      <c r="D221">
        <v>9</v>
      </c>
    </row>
    <row r="222" spans="1:4">
      <c r="A222">
        <v>4211</v>
      </c>
      <c r="B222" t="s">
        <v>170</v>
      </c>
      <c r="C222" t="s">
        <v>536</v>
      </c>
      <c r="D222">
        <v>9</v>
      </c>
    </row>
    <row r="223" spans="1:4">
      <c r="A223">
        <v>4212</v>
      </c>
      <c r="B223" t="s">
        <v>522</v>
      </c>
      <c r="C223" t="s">
        <v>536</v>
      </c>
      <c r="D223">
        <v>9</v>
      </c>
    </row>
    <row r="224" spans="1:4">
      <c r="A224">
        <v>4213</v>
      </c>
      <c r="B224" t="s">
        <v>494</v>
      </c>
      <c r="C224" t="s">
        <v>536</v>
      </c>
      <c r="D224">
        <v>9</v>
      </c>
    </row>
    <row r="225" spans="1:4">
      <c r="A225">
        <v>4214</v>
      </c>
      <c r="B225" t="s">
        <v>171</v>
      </c>
      <c r="C225" t="s">
        <v>536</v>
      </c>
      <c r="D225">
        <v>9</v>
      </c>
    </row>
    <row r="226" spans="1:4">
      <c r="A226">
        <v>4215</v>
      </c>
      <c r="B226" t="s">
        <v>172</v>
      </c>
      <c r="C226" t="s">
        <v>536</v>
      </c>
      <c r="D226">
        <v>9</v>
      </c>
    </row>
    <row r="227" spans="1:4">
      <c r="A227">
        <v>4216</v>
      </c>
      <c r="B227" t="s">
        <v>173</v>
      </c>
      <c r="C227" t="s">
        <v>536</v>
      </c>
      <c r="D227">
        <v>9</v>
      </c>
    </row>
    <row r="228" spans="1:4">
      <c r="A228">
        <v>4217</v>
      </c>
      <c r="B228" t="s">
        <v>174</v>
      </c>
      <c r="C228" t="s">
        <v>536</v>
      </c>
      <c r="D228">
        <v>9</v>
      </c>
    </row>
    <row r="229" spans="1:4">
      <c r="A229">
        <v>4218</v>
      </c>
      <c r="B229" t="s">
        <v>175</v>
      </c>
      <c r="C229" t="s">
        <v>536</v>
      </c>
      <c r="D229">
        <v>9</v>
      </c>
    </row>
    <row r="230" spans="1:4">
      <c r="A230">
        <v>4219</v>
      </c>
      <c r="B230" t="s">
        <v>523</v>
      </c>
      <c r="C230" t="s">
        <v>536</v>
      </c>
      <c r="D230">
        <v>9</v>
      </c>
    </row>
    <row r="231" spans="1:4">
      <c r="A231">
        <v>4220</v>
      </c>
      <c r="B231" t="s">
        <v>176</v>
      </c>
      <c r="C231" t="s">
        <v>536</v>
      </c>
      <c r="D231">
        <v>9</v>
      </c>
    </row>
    <row r="232" spans="1:4">
      <c r="A232">
        <v>4221</v>
      </c>
      <c r="B232" t="s">
        <v>177</v>
      </c>
      <c r="C232" t="s">
        <v>536</v>
      </c>
      <c r="D232">
        <v>9</v>
      </c>
    </row>
    <row r="233" spans="1:4">
      <c r="A233">
        <v>4222</v>
      </c>
      <c r="B233" t="s">
        <v>178</v>
      </c>
      <c r="C233" t="s">
        <v>536</v>
      </c>
      <c r="D233">
        <v>9</v>
      </c>
    </row>
    <row r="234" spans="1:4">
      <c r="A234">
        <v>4223</v>
      </c>
      <c r="B234" t="s">
        <v>182</v>
      </c>
      <c r="C234" t="s">
        <v>536</v>
      </c>
      <c r="D234">
        <v>9</v>
      </c>
    </row>
    <row r="235" spans="1:4">
      <c r="A235">
        <v>4224</v>
      </c>
      <c r="B235" t="s">
        <v>524</v>
      </c>
      <c r="C235" t="s">
        <v>536</v>
      </c>
      <c r="D235">
        <v>9</v>
      </c>
    </row>
    <row r="236" spans="1:4">
      <c r="A236">
        <v>4225</v>
      </c>
      <c r="B236" t="s">
        <v>184</v>
      </c>
      <c r="C236" t="s">
        <v>536</v>
      </c>
      <c r="D236">
        <v>9</v>
      </c>
    </row>
    <row r="237" spans="1:4">
      <c r="A237">
        <v>4226</v>
      </c>
      <c r="B237" t="s">
        <v>185</v>
      </c>
      <c r="C237" t="s">
        <v>536</v>
      </c>
      <c r="D237">
        <v>9</v>
      </c>
    </row>
    <row r="238" spans="1:4">
      <c r="A238">
        <v>4227</v>
      </c>
      <c r="B238" t="s">
        <v>186</v>
      </c>
      <c r="C238" t="s">
        <v>536</v>
      </c>
      <c r="D238">
        <v>9</v>
      </c>
    </row>
    <row r="239" spans="1:4">
      <c r="A239">
        <v>4228</v>
      </c>
      <c r="B239" t="s">
        <v>187</v>
      </c>
      <c r="C239" t="s">
        <v>536</v>
      </c>
      <c r="D239">
        <v>9</v>
      </c>
    </row>
    <row r="240" spans="1:4">
      <c r="A240">
        <v>4601</v>
      </c>
      <c r="B240" t="s">
        <v>208</v>
      </c>
      <c r="C240" t="s">
        <v>547</v>
      </c>
      <c r="D240">
        <v>14</v>
      </c>
    </row>
    <row r="241" spans="1:4">
      <c r="A241">
        <v>4602</v>
      </c>
      <c r="B241" t="s">
        <v>548</v>
      </c>
      <c r="C241" t="s">
        <v>547</v>
      </c>
      <c r="D241">
        <v>14</v>
      </c>
    </row>
    <row r="242" spans="1:4">
      <c r="A242">
        <v>4611</v>
      </c>
      <c r="B242" t="s">
        <v>209</v>
      </c>
      <c r="C242" t="s">
        <v>547</v>
      </c>
      <c r="D242">
        <v>14</v>
      </c>
    </row>
    <row r="243" spans="1:4">
      <c r="A243">
        <v>4612</v>
      </c>
      <c r="B243" t="s">
        <v>210</v>
      </c>
      <c r="C243" t="s">
        <v>547</v>
      </c>
      <c r="D243">
        <v>14</v>
      </c>
    </row>
    <row r="244" spans="1:4">
      <c r="A244">
        <v>4613</v>
      </c>
      <c r="B244" t="s">
        <v>211</v>
      </c>
      <c r="C244" t="s">
        <v>547</v>
      </c>
      <c r="D244">
        <v>14</v>
      </c>
    </row>
    <row r="245" spans="1:4">
      <c r="A245">
        <v>4614</v>
      </c>
      <c r="B245" t="s">
        <v>212</v>
      </c>
      <c r="C245" t="s">
        <v>547</v>
      </c>
      <c r="D245">
        <v>14</v>
      </c>
    </row>
    <row r="246" spans="1:4">
      <c r="A246">
        <v>4615</v>
      </c>
      <c r="B246" t="s">
        <v>213</v>
      </c>
      <c r="C246" t="s">
        <v>547</v>
      </c>
      <c r="D246">
        <v>14</v>
      </c>
    </row>
    <row r="247" spans="1:4">
      <c r="A247">
        <v>4616</v>
      </c>
      <c r="B247" t="s">
        <v>214</v>
      </c>
      <c r="C247" t="s">
        <v>547</v>
      </c>
      <c r="D247">
        <v>14</v>
      </c>
    </row>
    <row r="248" spans="1:4">
      <c r="A248">
        <v>4617</v>
      </c>
      <c r="B248" t="s">
        <v>215</v>
      </c>
      <c r="C248" t="s">
        <v>547</v>
      </c>
      <c r="D248">
        <v>14</v>
      </c>
    </row>
    <row r="249" spans="1:4">
      <c r="A249">
        <v>4618</v>
      </c>
      <c r="B249" t="s">
        <v>216</v>
      </c>
      <c r="C249" t="s">
        <v>547</v>
      </c>
      <c r="D249">
        <v>14</v>
      </c>
    </row>
    <row r="250" spans="1:4">
      <c r="A250">
        <v>4619</v>
      </c>
      <c r="B250" t="s">
        <v>527</v>
      </c>
      <c r="C250" t="s">
        <v>547</v>
      </c>
      <c r="D250">
        <v>14</v>
      </c>
    </row>
    <row r="251" spans="1:4">
      <c r="A251">
        <v>4620</v>
      </c>
      <c r="B251" t="s">
        <v>217</v>
      </c>
      <c r="C251" t="s">
        <v>547</v>
      </c>
      <c r="D251">
        <v>14</v>
      </c>
    </row>
    <row r="252" spans="1:4">
      <c r="A252">
        <v>4621</v>
      </c>
      <c r="B252" t="s">
        <v>218</v>
      </c>
      <c r="C252" t="s">
        <v>547</v>
      </c>
      <c r="D252">
        <v>14</v>
      </c>
    </row>
    <row r="253" spans="1:4">
      <c r="A253">
        <v>4622</v>
      </c>
      <c r="B253" t="s">
        <v>219</v>
      </c>
      <c r="C253" t="s">
        <v>547</v>
      </c>
      <c r="D253">
        <v>14</v>
      </c>
    </row>
    <row r="254" spans="1:4">
      <c r="A254">
        <v>4623</v>
      </c>
      <c r="B254" t="s">
        <v>220</v>
      </c>
      <c r="C254" t="s">
        <v>547</v>
      </c>
      <c r="D254">
        <v>14</v>
      </c>
    </row>
    <row r="255" spans="1:4">
      <c r="A255">
        <v>4624</v>
      </c>
      <c r="B255" t="s">
        <v>549</v>
      </c>
      <c r="C255" t="s">
        <v>547</v>
      </c>
      <c r="D255">
        <v>14</v>
      </c>
    </row>
    <row r="256" spans="1:4">
      <c r="A256">
        <v>4625</v>
      </c>
      <c r="B256" t="s">
        <v>221</v>
      </c>
      <c r="C256" t="s">
        <v>547</v>
      </c>
      <c r="D256">
        <v>14</v>
      </c>
    </row>
    <row r="257" spans="1:4">
      <c r="A257">
        <v>4626</v>
      </c>
      <c r="B257" t="s">
        <v>226</v>
      </c>
      <c r="C257" t="s">
        <v>547</v>
      </c>
      <c r="D257">
        <v>14</v>
      </c>
    </row>
    <row r="258" spans="1:4">
      <c r="A258">
        <v>4627</v>
      </c>
      <c r="B258" t="s">
        <v>222</v>
      </c>
      <c r="C258" t="s">
        <v>547</v>
      </c>
      <c r="D258">
        <v>14</v>
      </c>
    </row>
    <row r="259" spans="1:4">
      <c r="A259">
        <v>4628</v>
      </c>
      <c r="B259" t="s">
        <v>223</v>
      </c>
      <c r="C259" t="s">
        <v>547</v>
      </c>
      <c r="D259">
        <v>14</v>
      </c>
    </row>
    <row r="260" spans="1:4">
      <c r="A260">
        <v>4629</v>
      </c>
      <c r="B260" t="s">
        <v>224</v>
      </c>
      <c r="C260" t="s">
        <v>547</v>
      </c>
      <c r="D260">
        <v>14</v>
      </c>
    </row>
    <row r="261" spans="1:4">
      <c r="A261">
        <v>4630</v>
      </c>
      <c r="B261" t="s">
        <v>225</v>
      </c>
      <c r="C261" t="s">
        <v>547</v>
      </c>
      <c r="D261">
        <v>14</v>
      </c>
    </row>
    <row r="262" spans="1:4">
      <c r="A262">
        <v>4631</v>
      </c>
      <c r="B262" t="s">
        <v>550</v>
      </c>
      <c r="C262" t="s">
        <v>547</v>
      </c>
      <c r="D262">
        <v>14</v>
      </c>
    </row>
    <row r="263" spans="1:4">
      <c r="A263">
        <v>4632</v>
      </c>
      <c r="B263" t="s">
        <v>528</v>
      </c>
      <c r="C263" t="s">
        <v>547</v>
      </c>
      <c r="D263">
        <v>14</v>
      </c>
    </row>
    <row r="264" spans="1:4">
      <c r="A264">
        <v>4633</v>
      </c>
      <c r="B264" t="s">
        <v>227</v>
      </c>
      <c r="C264" t="s">
        <v>547</v>
      </c>
      <c r="D264">
        <v>14</v>
      </c>
    </row>
    <row r="265" spans="1:4">
      <c r="A265">
        <v>4634</v>
      </c>
      <c r="B265" t="s">
        <v>228</v>
      </c>
      <c r="C265" t="s">
        <v>547</v>
      </c>
      <c r="D265">
        <v>14</v>
      </c>
    </row>
    <row r="266" spans="1:4">
      <c r="A266">
        <v>4635</v>
      </c>
      <c r="B266" t="s">
        <v>229</v>
      </c>
      <c r="C266" t="s">
        <v>547</v>
      </c>
      <c r="D266">
        <v>14</v>
      </c>
    </row>
    <row r="267" spans="1:4">
      <c r="A267">
        <v>4636</v>
      </c>
      <c r="B267" t="s">
        <v>230</v>
      </c>
      <c r="C267" t="s">
        <v>547</v>
      </c>
      <c r="D267">
        <v>14</v>
      </c>
    </row>
    <row r="268" spans="1:4">
      <c r="A268">
        <v>4637</v>
      </c>
      <c r="B268" t="s">
        <v>231</v>
      </c>
      <c r="C268" t="s">
        <v>547</v>
      </c>
      <c r="D268">
        <v>14</v>
      </c>
    </row>
    <row r="269" spans="1:4">
      <c r="A269">
        <v>4638</v>
      </c>
      <c r="B269" t="s">
        <v>232</v>
      </c>
      <c r="C269" t="s">
        <v>547</v>
      </c>
      <c r="D269">
        <v>14</v>
      </c>
    </row>
    <row r="270" spans="1:4">
      <c r="A270">
        <v>4639</v>
      </c>
      <c r="B270" t="s">
        <v>233</v>
      </c>
      <c r="C270" t="s">
        <v>547</v>
      </c>
      <c r="D270">
        <v>14</v>
      </c>
    </row>
    <row r="271" spans="1:4">
      <c r="A271">
        <v>4640</v>
      </c>
      <c r="B271" t="s">
        <v>234</v>
      </c>
      <c r="C271" t="s">
        <v>547</v>
      </c>
      <c r="D271">
        <v>14</v>
      </c>
    </row>
    <row r="272" spans="1:4">
      <c r="A272">
        <v>4641</v>
      </c>
      <c r="B272" t="s">
        <v>235</v>
      </c>
      <c r="C272" t="s">
        <v>547</v>
      </c>
      <c r="D272">
        <v>14</v>
      </c>
    </row>
    <row r="273" spans="1:4">
      <c r="A273">
        <v>4642</v>
      </c>
      <c r="B273" t="s">
        <v>236</v>
      </c>
      <c r="C273" t="s">
        <v>547</v>
      </c>
      <c r="D273">
        <v>14</v>
      </c>
    </row>
    <row r="274" spans="1:4">
      <c r="A274">
        <v>4643</v>
      </c>
      <c r="B274" t="s">
        <v>237</v>
      </c>
      <c r="C274" t="s">
        <v>547</v>
      </c>
      <c r="D274">
        <v>14</v>
      </c>
    </row>
    <row r="275" spans="1:4">
      <c r="A275">
        <v>4644</v>
      </c>
      <c r="B275" t="s">
        <v>238</v>
      </c>
      <c r="C275" t="s">
        <v>547</v>
      </c>
      <c r="D275">
        <v>14</v>
      </c>
    </row>
    <row r="276" spans="1:4">
      <c r="A276">
        <v>4645</v>
      </c>
      <c r="B276" t="s">
        <v>239</v>
      </c>
      <c r="C276" t="s">
        <v>547</v>
      </c>
      <c r="D276">
        <v>14</v>
      </c>
    </row>
    <row r="277" spans="1:4">
      <c r="A277">
        <v>4646</v>
      </c>
      <c r="B277" t="s">
        <v>240</v>
      </c>
      <c r="C277" t="s">
        <v>547</v>
      </c>
      <c r="D277">
        <v>14</v>
      </c>
    </row>
    <row r="278" spans="1:4">
      <c r="A278">
        <v>4647</v>
      </c>
      <c r="B278" t="s">
        <v>551</v>
      </c>
      <c r="C278" t="s">
        <v>547</v>
      </c>
      <c r="D278">
        <v>14</v>
      </c>
    </row>
    <row r="279" spans="1:4">
      <c r="A279">
        <v>4648</v>
      </c>
      <c r="B279" t="s">
        <v>241</v>
      </c>
      <c r="C279" t="s">
        <v>547</v>
      </c>
      <c r="D279">
        <v>14</v>
      </c>
    </row>
    <row r="280" spans="1:4">
      <c r="A280">
        <v>4649</v>
      </c>
      <c r="B280" t="s">
        <v>552</v>
      </c>
      <c r="C280" t="s">
        <v>547</v>
      </c>
      <c r="D280">
        <v>14</v>
      </c>
    </row>
    <row r="281" spans="1:4">
      <c r="A281">
        <v>4650</v>
      </c>
      <c r="B281" t="s">
        <v>242</v>
      </c>
      <c r="C281" t="s">
        <v>547</v>
      </c>
      <c r="D281">
        <v>14</v>
      </c>
    </row>
    <row r="282" spans="1:4">
      <c r="A282">
        <v>4651</v>
      </c>
      <c r="B282" t="s">
        <v>553</v>
      </c>
      <c r="C282" t="s">
        <v>547</v>
      </c>
      <c r="D282">
        <v>14</v>
      </c>
    </row>
    <row r="283" spans="1:4">
      <c r="A283">
        <v>5001</v>
      </c>
      <c r="B283" t="s">
        <v>267</v>
      </c>
      <c r="C283" t="s">
        <v>492</v>
      </c>
      <c r="D283">
        <v>16</v>
      </c>
    </row>
    <row r="284" spans="1:4">
      <c r="A284">
        <v>5006</v>
      </c>
      <c r="B284" t="s">
        <v>279</v>
      </c>
      <c r="C284" t="s">
        <v>492</v>
      </c>
      <c r="D284">
        <v>16</v>
      </c>
    </row>
    <row r="285" spans="1:4">
      <c r="A285">
        <v>5007</v>
      </c>
      <c r="B285" t="s">
        <v>280</v>
      </c>
      <c r="C285" t="s">
        <v>492</v>
      </c>
      <c r="D285">
        <v>16</v>
      </c>
    </row>
    <row r="286" spans="1:4">
      <c r="A286">
        <v>5014</v>
      </c>
      <c r="B286" t="s">
        <v>269</v>
      </c>
      <c r="C286" t="s">
        <v>492</v>
      </c>
      <c r="D286">
        <v>16</v>
      </c>
    </row>
    <row r="287" spans="1:4">
      <c r="A287">
        <v>5020</v>
      </c>
      <c r="B287" t="s">
        <v>428</v>
      </c>
      <c r="C287" t="s">
        <v>492</v>
      </c>
      <c r="D287">
        <v>16</v>
      </c>
    </row>
    <row r="288" spans="1:4">
      <c r="A288">
        <v>5021</v>
      </c>
      <c r="B288" t="s">
        <v>52</v>
      </c>
      <c r="C288" t="s">
        <v>492</v>
      </c>
      <c r="D288">
        <v>16</v>
      </c>
    </row>
    <row r="289" spans="1:4">
      <c r="A289">
        <v>5022</v>
      </c>
      <c r="B289" t="s">
        <v>272</v>
      </c>
      <c r="C289" t="s">
        <v>492</v>
      </c>
      <c r="D289">
        <v>16</v>
      </c>
    </row>
    <row r="290" spans="1:4">
      <c r="A290">
        <v>5025</v>
      </c>
      <c r="B290" t="s">
        <v>35</v>
      </c>
      <c r="C290" t="s">
        <v>492</v>
      </c>
      <c r="D290">
        <v>16</v>
      </c>
    </row>
    <row r="291" spans="1:4">
      <c r="A291">
        <v>5026</v>
      </c>
      <c r="B291" t="s">
        <v>273</v>
      </c>
      <c r="C291" t="s">
        <v>492</v>
      </c>
      <c r="D291">
        <v>16</v>
      </c>
    </row>
    <row r="292" spans="1:4">
      <c r="A292">
        <v>5027</v>
      </c>
      <c r="B292" t="s">
        <v>274</v>
      </c>
      <c r="C292" t="s">
        <v>492</v>
      </c>
      <c r="D292">
        <v>16</v>
      </c>
    </row>
    <row r="293" spans="1:4">
      <c r="A293">
        <v>5028</v>
      </c>
      <c r="B293" t="s">
        <v>275</v>
      </c>
      <c r="C293" t="s">
        <v>492</v>
      </c>
      <c r="D293">
        <v>16</v>
      </c>
    </row>
    <row r="294" spans="1:4">
      <c r="A294">
        <v>5029</v>
      </c>
      <c r="B294" t="s">
        <v>276</v>
      </c>
      <c r="C294" t="s">
        <v>492</v>
      </c>
      <c r="D294">
        <v>16</v>
      </c>
    </row>
    <row r="295" spans="1:4">
      <c r="A295">
        <v>5031</v>
      </c>
      <c r="B295" t="s">
        <v>58</v>
      </c>
      <c r="C295" t="s">
        <v>492</v>
      </c>
      <c r="D295">
        <v>16</v>
      </c>
    </row>
    <row r="296" spans="1:4">
      <c r="A296">
        <v>5032</v>
      </c>
      <c r="B296" t="s">
        <v>277</v>
      </c>
      <c r="C296" t="s">
        <v>492</v>
      </c>
      <c r="D296">
        <v>16</v>
      </c>
    </row>
    <row r="297" spans="1:4">
      <c r="A297">
        <v>5033</v>
      </c>
      <c r="B297" t="s">
        <v>278</v>
      </c>
      <c r="C297" t="s">
        <v>492</v>
      </c>
      <c r="D297">
        <v>16</v>
      </c>
    </row>
    <row r="298" spans="1:4">
      <c r="A298">
        <v>5034</v>
      </c>
      <c r="B298" t="s">
        <v>281</v>
      </c>
      <c r="C298" t="s">
        <v>492</v>
      </c>
      <c r="D298">
        <v>16</v>
      </c>
    </row>
    <row r="299" spans="1:4">
      <c r="A299">
        <v>5035</v>
      </c>
      <c r="B299" t="s">
        <v>282</v>
      </c>
      <c r="C299" t="s">
        <v>492</v>
      </c>
      <c r="D299">
        <v>16</v>
      </c>
    </row>
    <row r="300" spans="1:4">
      <c r="A300">
        <v>5036</v>
      </c>
      <c r="B300" t="s">
        <v>283</v>
      </c>
      <c r="C300" t="s">
        <v>492</v>
      </c>
      <c r="D300">
        <v>16</v>
      </c>
    </row>
    <row r="301" spans="1:4">
      <c r="A301">
        <v>5037</v>
      </c>
      <c r="B301" t="s">
        <v>284</v>
      </c>
      <c r="C301" t="s">
        <v>492</v>
      </c>
      <c r="D301">
        <v>16</v>
      </c>
    </row>
    <row r="302" spans="1:4">
      <c r="A302">
        <v>5038</v>
      </c>
      <c r="B302" t="s">
        <v>285</v>
      </c>
      <c r="C302" t="s">
        <v>492</v>
      </c>
      <c r="D302">
        <v>16</v>
      </c>
    </row>
    <row r="303" spans="1:4">
      <c r="A303">
        <v>5041</v>
      </c>
      <c r="B303" t="s">
        <v>287</v>
      </c>
      <c r="C303" t="s">
        <v>492</v>
      </c>
      <c r="D303">
        <v>16</v>
      </c>
    </row>
    <row r="304" spans="1:4">
      <c r="A304">
        <v>5042</v>
      </c>
      <c r="B304" t="s">
        <v>288</v>
      </c>
      <c r="C304" t="s">
        <v>492</v>
      </c>
      <c r="D304">
        <v>16</v>
      </c>
    </row>
    <row r="305" spans="1:4">
      <c r="A305">
        <v>5043</v>
      </c>
      <c r="B305" t="s">
        <v>289</v>
      </c>
      <c r="C305" t="s">
        <v>492</v>
      </c>
      <c r="D305">
        <v>16</v>
      </c>
    </row>
    <row r="306" spans="1:4">
      <c r="A306">
        <v>5044</v>
      </c>
      <c r="B306" t="s">
        <v>290</v>
      </c>
      <c r="C306" t="s">
        <v>492</v>
      </c>
      <c r="D306">
        <v>16</v>
      </c>
    </row>
    <row r="307" spans="1:4">
      <c r="A307">
        <v>5045</v>
      </c>
      <c r="B307" t="s">
        <v>291</v>
      </c>
      <c r="C307" t="s">
        <v>492</v>
      </c>
      <c r="D307">
        <v>16</v>
      </c>
    </row>
    <row r="308" spans="1:4">
      <c r="A308">
        <v>5046</v>
      </c>
      <c r="B308" t="s">
        <v>292</v>
      </c>
      <c r="C308" t="s">
        <v>492</v>
      </c>
      <c r="D308">
        <v>16</v>
      </c>
    </row>
    <row r="309" spans="1:4">
      <c r="A309">
        <v>5047</v>
      </c>
      <c r="B309" t="s">
        <v>293</v>
      </c>
      <c r="C309" t="s">
        <v>492</v>
      </c>
      <c r="D309">
        <v>16</v>
      </c>
    </row>
    <row r="310" spans="1:4">
      <c r="A310">
        <v>5049</v>
      </c>
      <c r="B310" t="s">
        <v>294</v>
      </c>
      <c r="C310" t="s">
        <v>492</v>
      </c>
      <c r="D310">
        <v>16</v>
      </c>
    </row>
    <row r="311" spans="1:4">
      <c r="A311">
        <v>5052</v>
      </c>
      <c r="B311" t="s">
        <v>295</v>
      </c>
      <c r="C311" t="s">
        <v>492</v>
      </c>
      <c r="D311">
        <v>16</v>
      </c>
    </row>
    <row r="312" spans="1:4">
      <c r="A312">
        <v>5053</v>
      </c>
      <c r="B312" t="s">
        <v>286</v>
      </c>
      <c r="C312" t="s">
        <v>492</v>
      </c>
      <c r="D312">
        <v>16</v>
      </c>
    </row>
    <row r="313" spans="1:4">
      <c r="A313">
        <v>5054</v>
      </c>
      <c r="B313" t="s">
        <v>495</v>
      </c>
      <c r="C313" t="s">
        <v>492</v>
      </c>
      <c r="D313">
        <v>16</v>
      </c>
    </row>
    <row r="314" spans="1:4">
      <c r="A314">
        <v>5055</v>
      </c>
      <c r="B314" t="s">
        <v>554</v>
      </c>
      <c r="C314" t="s">
        <v>492</v>
      </c>
      <c r="D314">
        <v>16</v>
      </c>
    </row>
    <row r="315" spans="1:4">
      <c r="A315">
        <v>5056</v>
      </c>
      <c r="B315" t="s">
        <v>268</v>
      </c>
      <c r="C315" t="s">
        <v>492</v>
      </c>
      <c r="D315">
        <v>16</v>
      </c>
    </row>
    <row r="316" spans="1:4">
      <c r="A316">
        <v>5057</v>
      </c>
      <c r="B316" t="s">
        <v>270</v>
      </c>
      <c r="C316" t="s">
        <v>492</v>
      </c>
      <c r="D316">
        <v>16</v>
      </c>
    </row>
    <row r="317" spans="1:4">
      <c r="A317">
        <v>5058</v>
      </c>
      <c r="B317" t="s">
        <v>271</v>
      </c>
      <c r="C317" t="s">
        <v>492</v>
      </c>
      <c r="D317">
        <v>16</v>
      </c>
    </row>
    <row r="318" spans="1:4">
      <c r="A318">
        <v>5059</v>
      </c>
      <c r="B318" t="s">
        <v>555</v>
      </c>
      <c r="C318" t="s">
        <v>492</v>
      </c>
      <c r="D318">
        <v>16</v>
      </c>
    </row>
    <row r="319" spans="1:4">
      <c r="A319">
        <v>5060</v>
      </c>
      <c r="B319" t="s">
        <v>556</v>
      </c>
      <c r="C319" t="s">
        <v>492</v>
      </c>
      <c r="D319">
        <v>16</v>
      </c>
    </row>
    <row r="320" spans="1:4">
      <c r="A320">
        <v>5061</v>
      </c>
      <c r="B320" t="s">
        <v>264</v>
      </c>
      <c r="C320" t="s">
        <v>492</v>
      </c>
      <c r="D320">
        <v>16</v>
      </c>
    </row>
    <row r="321" spans="1:4">
      <c r="A321">
        <v>5401</v>
      </c>
      <c r="B321" t="s">
        <v>332</v>
      </c>
      <c r="C321" t="s">
        <v>557</v>
      </c>
      <c r="D321">
        <v>54</v>
      </c>
    </row>
    <row r="322" spans="1:4">
      <c r="A322">
        <v>5402</v>
      </c>
      <c r="B322" t="s">
        <v>331</v>
      </c>
      <c r="C322" t="s">
        <v>557</v>
      </c>
      <c r="D322">
        <v>54</v>
      </c>
    </row>
    <row r="323" spans="1:4">
      <c r="A323">
        <v>5403</v>
      </c>
      <c r="B323" t="s">
        <v>352</v>
      </c>
      <c r="C323" t="s">
        <v>557</v>
      </c>
      <c r="D323">
        <v>54</v>
      </c>
    </row>
    <row r="324" spans="1:4">
      <c r="A324">
        <v>5404</v>
      </c>
      <c r="B324" t="s">
        <v>349</v>
      </c>
      <c r="C324" t="s">
        <v>557</v>
      </c>
      <c r="D324">
        <v>54</v>
      </c>
    </row>
    <row r="325" spans="1:4">
      <c r="A325">
        <v>5405</v>
      </c>
      <c r="B325" t="s">
        <v>350</v>
      </c>
      <c r="C325" t="s">
        <v>557</v>
      </c>
      <c r="D325">
        <v>54</v>
      </c>
    </row>
    <row r="326" spans="1:4">
      <c r="A326">
        <v>5406</v>
      </c>
      <c r="B326" t="s">
        <v>351</v>
      </c>
      <c r="C326" t="s">
        <v>557</v>
      </c>
      <c r="D326">
        <v>54</v>
      </c>
    </row>
    <row r="327" spans="1:4">
      <c r="A327">
        <v>5411</v>
      </c>
      <c r="B327" t="s">
        <v>333</v>
      </c>
      <c r="C327" t="s">
        <v>557</v>
      </c>
      <c r="D327">
        <v>54</v>
      </c>
    </row>
    <row r="328" spans="1:4">
      <c r="A328">
        <v>5412</v>
      </c>
      <c r="B328" t="s">
        <v>531</v>
      </c>
      <c r="C328" t="s">
        <v>557</v>
      </c>
      <c r="D328">
        <v>54</v>
      </c>
    </row>
    <row r="329" spans="1:4">
      <c r="A329">
        <v>5413</v>
      </c>
      <c r="B329" t="s">
        <v>334</v>
      </c>
      <c r="C329" t="s">
        <v>557</v>
      </c>
      <c r="D329">
        <v>54</v>
      </c>
    </row>
    <row r="330" spans="1:4">
      <c r="A330">
        <v>5414</v>
      </c>
      <c r="B330" t="s">
        <v>335</v>
      </c>
      <c r="C330" t="s">
        <v>557</v>
      </c>
      <c r="D330">
        <v>54</v>
      </c>
    </row>
    <row r="331" spans="1:4">
      <c r="A331">
        <v>5415</v>
      </c>
      <c r="B331" t="s">
        <v>336</v>
      </c>
      <c r="C331" t="s">
        <v>557</v>
      </c>
      <c r="D331">
        <v>54</v>
      </c>
    </row>
    <row r="332" spans="1:4">
      <c r="A332">
        <v>5416</v>
      </c>
      <c r="B332" t="s">
        <v>337</v>
      </c>
      <c r="C332" t="s">
        <v>557</v>
      </c>
      <c r="D332">
        <v>54</v>
      </c>
    </row>
    <row r="333" spans="1:4">
      <c r="A333">
        <v>5417</v>
      </c>
      <c r="B333" t="s">
        <v>338</v>
      </c>
      <c r="C333" t="s">
        <v>557</v>
      </c>
      <c r="D333">
        <v>54</v>
      </c>
    </row>
    <row r="334" spans="1:4">
      <c r="A334">
        <v>5418</v>
      </c>
      <c r="B334" t="s">
        <v>36</v>
      </c>
      <c r="C334" t="s">
        <v>557</v>
      </c>
      <c r="D334">
        <v>54</v>
      </c>
    </row>
    <row r="335" spans="1:4">
      <c r="A335">
        <v>5419</v>
      </c>
      <c r="B335" t="s">
        <v>339</v>
      </c>
      <c r="C335" t="s">
        <v>557</v>
      </c>
      <c r="D335">
        <v>54</v>
      </c>
    </row>
    <row r="336" spans="1:4">
      <c r="A336">
        <v>5420</v>
      </c>
      <c r="B336" t="s">
        <v>340</v>
      </c>
      <c r="C336" t="s">
        <v>557</v>
      </c>
      <c r="D336">
        <v>54</v>
      </c>
    </row>
    <row r="337" spans="1:4">
      <c r="A337">
        <v>5421</v>
      </c>
      <c r="B337" t="s">
        <v>558</v>
      </c>
      <c r="C337" t="s">
        <v>557</v>
      </c>
      <c r="D337">
        <v>54</v>
      </c>
    </row>
    <row r="338" spans="1:4">
      <c r="A338">
        <v>5422</v>
      </c>
      <c r="B338" t="s">
        <v>341</v>
      </c>
      <c r="C338" t="s">
        <v>557</v>
      </c>
      <c r="D338">
        <v>54</v>
      </c>
    </row>
    <row r="339" spans="1:4">
      <c r="A339">
        <v>5423</v>
      </c>
      <c r="B339" t="s">
        <v>342</v>
      </c>
      <c r="C339" t="s">
        <v>557</v>
      </c>
      <c r="D339">
        <v>54</v>
      </c>
    </row>
    <row r="340" spans="1:4">
      <c r="A340">
        <v>5424</v>
      </c>
      <c r="B340" t="s">
        <v>343</v>
      </c>
      <c r="C340" t="s">
        <v>557</v>
      </c>
      <c r="D340">
        <v>54</v>
      </c>
    </row>
    <row r="341" spans="1:4">
      <c r="A341">
        <v>5425</v>
      </c>
      <c r="B341" t="s">
        <v>344</v>
      </c>
      <c r="C341" t="s">
        <v>557</v>
      </c>
      <c r="D341">
        <v>54</v>
      </c>
    </row>
    <row r="342" spans="1:4">
      <c r="A342">
        <v>5426</v>
      </c>
      <c r="B342" t="s">
        <v>345</v>
      </c>
      <c r="C342" t="s">
        <v>557</v>
      </c>
      <c r="D342">
        <v>54</v>
      </c>
    </row>
    <row r="343" spans="1:4">
      <c r="A343">
        <v>5427</v>
      </c>
      <c r="B343" t="s">
        <v>346</v>
      </c>
      <c r="C343" t="s">
        <v>557</v>
      </c>
      <c r="D343">
        <v>54</v>
      </c>
    </row>
    <row r="344" spans="1:4">
      <c r="A344">
        <v>5428</v>
      </c>
      <c r="B344" t="s">
        <v>347</v>
      </c>
      <c r="C344" t="s">
        <v>557</v>
      </c>
      <c r="D344">
        <v>54</v>
      </c>
    </row>
    <row r="345" spans="1:4">
      <c r="A345">
        <v>5429</v>
      </c>
      <c r="B345" t="s">
        <v>348</v>
      </c>
      <c r="C345" t="s">
        <v>557</v>
      </c>
      <c r="D345">
        <v>54</v>
      </c>
    </row>
    <row r="346" spans="1:4">
      <c r="A346">
        <v>5430</v>
      </c>
      <c r="B346" t="s">
        <v>363</v>
      </c>
      <c r="C346" t="s">
        <v>557</v>
      </c>
      <c r="D346">
        <v>54</v>
      </c>
    </row>
    <row r="347" spans="1:4">
      <c r="A347">
        <v>5432</v>
      </c>
      <c r="B347" t="s">
        <v>423</v>
      </c>
      <c r="C347" t="s">
        <v>557</v>
      </c>
      <c r="D347">
        <v>54</v>
      </c>
    </row>
    <row r="348" spans="1:4">
      <c r="A348">
        <v>5433</v>
      </c>
      <c r="B348" t="s">
        <v>353</v>
      </c>
      <c r="C348" t="s">
        <v>557</v>
      </c>
      <c r="D348">
        <v>54</v>
      </c>
    </row>
    <row r="349" spans="1:4">
      <c r="A349">
        <v>5434</v>
      </c>
      <c r="B349" t="s">
        <v>425</v>
      </c>
      <c r="C349" t="s">
        <v>557</v>
      </c>
      <c r="D349">
        <v>54</v>
      </c>
    </row>
    <row r="350" spans="1:4">
      <c r="A350">
        <v>5435</v>
      </c>
      <c r="B350" t="s">
        <v>426</v>
      </c>
      <c r="C350" t="s">
        <v>557</v>
      </c>
      <c r="D350">
        <v>54</v>
      </c>
    </row>
    <row r="351" spans="1:4">
      <c r="A351">
        <v>5436</v>
      </c>
      <c r="B351" t="s">
        <v>354</v>
      </c>
      <c r="C351" t="s">
        <v>557</v>
      </c>
      <c r="D351">
        <v>54</v>
      </c>
    </row>
    <row r="352" spans="1:4">
      <c r="A352">
        <v>5437</v>
      </c>
      <c r="B352" t="s">
        <v>53</v>
      </c>
      <c r="C352" t="s">
        <v>557</v>
      </c>
      <c r="D352">
        <v>54</v>
      </c>
    </row>
    <row r="353" spans="1:4">
      <c r="A353">
        <v>5438</v>
      </c>
      <c r="B353" t="s">
        <v>355</v>
      </c>
      <c r="C353" t="s">
        <v>557</v>
      </c>
      <c r="D353">
        <v>54</v>
      </c>
    </row>
    <row r="354" spans="1:4">
      <c r="A354">
        <v>5439</v>
      </c>
      <c r="B354" t="s">
        <v>365</v>
      </c>
      <c r="C354" t="s">
        <v>557</v>
      </c>
      <c r="D354">
        <v>54</v>
      </c>
    </row>
    <row r="355" spans="1:4">
      <c r="A355">
        <v>5440</v>
      </c>
      <c r="B355" t="s">
        <v>356</v>
      </c>
      <c r="C355" t="s">
        <v>557</v>
      </c>
      <c r="D355">
        <v>54</v>
      </c>
    </row>
    <row r="356" spans="1:4">
      <c r="A356">
        <v>5441</v>
      </c>
      <c r="B356" t="s">
        <v>357</v>
      </c>
      <c r="C356" t="s">
        <v>557</v>
      </c>
      <c r="D356">
        <v>54</v>
      </c>
    </row>
    <row r="357" spans="1:4">
      <c r="A357">
        <v>5442</v>
      </c>
      <c r="B357" t="s">
        <v>358</v>
      </c>
      <c r="C357" t="s">
        <v>557</v>
      </c>
      <c r="D357">
        <v>54</v>
      </c>
    </row>
    <row r="358" spans="1:4">
      <c r="A358">
        <v>5443</v>
      </c>
      <c r="B358" t="s">
        <v>424</v>
      </c>
      <c r="C358" t="s">
        <v>557</v>
      </c>
      <c r="D358">
        <v>54</v>
      </c>
    </row>
    <row r="359" spans="1:4">
      <c r="A359">
        <v>5444</v>
      </c>
      <c r="B359" t="s">
        <v>532</v>
      </c>
      <c r="C359" t="s">
        <v>557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E182"/>
  <sheetViews>
    <sheetView defaultGridColor="0" colorId="22" zoomScale="96" zoomScaleNormal="96" workbookViewId="0">
      <selection activeCell="AA16" sqref="AA16"/>
    </sheetView>
  </sheetViews>
  <sheetFormatPr baseColWidth="10" defaultRowHeight="15"/>
  <cols>
    <col min="1" max="1" width="2.36328125" customWidth="1"/>
    <col min="2" max="2" width="4.6328125" customWidth="1"/>
    <col min="3" max="3" width="6" customWidth="1"/>
    <col min="4" max="4" width="6.1796875" customWidth="1"/>
    <col min="5" max="5" width="6.90625" customWidth="1"/>
    <col min="6" max="6" width="4.1796875" customWidth="1"/>
    <col min="7" max="7" width="7.08984375" style="249" customWidth="1"/>
    <col min="8" max="8" width="5.81640625" customWidth="1"/>
    <col min="9" max="9" width="7.08984375" style="249" customWidth="1"/>
    <col min="10" max="10" width="5.90625" style="98" customWidth="1"/>
    <col min="11" max="11" width="5.36328125" style="98" customWidth="1"/>
    <col min="12" max="12" width="6" style="98" customWidth="1"/>
    <col min="13" max="13" width="4.6328125" style="98" bestFit="1" customWidth="1"/>
    <col min="14" max="14" width="7.54296875" customWidth="1"/>
    <col min="15" max="15" width="5.1796875" customWidth="1"/>
    <col min="16" max="16" width="6.81640625" style="98" customWidth="1"/>
    <col min="17" max="17" width="4.54296875" customWidth="1"/>
    <col min="18" max="18" width="6.6328125" style="98" customWidth="1"/>
    <col min="19" max="19" width="6" customWidth="1"/>
    <col min="20" max="20" width="7.6328125" style="9" customWidth="1"/>
    <col min="21" max="21" width="7.1796875" style="98" customWidth="1"/>
    <col min="22" max="22" width="7.90625" customWidth="1"/>
    <col min="23" max="23" width="6.453125" style="9" customWidth="1"/>
    <col min="24" max="24" width="7.90625" customWidth="1"/>
    <col min="25" max="25" width="8.54296875" customWidth="1"/>
    <col min="26" max="26" width="9.54296875" customWidth="1"/>
    <col min="27" max="27" width="9.36328125" customWidth="1"/>
    <col min="28" max="28" width="8.90625" customWidth="1"/>
    <col min="29" max="29" width="7.36328125" customWidth="1"/>
    <col min="30" max="30" width="7.08984375" customWidth="1"/>
    <col min="31" max="31" width="8.08984375" customWidth="1"/>
    <col min="32" max="32" width="7.453125" customWidth="1"/>
    <col min="33" max="33" width="5.81640625" customWidth="1"/>
    <col min="34" max="34" width="6.08984375" customWidth="1"/>
    <col min="35" max="35" width="7.90625" customWidth="1"/>
    <col min="36" max="36" width="5.81640625" style="1" customWidth="1"/>
    <col min="37" max="37" width="10.1796875" customWidth="1"/>
    <col min="38" max="38" width="8.36328125" style="1" customWidth="1"/>
    <col min="39" max="39" width="8.54296875" style="9" customWidth="1"/>
    <col min="40" max="40" width="7.90625" style="1" customWidth="1"/>
    <col min="41" max="41" width="6.90625" style="1" customWidth="1"/>
    <col min="42" max="42" width="8" style="1" customWidth="1"/>
    <col min="43" max="43" width="6.54296875" style="1" customWidth="1"/>
    <col min="44" max="44" width="8.08984375" style="1" customWidth="1"/>
    <col min="45" max="45" width="7" style="1" customWidth="1"/>
    <col min="46" max="46" width="11.08984375" style="1" customWidth="1"/>
    <col min="47" max="47" width="10.54296875" style="1" customWidth="1"/>
    <col min="48" max="48" width="10.08984375" style="1" customWidth="1"/>
    <col min="49" max="49" width="7.90625" style="1" customWidth="1"/>
    <col min="50" max="50" width="7.54296875" style="1" customWidth="1"/>
    <col min="51" max="51" width="12.08984375" style="98" customWidth="1"/>
    <col min="52" max="52" width="13.90625" customWidth="1"/>
    <col min="53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1:51">
      <c r="A1" s="26"/>
      <c r="B1" s="26"/>
      <c r="C1" s="26"/>
      <c r="D1" s="26"/>
      <c r="E1" s="26"/>
      <c r="F1" s="26"/>
      <c r="G1" s="257"/>
      <c r="H1" s="26"/>
      <c r="I1" s="257"/>
      <c r="J1" s="103"/>
      <c r="K1" s="103"/>
      <c r="L1" s="103"/>
      <c r="M1" s="103"/>
      <c r="N1" s="26"/>
      <c r="O1" s="26"/>
      <c r="P1" s="103"/>
      <c r="Q1" s="26"/>
      <c r="R1" s="103"/>
      <c r="S1" s="26"/>
      <c r="T1" s="72"/>
      <c r="U1" s="103"/>
      <c r="V1" s="26"/>
      <c r="W1" s="72"/>
      <c r="X1" s="26"/>
      <c r="AJ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31.8">
      <c r="A2" s="26"/>
      <c r="B2" s="126" t="s">
        <v>451</v>
      </c>
      <c r="C2" s="125"/>
      <c r="D2" s="26"/>
      <c r="E2" s="26"/>
      <c r="F2" s="26"/>
      <c r="G2" s="257"/>
      <c r="H2" s="26"/>
      <c r="I2" s="257"/>
      <c r="J2" s="103"/>
      <c r="K2" s="216"/>
      <c r="L2" s="127" t="s">
        <v>431</v>
      </c>
      <c r="M2" s="127"/>
      <c r="N2" s="130"/>
      <c r="O2" s="125"/>
      <c r="P2" s="103"/>
      <c r="Q2" s="202" t="str">
        <f>+År!B3</f>
        <v>VAK GRIS</v>
      </c>
      <c r="R2" s="103"/>
      <c r="S2" s="26"/>
      <c r="T2" s="72"/>
      <c r="U2" s="103"/>
      <c r="V2" s="26"/>
      <c r="W2" s="72"/>
      <c r="X2" s="26"/>
      <c r="AJ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>
      <c r="A3" s="26"/>
      <c r="B3" s="26"/>
      <c r="C3" s="26"/>
      <c r="D3" s="26"/>
      <c r="E3" s="26"/>
      <c r="F3" s="26"/>
      <c r="G3" s="257"/>
      <c r="H3" s="26"/>
      <c r="I3" s="257"/>
      <c r="J3" s="103"/>
      <c r="K3" s="103"/>
      <c r="L3" s="103"/>
      <c r="M3" s="103"/>
      <c r="N3" s="26"/>
      <c r="O3" s="26"/>
      <c r="P3" s="103"/>
      <c r="Q3" s="26"/>
      <c r="R3" s="103"/>
      <c r="S3" s="26"/>
      <c r="T3" s="72"/>
      <c r="U3" s="103"/>
      <c r="V3" s="26"/>
      <c r="W3" s="72"/>
      <c r="X3" s="26"/>
      <c r="AJ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22.2">
      <c r="A4" s="26"/>
      <c r="B4" s="26"/>
      <c r="C4" s="26"/>
      <c r="D4" s="131" t="s">
        <v>374</v>
      </c>
      <c r="E4" s="131"/>
      <c r="F4" s="345">
        <f>+År!M3</f>
        <v>52</v>
      </c>
      <c r="G4" s="346"/>
      <c r="H4" s="131"/>
      <c r="I4" s="264"/>
      <c r="J4" s="133"/>
      <c r="K4" s="150"/>
      <c r="L4" s="133"/>
      <c r="M4" s="133"/>
      <c r="N4" s="133"/>
      <c r="O4" s="150" t="s">
        <v>375</v>
      </c>
      <c r="P4" s="153"/>
      <c r="Q4" s="189"/>
      <c r="R4" s="153"/>
      <c r="S4" s="343">
        <f>SUM(G10:G21)</f>
        <v>31497</v>
      </c>
      <c r="T4" s="344"/>
      <c r="U4" s="103"/>
      <c r="V4" s="72"/>
      <c r="W4" s="72"/>
      <c r="X4" s="26"/>
      <c r="AJ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ht="16.5" customHeight="1">
      <c r="A5" s="26"/>
      <c r="B5" s="26"/>
      <c r="C5" s="26"/>
      <c r="D5" s="131"/>
      <c r="E5" s="131"/>
      <c r="F5" s="131"/>
      <c r="G5" s="264"/>
      <c r="H5" s="131"/>
      <c r="I5" s="264"/>
      <c r="J5" s="130"/>
      <c r="K5" s="216"/>
      <c r="L5" s="130"/>
      <c r="M5" s="130"/>
      <c r="N5" s="130"/>
      <c r="O5" s="125"/>
      <c r="P5" s="216"/>
      <c r="Q5" s="125"/>
      <c r="R5" s="153"/>
      <c r="S5" s="150"/>
      <c r="T5" s="189"/>
      <c r="U5" s="153"/>
      <c r="V5" s="153"/>
      <c r="W5" s="26"/>
      <c r="X5" s="72"/>
      <c r="AJ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ht="15.6">
      <c r="A6" s="26"/>
      <c r="B6" s="26"/>
      <c r="C6" s="26"/>
      <c r="D6" s="26"/>
      <c r="E6" s="26"/>
      <c r="F6" s="26"/>
      <c r="G6" s="257"/>
      <c r="H6" s="26"/>
      <c r="I6" s="257"/>
      <c r="J6" s="103"/>
      <c r="K6" s="103"/>
      <c r="L6" s="103"/>
      <c r="M6" s="318" t="s">
        <v>488</v>
      </c>
      <c r="N6" s="26"/>
      <c r="O6" s="26"/>
      <c r="P6" s="103"/>
      <c r="Q6" s="26"/>
      <c r="R6" s="103"/>
      <c r="S6" s="26"/>
      <c r="T6" s="73" t="s">
        <v>471</v>
      </c>
      <c r="U6" s="103"/>
      <c r="V6" s="26"/>
      <c r="W6" s="73" t="s">
        <v>3</v>
      </c>
      <c r="X6" s="26"/>
      <c r="AJ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5.6">
      <c r="A7" s="26"/>
      <c r="B7" s="32"/>
      <c r="C7" s="32"/>
      <c r="D7" s="32"/>
      <c r="E7" s="32" t="s">
        <v>3</v>
      </c>
      <c r="F7" s="79"/>
      <c r="G7" s="265"/>
      <c r="H7" s="79"/>
      <c r="I7" s="265" t="s">
        <v>3</v>
      </c>
      <c r="J7" s="96"/>
      <c r="K7" s="96"/>
      <c r="L7" s="96"/>
      <c r="M7" s="318" t="s">
        <v>361</v>
      </c>
      <c r="N7" s="79"/>
      <c r="O7" s="79"/>
      <c r="P7" s="96" t="s">
        <v>17</v>
      </c>
      <c r="Q7" s="79"/>
      <c r="R7" s="96" t="s">
        <v>393</v>
      </c>
      <c r="S7" s="79" t="s">
        <v>2</v>
      </c>
      <c r="T7" s="73" t="s">
        <v>472</v>
      </c>
      <c r="U7" s="96" t="s">
        <v>17</v>
      </c>
      <c r="V7" s="79"/>
      <c r="W7" s="73" t="s">
        <v>11</v>
      </c>
      <c r="X7" s="26"/>
      <c r="AJ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ht="15.6">
      <c r="A8" s="26"/>
      <c r="B8" s="32" t="s">
        <v>448</v>
      </c>
      <c r="C8" s="32"/>
      <c r="D8" s="32"/>
      <c r="E8" s="32" t="s">
        <v>438</v>
      </c>
      <c r="F8" s="120"/>
      <c r="G8" s="265" t="s">
        <v>3</v>
      </c>
      <c r="H8" s="120"/>
      <c r="I8" s="265" t="s">
        <v>399</v>
      </c>
      <c r="J8" s="96" t="s">
        <v>3</v>
      </c>
      <c r="K8" s="110"/>
      <c r="L8" s="96" t="s">
        <v>1</v>
      </c>
      <c r="M8" s="318" t="s">
        <v>487</v>
      </c>
      <c r="N8" s="79" t="s">
        <v>17</v>
      </c>
      <c r="O8" s="120"/>
      <c r="P8" s="96" t="s">
        <v>397</v>
      </c>
      <c r="Q8" s="120"/>
      <c r="R8" s="96" t="s">
        <v>397</v>
      </c>
      <c r="S8" s="79" t="s">
        <v>393</v>
      </c>
      <c r="T8" s="73" t="s">
        <v>456</v>
      </c>
      <c r="U8" s="96" t="s">
        <v>397</v>
      </c>
      <c r="V8" s="79" t="s">
        <v>17</v>
      </c>
      <c r="W8" s="73" t="s">
        <v>437</v>
      </c>
      <c r="X8" s="26"/>
      <c r="AJ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ht="15.6">
      <c r="A9" s="26"/>
      <c r="B9" s="32" t="s">
        <v>449</v>
      </c>
      <c r="C9" s="32"/>
      <c r="D9" s="32" t="s">
        <v>61</v>
      </c>
      <c r="E9" s="32" t="s">
        <v>434</v>
      </c>
      <c r="F9" s="120" t="s">
        <v>439</v>
      </c>
      <c r="G9" s="265" t="s">
        <v>11</v>
      </c>
      <c r="H9" s="120" t="s">
        <v>439</v>
      </c>
      <c r="I9" s="265" t="s">
        <v>391</v>
      </c>
      <c r="J9" s="96" t="s">
        <v>361</v>
      </c>
      <c r="K9" s="110" t="s">
        <v>439</v>
      </c>
      <c r="L9" s="96" t="s">
        <v>361</v>
      </c>
      <c r="M9" s="319">
        <v>2023</v>
      </c>
      <c r="N9" s="79" t="s">
        <v>391</v>
      </c>
      <c r="O9" s="120" t="s">
        <v>439</v>
      </c>
      <c r="P9" s="96" t="s">
        <v>394</v>
      </c>
      <c r="Q9" s="120" t="s">
        <v>439</v>
      </c>
      <c r="R9" s="96" t="s">
        <v>394</v>
      </c>
      <c r="S9" s="79" t="s">
        <v>395</v>
      </c>
      <c r="T9" s="73" t="s">
        <v>391</v>
      </c>
      <c r="U9" s="96" t="s">
        <v>400</v>
      </c>
      <c r="V9" s="79" t="s">
        <v>29</v>
      </c>
      <c r="W9" s="73" t="s">
        <v>468</v>
      </c>
      <c r="X9" s="26"/>
      <c r="AJ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ht="15.6">
      <c r="A10" s="26"/>
      <c r="B10" s="2">
        <f>+'Ark1'!D15</f>
        <v>1</v>
      </c>
      <c r="C10" s="2" t="s">
        <v>496</v>
      </c>
      <c r="D10" s="2">
        <f>+'Ark1'!C15</f>
        <v>2024</v>
      </c>
      <c r="E10" s="2">
        <f>+IF(G10=0,"",'Ark1'!Q15)</f>
        <v>73</v>
      </c>
      <c r="F10" s="16">
        <f>+IF(G10=0,"",E10-E23)</f>
        <v>-5</v>
      </c>
      <c r="G10" s="250">
        <f>+'Ark1'!R15</f>
        <v>2668</v>
      </c>
      <c r="H10" s="16">
        <f>+IF(G10=0,"",G10-G23)</f>
        <v>-189</v>
      </c>
      <c r="I10" s="250">
        <f>+IF(G10=0,"",'Ark1'!S15)</f>
        <v>2668</v>
      </c>
      <c r="J10" s="49">
        <f>+IF(G10=0,"",'Ark1'!AA15)</f>
        <v>8.4706479982220504</v>
      </c>
      <c r="K10" s="49">
        <f>+IF(G10=0,"",J10-J23)</f>
        <v>-1.6151358828807822</v>
      </c>
      <c r="L10" s="49">
        <f>+IF(G10=0,"",'Ark1'!AB15)</f>
        <v>8.6595893838065976</v>
      </c>
      <c r="M10" s="252">
        <f t="shared" ref="M10:M21" si="0">IF(G10=0,"",100*G10/G23)</f>
        <v>93.384669233461679</v>
      </c>
      <c r="N10" s="94">
        <f>+IF(G10=0,"",'Ark1'!U15)</f>
        <v>61.048350824587693</v>
      </c>
      <c r="O10" s="5">
        <f>+IF(G10=0,"",N10-N23)</f>
        <v>0.29791330271159921</v>
      </c>
      <c r="P10" s="49">
        <f>+IF(G10=0,"",'Ark1'!W15)</f>
        <v>84.425787106446805</v>
      </c>
      <c r="Q10" s="49">
        <f>+IF(G10=0,"",P10-P23)</f>
        <v>-2.1691026380404139</v>
      </c>
      <c r="R10" s="49">
        <f>+IF(G10=0,"",'Ark1'!X15)</f>
        <v>10.470539198011988</v>
      </c>
      <c r="S10" s="5">
        <f>+IF(G10=0,"",'Ark1'!Y15)</f>
        <v>2.3553157479887936</v>
      </c>
      <c r="T10" s="16">
        <f>+IF(G10=0,"",'Ark1'!Z15)</f>
        <v>-35.937869549691243</v>
      </c>
      <c r="U10" s="49">
        <f>+IF(G10=0,"",'Ark1'!V15)</f>
        <v>91.468891772965222</v>
      </c>
      <c r="V10" s="5">
        <f>+IF(G10=0,"",'Ark1'!T15)</f>
        <v>3.1682908545727142</v>
      </c>
      <c r="W10" s="16">
        <f>+IF(G10=0,"",G10/E10)</f>
        <v>36.547945205479451</v>
      </c>
      <c r="X10" s="26"/>
      <c r="AJ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ht="15.6">
      <c r="A11" s="26"/>
      <c r="B11" s="2">
        <f>+'Ark1'!D16</f>
        <v>2</v>
      </c>
      <c r="C11" s="2" t="s">
        <v>497</v>
      </c>
      <c r="D11" s="2">
        <f>+'Ark1'!C16</f>
        <v>2024</v>
      </c>
      <c r="E11" s="2">
        <f>+IF(G11=0,"",'Ark1'!Q16)</f>
        <v>68</v>
      </c>
      <c r="F11" s="16">
        <f t="shared" ref="F11:F21" si="1">+IF(G11=0,"",E11-E24)</f>
        <v>3</v>
      </c>
      <c r="G11" s="250">
        <f>+'Ark1'!R16</f>
        <v>2151</v>
      </c>
      <c r="H11" s="16">
        <f t="shared" ref="H11:H21" si="2">+IF(G11=0,"",G11-G24)</f>
        <v>-36</v>
      </c>
      <c r="I11" s="250">
        <f>+IF(G11=0,"",'Ark1'!S16)</f>
        <v>2150</v>
      </c>
      <c r="J11" s="49">
        <f>+IF(G11=0,"",'Ark1'!AA16)</f>
        <v>6.829221830650539</v>
      </c>
      <c r="K11" s="49">
        <f t="shared" ref="K11:K21" si="3">+IF(G11=0,"",J11-J24)</f>
        <v>-0.89132746860458756</v>
      </c>
      <c r="L11" s="49">
        <f>+IF(G11=0,"",'Ark1'!AB16)</f>
        <v>6.8582903761985774</v>
      </c>
      <c r="M11" s="252">
        <f t="shared" si="0"/>
        <v>98.353909465020578</v>
      </c>
      <c r="N11" s="94">
        <f>+IF(G11=0,"",'Ark1'!U16)</f>
        <v>61.127441860465105</v>
      </c>
      <c r="O11" s="5">
        <f t="shared" ref="O11:O21" si="4">+IF(G11=0,"",N11-N24)</f>
        <v>-0.12553160705548549</v>
      </c>
      <c r="P11" s="49">
        <f>+IF(G11=0,"",'Ark1'!W16)</f>
        <v>82.973813953488289</v>
      </c>
      <c r="Q11" s="49">
        <f t="shared" ref="Q11:Q21" si="5">+IF(G11=0,"",P11-P24)</f>
        <v>-2.0542281325134013</v>
      </c>
      <c r="R11" s="49">
        <f>+IF(G11=0,"",'Ark1'!X16)</f>
        <v>10.091858005932847</v>
      </c>
      <c r="S11" s="5">
        <f>+IF(G11=0,"",'Ark1'!Y16)</f>
        <v>2.2975296065842543</v>
      </c>
      <c r="T11" s="16">
        <f>+IF(G11=0,"",'Ark1'!Z16)</f>
        <v>-27.130897367038578</v>
      </c>
      <c r="U11" s="49">
        <f>+IF(G11=0,"",'Ark1'!V16)</f>
        <v>89.911814356622813</v>
      </c>
      <c r="V11" s="5">
        <f>+IF(G11=0,"",'Ark1'!T16)</f>
        <v>3.0269642026964201</v>
      </c>
      <c r="W11" s="16">
        <f t="shared" ref="W11:W79" si="6">+IF(G11=0,"",G11/E11)</f>
        <v>31.632352941176471</v>
      </c>
      <c r="X11" s="26"/>
      <c r="AJ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ht="15.6">
      <c r="A12" s="26"/>
      <c r="B12" s="2">
        <f>+'Ark1'!D17</f>
        <v>3</v>
      </c>
      <c r="C12" s="2" t="s">
        <v>498</v>
      </c>
      <c r="D12" s="2">
        <f>+'Ark1'!C17</f>
        <v>2024</v>
      </c>
      <c r="E12" s="2">
        <f>+IF(G12=0,"",'Ark1'!Q17)</f>
        <v>72</v>
      </c>
      <c r="F12" s="16">
        <f t="shared" si="1"/>
        <v>-20</v>
      </c>
      <c r="G12" s="250">
        <f>+'Ark1'!R17</f>
        <v>2468</v>
      </c>
      <c r="H12" s="16">
        <f t="shared" si="2"/>
        <v>-373</v>
      </c>
      <c r="I12" s="250">
        <f>+IF(G12=0,"",'Ark1'!S17)</f>
        <v>2468</v>
      </c>
      <c r="J12" s="49">
        <f>+IF(G12=0,"",'Ark1'!AA17)</f>
        <v>7.8356668889100556</v>
      </c>
      <c r="K12" s="49">
        <f t="shared" si="3"/>
        <v>-2.193633778297909</v>
      </c>
      <c r="L12" s="49">
        <f>+IF(G12=0,"",'Ark1'!AB17)</f>
        <v>7.8569988268603135</v>
      </c>
      <c r="M12" s="252">
        <f t="shared" si="0"/>
        <v>86.870820133755714</v>
      </c>
      <c r="N12" s="94">
        <f>+IF(G12=0,"",'Ark1'!U17)</f>
        <v>60.732982171799058</v>
      </c>
      <c r="O12" s="5">
        <f t="shared" si="4"/>
        <v>-0.34093546283664011</v>
      </c>
      <c r="P12" s="49">
        <f>+IF(G12=0,"",'Ark1'!W17)</f>
        <v>82.808549432739156</v>
      </c>
      <c r="Q12" s="49">
        <f t="shared" si="5"/>
        <v>-3.4074660547652229</v>
      </c>
      <c r="R12" s="49">
        <f>+IF(G12=0,"",'Ark1'!X17)</f>
        <v>9.9324495128506243</v>
      </c>
      <c r="S12" s="5">
        <f>+IF(G12=0,"",'Ark1'!Y17)</f>
        <v>2.4034884199369695</v>
      </c>
      <c r="T12" s="16">
        <f>+IF(G12=0,"",'Ark1'!Z17)</f>
        <v>-37.515007160349455</v>
      </c>
      <c r="U12" s="49">
        <f>+IF(G12=0,"",'Ark1'!V17)</f>
        <v>89.716738280324222</v>
      </c>
      <c r="V12" s="5">
        <f>+IF(G12=0,"",'Ark1'!T17)</f>
        <v>3.8318476499189624</v>
      </c>
      <c r="W12" s="16">
        <f t="shared" si="6"/>
        <v>34.277777777777779</v>
      </c>
      <c r="X12" s="26"/>
      <c r="AJ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ht="15.6">
      <c r="A13" s="26"/>
      <c r="B13" s="2">
        <f>+'Ark1'!D18</f>
        <v>4</v>
      </c>
      <c r="C13" s="2" t="s">
        <v>499</v>
      </c>
      <c r="D13" s="2">
        <f>+'Ark1'!C18</f>
        <v>2024</v>
      </c>
      <c r="E13" s="2">
        <f>+IF(G13=0,"",'Ark1'!Q18)</f>
        <v>73</v>
      </c>
      <c r="F13" s="16">
        <f t="shared" si="1"/>
        <v>17</v>
      </c>
      <c r="G13" s="250">
        <f>+'Ark1'!R18</f>
        <v>3238</v>
      </c>
      <c r="H13" s="16">
        <f t="shared" si="2"/>
        <v>1472</v>
      </c>
      <c r="I13" s="250">
        <f>+IF(G13=0,"",'Ark1'!S18)</f>
        <v>3238</v>
      </c>
      <c r="J13" s="49">
        <f>+IF(G13=0,"",'Ark1'!AA18)</f>
        <v>10.280344159761247</v>
      </c>
      <c r="K13" s="49">
        <f t="shared" si="3"/>
        <v>4.0460094261149031</v>
      </c>
      <c r="L13" s="49">
        <f>+IF(G13=0,"",'Ark1'!AB18)</f>
        <v>10.360909132324508</v>
      </c>
      <c r="M13" s="252">
        <f t="shared" si="0"/>
        <v>183.35220838052095</v>
      </c>
      <c r="N13" s="94">
        <f>+IF(G13=0,"",'Ark1'!U18)</f>
        <v>61.136195182211239</v>
      </c>
      <c r="O13" s="5">
        <f t="shared" si="4"/>
        <v>4.4410479661657121E-2</v>
      </c>
      <c r="P13" s="49">
        <f>+IF(G13=0,"",'Ark1'!W18)</f>
        <v>83.230914144533699</v>
      </c>
      <c r="Q13" s="49">
        <f t="shared" si="5"/>
        <v>-3.1254031359196404</v>
      </c>
      <c r="R13" s="49">
        <f>+IF(G13=0,"",'Ark1'!X18)</f>
        <v>9.6707287359742526</v>
      </c>
      <c r="S13" s="5">
        <f>+IF(G13=0,"",'Ark1'!Y18)</f>
        <v>2.2398586167001722</v>
      </c>
      <c r="T13" s="16">
        <f>+IF(G13=0,"",'Ark1'!Z18)</f>
        <v>-23.005234673995375</v>
      </c>
      <c r="U13" s="49">
        <f>+IF(G13=0,"",'Ark1'!V18)</f>
        <v>90.174338184760501</v>
      </c>
      <c r="V13" s="5">
        <f>+IF(G13=0,"",'Ark1'!T18)</f>
        <v>2.6210623841877703</v>
      </c>
      <c r="W13" s="16">
        <f t="shared" si="6"/>
        <v>44.356164383561641</v>
      </c>
      <c r="X13" s="26"/>
      <c r="AJ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15.6">
      <c r="A14" s="26"/>
      <c r="B14" s="2">
        <f>+'Ark1'!D19</f>
        <v>5</v>
      </c>
      <c r="C14" s="2" t="s">
        <v>382</v>
      </c>
      <c r="D14" s="2">
        <f>+'Ark1'!C19</f>
        <v>2024</v>
      </c>
      <c r="E14" s="2">
        <f>+IF(G14=0,"",'Ark1'!Q19)</f>
        <v>68</v>
      </c>
      <c r="F14" s="16">
        <f t="shared" si="1"/>
        <v>-7</v>
      </c>
      <c r="G14" s="250">
        <f>+'Ark1'!R19</f>
        <v>2024</v>
      </c>
      <c r="H14" s="16">
        <f t="shared" si="2"/>
        <v>-243</v>
      </c>
      <c r="I14" s="250">
        <f>+IF(G14=0,"",'Ark1'!S19)</f>
        <v>2024</v>
      </c>
      <c r="J14" s="49">
        <f>+IF(G14=0,"",'Ark1'!AA19)</f>
        <v>6.4260088262374193</v>
      </c>
      <c r="K14" s="49">
        <f t="shared" si="3"/>
        <v>-1.5769565424920593</v>
      </c>
      <c r="L14" s="49">
        <f>+IF(G14=0,"",'Ark1'!AB19)</f>
        <v>6.439512375249385</v>
      </c>
      <c r="M14" s="252">
        <f t="shared" si="0"/>
        <v>89.280988089986764</v>
      </c>
      <c r="N14" s="94">
        <f>+IF(G14=0,"",'Ark1'!U19)</f>
        <v>60.822134387351781</v>
      </c>
      <c r="O14" s="5">
        <f t="shared" si="4"/>
        <v>-4.1763093867828616E-2</v>
      </c>
      <c r="P14" s="49">
        <f>+IF(G14=0,"",'Ark1'!W19)</f>
        <v>82.757262845849823</v>
      </c>
      <c r="Q14" s="49">
        <f t="shared" si="5"/>
        <v>-0.88993114442848764</v>
      </c>
      <c r="R14" s="49">
        <f>+IF(G14=0,"",'Ark1'!X19)</f>
        <v>9.829222916405536</v>
      </c>
      <c r="S14" s="5">
        <f>+IF(G14=0,"",'Ark1'!Y19)</f>
        <v>2.3797117168803577</v>
      </c>
      <c r="T14" s="16">
        <f>+IF(G14=0,"",'Ark1'!Z19)</f>
        <v>-32.912885856451425</v>
      </c>
      <c r="U14" s="49">
        <f>+IF(G14=0,"",'Ark1'!V19)</f>
        <v>89.661173180768998</v>
      </c>
      <c r="V14" s="5">
        <f>+IF(G14=0,"",'Ark1'!T19)</f>
        <v>3.4214426877470361</v>
      </c>
      <c r="W14" s="16">
        <f t="shared" si="6"/>
        <v>29.764705882352942</v>
      </c>
      <c r="X14" s="26"/>
      <c r="AJ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ht="15.6">
      <c r="A15" s="26"/>
      <c r="B15" s="2">
        <f>+'Ark1'!D20</f>
        <v>6</v>
      </c>
      <c r="C15" s="2" t="s">
        <v>500</v>
      </c>
      <c r="D15" s="2">
        <f>+'Ark1'!C20</f>
        <v>2024</v>
      </c>
      <c r="E15" s="2">
        <f>+IF(G15=0,"",'Ark1'!Q20)</f>
        <v>65</v>
      </c>
      <c r="F15" s="16">
        <f t="shared" si="1"/>
        <v>-12</v>
      </c>
      <c r="G15" s="250">
        <f>+'Ark1'!R20</f>
        <v>2733</v>
      </c>
      <c r="H15" s="16">
        <f t="shared" si="2"/>
        <v>360</v>
      </c>
      <c r="I15" s="250">
        <f>+IF(G15=0,"",'Ark1'!S20)</f>
        <v>2732</v>
      </c>
      <c r="J15" s="49">
        <f>+IF(G15=0,"",'Ark1'!AA20)</f>
        <v>8.677016858748452</v>
      </c>
      <c r="K15" s="49">
        <f t="shared" si="3"/>
        <v>0.29985019796545309</v>
      </c>
      <c r="L15" s="49">
        <f>+IF(G15=0,"",'Ark1'!AB20)</f>
        <v>8.688545923815294</v>
      </c>
      <c r="M15" s="252">
        <f t="shared" si="0"/>
        <v>115.17067003792667</v>
      </c>
      <c r="N15" s="94">
        <f>+IF(G15=0,"",'Ark1'!U20)</f>
        <v>61.04795021961931</v>
      </c>
      <c r="O15" s="5">
        <f t="shared" si="4"/>
        <v>0.25191145012921368</v>
      </c>
      <c r="P15" s="49">
        <f>+IF(G15=0,"",'Ark1'!W20)</f>
        <v>82.723718887261953</v>
      </c>
      <c r="Q15" s="49">
        <f t="shared" si="5"/>
        <v>-3.0461926171628306</v>
      </c>
      <c r="R15" s="49">
        <f>+IF(G15=0,"",'Ark1'!X20)</f>
        <v>9.5359703355344472</v>
      </c>
      <c r="S15" s="5">
        <f>+IF(G15=0,"",'Ark1'!Y20)</f>
        <v>2.2071292811480787</v>
      </c>
      <c r="T15" s="16">
        <f>+IF(G15=0,"",'Ark1'!Z20)</f>
        <v>-23.898143828312246</v>
      </c>
      <c r="U15" s="49">
        <f>+IF(G15=0,"",'Ark1'!V20)</f>
        <v>89.640733238262811</v>
      </c>
      <c r="V15" s="5">
        <f>+IF(G15=0,"",'Ark1'!T20)</f>
        <v>2.9345042078302241</v>
      </c>
      <c r="W15" s="16">
        <f t="shared" si="6"/>
        <v>42.04615384615385</v>
      </c>
      <c r="X15" s="26"/>
      <c r="AJ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ht="15.6">
      <c r="A16" s="26"/>
      <c r="B16" s="2">
        <f>+'Ark1'!D21</f>
        <v>7</v>
      </c>
      <c r="C16" s="2" t="s">
        <v>501</v>
      </c>
      <c r="D16" s="2">
        <f>+'Ark1'!C21</f>
        <v>2024</v>
      </c>
      <c r="E16" s="2">
        <f>+IF(G16=0,"",'Ark1'!Q21)</f>
        <v>70</v>
      </c>
      <c r="F16" s="16">
        <f t="shared" si="1"/>
        <v>4</v>
      </c>
      <c r="G16" s="250">
        <f>+'Ark1'!R21</f>
        <v>2713</v>
      </c>
      <c r="H16" s="16">
        <f t="shared" si="2"/>
        <v>790</v>
      </c>
      <c r="I16" s="250">
        <f>+IF(G16=0,"",'Ark1'!S21)</f>
        <v>2712</v>
      </c>
      <c r="J16" s="49">
        <f>+IF(G16=0,"",'Ark1'!AA21)</f>
        <v>8.6135187478172508</v>
      </c>
      <c r="K16" s="49">
        <f t="shared" si="3"/>
        <v>1.8249424778274896</v>
      </c>
      <c r="L16" s="49">
        <f>+IF(G16=0,"",'Ark1'!AB21)</f>
        <v>8.4335307660354299</v>
      </c>
      <c r="M16" s="252">
        <f t="shared" si="0"/>
        <v>141.08164326573063</v>
      </c>
      <c r="N16" s="94">
        <f>+IF(G16=0,"",'Ark1'!U21)</f>
        <v>60.993731563421825</v>
      </c>
      <c r="O16" s="5">
        <f t="shared" si="4"/>
        <v>0.4362692649298765</v>
      </c>
      <c r="P16" s="49">
        <f>+IF(G16=0,"",'Ark1'!W21)</f>
        <v>80.887868731563501</v>
      </c>
      <c r="Q16" s="49">
        <f t="shared" si="5"/>
        <v>-5.6881063074380904</v>
      </c>
      <c r="R16" s="49">
        <f>+IF(G16=0,"",'Ark1'!X21)</f>
        <v>9.0131293712230853</v>
      </c>
      <c r="S16" s="5">
        <f>+IF(G16=0,"",'Ark1'!Y21)</f>
        <v>2.1433588722785233</v>
      </c>
      <c r="T16" s="16">
        <f>+IF(G16=0,"",'Ark1'!Z21)</f>
        <v>-26.733014294707964</v>
      </c>
      <c r="U16" s="49">
        <f>+IF(G16=0,"",'Ark1'!V21)</f>
        <v>87.651327753222361</v>
      </c>
      <c r="V16" s="5">
        <f>+IF(G16=0,"",'Ark1'!T21)</f>
        <v>3.0313306302985619</v>
      </c>
      <c r="W16" s="16">
        <f t="shared" si="6"/>
        <v>38.75714285714286</v>
      </c>
      <c r="X16" s="26"/>
      <c r="AJ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ht="15.6">
      <c r="A17" s="26"/>
      <c r="B17" s="2">
        <f>+'Ark1'!D22</f>
        <v>8</v>
      </c>
      <c r="C17" s="2" t="s">
        <v>502</v>
      </c>
      <c r="D17" s="2">
        <f>+'Ark1'!C22</f>
        <v>2024</v>
      </c>
      <c r="E17" s="2">
        <f>+IF(G17=0,"",'Ark1'!Q22)</f>
        <v>71</v>
      </c>
      <c r="F17" s="16">
        <f t="shared" si="1"/>
        <v>-3</v>
      </c>
      <c r="G17" s="250">
        <f>+'Ark1'!R22</f>
        <v>3083</v>
      </c>
      <c r="H17" s="16">
        <f t="shared" si="2"/>
        <v>446</v>
      </c>
      <c r="I17" s="250">
        <f>+IF(G17=0,"",'Ark1'!S22)</f>
        <v>3083</v>
      </c>
      <c r="J17" s="49">
        <f>+IF(G17=0,"",'Ark1'!AA22)</f>
        <v>9.788233800044452</v>
      </c>
      <c r="K17" s="49">
        <f t="shared" si="3"/>
        <v>0.47909410999609037</v>
      </c>
      <c r="L17" s="49">
        <f>+IF(G17=0,"",'Ark1'!AB22)</f>
        <v>9.6814761376696765</v>
      </c>
      <c r="M17" s="252">
        <f t="shared" si="0"/>
        <v>116.91315889268108</v>
      </c>
      <c r="N17" s="94">
        <f>+IF(G17=0,"",'Ark1'!U22)</f>
        <v>60.564060979565376</v>
      </c>
      <c r="O17" s="5">
        <f t="shared" si="4"/>
        <v>3.57662587146379E-2</v>
      </c>
      <c r="P17" s="49">
        <f>+IF(G17=0,"",'Ark1'!W22)</f>
        <v>81.683003567953406</v>
      </c>
      <c r="Q17" s="49">
        <f t="shared" si="5"/>
        <v>-2.8746492994982447</v>
      </c>
      <c r="R17" s="49">
        <f>+IF(G17=0,"",'Ark1'!X22)</f>
        <v>9.864769537938006</v>
      </c>
      <c r="S17" s="5">
        <f>+IF(G17=0,"",'Ark1'!Y22)</f>
        <v>2.3966200898057157</v>
      </c>
      <c r="T17" s="16">
        <f>+IF(G17=0,"",'Ark1'!Z22)</f>
        <v>-33.644685294491197</v>
      </c>
      <c r="U17" s="49">
        <f>+IF(G17=0,"",'Ark1'!V22)</f>
        <v>88.4972953065583</v>
      </c>
      <c r="V17" s="5">
        <f>+IF(G17=0,"",'Ark1'!T22)</f>
        <v>4.0243269542653266</v>
      </c>
      <c r="W17" s="16">
        <f t="shared" si="6"/>
        <v>43.422535211267608</v>
      </c>
      <c r="X17" s="26"/>
      <c r="AJ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ht="15.6">
      <c r="A18" s="26"/>
      <c r="B18" s="2">
        <f>+'Ark1'!D23</f>
        <v>9</v>
      </c>
      <c r="C18" s="2" t="s">
        <v>503</v>
      </c>
      <c r="D18" s="2">
        <f>+'Ark1'!C23</f>
        <v>2024</v>
      </c>
      <c r="E18" s="2">
        <f>+IF(G18=0,"",'Ark1'!Q23)</f>
        <v>64</v>
      </c>
      <c r="F18" s="16">
        <f t="shared" si="1"/>
        <v>0</v>
      </c>
      <c r="G18" s="250">
        <f>+'Ark1'!R23</f>
        <v>2602</v>
      </c>
      <c r="H18" s="16">
        <f t="shared" si="2"/>
        <v>502</v>
      </c>
      <c r="I18" s="250">
        <f>+IF(G18=0,"",'Ark1'!S23)</f>
        <v>2602</v>
      </c>
      <c r="J18" s="49">
        <f>+IF(G18=0,"",'Ark1'!AA23)</f>
        <v>8.2611042321490942</v>
      </c>
      <c r="K18" s="49">
        <f t="shared" si="3"/>
        <v>0.84768240844732468</v>
      </c>
      <c r="L18" s="49">
        <f>+IF(G18=0,"",'Ark1'!AB23)</f>
        <v>8.2371399150257112</v>
      </c>
      <c r="M18" s="252">
        <f t="shared" si="0"/>
        <v>123.9047619047619</v>
      </c>
      <c r="N18" s="94">
        <f>+IF(G18=0,"",'Ark1'!U23)</f>
        <v>60.619523443505003</v>
      </c>
      <c r="O18" s="5">
        <f t="shared" si="4"/>
        <v>-0.44288722824343552</v>
      </c>
      <c r="P18" s="49">
        <f>+IF(G18=0,"",'Ark1'!W23)</f>
        <v>82.344158339738726</v>
      </c>
      <c r="Q18" s="49">
        <f t="shared" si="5"/>
        <v>-0.96627520004217615</v>
      </c>
      <c r="R18" s="49">
        <f>+IF(G18=0,"",'Ark1'!X23)</f>
        <v>9.509423220129726</v>
      </c>
      <c r="S18" s="5">
        <f>+IF(G18=0,"",'Ark1'!Y23)</f>
        <v>2.2596048481070681</v>
      </c>
      <c r="T18" s="16">
        <f>+IF(G18=0,"",'Ark1'!Z23)</f>
        <v>-27.060503271292205</v>
      </c>
      <c r="U18" s="49">
        <f>+IF(G18=0,"",'Ark1'!V23)</f>
        <v>89.213606001883761</v>
      </c>
      <c r="V18" s="5">
        <f>+IF(G18=0,"",'Ark1'!T23)</f>
        <v>3.8382013835511137</v>
      </c>
      <c r="W18" s="16">
        <f t="shared" si="6"/>
        <v>40.65625</v>
      </c>
      <c r="X18" s="26"/>
      <c r="AJ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ht="15.6">
      <c r="A19" s="26"/>
      <c r="B19" s="2">
        <f>+'Ark1'!D24</f>
        <v>10</v>
      </c>
      <c r="C19" s="2" t="s">
        <v>504</v>
      </c>
      <c r="D19" s="2">
        <f>+'Ark1'!C24</f>
        <v>2024</v>
      </c>
      <c r="E19" s="2">
        <f>+IF(G19=0,"",'Ark1'!Q24)</f>
        <v>68</v>
      </c>
      <c r="F19" s="16">
        <f t="shared" si="1"/>
        <v>-6</v>
      </c>
      <c r="G19" s="250">
        <f>+'Ark1'!R24</f>
        <v>2577</v>
      </c>
      <c r="H19" s="16">
        <f t="shared" si="2"/>
        <v>-27</v>
      </c>
      <c r="I19" s="250">
        <f>+IF(G19=0,"",'Ark1'!S24)</f>
        <v>2577</v>
      </c>
      <c r="J19" s="49">
        <f>+IF(G19=0,"",'Ark1'!AA24)</f>
        <v>8.1817315934850949</v>
      </c>
      <c r="K19" s="49">
        <f t="shared" si="3"/>
        <v>-1.0109114679050961</v>
      </c>
      <c r="L19" s="49">
        <f>+IF(G19=0,"",'Ark1'!AB24)</f>
        <v>8.2206509877689982</v>
      </c>
      <c r="M19" s="252">
        <f t="shared" si="0"/>
        <v>98.963133640552996</v>
      </c>
      <c r="N19" s="94">
        <f>+IF(G19=0,"",'Ark1'!U24)</f>
        <v>60.761738455568491</v>
      </c>
      <c r="O19" s="5">
        <f t="shared" si="4"/>
        <v>0.43506666463841981</v>
      </c>
      <c r="P19" s="49">
        <f>+IF(G19=0,"",'Ark1'!W24)</f>
        <v>82.976561893674656</v>
      </c>
      <c r="Q19" s="49">
        <f t="shared" si="5"/>
        <v>-1.4632920648185603</v>
      </c>
      <c r="R19" s="49">
        <f>+IF(G19=0,"",'Ark1'!X24)</f>
        <v>9.3764064646910175</v>
      </c>
      <c r="S19" s="5">
        <f>+IF(G19=0,"",'Ark1'!Y24)</f>
        <v>2.2511763330118248</v>
      </c>
      <c r="T19" s="16">
        <f>+IF(G19=0,"",'Ark1'!Z24)</f>
        <v>-21.91093519068875</v>
      </c>
      <c r="U19" s="49">
        <f>+IF(G19=0,"",'Ark1'!V24)</f>
        <v>89.898766948726788</v>
      </c>
      <c r="V19" s="5">
        <f>+IF(G19=0,"",'Ark1'!T24)</f>
        <v>3.3771827706635622</v>
      </c>
      <c r="W19" s="16">
        <f t="shared" si="6"/>
        <v>37.897058823529413</v>
      </c>
      <c r="X19" s="26"/>
      <c r="AJ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ht="15.6">
      <c r="A20" s="26"/>
      <c r="B20" s="2">
        <f>+'Ark1'!D25</f>
        <v>11</v>
      </c>
      <c r="C20" s="2" t="s">
        <v>505</v>
      </c>
      <c r="D20" s="2">
        <f>+'Ark1'!C25</f>
        <v>2024</v>
      </c>
      <c r="E20" s="2">
        <f>+IF(G20=0,"",'Ark1'!Q25)</f>
        <v>64</v>
      </c>
      <c r="F20" s="16">
        <f t="shared" si="1"/>
        <v>-10</v>
      </c>
      <c r="G20" s="250">
        <f>+'Ark1'!R25</f>
        <v>2914</v>
      </c>
      <c r="H20" s="16">
        <f t="shared" si="2"/>
        <v>4</v>
      </c>
      <c r="I20" s="250">
        <f>+IF(G20=0,"",'Ark1'!S25)</f>
        <v>2914</v>
      </c>
      <c r="J20" s="49">
        <f>+IF(G20=0,"",'Ark1'!AA25)</f>
        <v>9.25167476267581</v>
      </c>
      <c r="K20" s="49">
        <f t="shared" si="3"/>
        <v>-1.0212097644537828</v>
      </c>
      <c r="L20" s="49">
        <f>+IF(G20=0,"",'Ark1'!AB25)</f>
        <v>9.3444930577541019</v>
      </c>
      <c r="M20" s="252">
        <f t="shared" si="0"/>
        <v>100.13745704467354</v>
      </c>
      <c r="N20" s="94">
        <f>+IF(G20=0,"",'Ark1'!U25)</f>
        <v>61.170555936856552</v>
      </c>
      <c r="O20" s="5">
        <f t="shared" si="4"/>
        <v>3.4723749786408575E-2</v>
      </c>
      <c r="P20" s="49">
        <f>+IF(G20=0,"",'Ark1'!W25)</f>
        <v>83.412251201098101</v>
      </c>
      <c r="Q20" s="49">
        <f t="shared" si="5"/>
        <v>-1.4020541634135952</v>
      </c>
      <c r="R20" s="49">
        <f>+IF(G20=0,"",'Ark1'!X25)</f>
        <v>8.7238113359462801</v>
      </c>
      <c r="S20" s="5">
        <f>+IF(G20=0,"",'Ark1'!Y25)</f>
        <v>2.264451318376163</v>
      </c>
      <c r="T20" s="16">
        <f>+IF(G20=0,"",'Ark1'!Z25)</f>
        <v>-18.351744547068087</v>
      </c>
      <c r="U20" s="49">
        <f>+IF(G20=0,"",'Ark1'!V25)</f>
        <v>90.370803034775903</v>
      </c>
      <c r="V20" s="5">
        <f>+IF(G20=0,"",'Ark1'!T25)</f>
        <v>2.7711050102951278</v>
      </c>
      <c r="W20" s="16">
        <f t="shared" si="6"/>
        <v>45.53125</v>
      </c>
      <c r="X20" s="26"/>
      <c r="AJ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ht="15.6">
      <c r="A21" s="26"/>
      <c r="B21" s="2">
        <f>+'Ark1'!D26</f>
        <v>12</v>
      </c>
      <c r="C21" s="2" t="s">
        <v>506</v>
      </c>
      <c r="D21" s="2">
        <f>+'Ark1'!C26</f>
        <v>2024</v>
      </c>
      <c r="E21" s="2">
        <f>+IF(G21=0,"",'Ark1'!Q26)</f>
        <v>62</v>
      </c>
      <c r="F21" s="16">
        <f t="shared" si="1"/>
        <v>-3</v>
      </c>
      <c r="G21" s="250">
        <f>+'Ark1'!R26</f>
        <v>2326</v>
      </c>
      <c r="H21" s="16">
        <f t="shared" si="2"/>
        <v>464</v>
      </c>
      <c r="I21" s="250">
        <f>+IF(G21=0,"",'Ark1'!S26)</f>
        <v>2326</v>
      </c>
      <c r="J21" s="49">
        <f>+IF(G21=0,"",'Ark1'!AA26)</f>
        <v>7.3848303012985363</v>
      </c>
      <c r="K21" s="49">
        <f t="shared" si="3"/>
        <v>0.81159628428297026</v>
      </c>
      <c r="L21" s="49">
        <f>+IF(G21=0,"",'Ark1'!AB26)</f>
        <v>7.2188631174913986</v>
      </c>
      <c r="M21" s="252">
        <f t="shared" si="0"/>
        <v>124.91944146079484</v>
      </c>
      <c r="N21" s="94">
        <f>+IF(G21=0,"",'Ark1'!U26)</f>
        <v>60.429922613929484</v>
      </c>
      <c r="O21" s="5">
        <f t="shared" si="4"/>
        <v>-0.76878844944323532</v>
      </c>
      <c r="P21" s="49">
        <f>+IF(G21=0,"",'Ark1'!W26)</f>
        <v>80.727730008598513</v>
      </c>
      <c r="Q21" s="49">
        <f t="shared" si="5"/>
        <v>-1.2308091965572885</v>
      </c>
      <c r="R21" s="49">
        <f>+IF(G21=0,"",'Ark1'!X26)</f>
        <v>11.099255965210624</v>
      </c>
      <c r="S21" s="5">
        <f>+IF(G21=0,"",'Ark1'!Y26)</f>
        <v>2.456507089168821</v>
      </c>
      <c r="T21" s="16">
        <f>+IF(G21=0,"",'Ark1'!Z26)</f>
        <v>-40.31173614661359</v>
      </c>
      <c r="U21" s="49">
        <f>+IF(G21=0,"",'Ark1'!V26)</f>
        <v>87.462329370095745</v>
      </c>
      <c r="V21" s="5">
        <f>+IF(G21=0,"",'Ark1'!T26)</f>
        <v>4.4484092863284612</v>
      </c>
      <c r="W21" s="16">
        <f t="shared" si="6"/>
        <v>37.516129032258064</v>
      </c>
      <c r="X21" s="26"/>
      <c r="AJ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>
      <c r="A22" s="26"/>
      <c r="B22" s="26"/>
      <c r="C22" s="26"/>
      <c r="D22" s="26"/>
      <c r="E22" s="26"/>
      <c r="F22" s="26"/>
      <c r="G22" s="257"/>
      <c r="H22" s="26"/>
      <c r="I22" s="257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AJ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ht="15.6">
      <c r="A23" s="26"/>
      <c r="B23" s="2">
        <f>+'Ark1'!D27</f>
        <v>1</v>
      </c>
      <c r="C23" s="2" t="str">
        <f t="shared" ref="C23:C34" si="7">+C10</f>
        <v>Jan</v>
      </c>
      <c r="D23" s="2">
        <f>+'Ark1'!C27</f>
        <v>2023</v>
      </c>
      <c r="E23" s="2">
        <f>+'Ark1'!Q27</f>
        <v>78</v>
      </c>
      <c r="F23" s="5"/>
      <c r="G23" s="250">
        <f>+'Ark1'!R27</f>
        <v>2857</v>
      </c>
      <c r="H23" s="5"/>
      <c r="I23" s="250">
        <f>+'Ark1'!S27</f>
        <v>2857</v>
      </c>
      <c r="J23" s="49">
        <f>+'Ark1'!AA27</f>
        <v>10.085783881102833</v>
      </c>
      <c r="K23" s="49"/>
      <c r="L23" s="49">
        <f>+'Ark1'!AB27</f>
        <v>10.280937474144592</v>
      </c>
      <c r="M23" s="49"/>
      <c r="N23" s="5">
        <f>+'Ark1'!U27</f>
        <v>60.750437521876094</v>
      </c>
      <c r="O23" s="5"/>
      <c r="P23" s="49">
        <f>+'Ark1'!W27</f>
        <v>86.594889744487219</v>
      </c>
      <c r="Q23" s="5"/>
      <c r="R23" s="49">
        <f>+'Ark1'!X27</f>
        <v>10.357295765081371</v>
      </c>
      <c r="S23" s="5">
        <f>+'Ark1'!Y27</f>
        <v>2.4263070769970039</v>
      </c>
      <c r="T23" s="16">
        <f>+'Ark1'!Z27</f>
        <v>-30.70064525904062</v>
      </c>
      <c r="U23" s="49">
        <f>+'Ark1'!V27</f>
        <v>93.818948802261502</v>
      </c>
      <c r="V23" s="5">
        <f>+'Ark1'!T27</f>
        <v>3.7052852642632126</v>
      </c>
      <c r="W23" s="16">
        <f t="shared" si="6"/>
        <v>36.628205128205131</v>
      </c>
      <c r="X23" s="26"/>
      <c r="AJ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ht="15.6">
      <c r="A24" s="26"/>
      <c r="B24" s="2">
        <f>+'Ark1'!D28</f>
        <v>2</v>
      </c>
      <c r="C24" s="2" t="str">
        <f t="shared" si="7"/>
        <v>Feb</v>
      </c>
      <c r="D24" s="2">
        <f>+'Ark1'!C28</f>
        <v>2023</v>
      </c>
      <c r="E24" s="2">
        <f>+'Ark1'!Q28</f>
        <v>65</v>
      </c>
      <c r="F24" s="5"/>
      <c r="G24" s="250">
        <f>+'Ark1'!R28</f>
        <v>2187</v>
      </c>
      <c r="H24" s="5"/>
      <c r="I24" s="250">
        <f>+'Ark1'!S28</f>
        <v>2186</v>
      </c>
      <c r="J24" s="49">
        <f>+'Ark1'!AA28</f>
        <v>7.7205492992551266</v>
      </c>
      <c r="K24" s="49"/>
      <c r="L24" s="49">
        <f>+'Ark1'!AB28</f>
        <v>7.7240050732815329</v>
      </c>
      <c r="M24" s="49"/>
      <c r="N24" s="5">
        <f>+'Ark1'!U28</f>
        <v>61.25297346752059</v>
      </c>
      <c r="O24" s="5"/>
      <c r="P24" s="49">
        <f>+'Ark1'!W28</f>
        <v>85.02804208600169</v>
      </c>
      <c r="Q24" s="5"/>
      <c r="R24" s="49">
        <f>+'Ark1'!X28</f>
        <v>9.846307750267373</v>
      </c>
      <c r="S24" s="5">
        <f>+'Ark1'!Y28</f>
        <v>2.297927153017969</v>
      </c>
      <c r="T24" s="16">
        <f>+'Ark1'!Z28</f>
        <v>-23.711793622811062</v>
      </c>
      <c r="U24" s="49">
        <f>+'Ark1'!V28</f>
        <v>92.134572513552769</v>
      </c>
      <c r="V24" s="5">
        <f>+'Ark1'!T28</f>
        <v>2.5797896662094195</v>
      </c>
      <c r="W24" s="16">
        <f t="shared" si="6"/>
        <v>33.646153846153844</v>
      </c>
      <c r="X24" s="26"/>
      <c r="AJ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ht="15.6">
      <c r="A25" s="26"/>
      <c r="B25" s="2">
        <f>+'Ark1'!D29</f>
        <v>3</v>
      </c>
      <c r="C25" s="2" t="str">
        <f t="shared" si="7"/>
        <v>Mar</v>
      </c>
      <c r="D25" s="2">
        <f>+'Ark1'!C29</f>
        <v>2023</v>
      </c>
      <c r="E25" s="2">
        <f>+'Ark1'!Q29</f>
        <v>92</v>
      </c>
      <c r="F25" s="5"/>
      <c r="G25" s="250">
        <f>+'Ark1'!R29</f>
        <v>2841</v>
      </c>
      <c r="H25" s="5"/>
      <c r="I25" s="250">
        <f>+'Ark1'!S29</f>
        <v>2841</v>
      </c>
      <c r="J25" s="49">
        <f>+'Ark1'!AA29</f>
        <v>10.029300667207965</v>
      </c>
      <c r="K25" s="49"/>
      <c r="L25" s="49">
        <f>+'Ark1'!AB29</f>
        <v>10.178631587814031</v>
      </c>
      <c r="M25" s="49"/>
      <c r="N25" s="5">
        <f>+'Ark1'!U29</f>
        <v>61.073917634635698</v>
      </c>
      <c r="O25" s="5"/>
      <c r="P25" s="49">
        <f>+'Ark1'!W29</f>
        <v>86.216015487504379</v>
      </c>
      <c r="Q25" s="5"/>
      <c r="R25" s="49">
        <f>+'Ark1'!X29</f>
        <v>11.336597889379764</v>
      </c>
      <c r="S25" s="5">
        <f>+'Ark1'!Y29</f>
        <v>2.5174139930700759</v>
      </c>
      <c r="T25" s="16">
        <f>+'Ark1'!Z29</f>
        <v>-23.597667613800621</v>
      </c>
      <c r="U25" s="49">
        <f>+'Ark1'!V29</f>
        <v>93.408467483753441</v>
      </c>
      <c r="V25" s="5">
        <f>+'Ark1'!T29</f>
        <v>3.0823653643083424</v>
      </c>
      <c r="W25" s="16">
        <f t="shared" si="6"/>
        <v>30.880434782608695</v>
      </c>
      <c r="X25" s="26"/>
      <c r="AJ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ht="15.6">
      <c r="A26" s="26"/>
      <c r="B26" s="92">
        <f>+'Ark1'!D30</f>
        <v>4</v>
      </c>
      <c r="C26" s="92" t="str">
        <f t="shared" si="7"/>
        <v>Apr</v>
      </c>
      <c r="D26" s="92">
        <f>+'Ark1'!C30</f>
        <v>2023</v>
      </c>
      <c r="E26" s="92">
        <f>+'Ark1'!Q30</f>
        <v>56</v>
      </c>
      <c r="F26" s="94"/>
      <c r="G26" s="266">
        <f>+'Ark1'!R30</f>
        <v>1766</v>
      </c>
      <c r="H26" s="94"/>
      <c r="I26" s="266">
        <f>+'Ark1'!S30</f>
        <v>1765</v>
      </c>
      <c r="J26" s="104">
        <f>+'Ark1'!AA30</f>
        <v>6.2343347336463442</v>
      </c>
      <c r="K26" s="104"/>
      <c r="L26" s="104">
        <f>+'Ark1'!AB30</f>
        <v>6.3338684178998808</v>
      </c>
      <c r="M26" s="104"/>
      <c r="N26" s="94">
        <f>+'Ark1'!U30</f>
        <v>61.091784702549582</v>
      </c>
      <c r="O26" s="94"/>
      <c r="P26" s="104">
        <f>+'Ark1'!W30</f>
        <v>86.356317280453339</v>
      </c>
      <c r="Q26" s="94"/>
      <c r="R26" s="104">
        <f>+'Ark1'!X30</f>
        <v>10.4678242220937</v>
      </c>
      <c r="S26" s="94">
        <f>+'Ark1'!Y30</f>
        <v>2.502251776629782</v>
      </c>
      <c r="T26" s="93">
        <f>+'Ark1'!Z30</f>
        <v>-29.328068419993439</v>
      </c>
      <c r="U26" s="104">
        <f>+'Ark1'!V30</f>
        <v>93.58367682670449</v>
      </c>
      <c r="V26" s="94">
        <f>+'Ark1'!T30</f>
        <v>3.2197055492638729</v>
      </c>
      <c r="W26" s="93">
        <f t="shared" si="6"/>
        <v>31.535714285714285</v>
      </c>
      <c r="X26" s="26"/>
      <c r="AJ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ht="15.6">
      <c r="A27" s="26"/>
      <c r="B27" s="92">
        <f>+'Ark1'!D31</f>
        <v>5</v>
      </c>
      <c r="C27" s="92" t="str">
        <f t="shared" si="7"/>
        <v>Mai</v>
      </c>
      <c r="D27" s="92">
        <f>+'Ark1'!C31</f>
        <v>2023</v>
      </c>
      <c r="E27" s="92">
        <f>+'Ark1'!Q31</f>
        <v>75</v>
      </c>
      <c r="F27" s="94"/>
      <c r="G27" s="266">
        <f>+'Ark1'!R31</f>
        <v>2267</v>
      </c>
      <c r="H27" s="94"/>
      <c r="I27" s="266">
        <f>+'Ark1'!S31</f>
        <v>2263</v>
      </c>
      <c r="J27" s="104">
        <f>+'Ark1'!AA31</f>
        <v>8.0029653687294786</v>
      </c>
      <c r="K27" s="104"/>
      <c r="L27" s="104">
        <f>+'Ark1'!AB31</f>
        <v>7.8662210181976784</v>
      </c>
      <c r="M27" s="104"/>
      <c r="N27" s="94">
        <f>+'Ark1'!U31</f>
        <v>60.86389748121961</v>
      </c>
      <c r="O27" s="94"/>
      <c r="P27" s="104">
        <f>+'Ark1'!W31</f>
        <v>83.647193990278311</v>
      </c>
      <c r="Q27" s="94"/>
      <c r="R27" s="104">
        <f>+'Ark1'!X31</f>
        <v>10.309153586598562</v>
      </c>
      <c r="S27" s="94">
        <f>+'Ark1'!Y31</f>
        <v>2.4934807109288024</v>
      </c>
      <c r="T27" s="93">
        <f>+'Ark1'!Z31</f>
        <v>-34.116728641581354</v>
      </c>
      <c r="U27" s="104">
        <f>+'Ark1'!V31</f>
        <v>90.686051794638843</v>
      </c>
      <c r="V27" s="94">
        <f>+'Ark1'!T31</f>
        <v>3.3158359064843403</v>
      </c>
      <c r="W27" s="93">
        <f t="shared" si="6"/>
        <v>30.226666666666667</v>
      </c>
      <c r="X27" s="26"/>
      <c r="AJ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ht="15.6">
      <c r="A28" s="26"/>
      <c r="B28" s="92">
        <f>+'Ark1'!D32</f>
        <v>6</v>
      </c>
      <c r="C28" s="92" t="str">
        <f t="shared" si="7"/>
        <v>Jun</v>
      </c>
      <c r="D28" s="92">
        <f>+'Ark1'!C32</f>
        <v>2023</v>
      </c>
      <c r="E28" s="92">
        <f>+'Ark1'!Q32</f>
        <v>77</v>
      </c>
      <c r="F28" s="94"/>
      <c r="G28" s="266">
        <f>+'Ark1'!R32</f>
        <v>2373</v>
      </c>
      <c r="H28" s="94"/>
      <c r="I28" s="266">
        <f>+'Ark1'!S32</f>
        <v>2373</v>
      </c>
      <c r="J28" s="104">
        <f>+'Ark1'!AA32</f>
        <v>8.3771666607829989</v>
      </c>
      <c r="K28" s="104"/>
      <c r="L28" s="104">
        <f>+'Ark1'!AB32</f>
        <v>8.4579071678905748</v>
      </c>
      <c r="M28" s="104"/>
      <c r="N28" s="94">
        <f>+'Ark1'!U32</f>
        <v>60.796038769490096</v>
      </c>
      <c r="O28" s="94"/>
      <c r="P28" s="104">
        <f>+'Ark1'!W32</f>
        <v>85.769911504424783</v>
      </c>
      <c r="Q28" s="94"/>
      <c r="R28" s="104">
        <f>+'Ark1'!X32</f>
        <v>9.6465163002237269</v>
      </c>
      <c r="S28" s="94">
        <f>+'Ark1'!Y32</f>
        <v>2.3789074153276286</v>
      </c>
      <c r="T28" s="93">
        <f>+'Ark1'!Z32</f>
        <v>-34.764508869270394</v>
      </c>
      <c r="U28" s="104">
        <f>+'Ark1'!V32</f>
        <v>92.925147892117948</v>
      </c>
      <c r="V28" s="94">
        <f>+'Ark1'!T32</f>
        <v>3.4761904761904758</v>
      </c>
      <c r="W28" s="93">
        <f t="shared" si="6"/>
        <v>30.818181818181817</v>
      </c>
      <c r="X28" s="26"/>
      <c r="AJ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ht="15.6">
      <c r="A29" s="26"/>
      <c r="B29" s="92">
        <f>+'Ark1'!D33</f>
        <v>7</v>
      </c>
      <c r="C29" s="92" t="str">
        <f t="shared" si="7"/>
        <v>Jul</v>
      </c>
      <c r="D29" s="92">
        <f>+'Ark1'!C33</f>
        <v>2023</v>
      </c>
      <c r="E29" s="92">
        <f>+'Ark1'!Q33</f>
        <v>66</v>
      </c>
      <c r="F29" s="94"/>
      <c r="G29" s="266">
        <f>+'Ark1'!R33</f>
        <v>1923</v>
      </c>
      <c r="H29" s="94"/>
      <c r="I29" s="266">
        <f>+'Ark1'!S33</f>
        <v>1923</v>
      </c>
      <c r="J29" s="104">
        <f>+'Ark1'!AA33</f>
        <v>6.7885762699897612</v>
      </c>
      <c r="K29" s="104"/>
      <c r="L29" s="104">
        <f>+'Ark1'!AB33</f>
        <v>6.9184194602841984</v>
      </c>
      <c r="M29" s="104"/>
      <c r="N29" s="94">
        <f>+'Ark1'!U33</f>
        <v>60.557462298491949</v>
      </c>
      <c r="O29" s="94"/>
      <c r="P29" s="104">
        <f>+'Ark1'!W33</f>
        <v>86.575975039001591</v>
      </c>
      <c r="Q29" s="94"/>
      <c r="R29" s="104">
        <f>+'Ark1'!X33</f>
        <v>10.454062402777483</v>
      </c>
      <c r="S29" s="94">
        <f>+'Ark1'!Y33</f>
        <v>2.3639694901581607</v>
      </c>
      <c r="T29" s="93">
        <f>+'Ark1'!Z33</f>
        <v>-28.361153634936475</v>
      </c>
      <c r="U29" s="104">
        <f>+'Ark1'!V33</f>
        <v>93.798456163598757</v>
      </c>
      <c r="V29" s="94">
        <f>+'Ark1'!T33</f>
        <v>3.7748309932397306</v>
      </c>
      <c r="W29" s="93">
        <f t="shared" si="6"/>
        <v>29.136363636363637</v>
      </c>
      <c r="X29" s="26"/>
      <c r="AJ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ht="15.6">
      <c r="A30" s="26"/>
      <c r="B30" s="92">
        <f>+'Ark1'!D34</f>
        <v>8</v>
      </c>
      <c r="C30" s="92" t="str">
        <f t="shared" si="7"/>
        <v>Aug</v>
      </c>
      <c r="D30" s="92">
        <f>+'Ark1'!C34</f>
        <v>2023</v>
      </c>
      <c r="E30" s="92">
        <f>+'Ark1'!Q34</f>
        <v>74</v>
      </c>
      <c r="F30" s="94"/>
      <c r="G30" s="266">
        <f>+'Ark1'!R34</f>
        <v>2637</v>
      </c>
      <c r="H30" s="94"/>
      <c r="I30" s="266">
        <f>+'Ark1'!S34</f>
        <v>2633</v>
      </c>
      <c r="J30" s="104">
        <f>+'Ark1'!AA34</f>
        <v>9.3091396900483616</v>
      </c>
      <c r="K30" s="104"/>
      <c r="L30" s="104">
        <f>+'Ark1'!AB34</f>
        <v>9.2519652400178316</v>
      </c>
      <c r="M30" s="104"/>
      <c r="N30" s="94">
        <f>+'Ark1'!U34</f>
        <v>60.528294720850738</v>
      </c>
      <c r="O30" s="94"/>
      <c r="P30" s="104">
        <f>+'Ark1'!W34</f>
        <v>84.557652867451651</v>
      </c>
      <c r="Q30" s="94"/>
      <c r="R30" s="104">
        <f>+'Ark1'!X34</f>
        <v>10.87641008568326</v>
      </c>
      <c r="S30" s="94">
        <f>+'Ark1'!Y34</f>
        <v>2.451670492709404</v>
      </c>
      <c r="T30" s="93">
        <f>+'Ark1'!Z34</f>
        <v>-28.822554673745799</v>
      </c>
      <c r="U30" s="104">
        <f>+'Ark1'!V34</f>
        <v>91.660765375213145</v>
      </c>
      <c r="V30" s="94">
        <f>+'Ark1'!T34</f>
        <v>4.1774744027303763</v>
      </c>
      <c r="W30" s="93">
        <f t="shared" si="6"/>
        <v>35.635135135135137</v>
      </c>
      <c r="X30" s="26"/>
      <c r="AJ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ht="15.6">
      <c r="A31" s="26"/>
      <c r="B31" s="92">
        <f>+'Ark1'!D35</f>
        <v>9</v>
      </c>
      <c r="C31" s="92" t="str">
        <f t="shared" si="7"/>
        <v>Sep</v>
      </c>
      <c r="D31" s="92">
        <f>+'Ark1'!C35</f>
        <v>2023</v>
      </c>
      <c r="E31" s="92">
        <f>+'Ark1'!Q35</f>
        <v>64</v>
      </c>
      <c r="F31" s="94"/>
      <c r="G31" s="266">
        <f>+'Ark1'!R35</f>
        <v>2100</v>
      </c>
      <c r="H31" s="94"/>
      <c r="I31" s="266">
        <f>+'Ark1'!S35</f>
        <v>2099</v>
      </c>
      <c r="J31" s="104">
        <f>+'Ark1'!AA35</f>
        <v>7.4134218237017695</v>
      </c>
      <c r="K31" s="104"/>
      <c r="L31" s="104">
        <f>+'Ark1'!AB35</f>
        <v>7.2667805818200124</v>
      </c>
      <c r="M31" s="104"/>
      <c r="N31" s="94">
        <f>+'Ark1'!U35</f>
        <v>61.062410671748438</v>
      </c>
      <c r="O31" s="94"/>
      <c r="P31" s="104">
        <f>+'Ark1'!W35</f>
        <v>83.310433539780902</v>
      </c>
      <c r="Q31" s="94"/>
      <c r="R31" s="104">
        <f>+'Ark1'!X35</f>
        <v>9.970234918418944</v>
      </c>
      <c r="S31" s="94">
        <f>+'Ark1'!Y35</f>
        <v>2.4462613258831833</v>
      </c>
      <c r="T31" s="93">
        <f>+'Ark1'!Z35</f>
        <v>-19.090577893931211</v>
      </c>
      <c r="U31" s="104">
        <f>+'Ark1'!V35</f>
        <v>90.279331281418095</v>
      </c>
      <c r="V31" s="94">
        <f>+'Ark1'!T35</f>
        <v>3.0847619047619061</v>
      </c>
      <c r="W31" s="93">
        <f t="shared" si="6"/>
        <v>32.8125</v>
      </c>
      <c r="X31" s="26"/>
      <c r="AJ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ht="15.6">
      <c r="A32" s="26"/>
      <c r="B32" s="92">
        <f>+'Ark1'!D36</f>
        <v>10</v>
      </c>
      <c r="C32" s="92" t="str">
        <f t="shared" si="7"/>
        <v>Okt</v>
      </c>
      <c r="D32" s="92">
        <f>+'Ark1'!C36</f>
        <v>2023</v>
      </c>
      <c r="E32" s="92">
        <f>+'Ark1'!Q36</f>
        <v>74</v>
      </c>
      <c r="F32" s="94"/>
      <c r="G32" s="266">
        <f>+'Ark1'!R36</f>
        <v>2604</v>
      </c>
      <c r="H32" s="94"/>
      <c r="I32" s="266">
        <f>+'Ark1'!S36</f>
        <v>2602</v>
      </c>
      <c r="J32" s="104">
        <f>+'Ark1'!AA36</f>
        <v>9.1926430613901911</v>
      </c>
      <c r="K32" s="104"/>
      <c r="L32" s="104">
        <f>+'Ark1'!AB36</f>
        <v>9.1302985703729753</v>
      </c>
      <c r="M32" s="104"/>
      <c r="N32" s="94">
        <f>+'Ark1'!U36</f>
        <v>60.326671790930071</v>
      </c>
      <c r="O32" s="94"/>
      <c r="P32" s="104">
        <f>+'Ark1'!W36</f>
        <v>84.439853958493217</v>
      </c>
      <c r="Q32" s="94"/>
      <c r="R32" s="104">
        <f>+'Ark1'!X36</f>
        <v>10.309364137050524</v>
      </c>
      <c r="S32" s="94">
        <f>+'Ark1'!Y36</f>
        <v>2.2865721870366245</v>
      </c>
      <c r="T32" s="93">
        <f>+'Ark1'!Z36</f>
        <v>-25.861256616942914</v>
      </c>
      <c r="U32" s="104">
        <f>+'Ark1'!V36</f>
        <v>91.510947075464173</v>
      </c>
      <c r="V32" s="94">
        <f>+'Ark1'!T36</f>
        <v>4.6593701996927797</v>
      </c>
      <c r="W32" s="93">
        <f t="shared" si="6"/>
        <v>35.189189189189186</v>
      </c>
      <c r="X32" s="26"/>
      <c r="AJ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ht="15.6">
      <c r="A33" s="26"/>
      <c r="B33" s="92">
        <f>+'Ark1'!D37</f>
        <v>11</v>
      </c>
      <c r="C33" s="92" t="str">
        <f t="shared" si="7"/>
        <v>Nov</v>
      </c>
      <c r="D33" s="92">
        <f>+'Ark1'!C37</f>
        <v>2023</v>
      </c>
      <c r="E33" s="92">
        <f>+'Ark1'!Q37</f>
        <v>74</v>
      </c>
      <c r="F33" s="94"/>
      <c r="G33" s="266">
        <f>+'Ark1'!R37</f>
        <v>2910</v>
      </c>
      <c r="H33" s="94"/>
      <c r="I33" s="266">
        <f>+'Ark1'!S37</f>
        <v>2908</v>
      </c>
      <c r="J33" s="104">
        <f>+'Ark1'!AA37</f>
        <v>10.272884527129593</v>
      </c>
      <c r="K33" s="104"/>
      <c r="L33" s="104">
        <f>+'Ark1'!AB37</f>
        <v>10.249288681330359</v>
      </c>
      <c r="M33" s="104"/>
      <c r="N33" s="94">
        <f>+'Ark1'!U37</f>
        <v>61.135832187070143</v>
      </c>
      <c r="O33" s="94"/>
      <c r="P33" s="104">
        <f>+'Ark1'!W37</f>
        <v>84.814305364511696</v>
      </c>
      <c r="Q33" s="94"/>
      <c r="R33" s="104">
        <f>+'Ark1'!X37</f>
        <v>9.4747072428270318</v>
      </c>
      <c r="S33" s="94">
        <f>+'Ark1'!Y37</f>
        <v>2.2097186148881258</v>
      </c>
      <c r="T33" s="93">
        <f>+'Ark1'!Z37</f>
        <v>-27.005088059744057</v>
      </c>
      <c r="U33" s="104">
        <f>+'Ark1'!V37</f>
        <v>91.91545421082202</v>
      </c>
      <c r="V33" s="94">
        <f>+'Ark1'!T37</f>
        <v>2.8735395189003432</v>
      </c>
      <c r="W33" s="93">
        <f t="shared" si="6"/>
        <v>39.324324324324323</v>
      </c>
      <c r="X33" s="26"/>
      <c r="AJ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ht="15.6">
      <c r="A34" s="26"/>
      <c r="B34" s="92">
        <f>+'Ark1'!D38</f>
        <v>12</v>
      </c>
      <c r="C34" s="92" t="str">
        <f t="shared" si="7"/>
        <v>Des</v>
      </c>
      <c r="D34" s="92">
        <f>+'Ark1'!C38</f>
        <v>2023</v>
      </c>
      <c r="E34" s="92">
        <f>+'Ark1'!Q38</f>
        <v>65</v>
      </c>
      <c r="F34" s="94"/>
      <c r="G34" s="266">
        <f>+'Ark1'!R38</f>
        <v>1862</v>
      </c>
      <c r="H34" s="94"/>
      <c r="I34" s="266">
        <f>+'Ark1'!S38</f>
        <v>1862</v>
      </c>
      <c r="J34" s="104">
        <f>+'Ark1'!AA38</f>
        <v>6.5732340170155661</v>
      </c>
      <c r="K34" s="104"/>
      <c r="L34" s="104">
        <f>+'Ark1'!AB38</f>
        <v>6.3416767269463472</v>
      </c>
      <c r="M34" s="104"/>
      <c r="N34" s="94">
        <f>+'Ark1'!U38</f>
        <v>61.19871106337272</v>
      </c>
      <c r="O34" s="94"/>
      <c r="P34" s="104">
        <f>+'Ark1'!W38</f>
        <v>81.958539205155802</v>
      </c>
      <c r="Q34" s="94"/>
      <c r="R34" s="104">
        <f>+'Ark1'!X38</f>
        <v>10.252224594899676</v>
      </c>
      <c r="S34" s="94">
        <f>+'Ark1'!Y38</f>
        <v>2.346521628320553</v>
      </c>
      <c r="T34" s="93">
        <f>+'Ark1'!Z38</f>
        <v>-29.04983808841309</v>
      </c>
      <c r="U34" s="104">
        <f>+'Ark1'!V38</f>
        <v>88.7958171236791</v>
      </c>
      <c r="V34" s="94">
        <f>+'Ark1'!T38</f>
        <v>2.6535982814178314</v>
      </c>
      <c r="W34" s="93">
        <f t="shared" si="6"/>
        <v>28.646153846153847</v>
      </c>
      <c r="X34" s="26"/>
      <c r="AJ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>
      <c r="A35" s="26"/>
      <c r="B35" s="26"/>
      <c r="C35" s="26"/>
      <c r="D35" s="26"/>
      <c r="E35" s="26"/>
      <c r="F35" s="26"/>
      <c r="G35" s="257"/>
      <c r="H35" s="26"/>
      <c r="I35" s="257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AJ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>
      <c r="A36" s="26"/>
      <c r="B36" s="3">
        <f>+'Ark1'!D39</f>
        <v>1</v>
      </c>
      <c r="C36" s="3" t="str">
        <f t="shared" ref="C36:C47" si="8">+C23</f>
        <v>Jan</v>
      </c>
      <c r="D36" s="3">
        <f>+'Ark1'!C39</f>
        <v>2022</v>
      </c>
      <c r="E36" s="3">
        <f>+'Ark1'!Q39</f>
        <v>72</v>
      </c>
      <c r="F36" s="11"/>
      <c r="G36" s="267">
        <f>+'Ark1'!R39</f>
        <v>3003</v>
      </c>
      <c r="H36" s="11"/>
      <c r="I36" s="267">
        <f>+'Ark1'!S39</f>
        <v>3002</v>
      </c>
      <c r="J36" s="50">
        <f>+'Ark1'!AA39</f>
        <v>10.426359280605512</v>
      </c>
      <c r="K36" s="50"/>
      <c r="L36" s="50">
        <f>+'Ark1'!AB39</f>
        <v>10.445622223495656</v>
      </c>
      <c r="M36" s="50"/>
      <c r="N36" s="11">
        <f>+'Ark1'!U39</f>
        <v>60.701865423051281</v>
      </c>
      <c r="O36" s="11"/>
      <c r="P36" s="50">
        <f>+'Ark1'!W39</f>
        <v>85.938137908061393</v>
      </c>
      <c r="Q36" s="11"/>
      <c r="R36" s="50">
        <f>+'Ark1'!X39</f>
        <v>10.739541256465985</v>
      </c>
      <c r="S36" s="11">
        <f>+'Ark1'!Y39</f>
        <v>2.3732470689142207</v>
      </c>
      <c r="T36" s="14">
        <f>+'Ark1'!Z39</f>
        <v>-37.200221088477569</v>
      </c>
      <c r="U36" s="50">
        <f>+'Ark1'!V39</f>
        <v>93.121627834964357</v>
      </c>
      <c r="V36" s="11">
        <f>+'Ark1'!T39</f>
        <v>3.7978687978687993</v>
      </c>
      <c r="W36" s="14">
        <f t="shared" si="6"/>
        <v>41.708333333333336</v>
      </c>
      <c r="X36" s="26"/>
      <c r="AJ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>
      <c r="A37" s="26"/>
      <c r="B37" s="3">
        <f>+'Ark1'!D40</f>
        <v>2</v>
      </c>
      <c r="C37" s="3" t="str">
        <f t="shared" si="8"/>
        <v>Feb</v>
      </c>
      <c r="D37" s="3">
        <f>+'Ark1'!C40</f>
        <v>2022</v>
      </c>
      <c r="E37" s="3">
        <f>+'Ark1'!Q40</f>
        <v>57</v>
      </c>
      <c r="F37" s="11"/>
      <c r="G37" s="267">
        <f>+'Ark1'!R40</f>
        <v>2396</v>
      </c>
      <c r="H37" s="11"/>
      <c r="I37" s="267">
        <f>+'Ark1'!S40</f>
        <v>2396</v>
      </c>
      <c r="J37" s="50">
        <f>+'Ark1'!AA40</f>
        <v>8.3188667453649057</v>
      </c>
      <c r="K37" s="50"/>
      <c r="L37" s="50">
        <f>+'Ark1'!AB40</f>
        <v>8.3812433962597108</v>
      </c>
      <c r="M37" s="50"/>
      <c r="N37" s="11">
        <f>+'Ark1'!U40</f>
        <v>60.902754590984998</v>
      </c>
      <c r="O37" s="11"/>
      <c r="P37" s="50">
        <f>+'Ark1'!W40</f>
        <v>86.394073455759582</v>
      </c>
      <c r="Q37" s="11"/>
      <c r="R37" s="50">
        <f>+'Ark1'!X40</f>
        <v>9.922663302408905</v>
      </c>
      <c r="S37" s="11">
        <f>+'Ark1'!Y40</f>
        <v>2.3728378981771754</v>
      </c>
      <c r="T37" s="14">
        <f>+'Ark1'!Z40</f>
        <v>-28.907756758242552</v>
      </c>
      <c r="U37" s="50">
        <f>+'Ark1'!V40</f>
        <v>93.60137969204736</v>
      </c>
      <c r="V37" s="11">
        <f>+'Ark1'!T40</f>
        <v>3.4357262103505857</v>
      </c>
      <c r="W37" s="14">
        <f t="shared" si="6"/>
        <v>42.035087719298247</v>
      </c>
      <c r="X37" s="26"/>
      <c r="AJ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>
      <c r="A38" s="26"/>
      <c r="B38" s="3">
        <f>+'Ark1'!D41</f>
        <v>3</v>
      </c>
      <c r="C38" s="3" t="str">
        <f t="shared" si="8"/>
        <v>Mar</v>
      </c>
      <c r="D38" s="3">
        <f>+'Ark1'!C41</f>
        <v>2022</v>
      </c>
      <c r="E38" s="3">
        <f>+'Ark1'!Q41</f>
        <v>79</v>
      </c>
      <c r="F38" s="11"/>
      <c r="G38" s="267">
        <f>+'Ark1'!R41</f>
        <v>2028</v>
      </c>
      <c r="H38" s="11"/>
      <c r="I38" s="267">
        <f>+'Ark1'!S41</f>
        <v>2028</v>
      </c>
      <c r="J38" s="50">
        <f>+'Ark1'!AA41</f>
        <v>7.0411776959933352</v>
      </c>
      <c r="K38" s="50"/>
      <c r="L38" s="50">
        <f>+'Ark1'!AB41</f>
        <v>6.9525909837852948</v>
      </c>
      <c r="M38" s="50"/>
      <c r="N38" s="11">
        <f>+'Ark1'!U41</f>
        <v>61.049802761341205</v>
      </c>
      <c r="O38" s="11"/>
      <c r="P38" s="50">
        <f>+'Ark1'!W41</f>
        <v>84.672238658776976</v>
      </c>
      <c r="Q38" s="11"/>
      <c r="R38" s="50">
        <f>+'Ark1'!X41</f>
        <v>10.056969553786438</v>
      </c>
      <c r="S38" s="11">
        <f>+'Ark1'!Y41</f>
        <v>2.2110055011211545</v>
      </c>
      <c r="T38" s="14">
        <f>+'Ark1'!Z41</f>
        <v>-44.606846405771208</v>
      </c>
      <c r="U38" s="50">
        <f>+'Ark1'!V41</f>
        <v>91.735903205609119</v>
      </c>
      <c r="V38" s="11">
        <f>+'Ark1'!T41</f>
        <v>2.9462524654832345</v>
      </c>
      <c r="W38" s="14">
        <f t="shared" si="6"/>
        <v>25.670886075949365</v>
      </c>
      <c r="X38" s="26"/>
      <c r="AJ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>
      <c r="A39" s="26"/>
      <c r="B39" s="3">
        <f>+'Ark1'!D42</f>
        <v>4</v>
      </c>
      <c r="C39" s="3" t="str">
        <f t="shared" si="8"/>
        <v>Apr</v>
      </c>
      <c r="D39" s="3">
        <f>+'Ark1'!C42</f>
        <v>2022</v>
      </c>
      <c r="E39" s="3">
        <f>+'Ark1'!Q42</f>
        <v>65</v>
      </c>
      <c r="F39" s="11"/>
      <c r="G39" s="267">
        <f>+'Ark1'!R42</f>
        <v>2280</v>
      </c>
      <c r="H39" s="11"/>
      <c r="I39" s="267">
        <f>+'Ark1'!S42</f>
        <v>2277</v>
      </c>
      <c r="J39" s="50">
        <f>+'Ark1'!AA42</f>
        <v>7.9161169363238653</v>
      </c>
      <c r="K39" s="50"/>
      <c r="L39" s="50">
        <f>+'Ark1'!AB42</f>
        <v>7.7733001691766495</v>
      </c>
      <c r="M39" s="50"/>
      <c r="N39" s="11">
        <f>+'Ark1'!U42</f>
        <v>61.185770750988141</v>
      </c>
      <c r="O39" s="11"/>
      <c r="P39" s="50">
        <f>+'Ark1'!W42</f>
        <v>84.314975845410586</v>
      </c>
      <c r="Q39" s="11"/>
      <c r="R39" s="50">
        <f>+'Ark1'!X42</f>
        <v>11.173360220748362</v>
      </c>
      <c r="S39" s="11">
        <f>+'Ark1'!Y42</f>
        <v>2.3752510878837154</v>
      </c>
      <c r="T39" s="14">
        <f>+'Ark1'!Z42</f>
        <v>-41.110077055198609</v>
      </c>
      <c r="U39" s="50">
        <f>+'Ark1'!V42</f>
        <v>91.403126369446113</v>
      </c>
      <c r="V39" s="11">
        <f>+'Ark1'!T42</f>
        <v>2.9552631578947381</v>
      </c>
      <c r="W39" s="14">
        <f t="shared" si="6"/>
        <v>35.07692307692308</v>
      </c>
      <c r="X39" s="26"/>
      <c r="AJ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>
      <c r="A40" s="26"/>
      <c r="B40" s="3">
        <f>+'Ark1'!D43</f>
        <v>5</v>
      </c>
      <c r="C40" s="3" t="str">
        <f t="shared" si="8"/>
        <v>Mai</v>
      </c>
      <c r="D40" s="3">
        <f>+'Ark1'!C43</f>
        <v>2022</v>
      </c>
      <c r="E40" s="3">
        <f>+'Ark1'!Q43</f>
        <v>74</v>
      </c>
      <c r="F40" s="11"/>
      <c r="G40" s="267">
        <f>+'Ark1'!R43</f>
        <v>2479</v>
      </c>
      <c r="H40" s="11"/>
      <c r="I40" s="267">
        <f>+'Ark1'!S43</f>
        <v>2479</v>
      </c>
      <c r="J40" s="50">
        <f>+'Ark1'!AA43</f>
        <v>8.6070411776959901</v>
      </c>
      <c r="K40" s="50"/>
      <c r="L40" s="50">
        <f>+'Ark1'!AB43</f>
        <v>8.7106259434887221</v>
      </c>
      <c r="M40" s="50"/>
      <c r="N40" s="11">
        <f>+'Ark1'!U43</f>
        <v>60.755143202904399</v>
      </c>
      <c r="O40" s="11"/>
      <c r="P40" s="50">
        <f>+'Ark1'!W43</f>
        <v>86.783098023396676</v>
      </c>
      <c r="Q40" s="11"/>
      <c r="R40" s="50">
        <f>+'Ark1'!X43</f>
        <v>11.275715118559084</v>
      </c>
      <c r="S40" s="11">
        <f>+'Ark1'!Y43</f>
        <v>2.5505278641302245</v>
      </c>
      <c r="T40" s="14">
        <f>+'Ark1'!Z43</f>
        <v>-33.087333796569041</v>
      </c>
      <c r="U40" s="50">
        <f>+'Ark1'!V43</f>
        <v>94.022858096854179</v>
      </c>
      <c r="V40" s="11">
        <f>+'Ark1'!T43</f>
        <v>3.4171036708350151</v>
      </c>
      <c r="W40" s="14">
        <f t="shared" si="6"/>
        <v>33.5</v>
      </c>
      <c r="X40" s="26"/>
      <c r="AJ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>
      <c r="A41" s="26"/>
      <c r="B41" s="3">
        <f>+'Ark1'!D44</f>
        <v>6</v>
      </c>
      <c r="C41" s="3" t="str">
        <f t="shared" si="8"/>
        <v>Jun</v>
      </c>
      <c r="D41" s="3">
        <f>+'Ark1'!C44</f>
        <v>2022</v>
      </c>
      <c r="E41" s="3">
        <f>+'Ark1'!Q44</f>
        <v>64</v>
      </c>
      <c r="F41" s="11"/>
      <c r="G41" s="267">
        <f>+'Ark1'!R44</f>
        <v>1649</v>
      </c>
      <c r="H41" s="11"/>
      <c r="I41" s="267">
        <f>+'Ark1'!S44</f>
        <v>1649</v>
      </c>
      <c r="J41" s="50">
        <f>+'Ark1'!AA44</f>
        <v>5.7252968543851139</v>
      </c>
      <c r="K41" s="50"/>
      <c r="L41" s="50">
        <f>+'Ark1'!AB44</f>
        <v>5.712245088827915</v>
      </c>
      <c r="M41" s="50"/>
      <c r="N41" s="11">
        <f>+'Ark1'!U44</f>
        <v>60.926622195269843</v>
      </c>
      <c r="O41" s="11"/>
      <c r="P41" s="50">
        <f>+'Ark1'!W44</f>
        <v>85.555609460279001</v>
      </c>
      <c r="Q41" s="11"/>
      <c r="R41" s="50">
        <f>+'Ark1'!X44</f>
        <v>9.9519985167276879</v>
      </c>
      <c r="S41" s="11">
        <f>+'Ark1'!Y44</f>
        <v>2.4438039726331753</v>
      </c>
      <c r="T41" s="14">
        <f>+'Ark1'!Z44</f>
        <v>-33.149502221274943</v>
      </c>
      <c r="U41" s="50">
        <f>+'Ark1'!V44</f>
        <v>92.692967995968516</v>
      </c>
      <c r="V41" s="11">
        <f>+'Ark1'!T44</f>
        <v>3.3110976349302601</v>
      </c>
      <c r="W41" s="14">
        <f t="shared" si="6"/>
        <v>25.765625</v>
      </c>
      <c r="X41" s="26"/>
      <c r="AJ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>
      <c r="A42" s="26"/>
      <c r="B42" s="3">
        <f>+'Ark1'!D45</f>
        <v>7</v>
      </c>
      <c r="C42" s="3" t="str">
        <f t="shared" si="8"/>
        <v>Jul</v>
      </c>
      <c r="D42" s="3">
        <f>+'Ark1'!C45</f>
        <v>2022</v>
      </c>
      <c r="E42" s="3">
        <f>+'Ark1'!Q45</f>
        <v>71</v>
      </c>
      <c r="F42" s="11"/>
      <c r="G42" s="267">
        <f>+'Ark1'!R45</f>
        <v>2222</v>
      </c>
      <c r="H42" s="11"/>
      <c r="I42" s="267">
        <f>+'Ark1'!S45</f>
        <v>2220</v>
      </c>
      <c r="J42" s="50">
        <f>+'Ark1'!AA45</f>
        <v>7.7147420318033459</v>
      </c>
      <c r="K42" s="50"/>
      <c r="L42" s="50">
        <f>+'Ark1'!AB45</f>
        <v>7.6169233239125695</v>
      </c>
      <c r="M42" s="50"/>
      <c r="N42" s="11">
        <f>+'Ark1'!U45</f>
        <v>60.945045045045013</v>
      </c>
      <c r="O42" s="11"/>
      <c r="P42" s="50">
        <f>+'Ark1'!W45</f>
        <v>84.740090090090092</v>
      </c>
      <c r="Q42" s="11"/>
      <c r="R42" s="50">
        <f>+'Ark1'!X45</f>
        <v>10.233586110282589</v>
      </c>
      <c r="S42" s="11">
        <f>+'Ark1'!Y45</f>
        <v>2.1994364035968719</v>
      </c>
      <c r="T42" s="14">
        <f>+'Ark1'!Z45</f>
        <v>-35.186716078245126</v>
      </c>
      <c r="U42" s="50">
        <f>+'Ark1'!V45</f>
        <v>91.848115721355228</v>
      </c>
      <c r="V42" s="11">
        <f>+'Ark1'!T45</f>
        <v>3.2821782178217815</v>
      </c>
      <c r="W42" s="14">
        <f t="shared" si="6"/>
        <v>31.295774647887324</v>
      </c>
      <c r="X42" s="26"/>
      <c r="AJ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>
      <c r="A43" s="26"/>
      <c r="B43" s="3">
        <f>+'Ark1'!D46</f>
        <v>8</v>
      </c>
      <c r="C43" s="3" t="str">
        <f t="shared" si="8"/>
        <v>Aug</v>
      </c>
      <c r="D43" s="3">
        <f>+'Ark1'!C46</f>
        <v>2022</v>
      </c>
      <c r="E43" s="3">
        <f>+'Ark1'!Q46</f>
        <v>70</v>
      </c>
      <c r="F43" s="11"/>
      <c r="G43" s="267">
        <f>+'Ark1'!R46</f>
        <v>2826</v>
      </c>
      <c r="H43" s="11"/>
      <c r="I43" s="267">
        <f>+'Ark1'!S46</f>
        <v>2824</v>
      </c>
      <c r="J43" s="50">
        <f>+'Ark1'!AA46</f>
        <v>9.8118186237066887</v>
      </c>
      <c r="K43" s="50"/>
      <c r="L43" s="50">
        <f>+'Ark1'!AB46</f>
        <v>9.8314116949060786</v>
      </c>
      <c r="M43" s="50"/>
      <c r="N43" s="11">
        <f>+'Ark1'!U46</f>
        <v>60.881728045325779</v>
      </c>
      <c r="O43" s="11"/>
      <c r="P43" s="50">
        <f>+'Ark1'!W46</f>
        <v>85.983179886685548</v>
      </c>
      <c r="Q43" s="11"/>
      <c r="R43" s="50">
        <f>+'Ark1'!X46</f>
        <v>10.036798635878023</v>
      </c>
      <c r="S43" s="11">
        <f>+'Ark1'!Y46</f>
        <v>2.3163797495598204</v>
      </c>
      <c r="T43" s="14">
        <f>+'Ark1'!Z46</f>
        <v>-34.569066861377678</v>
      </c>
      <c r="U43" s="50">
        <f>+'Ark1'!V46</f>
        <v>93.181605431236449</v>
      </c>
      <c r="V43" s="11">
        <f>+'Ark1'!T46</f>
        <v>3.2314225053078554</v>
      </c>
      <c r="W43" s="14">
        <f t="shared" si="6"/>
        <v>40.371428571428574</v>
      </c>
      <c r="X43" s="26"/>
      <c r="AJ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>
      <c r="A44" s="26"/>
      <c r="B44" s="3">
        <f>+'Ark1'!D47</f>
        <v>9</v>
      </c>
      <c r="C44" s="3" t="str">
        <f t="shared" si="8"/>
        <v>Sep</v>
      </c>
      <c r="D44" s="3">
        <f>+'Ark1'!C47</f>
        <v>2022</v>
      </c>
      <c r="E44" s="3">
        <f>+'Ark1'!Q47</f>
        <v>81</v>
      </c>
      <c r="F44" s="11"/>
      <c r="G44" s="267">
        <f>+'Ark1'!R47</f>
        <v>2659</v>
      </c>
      <c r="H44" s="11"/>
      <c r="I44" s="267">
        <f>+'Ark1'!S47</f>
        <v>2656</v>
      </c>
      <c r="J44" s="50">
        <f>+'Ark1'!AA47</f>
        <v>9.2319977779320901</v>
      </c>
      <c r="K44" s="50"/>
      <c r="L44" s="50">
        <f>+'Ark1'!AB47</f>
        <v>9.2961382316570944</v>
      </c>
      <c r="M44" s="50"/>
      <c r="N44" s="11">
        <f>+'Ark1'!U47</f>
        <v>60.826807228915634</v>
      </c>
      <c r="O44" s="11"/>
      <c r="P44" s="50">
        <f>+'Ark1'!W47</f>
        <v>86.444390060240991</v>
      </c>
      <c r="Q44" s="11"/>
      <c r="R44" s="50">
        <f>+'Ark1'!X47</f>
        <v>11.301059438485453</v>
      </c>
      <c r="S44" s="11">
        <f>+'Ark1'!Y47</f>
        <v>2.4979156465536225</v>
      </c>
      <c r="T44" s="14">
        <f>+'Ark1'!Z47</f>
        <v>-19.875676021477556</v>
      </c>
      <c r="U44" s="50">
        <f>+'Ark1'!V47</f>
        <v>93.722302536255484</v>
      </c>
      <c r="V44" s="11">
        <f>+'Ark1'!T47</f>
        <v>3.4125611132004523</v>
      </c>
      <c r="W44" s="14">
        <f t="shared" si="6"/>
        <v>32.827160493827158</v>
      </c>
      <c r="X44" s="26"/>
      <c r="AJ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ht="15.6">
      <c r="A45" s="26"/>
      <c r="B45" s="3">
        <f>+'Ark1'!D48</f>
        <v>10</v>
      </c>
      <c r="C45" s="3" t="str">
        <f t="shared" si="8"/>
        <v>Okt</v>
      </c>
      <c r="D45" s="3">
        <f>+'Ark1'!C48</f>
        <v>2022</v>
      </c>
      <c r="E45" s="3">
        <f>+'Ark1'!Q48</f>
        <v>64</v>
      </c>
      <c r="F45" s="11"/>
      <c r="G45" s="267">
        <f>+'Ark1'!R48</f>
        <v>2257</v>
      </c>
      <c r="H45" s="11"/>
      <c r="I45" s="267">
        <f>+'Ark1'!S48</f>
        <v>2257</v>
      </c>
      <c r="J45" s="50">
        <f>+'Ark1'!AA48</f>
        <v>7.8362613707381428</v>
      </c>
      <c r="K45" s="50"/>
      <c r="L45" s="50">
        <f>+'Ark1'!AB48</f>
        <v>8.0103109762613052</v>
      </c>
      <c r="M45" s="50"/>
      <c r="N45" s="11">
        <f>+'Ark1'!U48</f>
        <v>60.688524590163951</v>
      </c>
      <c r="O45" s="11"/>
      <c r="P45" s="50">
        <f>+'Ark1'!W48</f>
        <v>87.655693398316359</v>
      </c>
      <c r="Q45" s="11"/>
      <c r="R45" s="50">
        <f>+'Ark1'!X48</f>
        <v>10.235055118277298</v>
      </c>
      <c r="S45" s="11">
        <f>+'Ark1'!Y48</f>
        <v>2.6107742395249538</v>
      </c>
      <c r="T45" s="14">
        <f>+'Ark1'!Z48</f>
        <v>-32.105239886587128</v>
      </c>
      <c r="U45" s="50">
        <f>+'Ark1'!V48</f>
        <v>94.968248535553982</v>
      </c>
      <c r="V45" s="11">
        <f>+'Ark1'!T48</f>
        <v>3.6544085068675223</v>
      </c>
      <c r="W45" s="14">
        <f t="shared" si="6"/>
        <v>35.265625</v>
      </c>
      <c r="X45" s="26"/>
      <c r="AA45" s="33"/>
      <c r="AJ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ht="15.6">
      <c r="A46" s="26"/>
      <c r="B46" s="3">
        <f>+'Ark1'!D49</f>
        <v>11</v>
      </c>
      <c r="C46" s="3" t="str">
        <f t="shared" si="8"/>
        <v>Nov</v>
      </c>
      <c r="D46" s="3">
        <f>+'Ark1'!C49</f>
        <v>2022</v>
      </c>
      <c r="E46" s="3">
        <f>+'Ark1'!Q49</f>
        <v>76</v>
      </c>
      <c r="F46" s="11"/>
      <c r="G46" s="267">
        <f>+'Ark1'!R49</f>
        <v>2649</v>
      </c>
      <c r="H46" s="11"/>
      <c r="I46" s="267">
        <f>+'Ark1'!S49</f>
        <v>2649</v>
      </c>
      <c r="J46" s="50">
        <f>+'Ark1'!AA49</f>
        <v>9.1972779668078584</v>
      </c>
      <c r="K46" s="50"/>
      <c r="L46" s="50">
        <f>+'Ark1'!AB49</f>
        <v>9.2493045366343267</v>
      </c>
      <c r="M46" s="50"/>
      <c r="N46" s="11">
        <f>+'Ark1'!U49</f>
        <v>60.702151755379411</v>
      </c>
      <c r="O46" s="11"/>
      <c r="P46" s="50">
        <f>+'Ark1'!W49</f>
        <v>86.236164590411619</v>
      </c>
      <c r="Q46" s="11"/>
      <c r="R46" s="50">
        <f>+'Ark1'!X49</f>
        <v>9.7538507739073417</v>
      </c>
      <c r="S46" s="11">
        <f>+'Ark1'!Y49</f>
        <v>2.2583261268143606</v>
      </c>
      <c r="T46" s="14">
        <f>+'Ark1'!Z49</f>
        <v>-25.143677137927284</v>
      </c>
      <c r="U46" s="50">
        <f>+'Ark1'!V49</f>
        <v>93.430297497737243</v>
      </c>
      <c r="V46" s="11">
        <f>+'Ark1'!T49</f>
        <v>3.8003020007550008</v>
      </c>
      <c r="W46" s="14">
        <f t="shared" si="6"/>
        <v>34.85526315789474</v>
      </c>
      <c r="X46" s="26"/>
      <c r="AA46" s="24"/>
      <c r="AJ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>
      <c r="A47" s="26"/>
      <c r="B47" s="3">
        <f>+'Ark1'!D50</f>
        <v>12</v>
      </c>
      <c r="C47" s="3" t="str">
        <f t="shared" si="8"/>
        <v>Des</v>
      </c>
      <c r="D47" s="3">
        <f>+'Ark1'!C50</f>
        <v>2022</v>
      </c>
      <c r="E47" s="3">
        <f>+'Ark1'!Q50</f>
        <v>72</v>
      </c>
      <c r="F47" s="11"/>
      <c r="G47" s="267">
        <f>+'Ark1'!R50</f>
        <v>2354</v>
      </c>
      <c r="H47" s="11"/>
      <c r="I47" s="267">
        <f>+'Ark1'!S50</f>
        <v>2354</v>
      </c>
      <c r="J47" s="50">
        <f>+'Ark1'!AA50</f>
        <v>8.1730435386431513</v>
      </c>
      <c r="K47" s="50"/>
      <c r="L47" s="50">
        <f>+'Ark1'!AB50</f>
        <v>8.0202834315946685</v>
      </c>
      <c r="M47" s="50"/>
      <c r="N47" s="11">
        <f>+'Ark1'!U50</f>
        <v>60.952421410365325</v>
      </c>
      <c r="O47" s="11"/>
      <c r="P47" s="50">
        <f>+'Ark1'!W50</f>
        <v>84.148343245539436</v>
      </c>
      <c r="Q47" s="11"/>
      <c r="R47" s="50">
        <f>+'Ark1'!X50</f>
        <v>11.146246449567172</v>
      </c>
      <c r="S47" s="11">
        <f>+'Ark1'!Y50</f>
        <v>2.4733645848454193</v>
      </c>
      <c r="T47" s="14">
        <f>+'Ark1'!Z50</f>
        <v>-35.394638763187508</v>
      </c>
      <c r="U47" s="50">
        <f>+'Ark1'!V50</f>
        <v>91.168302541212881</v>
      </c>
      <c r="V47" s="11">
        <f>+'Ark1'!T50</f>
        <v>3.0777400169923541</v>
      </c>
      <c r="W47" s="14">
        <f t="shared" si="6"/>
        <v>32.694444444444443</v>
      </c>
      <c r="X47" s="26"/>
      <c r="AA47" s="34"/>
      <c r="AJ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>
      <c r="A48" s="26"/>
      <c r="B48" s="26"/>
      <c r="C48" s="26"/>
      <c r="D48" s="26"/>
      <c r="E48" s="26"/>
      <c r="F48" s="26"/>
      <c r="G48" s="257"/>
      <c r="H48" s="26"/>
      <c r="I48" s="257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AA48" s="34"/>
      <c r="AJ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83">
      <c r="A49" s="26"/>
      <c r="B49" s="88">
        <f>+'Ark1'!D51</f>
        <v>1</v>
      </c>
      <c r="C49" s="88" t="str">
        <f t="shared" ref="C49:C60" si="9">+C36</f>
        <v>Jan</v>
      </c>
      <c r="D49" s="88">
        <f>+'Ark1'!C51</f>
        <v>2021</v>
      </c>
      <c r="E49" s="88">
        <f>+'Ark1'!Q51</f>
        <v>73</v>
      </c>
      <c r="F49" s="89"/>
      <c r="G49" s="268">
        <f>+'Ark1'!R51</f>
        <v>2698</v>
      </c>
      <c r="H49" s="89"/>
      <c r="I49" s="268">
        <f>+'Ark1'!S51</f>
        <v>2697</v>
      </c>
      <c r="J49" s="105">
        <f>+'Ark1'!AA51</f>
        <v>10.261676555606268</v>
      </c>
      <c r="K49" s="105"/>
      <c r="L49" s="105">
        <f>+'Ark1'!AB51</f>
        <v>10.532199511016312</v>
      </c>
      <c r="M49" s="105"/>
      <c r="N49" s="89">
        <f>+'Ark1'!U51</f>
        <v>60.947719688542826</v>
      </c>
      <c r="O49" s="89"/>
      <c r="P49" s="105">
        <f>+'Ark1'!W51</f>
        <v>87.121857619577057</v>
      </c>
      <c r="Q49" s="89"/>
      <c r="R49" s="105">
        <f>+'Ark1'!X51</f>
        <v>11.596805797567727</v>
      </c>
      <c r="S49" s="89">
        <f>+'Ark1'!Y51</f>
        <v>2.5542412747162846</v>
      </c>
      <c r="T49" s="101">
        <f>+'Ark1'!Z51</f>
        <v>-17.620878952126763</v>
      </c>
      <c r="U49" s="105">
        <f>+'Ark1'!V51</f>
        <v>94.405782115757319</v>
      </c>
      <c r="V49" s="89">
        <f>+'Ark1'!T51</f>
        <v>16.200889547813198</v>
      </c>
      <c r="W49" s="101">
        <f t="shared" si="6"/>
        <v>36.958904109589042</v>
      </c>
      <c r="X49" s="26"/>
      <c r="AA49" s="34"/>
      <c r="AJ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83" ht="15.6">
      <c r="A50" s="26"/>
      <c r="B50" s="88">
        <f>+'Ark1'!D52</f>
        <v>2</v>
      </c>
      <c r="C50" s="88" t="str">
        <f t="shared" si="9"/>
        <v>Feb</v>
      </c>
      <c r="D50" s="88">
        <f>+'Ark1'!C52</f>
        <v>2021</v>
      </c>
      <c r="E50" s="88">
        <f>+'Ark1'!Q52</f>
        <v>67</v>
      </c>
      <c r="F50" s="89"/>
      <c r="G50" s="268">
        <f>+'Ark1'!R52</f>
        <v>1864</v>
      </c>
      <c r="H50" s="89"/>
      <c r="I50" s="268">
        <f>+'Ark1'!S52</f>
        <v>1864</v>
      </c>
      <c r="J50" s="105">
        <f>+'Ark1'!AA52</f>
        <v>7.0896090065419139</v>
      </c>
      <c r="K50" s="105"/>
      <c r="L50" s="105">
        <f>+'Ark1'!AB52</f>
        <v>7.1622156214937496</v>
      </c>
      <c r="M50" s="105"/>
      <c r="N50" s="89">
        <f>+'Ark1'!U52</f>
        <v>61.066523605150223</v>
      </c>
      <c r="O50" s="89"/>
      <c r="P50" s="105">
        <f>+'Ark1'!W52</f>
        <v>85.721641630901246</v>
      </c>
      <c r="Q50" s="89"/>
      <c r="R50" s="105">
        <f>+'Ark1'!X52</f>
        <v>10.135265674262316</v>
      </c>
      <c r="S50" s="89">
        <f>+'Ark1'!Y52</f>
        <v>2.6036198671335793</v>
      </c>
      <c r="T50" s="101">
        <f>+'Ark1'!Z52</f>
        <v>-21.017334452355023</v>
      </c>
      <c r="U50" s="105">
        <f>+'Ark1'!V52</f>
        <v>92.872851171073833</v>
      </c>
      <c r="V50" s="89">
        <f>+'Ark1'!T52</f>
        <v>16.254828326180252</v>
      </c>
      <c r="W50" s="101">
        <f t="shared" si="6"/>
        <v>27.82089552238806</v>
      </c>
      <c r="X50" s="26"/>
      <c r="AA50" s="35"/>
      <c r="AJ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83">
      <c r="A51" s="26"/>
      <c r="B51" s="88">
        <f>+'Ark1'!D53</f>
        <v>3</v>
      </c>
      <c r="C51" s="88" t="str">
        <f t="shared" si="9"/>
        <v>Mar</v>
      </c>
      <c r="D51" s="88">
        <f>+'Ark1'!C53</f>
        <v>2021</v>
      </c>
      <c r="E51" s="88">
        <f>+'Ark1'!Q53</f>
        <v>73</v>
      </c>
      <c r="F51" s="89"/>
      <c r="G51" s="268">
        <f>+'Ark1'!R53</f>
        <v>2259</v>
      </c>
      <c r="H51" s="89"/>
      <c r="I51" s="268">
        <f>+'Ark1'!S53</f>
        <v>2259</v>
      </c>
      <c r="J51" s="105">
        <f>+'Ark1'!AA53</f>
        <v>8.5919671382930183</v>
      </c>
      <c r="K51" s="105"/>
      <c r="L51" s="105">
        <f>+'Ark1'!AB53</f>
        <v>8.6212856603483132</v>
      </c>
      <c r="M51" s="105"/>
      <c r="N51" s="89">
        <f>+'Ark1'!U53</f>
        <v>61.281983178397518</v>
      </c>
      <c r="O51" s="89"/>
      <c r="P51" s="105">
        <f>+'Ark1'!W53</f>
        <v>85.142186808322307</v>
      </c>
      <c r="Q51" s="89"/>
      <c r="R51" s="105">
        <f>+'Ark1'!X53</f>
        <v>9.2449569803944325</v>
      </c>
      <c r="S51" s="89">
        <f>+'Ark1'!Y53</f>
        <v>2.4780020864753913</v>
      </c>
      <c r="T51" s="101">
        <f>+'Ark1'!Z53</f>
        <v>-28.791664217610844</v>
      </c>
      <c r="U51" s="105">
        <f>+'Ark1'!V53</f>
        <v>92.245056130359984</v>
      </c>
      <c r="V51" s="89">
        <f>+'Ark1'!T53</f>
        <v>16.290836653386453</v>
      </c>
      <c r="W51" s="101">
        <f t="shared" si="6"/>
        <v>30.945205479452056</v>
      </c>
      <c r="X51" s="26"/>
      <c r="AA51" s="34"/>
      <c r="AJ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83">
      <c r="A52" s="26"/>
      <c r="B52" s="88">
        <f>+'Ark1'!D54</f>
        <v>4</v>
      </c>
      <c r="C52" s="88" t="str">
        <f t="shared" si="9"/>
        <v>Apr</v>
      </c>
      <c r="D52" s="88">
        <f>+'Ark1'!C54</f>
        <v>2021</v>
      </c>
      <c r="E52" s="88">
        <f>+'Ark1'!Q54</f>
        <v>59</v>
      </c>
      <c r="F52" s="89"/>
      <c r="G52" s="268">
        <f>+'Ark1'!R54</f>
        <v>2041</v>
      </c>
      <c r="H52" s="89"/>
      <c r="I52" s="268">
        <f>+'Ark1'!S54</f>
        <v>2041</v>
      </c>
      <c r="J52" s="105">
        <f>+'Ark1'!AA54</f>
        <v>7.7628175870987359</v>
      </c>
      <c r="K52" s="105"/>
      <c r="L52" s="105">
        <f>+'Ark1'!AB54</f>
        <v>7.7322030539084974</v>
      </c>
      <c r="M52" s="105"/>
      <c r="N52" s="89">
        <f>+'Ark1'!U54</f>
        <v>61.180303772660459</v>
      </c>
      <c r="O52" s="89"/>
      <c r="P52" s="105">
        <f>+'Ark1'!W54</f>
        <v>84.518005879470692</v>
      </c>
      <c r="Q52" s="89"/>
      <c r="R52" s="105">
        <f>+'Ark1'!X54</f>
        <v>10.152449722455041</v>
      </c>
      <c r="S52" s="89">
        <f>+'Ark1'!Y54</f>
        <v>2.345223361895131</v>
      </c>
      <c r="T52" s="101">
        <f>+'Ark1'!Z54</f>
        <v>-33.163855941101019</v>
      </c>
      <c r="U52" s="105">
        <f>+'Ark1'!V54</f>
        <v>91.568803769740896</v>
      </c>
      <c r="V52" s="89">
        <f>+'Ark1'!T54</f>
        <v>16.306222439980399</v>
      </c>
      <c r="W52" s="101">
        <f t="shared" si="6"/>
        <v>34.593220338983052</v>
      </c>
      <c r="X52" s="26"/>
      <c r="AA52" s="34"/>
      <c r="AJ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83">
      <c r="A53" s="26"/>
      <c r="B53" s="88">
        <f>+'Ark1'!D55</f>
        <v>5</v>
      </c>
      <c r="C53" s="88" t="str">
        <f t="shared" si="9"/>
        <v>Mai</v>
      </c>
      <c r="D53" s="88">
        <f>+'Ark1'!C55</f>
        <v>2021</v>
      </c>
      <c r="E53" s="88">
        <f>+'Ark1'!Q55</f>
        <v>61</v>
      </c>
      <c r="F53" s="89"/>
      <c r="G53" s="268">
        <f>+'Ark1'!R55</f>
        <v>2029</v>
      </c>
      <c r="H53" s="89"/>
      <c r="I53" s="268">
        <f>+'Ark1'!S55</f>
        <v>2029</v>
      </c>
      <c r="J53" s="105">
        <f>+'Ark1'!AA55</f>
        <v>7.7171763273999696</v>
      </c>
      <c r="K53" s="105"/>
      <c r="L53" s="105">
        <f>+'Ark1'!AB55</f>
        <v>7.7361906005707812</v>
      </c>
      <c r="M53" s="105"/>
      <c r="N53" s="89">
        <f>+'Ark1'!U55</f>
        <v>61.009857072449485</v>
      </c>
      <c r="O53" s="89"/>
      <c r="P53" s="105">
        <f>+'Ark1'!W55</f>
        <v>85.061710202069861</v>
      </c>
      <c r="Q53" s="89"/>
      <c r="R53" s="105">
        <f>+'Ark1'!X55</f>
        <v>9.9116736329860871</v>
      </c>
      <c r="S53" s="89">
        <f>+'Ark1'!Y55</f>
        <v>2.7850373693400461</v>
      </c>
      <c r="T53" s="101">
        <f>+'Ark1'!Z55</f>
        <v>-6.9058975844472341</v>
      </c>
      <c r="U53" s="105">
        <f>+'Ark1'!V55</f>
        <v>92.157865874398581</v>
      </c>
      <c r="V53" s="89">
        <f>+'Ark1'!T55</f>
        <v>16.203055692459348</v>
      </c>
      <c r="W53" s="101">
        <f t="shared" si="6"/>
        <v>33.26229508196721</v>
      </c>
      <c r="X53" s="26"/>
      <c r="AA53" s="34"/>
      <c r="AJ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83">
      <c r="A54" s="26"/>
      <c r="B54" s="88">
        <f>+'Ark1'!D56</f>
        <v>6</v>
      </c>
      <c r="C54" s="88" t="str">
        <f t="shared" si="9"/>
        <v>Jun</v>
      </c>
      <c r="D54" s="88">
        <f>+'Ark1'!C56</f>
        <v>2021</v>
      </c>
      <c r="E54" s="88">
        <f>+'Ark1'!Q56</f>
        <v>61</v>
      </c>
      <c r="F54" s="89"/>
      <c r="G54" s="268">
        <f>+'Ark1'!R56</f>
        <v>2488</v>
      </c>
      <c r="H54" s="89"/>
      <c r="I54" s="268">
        <f>+'Ark1'!S56</f>
        <v>2485</v>
      </c>
      <c r="J54" s="105">
        <f>+'Ark1'!AA56</f>
        <v>9.4629545108778377</v>
      </c>
      <c r="K54" s="105"/>
      <c r="L54" s="105">
        <f>+'Ark1'!AB56</f>
        <v>9.3854476994706584</v>
      </c>
      <c r="M54" s="105"/>
      <c r="N54" s="89">
        <f>+'Ark1'!U56</f>
        <v>61.187927565392357</v>
      </c>
      <c r="O54" s="89"/>
      <c r="P54" s="105">
        <f>+'Ark1'!W56</f>
        <v>84.259251509054309</v>
      </c>
      <c r="Q54" s="89"/>
      <c r="R54" s="105">
        <f>+'Ark1'!X56</f>
        <v>10.299387073396741</v>
      </c>
      <c r="S54" s="89">
        <f>+'Ark1'!Y56</f>
        <v>2.3741767885574059</v>
      </c>
      <c r="T54" s="101">
        <f>+'Ark1'!Z56</f>
        <v>-16.01338002488038</v>
      </c>
      <c r="U54" s="105">
        <f>+'Ark1'!V56</f>
        <v>91.397668786282011</v>
      </c>
      <c r="V54" s="89">
        <f>+'Ark1'!T56</f>
        <v>16.333199356913184</v>
      </c>
      <c r="W54" s="101">
        <f t="shared" si="6"/>
        <v>40.786885245901637</v>
      </c>
      <c r="X54" s="26"/>
      <c r="AJ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83">
      <c r="A55" s="26"/>
      <c r="B55" s="88">
        <f>+'Ark1'!D57</f>
        <v>7</v>
      </c>
      <c r="C55" s="88" t="str">
        <f t="shared" si="9"/>
        <v>Jul</v>
      </c>
      <c r="D55" s="88">
        <f>+'Ark1'!C57</f>
        <v>2021</v>
      </c>
      <c r="E55" s="88">
        <f>+'Ark1'!Q57</f>
        <v>68</v>
      </c>
      <c r="F55" s="89"/>
      <c r="G55" s="268">
        <f>+'Ark1'!R57</f>
        <v>2152</v>
      </c>
      <c r="H55" s="89"/>
      <c r="I55" s="268">
        <f>+'Ark1'!S57</f>
        <v>2148</v>
      </c>
      <c r="J55" s="105">
        <f>+'Ark1'!AA57</f>
        <v>8.1849992393123401</v>
      </c>
      <c r="K55" s="105"/>
      <c r="L55" s="105">
        <f>+'Ark1'!AB57</f>
        <v>8.0727882177749741</v>
      </c>
      <c r="M55" s="105"/>
      <c r="N55" s="89">
        <f>+'Ark1'!U57</f>
        <v>60.965549348230937</v>
      </c>
      <c r="O55" s="89"/>
      <c r="P55" s="105">
        <f>+'Ark1'!W57</f>
        <v>83.845214152700066</v>
      </c>
      <c r="Q55" s="89"/>
      <c r="R55" s="105">
        <f>+'Ark1'!X57</f>
        <v>10.184525857726518</v>
      </c>
      <c r="S55" s="89">
        <f>+'Ark1'!Y57</f>
        <v>2.2575603016798791</v>
      </c>
      <c r="T55" s="101">
        <f>+'Ark1'!Z57</f>
        <v>-36.967902958677662</v>
      </c>
      <c r="U55" s="105">
        <f>+'Ark1'!V57</f>
        <v>90.960882758230881</v>
      </c>
      <c r="V55" s="89">
        <f>+'Ark1'!T57</f>
        <v>16.248141263940525</v>
      </c>
      <c r="W55" s="101">
        <f t="shared" si="6"/>
        <v>31.647058823529413</v>
      </c>
      <c r="X55" s="26"/>
      <c r="AJ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83">
      <c r="A56" s="26"/>
      <c r="B56" s="88">
        <f>+'Ark1'!D58</f>
        <v>8</v>
      </c>
      <c r="C56" s="88" t="str">
        <f t="shared" si="9"/>
        <v>Aug</v>
      </c>
      <c r="D56" s="88">
        <f>+'Ark1'!C58</f>
        <v>2021</v>
      </c>
      <c r="E56" s="88">
        <f>+'Ark1'!Q58</f>
        <v>64</v>
      </c>
      <c r="F56" s="89"/>
      <c r="G56" s="268">
        <f>+'Ark1'!R58</f>
        <v>1971</v>
      </c>
      <c r="H56" s="89"/>
      <c r="I56" s="268">
        <f>+'Ark1'!S58</f>
        <v>1970</v>
      </c>
      <c r="J56" s="105">
        <f>+'Ark1'!AA58</f>
        <v>7.4965769055225904</v>
      </c>
      <c r="K56" s="105"/>
      <c r="L56" s="105">
        <f>+'Ark1'!AB58</f>
        <v>7.4151778540838302</v>
      </c>
      <c r="M56" s="105"/>
      <c r="N56" s="89">
        <f>+'Ark1'!U58</f>
        <v>61.160406091370547</v>
      </c>
      <c r="O56" s="89"/>
      <c r="P56" s="105">
        <f>+'Ark1'!W58</f>
        <v>83.973903553299394</v>
      </c>
      <c r="Q56" s="89"/>
      <c r="R56" s="105">
        <f>+'Ark1'!X58</f>
        <v>9.6458980019914087</v>
      </c>
      <c r="S56" s="89">
        <f>+'Ark1'!Y58</f>
        <v>2.0621451148459742</v>
      </c>
      <c r="T56" s="101">
        <f>+'Ark1'!Z58</f>
        <v>-29.080864319069128</v>
      </c>
      <c r="U56" s="105">
        <f>+'Ark1'!V58</f>
        <v>91.000263981389523</v>
      </c>
      <c r="V56" s="89">
        <f>+'Ark1'!T58</f>
        <v>16.367326230339931</v>
      </c>
      <c r="W56" s="101">
        <f t="shared" si="6"/>
        <v>30.796875</v>
      </c>
      <c r="X56" s="26"/>
      <c r="AJ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83" ht="15.6">
      <c r="A57" s="26"/>
      <c r="B57" s="88">
        <f>+'Ark1'!D59</f>
        <v>9</v>
      </c>
      <c r="C57" s="88" t="str">
        <f t="shared" si="9"/>
        <v>Sep</v>
      </c>
      <c r="D57" s="88">
        <f>+'Ark1'!C59</f>
        <v>2021</v>
      </c>
      <c r="E57" s="88">
        <f>+'Ark1'!Q59</f>
        <v>65</v>
      </c>
      <c r="F57" s="89"/>
      <c r="G57" s="268">
        <f>+'Ark1'!R59</f>
        <v>1995</v>
      </c>
      <c r="H57" s="89"/>
      <c r="I57" s="268">
        <f>+'Ark1'!S59</f>
        <v>1995</v>
      </c>
      <c r="J57" s="105">
        <f>+'Ark1'!AA59</f>
        <v>7.5878594249201283</v>
      </c>
      <c r="K57" s="105"/>
      <c r="L57" s="105">
        <f>+'Ark1'!AB59</f>
        <v>7.4984801960754206</v>
      </c>
      <c r="M57" s="105"/>
      <c r="N57" s="89">
        <f>+'Ark1'!U59</f>
        <v>61.339348370927318</v>
      </c>
      <c r="O57" s="89"/>
      <c r="P57" s="105">
        <f>+'Ark1'!W59</f>
        <v>83.853142857142885</v>
      </c>
      <c r="Q57" s="89"/>
      <c r="R57" s="105">
        <f>+'Ark1'!X59</f>
        <v>10.9336329653823</v>
      </c>
      <c r="S57" s="89">
        <f>+'Ark1'!Y59</f>
        <v>2.1951485757495095</v>
      </c>
      <c r="T57" s="101">
        <f>+'Ark1'!Z59</f>
        <v>-45.42839973126592</v>
      </c>
      <c r="U57" s="105">
        <f>+'Ark1'!V59</f>
        <v>90.848475468193683</v>
      </c>
      <c r="V57" s="89">
        <f>+'Ark1'!T59</f>
        <v>16.412030075187971</v>
      </c>
      <c r="W57" s="101">
        <f t="shared" si="6"/>
        <v>30.692307692307693</v>
      </c>
      <c r="X57" s="26"/>
      <c r="Y57" s="33"/>
      <c r="Z57" s="33"/>
      <c r="AB57" s="33"/>
      <c r="AC57" s="33"/>
      <c r="AD57" s="4"/>
      <c r="AE57" s="2"/>
      <c r="AF57" s="2"/>
      <c r="AG57" s="2"/>
      <c r="AH57" s="2"/>
      <c r="AI57" s="2"/>
      <c r="AJ57" s="2"/>
      <c r="AK57" s="2"/>
      <c r="AL57" s="2"/>
      <c r="AM57" s="2"/>
      <c r="AN57"/>
      <c r="AO57" s="2"/>
      <c r="AP57"/>
      <c r="AQ57"/>
      <c r="AR57"/>
      <c r="AS57"/>
      <c r="AT57"/>
      <c r="AU57"/>
      <c r="AV57" s="4"/>
      <c r="AW57" s="2"/>
      <c r="AX57" s="2"/>
      <c r="AY57" s="2"/>
      <c r="AZ57" s="2"/>
      <c r="BA57" s="2"/>
      <c r="BB57" s="2"/>
      <c r="BC57" s="2"/>
      <c r="BD57" s="2"/>
      <c r="BE57" s="2"/>
      <c r="BG57" s="2"/>
      <c r="BN57" s="4"/>
      <c r="BO57" s="2"/>
      <c r="BP57" s="2"/>
      <c r="BQ57" s="2"/>
      <c r="BR57" s="2"/>
      <c r="BS57" s="2"/>
      <c r="BT57" s="2"/>
      <c r="BU57" s="2"/>
      <c r="BV57" s="2"/>
      <c r="BW57" s="2"/>
      <c r="BY57" s="2"/>
    </row>
    <row r="58" spans="1:83" ht="15.6">
      <c r="A58" s="26"/>
      <c r="B58" s="88">
        <f>+'Ark1'!D60</f>
        <v>10</v>
      </c>
      <c r="C58" s="88" t="str">
        <f t="shared" si="9"/>
        <v>Okt</v>
      </c>
      <c r="D58" s="88">
        <f>+'Ark1'!C60</f>
        <v>2021</v>
      </c>
      <c r="E58" s="88">
        <f>+'Ark1'!Q60</f>
        <v>68</v>
      </c>
      <c r="F58" s="89"/>
      <c r="G58" s="268">
        <f>+'Ark1'!R60</f>
        <v>2129</v>
      </c>
      <c r="H58" s="89"/>
      <c r="I58" s="268">
        <f>+'Ark1'!S60</f>
        <v>2128</v>
      </c>
      <c r="J58" s="105">
        <f>+'Ark1'!AA60</f>
        <v>8.0975201582230358</v>
      </c>
      <c r="K58" s="105"/>
      <c r="L58" s="105">
        <f>+'Ark1'!AB60</f>
        <v>8.2374959483549777</v>
      </c>
      <c r="M58" s="105"/>
      <c r="N58" s="89">
        <f>+'Ark1'!U60</f>
        <v>61.028665413533822</v>
      </c>
      <c r="O58" s="89"/>
      <c r="P58" s="105">
        <f>+'Ark1'!W60</f>
        <v>86.359990601503881</v>
      </c>
      <c r="Q58" s="89"/>
      <c r="R58" s="105">
        <f>+'Ark1'!X60</f>
        <v>11.028191497550388</v>
      </c>
      <c r="S58" s="89">
        <f>+'Ark1'!Y60</f>
        <v>2.3290470688575216</v>
      </c>
      <c r="T58" s="101">
        <f>+'Ark1'!Z60</f>
        <v>-42.525971054256097</v>
      </c>
      <c r="U58" s="105">
        <f>+'Ark1'!V60</f>
        <v>93.612153691379049</v>
      </c>
      <c r="V58" s="89">
        <f>+'Ark1'!T60</f>
        <v>16.315171441991545</v>
      </c>
      <c r="W58" s="101">
        <f t="shared" si="6"/>
        <v>31.308823529411764</v>
      </c>
      <c r="X58" s="26"/>
      <c r="Y58" s="24"/>
      <c r="Z58" s="24"/>
      <c r="AB58" s="24"/>
      <c r="AC58" s="24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s="2" customFormat="1" ht="15.6">
      <c r="A59" s="26"/>
      <c r="B59" s="88">
        <f>+'Ark1'!D61</f>
        <v>11</v>
      </c>
      <c r="C59" s="88" t="str">
        <f t="shared" si="9"/>
        <v>Nov</v>
      </c>
      <c r="D59" s="88">
        <f>+'Ark1'!C61</f>
        <v>2021</v>
      </c>
      <c r="E59" s="88">
        <f>+'Ark1'!Q61</f>
        <v>76</v>
      </c>
      <c r="F59" s="89"/>
      <c r="G59" s="268">
        <f>+'Ark1'!R61</f>
        <v>2840</v>
      </c>
      <c r="H59" s="89"/>
      <c r="I59" s="268">
        <f>+'Ark1'!S61</f>
        <v>2839</v>
      </c>
      <c r="J59" s="105">
        <f>+'Ark1'!AA61</f>
        <v>10.801764795375018</v>
      </c>
      <c r="K59" s="105"/>
      <c r="L59" s="105">
        <f>+'Ark1'!AB61</f>
        <v>10.82954292280214</v>
      </c>
      <c r="M59" s="105"/>
      <c r="N59" s="89">
        <f>+'Ark1'!U61</f>
        <v>60.878126100739685</v>
      </c>
      <c r="O59" s="89"/>
      <c r="P59" s="105">
        <f>+'Ark1'!W61</f>
        <v>85.100817189151115</v>
      </c>
      <c r="Q59" s="89"/>
      <c r="R59" s="105">
        <f>+'Ark1'!X61</f>
        <v>10.356287829441499</v>
      </c>
      <c r="S59" s="89">
        <f>+'Ark1'!Y61</f>
        <v>2.1438109048591047</v>
      </c>
      <c r="T59" s="101">
        <f>+'Ark1'!Z61</f>
        <v>-36.97906039596085</v>
      </c>
      <c r="U59" s="105">
        <f>+'Ark1'!V61</f>
        <v>92.214969716420782</v>
      </c>
      <c r="V59" s="89">
        <f>+'Ark1'!T61</f>
        <v>16.267253521126754</v>
      </c>
      <c r="W59" s="101">
        <f t="shared" si="6"/>
        <v>37.368421052631582</v>
      </c>
      <c r="X59" s="26"/>
      <c r="Y59" s="34"/>
      <c r="Z59" s="34"/>
      <c r="AA59"/>
      <c r="AB59" s="34"/>
      <c r="AC59" s="34"/>
      <c r="AD59" s="3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36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36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</row>
    <row r="60" spans="1:83" s="3" customFormat="1">
      <c r="A60" s="26"/>
      <c r="B60" s="88">
        <f>+'Ark1'!D62</f>
        <v>12</v>
      </c>
      <c r="C60" s="88" t="str">
        <f t="shared" si="9"/>
        <v>Des</v>
      </c>
      <c r="D60" s="88">
        <f>+'Ark1'!C62</f>
        <v>2021</v>
      </c>
      <c r="E60" s="88">
        <f>+'Ark1'!Q62</f>
        <v>65</v>
      </c>
      <c r="F60" s="89"/>
      <c r="G60" s="268">
        <f>+'Ark1'!R62</f>
        <v>1826</v>
      </c>
      <c r="H60" s="89"/>
      <c r="I60" s="268">
        <f>+'Ark1'!S62</f>
        <v>1826</v>
      </c>
      <c r="J60" s="105">
        <f>+'Ark1'!AA62</f>
        <v>6.9450783508291476</v>
      </c>
      <c r="K60" s="105"/>
      <c r="L60" s="105">
        <f>+'Ark1'!AB62</f>
        <v>6.7769727141003351</v>
      </c>
      <c r="M60" s="105"/>
      <c r="N60" s="89">
        <f>+'Ark1'!U62</f>
        <v>61.280394304490706</v>
      </c>
      <c r="O60" s="89"/>
      <c r="P60" s="105">
        <f>+'Ark1'!W62</f>
        <v>82.798784227820406</v>
      </c>
      <c r="Q60" s="89"/>
      <c r="R60" s="105">
        <f>+'Ark1'!X62</f>
        <v>10.704047424739548</v>
      </c>
      <c r="S60" s="89">
        <f>+'Ark1'!Y62</f>
        <v>2.1046599988829473</v>
      </c>
      <c r="T60" s="101">
        <f>+'Ark1'!Z62</f>
        <v>-37.364498571639885</v>
      </c>
      <c r="U60" s="105">
        <f>+'Ark1'!V62</f>
        <v>89.706158426674378</v>
      </c>
      <c r="V60" s="89">
        <f>+'Ark1'!T62</f>
        <v>16.449616648411826</v>
      </c>
      <c r="W60" s="101">
        <f t="shared" si="6"/>
        <v>28.092307692307692</v>
      </c>
      <c r="X60" s="26"/>
      <c r="Y60" s="34"/>
      <c r="Z60" s="34"/>
      <c r="AA60"/>
      <c r="AB60" s="34"/>
      <c r="AC60" s="34"/>
      <c r="AD60" s="29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29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29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s="3" customFormat="1">
      <c r="A61" s="26"/>
      <c r="B61" s="26"/>
      <c r="C61" s="26"/>
      <c r="D61" s="26"/>
      <c r="E61" s="26"/>
      <c r="F61" s="26"/>
      <c r="G61" s="257"/>
      <c r="H61" s="26"/>
      <c r="I61" s="257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  <c r="AA61"/>
      <c r="AB61" s="34"/>
      <c r="AC61" s="34"/>
      <c r="AD61" s="29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29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29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s="2" customFormat="1" ht="15.6">
      <c r="A62" s="26"/>
      <c r="B62" s="3">
        <f>+'Ark1'!D63</f>
        <v>1</v>
      </c>
      <c r="C62" s="3" t="str">
        <f t="shared" ref="C62:C73" si="10">+C49</f>
        <v>Jan</v>
      </c>
      <c r="D62" s="3">
        <f>+'Ark1'!C63</f>
        <v>2020</v>
      </c>
      <c r="E62" s="3">
        <f>+'Ark1'!Q63</f>
        <v>64</v>
      </c>
      <c r="F62" s="11"/>
      <c r="G62" s="267">
        <f>+'Ark1'!R63</f>
        <v>2004</v>
      </c>
      <c r="H62" s="11"/>
      <c r="I62" s="267">
        <f>+'Ark1'!S63</f>
        <v>2002</v>
      </c>
      <c r="J62" s="50">
        <f>+'Ark1'!AA63</f>
        <v>9.5986205575246704</v>
      </c>
      <c r="K62" s="50"/>
      <c r="L62" s="50">
        <f>+'Ark1'!AB63</f>
        <v>9.5158714530450226</v>
      </c>
      <c r="M62" s="50"/>
      <c r="N62" s="11">
        <f>+'Ark1'!U63</f>
        <v>61.157842157842175</v>
      </c>
      <c r="O62" s="11"/>
      <c r="P62" s="50">
        <f>+'Ark1'!W63</f>
        <v>81.960859140859114</v>
      </c>
      <c r="Q62" s="11"/>
      <c r="R62" s="50">
        <f>+'Ark1'!X63</f>
        <v>11.588450193328688</v>
      </c>
      <c r="S62" s="11">
        <f>+'Ark1'!Y63</f>
        <v>2.634031665763394</v>
      </c>
      <c r="T62" s="14">
        <f>+'Ark1'!Z63</f>
        <v>-40.38696974737887</v>
      </c>
      <c r="U62" s="50">
        <f>+'Ark1'!V63</f>
        <v>88.83729488279873</v>
      </c>
      <c r="V62" s="11">
        <f>+'Ark1'!T63</f>
        <v>16.236027944111779</v>
      </c>
      <c r="W62" s="14">
        <f t="shared" si="6"/>
        <v>31.3125</v>
      </c>
      <c r="X62" s="26"/>
      <c r="Y62" s="35"/>
      <c r="Z62" s="35"/>
      <c r="AA62"/>
      <c r="AB62" s="35"/>
      <c r="AC62" s="35"/>
      <c r="AD62" s="4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4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1:83" s="3" customFormat="1">
      <c r="A63" s="26"/>
      <c r="B63" s="3">
        <f>+'Ark1'!D64</f>
        <v>2</v>
      </c>
      <c r="C63" s="3" t="str">
        <f t="shared" si="10"/>
        <v>Feb</v>
      </c>
      <c r="D63" s="3">
        <f>+'Ark1'!C64</f>
        <v>2020</v>
      </c>
      <c r="E63" s="3">
        <f>+'Ark1'!Q64</f>
        <v>57</v>
      </c>
      <c r="F63" s="11"/>
      <c r="G63" s="267">
        <f>+'Ark1'!R64</f>
        <v>1246</v>
      </c>
      <c r="H63" s="11"/>
      <c r="I63" s="267">
        <f>+'Ark1'!S64</f>
        <v>1246</v>
      </c>
      <c r="J63" s="50">
        <f>+'Ark1'!AA64</f>
        <v>5.9680045981415848</v>
      </c>
      <c r="K63" s="50"/>
      <c r="L63" s="50">
        <f>+'Ark1'!AB64</f>
        <v>6.0286262579440404</v>
      </c>
      <c r="M63" s="50"/>
      <c r="N63" s="11">
        <f>+'Ark1'!U64</f>
        <v>61.203049759229543</v>
      </c>
      <c r="O63" s="11"/>
      <c r="P63" s="50">
        <f>+'Ark1'!W64</f>
        <v>83.430016051364447</v>
      </c>
      <c r="Q63" s="11"/>
      <c r="R63" s="50">
        <f>+'Ark1'!X64</f>
        <v>11.064775265911578</v>
      </c>
      <c r="S63" s="11">
        <f>+'Ark1'!Y64</f>
        <v>2.9218868014812056</v>
      </c>
      <c r="T63" s="14">
        <f>+'Ark1'!Z64</f>
        <v>-33.664833142815922</v>
      </c>
      <c r="U63" s="50">
        <f>+'Ark1'!V64</f>
        <v>90.390049893135753</v>
      </c>
      <c r="V63" s="11">
        <f>+'Ark1'!T64</f>
        <v>16.20304975922954</v>
      </c>
      <c r="W63" s="14">
        <f t="shared" si="6"/>
        <v>21.859649122807017</v>
      </c>
      <c r="X63" s="26"/>
      <c r="Y63" s="34"/>
      <c r="Z63" s="34"/>
      <c r="AA63"/>
      <c r="AB63" s="34"/>
      <c r="AC63" s="34"/>
      <c r="AD63" s="4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4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4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s="3" customFormat="1">
      <c r="A64" s="26"/>
      <c r="B64" s="3">
        <f>+'Ark1'!D65</f>
        <v>3</v>
      </c>
      <c r="C64" s="3" t="str">
        <f t="shared" si="10"/>
        <v>Mar</v>
      </c>
      <c r="D64" s="3">
        <f>+'Ark1'!C65</f>
        <v>2020</v>
      </c>
      <c r="E64" s="3">
        <f>+'Ark1'!Q65</f>
        <v>67</v>
      </c>
      <c r="F64" s="11"/>
      <c r="G64" s="267">
        <f>+'Ark1'!R65</f>
        <v>2172</v>
      </c>
      <c r="H64" s="11"/>
      <c r="I64" s="267">
        <f>+'Ark1'!S65</f>
        <v>2171</v>
      </c>
      <c r="J64" s="50">
        <f>+'Ark1'!AA65</f>
        <v>10.403295334802186</v>
      </c>
      <c r="K64" s="50"/>
      <c r="L64" s="50">
        <f>+'Ark1'!AB65</f>
        <v>10.411937879060671</v>
      </c>
      <c r="M64" s="50"/>
      <c r="N64" s="11">
        <f>+'Ark1'!U65</f>
        <v>61.594196222938734</v>
      </c>
      <c r="O64" s="11"/>
      <c r="P64" s="50">
        <f>+'Ark1'!W65</f>
        <v>82.69776140027642</v>
      </c>
      <c r="Q64" s="11"/>
      <c r="R64" s="50">
        <f>+'Ark1'!X65</f>
        <v>10.059736316541828</v>
      </c>
      <c r="S64" s="11">
        <f>+'Ark1'!Y65</f>
        <v>2.5887727398650004</v>
      </c>
      <c r="T64" s="14">
        <f>+'Ark1'!Z65</f>
        <v>-35.750798724067657</v>
      </c>
      <c r="U64" s="50">
        <f>+'Ark1'!V65</f>
        <v>89.615022808787103</v>
      </c>
      <c r="V64" s="11">
        <f>+'Ark1'!T65</f>
        <v>16.401012891344379</v>
      </c>
      <c r="W64" s="14">
        <f t="shared" si="6"/>
        <v>32.417910447761194</v>
      </c>
      <c r="X64" s="26"/>
      <c r="Y64" s="34"/>
      <c r="Z64" s="34"/>
      <c r="AA64"/>
      <c r="AB64" s="34"/>
      <c r="AC64" s="34"/>
      <c r="AD64" s="4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4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4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83" s="3" customFormat="1">
      <c r="A65" s="26"/>
      <c r="B65" s="3">
        <f>+'Ark1'!D66</f>
        <v>4</v>
      </c>
      <c r="C65" s="3" t="str">
        <f t="shared" si="10"/>
        <v>Apr</v>
      </c>
      <c r="D65" s="3">
        <f>+'Ark1'!C66</f>
        <v>2020</v>
      </c>
      <c r="E65" s="3">
        <f>+'Ark1'!Q66</f>
        <v>62</v>
      </c>
      <c r="F65" s="11"/>
      <c r="G65" s="267">
        <f>+'Ark1'!R66</f>
        <v>1699</v>
      </c>
      <c r="H65" s="11"/>
      <c r="I65" s="267">
        <f>+'Ark1'!S66</f>
        <v>1699</v>
      </c>
      <c r="J65" s="50">
        <f>+'Ark1'!AA66</f>
        <v>8.1377526583006041</v>
      </c>
      <c r="K65" s="50"/>
      <c r="L65" s="50">
        <f>+'Ark1'!AB66</f>
        <v>8.093350923481319</v>
      </c>
      <c r="M65" s="50"/>
      <c r="N65" s="11">
        <f>+'Ark1'!U66</f>
        <v>61.459682165979991</v>
      </c>
      <c r="O65" s="11"/>
      <c r="P65" s="50">
        <f>+'Ark1'!W66</f>
        <v>82.140435550323716</v>
      </c>
      <c r="Q65" s="11"/>
      <c r="R65" s="50">
        <f>+'Ark1'!X66</f>
        <v>11.03652283567393</v>
      </c>
      <c r="S65" s="11">
        <f>+'Ark1'!Y66</f>
        <v>2.494489303533709</v>
      </c>
      <c r="T65" s="14">
        <f>+'Ark1'!Z66</f>
        <v>-37.046862041626163</v>
      </c>
      <c r="U65" s="50">
        <f>+'Ark1'!V66</f>
        <v>88.992887920177054</v>
      </c>
      <c r="V65" s="11">
        <f>+'Ark1'!T66</f>
        <v>16.378457916421425</v>
      </c>
      <c r="W65" s="14">
        <f t="shared" si="6"/>
        <v>27.403225806451612</v>
      </c>
      <c r="X65" s="26"/>
      <c r="Y65" s="34"/>
      <c r="Z65" s="34"/>
      <c r="AA65"/>
      <c r="AB65" s="34"/>
      <c r="AC65" s="34"/>
      <c r="AD65" s="2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4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4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83">
      <c r="A66" s="26"/>
      <c r="B66" s="3">
        <f>+'Ark1'!D67</f>
        <v>5</v>
      </c>
      <c r="C66" s="3" t="str">
        <f t="shared" si="10"/>
        <v>Mai</v>
      </c>
      <c r="D66" s="3">
        <f>+'Ark1'!C67</f>
        <v>2020</v>
      </c>
      <c r="E66" s="3">
        <f>+'Ark1'!Q67</f>
        <v>65</v>
      </c>
      <c r="F66" s="11"/>
      <c r="G66" s="267">
        <f>+'Ark1'!R67</f>
        <v>1430</v>
      </c>
      <c r="H66" s="11"/>
      <c r="I66" s="267">
        <f>+'Ark1'!S67</f>
        <v>1429</v>
      </c>
      <c r="J66" s="50">
        <f>+'Ark1'!AA67</f>
        <v>6.8493150684931505</v>
      </c>
      <c r="K66" s="50"/>
      <c r="L66" s="50">
        <f>+'Ark1'!AB67</f>
        <v>6.9110393160221184</v>
      </c>
      <c r="M66" s="50"/>
      <c r="N66" s="11">
        <f>+'Ark1'!U67</f>
        <v>61.363191042687191</v>
      </c>
      <c r="O66" s="11"/>
      <c r="P66" s="50">
        <f>+'Ark1'!W67</f>
        <v>83.393680895731322</v>
      </c>
      <c r="Q66" s="11"/>
      <c r="R66" s="50">
        <f>+'Ark1'!X67</f>
        <v>9.0890322188297503</v>
      </c>
      <c r="S66" s="11">
        <f>+'Ark1'!Y67</f>
        <v>2.551705181715147</v>
      </c>
      <c r="T66" s="14">
        <f>+'Ark1'!Z67</f>
        <v>-33.336214775509319</v>
      </c>
      <c r="U66" s="50">
        <f>+'Ark1'!V67</f>
        <v>90.424832463587038</v>
      </c>
      <c r="V66" s="11">
        <f>+'Ark1'!T67</f>
        <v>16.349650349650346</v>
      </c>
      <c r="W66" s="14">
        <f t="shared" si="6"/>
        <v>22</v>
      </c>
      <c r="X66" s="26"/>
      <c r="AJ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83">
      <c r="A67" s="26"/>
      <c r="B67" s="3">
        <f>+'Ark1'!D68</f>
        <v>6</v>
      </c>
      <c r="C67" s="3" t="str">
        <f t="shared" si="10"/>
        <v>Jun</v>
      </c>
      <c r="D67" s="3">
        <f>+'Ark1'!C68</f>
        <v>2020</v>
      </c>
      <c r="E67" s="3">
        <f>+'Ark1'!Q68</f>
        <v>68</v>
      </c>
      <c r="F67" s="11"/>
      <c r="G67" s="267">
        <f>+'Ark1'!R68</f>
        <v>1877</v>
      </c>
      <c r="H67" s="11"/>
      <c r="I67" s="267">
        <f>+'Ark1'!S68</f>
        <v>1876</v>
      </c>
      <c r="J67" s="50">
        <f>+'Ark1'!AA68</f>
        <v>8.9903247437493992</v>
      </c>
      <c r="K67" s="50"/>
      <c r="L67" s="50">
        <f>+'Ark1'!AB68</f>
        <v>8.8247795260605937</v>
      </c>
      <c r="M67" s="50"/>
      <c r="N67" s="11">
        <f>+'Ark1'!U68</f>
        <v>61.60767590618336</v>
      </c>
      <c r="O67" s="11"/>
      <c r="P67" s="50">
        <f>+'Ark1'!W68</f>
        <v>81.113480810234563</v>
      </c>
      <c r="Q67" s="11"/>
      <c r="R67" s="50">
        <f>+'Ark1'!X68</f>
        <v>11.045959844007719</v>
      </c>
      <c r="S67" s="11">
        <f>+'Ark1'!Y68</f>
        <v>2.5042873117395779</v>
      </c>
      <c r="T67" s="14">
        <f>+'Ark1'!Z68</f>
        <v>-35.173313753812401</v>
      </c>
      <c r="U67" s="50">
        <f>+'Ark1'!V68</f>
        <v>87.898880077248791</v>
      </c>
      <c r="V67" s="11">
        <f>+'Ark1'!T68</f>
        <v>16.428343100692587</v>
      </c>
      <c r="W67" s="14">
        <f t="shared" si="6"/>
        <v>27.602941176470587</v>
      </c>
      <c r="X67" s="26"/>
      <c r="AJ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83">
      <c r="A68" s="26"/>
      <c r="B68" s="3">
        <f>+'Ark1'!D69</f>
        <v>7</v>
      </c>
      <c r="C68" s="3" t="str">
        <f t="shared" si="10"/>
        <v>Jul</v>
      </c>
      <c r="D68" s="3">
        <f>+'Ark1'!C69</f>
        <v>2020</v>
      </c>
      <c r="E68" s="3">
        <f>+'Ark1'!Q69</f>
        <v>58</v>
      </c>
      <c r="F68" s="11"/>
      <c r="G68" s="267">
        <f>+'Ark1'!R69</f>
        <v>1977</v>
      </c>
      <c r="H68" s="11"/>
      <c r="I68" s="267">
        <f>+'Ark1'!S69</f>
        <v>1975</v>
      </c>
      <c r="J68" s="50">
        <f>+'Ark1'!AA69</f>
        <v>9.4692978254622062</v>
      </c>
      <c r="K68" s="50"/>
      <c r="L68" s="50">
        <f>+'Ark1'!AB69</f>
        <v>9.3543896262240445</v>
      </c>
      <c r="M68" s="50"/>
      <c r="N68" s="11">
        <f>+'Ark1'!U69</f>
        <v>61.352405063291123</v>
      </c>
      <c r="O68" s="11"/>
      <c r="P68" s="50">
        <f>+'Ark1'!W69</f>
        <v>81.671468354430317</v>
      </c>
      <c r="Q68" s="11"/>
      <c r="R68" s="50">
        <f>+'Ark1'!X69</f>
        <v>10.903606824960111</v>
      </c>
      <c r="S68" s="11">
        <f>+'Ark1'!Y69</f>
        <v>2.524084100180668</v>
      </c>
      <c r="T68" s="14">
        <f>+'Ark1'!Z69</f>
        <v>-31.295537036048007</v>
      </c>
      <c r="U68" s="50">
        <f>+'Ark1'!V69</f>
        <v>88.520120136593647</v>
      </c>
      <c r="V68" s="11">
        <f>+'Ark1'!T69</f>
        <v>16.307536671724836</v>
      </c>
      <c r="W68" s="14">
        <f t="shared" si="6"/>
        <v>34.086206896551722</v>
      </c>
      <c r="X68" s="26"/>
      <c r="AJ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83">
      <c r="A69" s="26"/>
      <c r="B69" s="3">
        <f>+'Ark1'!D70</f>
        <v>8</v>
      </c>
      <c r="C69" s="3" t="str">
        <f t="shared" si="10"/>
        <v>Aug</v>
      </c>
      <c r="D69" s="3">
        <f>+'Ark1'!C70</f>
        <v>2020</v>
      </c>
      <c r="E69" s="3">
        <f>+'Ark1'!Q70</f>
        <v>61</v>
      </c>
      <c r="F69" s="11"/>
      <c r="G69" s="267">
        <f>+'Ark1'!R70</f>
        <v>1398</v>
      </c>
      <c r="H69" s="11"/>
      <c r="I69" s="267">
        <f>+'Ark1'!S70</f>
        <v>1397</v>
      </c>
      <c r="J69" s="50">
        <f>+'Ark1'!AA70</f>
        <v>6.6960436823450511</v>
      </c>
      <c r="K69" s="50"/>
      <c r="L69" s="50">
        <f>+'Ark1'!AB70</f>
        <v>6.8334187333336178</v>
      </c>
      <c r="M69" s="50"/>
      <c r="N69" s="11">
        <f>+'Ark1'!U70</f>
        <v>61.806012884753038</v>
      </c>
      <c r="O69" s="11"/>
      <c r="P69" s="50">
        <f>+'Ark1'!W70</f>
        <v>84.345833929849618</v>
      </c>
      <c r="Q69" s="11"/>
      <c r="R69" s="50">
        <f>+'Ark1'!X70</f>
        <v>9.4905035138262814</v>
      </c>
      <c r="S69" s="11">
        <f>+'Ark1'!Y70</f>
        <v>2.3232708245273455</v>
      </c>
      <c r="T69" s="14">
        <f>+'Ark1'!Z70</f>
        <v>-29.319564062961526</v>
      </c>
      <c r="U69" s="50">
        <f>+'Ark1'!V70</f>
        <v>91.40227743865313</v>
      </c>
      <c r="V69" s="11">
        <f>+'Ark1'!T70</f>
        <v>16.532904148783981</v>
      </c>
      <c r="W69" s="14">
        <f t="shared" si="6"/>
        <v>22.918032786885245</v>
      </c>
      <c r="X69" s="26"/>
      <c r="AJ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83">
      <c r="A70" s="26"/>
      <c r="B70" s="3">
        <f>+'Ark1'!D71</f>
        <v>9</v>
      </c>
      <c r="C70" s="3" t="str">
        <f t="shared" si="10"/>
        <v>Sep</v>
      </c>
      <c r="D70" s="3">
        <f>+'Ark1'!C71</f>
        <v>2020</v>
      </c>
      <c r="E70" s="3">
        <f>+'Ark1'!Q71</f>
        <v>60</v>
      </c>
      <c r="F70" s="11"/>
      <c r="G70" s="267">
        <f>+'Ark1'!R71</f>
        <v>1625</v>
      </c>
      <c r="H70" s="11"/>
      <c r="I70" s="267">
        <f>+'Ark1'!S71</f>
        <v>1624</v>
      </c>
      <c r="J70" s="50">
        <f>+'Ark1'!AA71</f>
        <v>7.7833125778331267</v>
      </c>
      <c r="K70" s="50"/>
      <c r="L70" s="50">
        <f>+'Ark1'!AB71</f>
        <v>7.706549960131043</v>
      </c>
      <c r="M70" s="50"/>
      <c r="N70" s="11">
        <f>+'Ark1'!U71</f>
        <v>61.315886699507374</v>
      </c>
      <c r="O70" s="11"/>
      <c r="P70" s="50">
        <f>+'Ark1'!W71</f>
        <v>81.826878078817742</v>
      </c>
      <c r="Q70" s="11"/>
      <c r="R70" s="50">
        <f>+'Ark1'!X71</f>
        <v>10.566612118832982</v>
      </c>
      <c r="S70" s="11">
        <f>+'Ark1'!Y71</f>
        <v>2.4365027482716703</v>
      </c>
      <c r="T70" s="14">
        <f>+'Ark1'!Z71</f>
        <v>-24.545508065719204</v>
      </c>
      <c r="U70" s="50">
        <f>+'Ark1'!V71</f>
        <v>88.673266388783588</v>
      </c>
      <c r="V70" s="11">
        <f>+'Ark1'!T71</f>
        <v>16.358153846153851</v>
      </c>
      <c r="W70" s="14">
        <f t="shared" si="6"/>
        <v>27.083333333333332</v>
      </c>
      <c r="X70" s="26"/>
      <c r="AJ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83">
      <c r="A71" s="26"/>
      <c r="B71" s="3">
        <f>+'Ark1'!D72</f>
        <v>10</v>
      </c>
      <c r="C71" s="3" t="str">
        <f t="shared" si="10"/>
        <v>Okt</v>
      </c>
      <c r="D71" s="3">
        <f>+'Ark1'!C72</f>
        <v>2020</v>
      </c>
      <c r="E71" s="3">
        <f>+'Ark1'!Q72</f>
        <v>54</v>
      </c>
      <c r="F71" s="11"/>
      <c r="G71" s="267">
        <f>+'Ark1'!R72</f>
        <v>1526</v>
      </c>
      <c r="H71" s="11"/>
      <c r="I71" s="267">
        <f>+'Ark1'!S72</f>
        <v>1526</v>
      </c>
      <c r="J71" s="50">
        <f>+'Ark1'!AA72</f>
        <v>7.3091292269374479</v>
      </c>
      <c r="K71" s="50"/>
      <c r="L71" s="50">
        <f>+'Ark1'!AB72</f>
        <v>7.5647098917383548</v>
      </c>
      <c r="M71" s="50"/>
      <c r="N71" s="11">
        <f>+'Ark1'!U72</f>
        <v>61.328309305373523</v>
      </c>
      <c r="O71" s="11"/>
      <c r="P71" s="50">
        <f>+'Ark1'!W72</f>
        <v>85.479062909567503</v>
      </c>
      <c r="Q71" s="11"/>
      <c r="R71" s="50">
        <f>+'Ark1'!X72</f>
        <v>9.7584191348015512</v>
      </c>
      <c r="S71" s="11">
        <f>+'Ark1'!Y72</f>
        <v>2.2839856517522943</v>
      </c>
      <c r="T71" s="14">
        <f>+'Ark1'!Z72</f>
        <v>-30.473141889929146</v>
      </c>
      <c r="U71" s="50">
        <f>+'Ark1'!V72</f>
        <v>92.61003565500269</v>
      </c>
      <c r="V71" s="11">
        <f>+'Ark1'!T72</f>
        <v>16.463302752293576</v>
      </c>
      <c r="W71" s="14">
        <f t="shared" si="6"/>
        <v>28.25925925925926</v>
      </c>
      <c r="X71" s="26"/>
      <c r="AJ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83">
      <c r="A72" s="26"/>
      <c r="B72" s="3">
        <f>+'Ark1'!D73</f>
        <v>11</v>
      </c>
      <c r="C72" s="3" t="str">
        <f t="shared" si="10"/>
        <v>Nov</v>
      </c>
      <c r="D72" s="3">
        <f>+'Ark1'!C73</f>
        <v>2020</v>
      </c>
      <c r="E72" s="3">
        <f>+'Ark1'!Q73</f>
        <v>72</v>
      </c>
      <c r="F72" s="11"/>
      <c r="G72" s="267">
        <f>+'Ark1'!R73</f>
        <v>2199</v>
      </c>
      <c r="H72" s="11"/>
      <c r="I72" s="267">
        <f>+'Ark1'!S73</f>
        <v>2198</v>
      </c>
      <c r="J72" s="50">
        <f>+'Ark1'!AA73</f>
        <v>10.532618066864641</v>
      </c>
      <c r="K72" s="50"/>
      <c r="L72" s="50">
        <f>+'Ark1'!AB73</f>
        <v>10.671909185704436</v>
      </c>
      <c r="M72" s="50"/>
      <c r="N72" s="11">
        <f>+'Ark1'!U73</f>
        <v>61.609190172884453</v>
      </c>
      <c r="O72" s="11"/>
      <c r="P72" s="50">
        <f>+'Ark1'!W73</f>
        <v>83.721392174704121</v>
      </c>
      <c r="Q72" s="11"/>
      <c r="R72" s="50">
        <f>+'Ark1'!X73</f>
        <v>10.016025706153128</v>
      </c>
      <c r="S72" s="11">
        <f>+'Ark1'!Y73</f>
        <v>2.4601736142480557</v>
      </c>
      <c r="T72" s="14">
        <f>+'Ark1'!Z73</f>
        <v>-36.290198722392503</v>
      </c>
      <c r="U72" s="50">
        <f>+'Ark1'!V73</f>
        <v>90.725154454408994</v>
      </c>
      <c r="V72" s="11">
        <f>+'Ark1'!T73</f>
        <v>16.44793087767167</v>
      </c>
      <c r="W72" s="14">
        <f t="shared" si="6"/>
        <v>30.541666666666668</v>
      </c>
      <c r="X72" s="26"/>
      <c r="AJ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83">
      <c r="A73" s="26"/>
      <c r="B73" s="3">
        <f>+'Ark1'!D74</f>
        <v>12</v>
      </c>
      <c r="C73" s="3" t="str">
        <f t="shared" si="10"/>
        <v>Des</v>
      </c>
      <c r="D73" s="3">
        <f>+'Ark1'!C74</f>
        <v>2020</v>
      </c>
      <c r="E73" s="3">
        <f>+'Ark1'!Q74</f>
        <v>57</v>
      </c>
      <c r="F73" s="11"/>
      <c r="G73" s="267">
        <f>+'Ark1'!R74</f>
        <v>1725</v>
      </c>
      <c r="H73" s="11"/>
      <c r="I73" s="267">
        <f>+'Ark1'!S74</f>
        <v>1725</v>
      </c>
      <c r="J73" s="50">
        <f>+'Ark1'!AA74</f>
        <v>8.2622856595459329</v>
      </c>
      <c r="K73" s="50"/>
      <c r="L73" s="50">
        <f>+'Ark1'!AB74</f>
        <v>8.0834172472547419</v>
      </c>
      <c r="M73" s="50"/>
      <c r="N73" s="11">
        <f>+'Ark1'!U74</f>
        <v>61.695072463768113</v>
      </c>
      <c r="O73" s="11"/>
      <c r="P73" s="50">
        <f>+'Ark1'!W74</f>
        <v>80.803078260869682</v>
      </c>
      <c r="Q73" s="11"/>
      <c r="R73" s="50">
        <f>+'Ark1'!X74</f>
        <v>9.9048337768725592</v>
      </c>
      <c r="S73" s="11">
        <f>+'Ark1'!Y74</f>
        <v>2.4988818503474759</v>
      </c>
      <c r="T73" s="14">
        <f>+'Ark1'!Z74</f>
        <v>-37.452364191988067</v>
      </c>
      <c r="U73" s="50">
        <f>+'Ark1'!V74</f>
        <v>87.543963446229242</v>
      </c>
      <c r="V73" s="11">
        <f>+'Ark1'!T74</f>
        <v>16.467826086956517</v>
      </c>
      <c r="W73" s="14">
        <f t="shared" si="6"/>
        <v>30.263157894736842</v>
      </c>
      <c r="X73" s="26"/>
      <c r="AJ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83">
      <c r="A74" s="26"/>
      <c r="B74" s="26"/>
      <c r="C74" s="26"/>
      <c r="D74" s="26"/>
      <c r="E74" s="26"/>
      <c r="F74" s="26"/>
      <c r="G74" s="257"/>
      <c r="H74" s="26"/>
      <c r="I74" s="257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AJ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83">
      <c r="A75" s="26"/>
      <c r="B75" s="3">
        <f>+'Ark1'!D75</f>
        <v>1</v>
      </c>
      <c r="C75" s="3" t="str">
        <f t="shared" ref="C75:C86" si="11">+C62</f>
        <v>Jan</v>
      </c>
      <c r="D75" s="3">
        <f>+'Ark1'!C75</f>
        <v>2019</v>
      </c>
      <c r="E75" s="3">
        <f>+'Ark1'!Q75</f>
        <v>59</v>
      </c>
      <c r="F75" s="11"/>
      <c r="G75" s="267">
        <f>+'Ark1'!R75</f>
        <v>1670</v>
      </c>
      <c r="H75" s="11"/>
      <c r="I75" s="267">
        <f>+'Ark1'!S75</f>
        <v>1670</v>
      </c>
      <c r="J75" s="50">
        <f>+'Ark1'!AA75</f>
        <v>8.2919563058589851</v>
      </c>
      <c r="K75" s="50"/>
      <c r="L75" s="50">
        <f>+'Ark1'!AB75</f>
        <v>8.2846501118455649</v>
      </c>
      <c r="M75" s="50"/>
      <c r="N75" s="11">
        <f>+'Ark1'!U75</f>
        <v>60.938922155688623</v>
      </c>
      <c r="O75" s="11"/>
      <c r="P75" s="50">
        <f>+'Ark1'!W75</f>
        <v>80.265029940119859</v>
      </c>
      <c r="Q75" s="11"/>
      <c r="R75" s="50">
        <f>+'Ark1'!X75</f>
        <v>10.249836503691128</v>
      </c>
      <c r="S75" s="11">
        <f>+'Ark1'!Y75</f>
        <v>2.6053572237605191</v>
      </c>
      <c r="T75" s="14">
        <f>+'Ark1'!Z75</f>
        <v>-21.502738779608311</v>
      </c>
      <c r="U75" s="50">
        <f>+'Ark1'!V75</f>
        <v>86.961029187562119</v>
      </c>
      <c r="V75" s="11">
        <f>+'Ark1'!T75</f>
        <v>16.062275449101797</v>
      </c>
      <c r="W75" s="14">
        <f t="shared" si="6"/>
        <v>28.305084745762713</v>
      </c>
      <c r="X75" s="26"/>
      <c r="AJ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83">
      <c r="A76" s="26"/>
      <c r="B76" s="3">
        <f>+'Ark1'!D76</f>
        <v>2</v>
      </c>
      <c r="C76" s="3" t="str">
        <f t="shared" si="11"/>
        <v>Feb</v>
      </c>
      <c r="D76" s="3">
        <f>+'Ark1'!C76</f>
        <v>2019</v>
      </c>
      <c r="E76" s="3">
        <f>+'Ark1'!Q76</f>
        <v>52</v>
      </c>
      <c r="F76" s="11"/>
      <c r="G76" s="267">
        <f>+'Ark1'!R76</f>
        <v>1732</v>
      </c>
      <c r="H76" s="11"/>
      <c r="I76" s="267">
        <f>+'Ark1'!S76</f>
        <v>1732</v>
      </c>
      <c r="J76" s="50">
        <f>+'Ark1'!AA76</f>
        <v>8.5998013902681247</v>
      </c>
      <c r="K76" s="50"/>
      <c r="L76" s="50">
        <f>+'Ark1'!AB76</f>
        <v>8.492040474687645</v>
      </c>
      <c r="M76" s="50"/>
      <c r="N76" s="11">
        <f>+'Ark1'!U76</f>
        <v>61.525404157043887</v>
      </c>
      <c r="O76" s="11"/>
      <c r="P76" s="50">
        <f>+'Ark1'!W76</f>
        <v>79.329157043879874</v>
      </c>
      <c r="Q76" s="11"/>
      <c r="R76" s="50">
        <f>+'Ark1'!X76</f>
        <v>10.634621918718825</v>
      </c>
      <c r="S76" s="11">
        <f>+'Ark1'!Y76</f>
        <v>2.748911417662157</v>
      </c>
      <c r="T76" s="14">
        <f>+'Ark1'!Z76</f>
        <v>-34.795594778407477</v>
      </c>
      <c r="U76" s="50">
        <f>+'Ark1'!V76</f>
        <v>85.94708238773552</v>
      </c>
      <c r="V76" s="11">
        <f>+'Ark1'!T76</f>
        <v>16.246535796766747</v>
      </c>
      <c r="W76" s="14">
        <f t="shared" si="6"/>
        <v>33.307692307692307</v>
      </c>
      <c r="X76" s="26"/>
      <c r="AJ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83">
      <c r="A77" s="26"/>
      <c r="B77" s="3">
        <f>+'Ark1'!D77</f>
        <v>3</v>
      </c>
      <c r="C77" s="3" t="str">
        <f t="shared" si="11"/>
        <v>Mar</v>
      </c>
      <c r="D77" s="3">
        <f>+'Ark1'!C77</f>
        <v>2019</v>
      </c>
      <c r="E77" s="3">
        <f>+'Ark1'!Q77</f>
        <v>44</v>
      </c>
      <c r="F77" s="11"/>
      <c r="G77" s="267">
        <f>+'Ark1'!R77</f>
        <v>1343</v>
      </c>
      <c r="H77" s="11"/>
      <c r="I77" s="267">
        <f>+'Ark1'!S77</f>
        <v>1343</v>
      </c>
      <c r="J77" s="50">
        <f>+'Ark1'!AA77</f>
        <v>6.6683217477656402</v>
      </c>
      <c r="K77" s="50"/>
      <c r="L77" s="50">
        <f>+'Ark1'!AB77</f>
        <v>6.7387683424121132</v>
      </c>
      <c r="M77" s="50"/>
      <c r="N77" s="11">
        <f>+'Ark1'!U77</f>
        <v>61.213700670141485</v>
      </c>
      <c r="O77" s="11"/>
      <c r="P77" s="50">
        <f>+'Ark1'!W77</f>
        <v>81.184512285927028</v>
      </c>
      <c r="Q77" s="11"/>
      <c r="R77" s="50">
        <f>+'Ark1'!X77</f>
        <v>9.5325354163281624</v>
      </c>
      <c r="S77" s="11">
        <f>+'Ark1'!Y77</f>
        <v>2.4654980221341871</v>
      </c>
      <c r="T77" s="14">
        <f>+'Ark1'!Z77</f>
        <v>-13.924992842050342</v>
      </c>
      <c r="U77" s="50">
        <f>+'Ark1'!V77</f>
        <v>87.957218077927365</v>
      </c>
      <c r="V77" s="11">
        <f>+'Ark1'!T77</f>
        <v>16.280714817572598</v>
      </c>
      <c r="W77" s="14">
        <f t="shared" si="6"/>
        <v>30.522727272727273</v>
      </c>
      <c r="X77" s="26"/>
      <c r="AJ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83">
      <c r="A78" s="26"/>
      <c r="B78" s="3">
        <f>+'Ark1'!D78</f>
        <v>4</v>
      </c>
      <c r="C78" s="3" t="str">
        <f t="shared" si="11"/>
        <v>Apr</v>
      </c>
      <c r="D78" s="3">
        <f>+'Ark1'!C78</f>
        <v>2019</v>
      </c>
      <c r="E78" s="3">
        <f>+'Ark1'!Q78</f>
        <v>50</v>
      </c>
      <c r="F78" s="11"/>
      <c r="G78" s="267">
        <f>+'Ark1'!R78</f>
        <v>1769</v>
      </c>
      <c r="H78" s="11"/>
      <c r="I78" s="267">
        <f>+'Ark1'!S78</f>
        <v>1767</v>
      </c>
      <c r="J78" s="50">
        <f>+'Ark1'!AA78</f>
        <v>8.7835153922542215</v>
      </c>
      <c r="K78" s="50"/>
      <c r="L78" s="50">
        <f>+'Ark1'!AB78</f>
        <v>9.0282949059685595</v>
      </c>
      <c r="M78" s="50"/>
      <c r="N78" s="11">
        <f>+'Ark1'!U78</f>
        <v>61.244482173174887</v>
      </c>
      <c r="O78" s="11"/>
      <c r="P78" s="50">
        <f>+'Ark1'!W78</f>
        <v>82.668081494057574</v>
      </c>
      <c r="Q78" s="11"/>
      <c r="R78" s="50">
        <f>+'Ark1'!X78</f>
        <v>10.380471734613401</v>
      </c>
      <c r="S78" s="11">
        <f>+'Ark1'!Y78</f>
        <v>2.6642303210949714</v>
      </c>
      <c r="T78" s="14">
        <f>+'Ark1'!Z78</f>
        <v>-26.319035555025096</v>
      </c>
      <c r="U78" s="50">
        <f>+'Ark1'!V78</f>
        <v>89.6101698344699</v>
      </c>
      <c r="V78" s="11">
        <f>+'Ark1'!T78</f>
        <v>16.161673261729788</v>
      </c>
      <c r="W78" s="14">
        <f t="shared" si="6"/>
        <v>35.380000000000003</v>
      </c>
      <c r="X78" s="26"/>
      <c r="AJ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83">
      <c r="A79" s="26"/>
      <c r="B79" s="3">
        <f>+'Ark1'!D79</f>
        <v>5</v>
      </c>
      <c r="C79" s="3" t="str">
        <f t="shared" si="11"/>
        <v>Mai</v>
      </c>
      <c r="D79" s="3">
        <f>+'Ark1'!C79</f>
        <v>2019</v>
      </c>
      <c r="E79" s="3">
        <f>+'Ark1'!Q79</f>
        <v>55</v>
      </c>
      <c r="F79" s="11"/>
      <c r="G79" s="267">
        <f>+'Ark1'!R79</f>
        <v>1714</v>
      </c>
      <c r="H79" s="11"/>
      <c r="I79" s="267">
        <f>+'Ark1'!S79</f>
        <v>1710</v>
      </c>
      <c r="J79" s="50">
        <f>+'Ark1'!AA79</f>
        <v>8.5104270109235358</v>
      </c>
      <c r="K79" s="50"/>
      <c r="L79" s="50">
        <f>+'Ark1'!AB79</f>
        <v>8.5621347707684787</v>
      </c>
      <c r="M79" s="50"/>
      <c r="N79" s="11">
        <f>+'Ark1'!U79</f>
        <v>61.455555555555563</v>
      </c>
      <c r="O79" s="11"/>
      <c r="P79" s="50">
        <f>+'Ark1'!W79</f>
        <v>81.012982456140378</v>
      </c>
      <c r="Q79" s="11"/>
      <c r="R79" s="50">
        <f>+'Ark1'!X79</f>
        <v>11.373859734364309</v>
      </c>
      <c r="S79" s="11">
        <f>+'Ark1'!Y79</f>
        <v>2.6598731691855995</v>
      </c>
      <c r="T79" s="14">
        <f>+'Ark1'!Z79</f>
        <v>-31.69778946404988</v>
      </c>
      <c r="U79" s="50">
        <f>+'Ark1'!V79</f>
        <v>87.86660584288451</v>
      </c>
      <c r="V79" s="11">
        <f>+'Ark1'!T79</f>
        <v>16.26021003500583</v>
      </c>
      <c r="W79" s="14">
        <f t="shared" si="6"/>
        <v>31.163636363636364</v>
      </c>
      <c r="X79" s="26"/>
      <c r="AJ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83">
      <c r="A80" s="26"/>
      <c r="B80" s="3">
        <f>+'Ark1'!D80</f>
        <v>6</v>
      </c>
      <c r="C80" s="3" t="str">
        <f t="shared" si="11"/>
        <v>Jun</v>
      </c>
      <c r="D80" s="3">
        <f>+'Ark1'!C80</f>
        <v>2019</v>
      </c>
      <c r="E80" s="3">
        <f>+'Ark1'!Q80</f>
        <v>53</v>
      </c>
      <c r="F80" s="11"/>
      <c r="G80" s="267">
        <f>+'Ark1'!R80</f>
        <v>1181</v>
      </c>
      <c r="H80" s="11"/>
      <c r="I80" s="267">
        <f>+'Ark1'!S80</f>
        <v>1180</v>
      </c>
      <c r="J80" s="50">
        <f>+'Ark1'!AA80</f>
        <v>5.8639523336643506</v>
      </c>
      <c r="K80" s="50"/>
      <c r="L80" s="50">
        <f>+'Ark1'!AB80</f>
        <v>5.9270799785498154</v>
      </c>
      <c r="M80" s="50"/>
      <c r="N80" s="11">
        <f>+'Ark1'!U80</f>
        <v>60.886440677966092</v>
      </c>
      <c r="O80" s="11"/>
      <c r="P80" s="50">
        <f>+'Ark1'!W80</f>
        <v>81.269474576271108</v>
      </c>
      <c r="Q80" s="11"/>
      <c r="R80" s="50">
        <f>+'Ark1'!X80</f>
        <v>10.454800343976782</v>
      </c>
      <c r="S80" s="11">
        <f>+'Ark1'!Y80</f>
        <v>2.7609233058377409</v>
      </c>
      <c r="T80" s="14">
        <f>+'Ark1'!Z80</f>
        <v>-34.366088122364943</v>
      </c>
      <c r="U80" s="50">
        <f>+'Ark1'!V80</f>
        <v>88.076629267128141</v>
      </c>
      <c r="V80" s="11">
        <f>+'Ark1'!T80</f>
        <v>16.02540220152413</v>
      </c>
      <c r="W80" s="14">
        <f t="shared" ref="W80:W86" si="12">+IF(G80=0,"",G80/E80)</f>
        <v>22.283018867924529</v>
      </c>
      <c r="X80" s="26"/>
      <c r="AJ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>
      <c r="A81" s="26"/>
      <c r="B81" s="3">
        <f>+'Ark1'!D81</f>
        <v>7</v>
      </c>
      <c r="C81" s="3" t="str">
        <f t="shared" si="11"/>
        <v>Jul</v>
      </c>
      <c r="D81" s="3">
        <f>+'Ark1'!C81</f>
        <v>2019</v>
      </c>
      <c r="E81" s="3">
        <f>+'Ark1'!Q81</f>
        <v>52</v>
      </c>
      <c r="F81" s="11"/>
      <c r="G81" s="267">
        <f>+'Ark1'!R81</f>
        <v>1652</v>
      </c>
      <c r="H81" s="11"/>
      <c r="I81" s="267">
        <f>+'Ark1'!S81</f>
        <v>1651</v>
      </c>
      <c r="J81" s="50">
        <f>+'Ark1'!AA81</f>
        <v>8.202581926514398</v>
      </c>
      <c r="K81" s="50"/>
      <c r="L81" s="50">
        <f>+'Ark1'!AB81</f>
        <v>8.2758501595697567</v>
      </c>
      <c r="M81" s="50"/>
      <c r="N81" s="11">
        <f>+'Ark1'!U81</f>
        <v>61.774682010902488</v>
      </c>
      <c r="O81" s="11"/>
      <c r="P81" s="50">
        <f>+'Ark1'!W81</f>
        <v>81.102495457298687</v>
      </c>
      <c r="Q81" s="11"/>
      <c r="R81" s="50">
        <f>+'Ark1'!X81</f>
        <v>10.005761923255315</v>
      </c>
      <c r="S81" s="11">
        <f>+'Ark1'!Y81</f>
        <v>2.617809491589465</v>
      </c>
      <c r="T81" s="14">
        <f>+'Ark1'!Z81</f>
        <v>-28.230406430637625</v>
      </c>
      <c r="U81" s="50">
        <f>+'Ark1'!V81</f>
        <v>87.887717677260625</v>
      </c>
      <c r="V81" s="11">
        <f>+'Ark1'!T81</f>
        <v>16.455811138014528</v>
      </c>
      <c r="W81" s="14">
        <f t="shared" si="12"/>
        <v>31.76923076923077</v>
      </c>
      <c r="X81" s="26"/>
      <c r="AJ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>
      <c r="A82" s="26"/>
      <c r="B82" s="3">
        <f>+'Ark1'!D82</f>
        <v>8</v>
      </c>
      <c r="C82" s="3" t="str">
        <f t="shared" si="11"/>
        <v>Aug</v>
      </c>
      <c r="D82" s="3">
        <f>+'Ark1'!C82</f>
        <v>2019</v>
      </c>
      <c r="E82" s="3">
        <f>+'Ark1'!Q82</f>
        <v>63</v>
      </c>
      <c r="F82" s="11"/>
      <c r="G82" s="267">
        <f>+'Ark1'!R82</f>
        <v>1887</v>
      </c>
      <c r="H82" s="11"/>
      <c r="I82" s="267">
        <f>+'Ark1'!S82</f>
        <v>1887</v>
      </c>
      <c r="J82" s="50">
        <f>+'Ark1'!AA82</f>
        <v>9.3694141012909675</v>
      </c>
      <c r="K82" s="50"/>
      <c r="L82" s="50">
        <f>+'Ark1'!AB82</f>
        <v>9.3704139102486064</v>
      </c>
      <c r="M82" s="50"/>
      <c r="N82" s="11">
        <f>+'Ark1'!U82</f>
        <v>61.987281399046118</v>
      </c>
      <c r="O82" s="11"/>
      <c r="P82" s="50">
        <f>+'Ark1'!W82</f>
        <v>80.344387917329115</v>
      </c>
      <c r="Q82" s="11"/>
      <c r="R82" s="50">
        <f>+'Ark1'!X82</f>
        <v>10.354211733347094</v>
      </c>
      <c r="S82" s="11">
        <f>+'Ark1'!Y82</f>
        <v>2.3620043442590974</v>
      </c>
      <c r="T82" s="14">
        <f>+'Ark1'!Z82</f>
        <v>-34.047669856326195</v>
      </c>
      <c r="U82" s="50">
        <f>+'Ark1'!V82</f>
        <v>87.047007494397803</v>
      </c>
      <c r="V82" s="11">
        <f>+'Ark1'!T82</f>
        <v>16.578696343402225</v>
      </c>
      <c r="W82" s="14">
        <f t="shared" si="12"/>
        <v>29.952380952380953</v>
      </c>
      <c r="X82" s="26"/>
      <c r="AJ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>
      <c r="A83" s="26"/>
      <c r="B83" s="3">
        <f>+'Ark1'!D83</f>
        <v>9</v>
      </c>
      <c r="C83" s="3" t="str">
        <f t="shared" si="11"/>
        <v>Sep</v>
      </c>
      <c r="D83" s="3">
        <f>+'Ark1'!C83</f>
        <v>2019</v>
      </c>
      <c r="E83" s="3">
        <f>+'Ark1'!Q83</f>
        <v>54</v>
      </c>
      <c r="F83" s="11"/>
      <c r="G83" s="267">
        <f>+'Ark1'!R83</f>
        <v>1852</v>
      </c>
      <c r="H83" s="11"/>
      <c r="I83" s="267">
        <f>+'Ark1'!S83</f>
        <v>1848</v>
      </c>
      <c r="J83" s="50">
        <f>+'Ark1'!AA83</f>
        <v>9.1956305858987104</v>
      </c>
      <c r="K83" s="50"/>
      <c r="L83" s="50">
        <f>+'Ark1'!AB83</f>
        <v>9.0392821760631801</v>
      </c>
      <c r="M83" s="50"/>
      <c r="N83" s="11">
        <f>+'Ark1'!U83</f>
        <v>61.811147186147181</v>
      </c>
      <c r="O83" s="11"/>
      <c r="P83" s="50">
        <f>+'Ark1'!W83</f>
        <v>79.140838744588763</v>
      </c>
      <c r="Q83" s="11"/>
      <c r="R83" s="50">
        <f>+'Ark1'!X83</f>
        <v>9.4776184402344104</v>
      </c>
      <c r="S83" s="11">
        <f>+'Ark1'!Y83</f>
        <v>2.4862272536297314</v>
      </c>
      <c r="T83" s="14">
        <f>+'Ark1'!Z83</f>
        <v>-34.997099342616245</v>
      </c>
      <c r="U83" s="50">
        <f>+'Ark1'!V83</f>
        <v>85.824252039040644</v>
      </c>
      <c r="V83" s="11">
        <f>+'Ark1'!T83</f>
        <v>16.451403887688986</v>
      </c>
      <c r="W83" s="14">
        <f t="shared" si="12"/>
        <v>34.296296296296298</v>
      </c>
      <c r="X83" s="26"/>
      <c r="AJ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>
      <c r="A84" s="26"/>
      <c r="B84" s="3">
        <f>+'Ark1'!D84</f>
        <v>10</v>
      </c>
      <c r="C84" s="3" t="str">
        <f t="shared" si="11"/>
        <v>Okt</v>
      </c>
      <c r="D84" s="3">
        <f>+'Ark1'!C84</f>
        <v>2019</v>
      </c>
      <c r="E84" s="3">
        <f>+'Ark1'!Q84</f>
        <v>57</v>
      </c>
      <c r="F84" s="11"/>
      <c r="G84" s="267">
        <f>+'Ark1'!R84</f>
        <v>1669</v>
      </c>
      <c r="H84" s="11"/>
      <c r="I84" s="267">
        <f>+'Ark1'!S84</f>
        <v>1669</v>
      </c>
      <c r="J84" s="50">
        <f>+'Ark1'!AA84</f>
        <v>8.2869910625620662</v>
      </c>
      <c r="K84" s="50"/>
      <c r="L84" s="50">
        <f>+'Ark1'!AB84</f>
        <v>8.2388270705667104</v>
      </c>
      <c r="M84" s="50"/>
      <c r="N84" s="11">
        <f>+'Ark1'!U84</f>
        <v>61.970641102456554</v>
      </c>
      <c r="O84" s="11"/>
      <c r="P84" s="50">
        <f>+'Ark1'!W84</f>
        <v>79.868903535050819</v>
      </c>
      <c r="Q84" s="11"/>
      <c r="R84" s="50">
        <f>+'Ark1'!X84</f>
        <v>9.9929062944375602</v>
      </c>
      <c r="S84" s="11">
        <f>+'Ark1'!Y84</f>
        <v>2.3308648063258763</v>
      </c>
      <c r="T84" s="14">
        <f>+'Ark1'!Z84</f>
        <v>-23.767546316182237</v>
      </c>
      <c r="U84" s="50">
        <f>+'Ark1'!V84</f>
        <v>86.531856484345568</v>
      </c>
      <c r="V84" s="11">
        <f>+'Ark1'!T84</f>
        <v>16.556021569802283</v>
      </c>
      <c r="W84" s="14">
        <f t="shared" si="12"/>
        <v>29.280701754385966</v>
      </c>
      <c r="X84" s="26"/>
      <c r="AJ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>
      <c r="A85" s="26"/>
      <c r="B85" s="3">
        <f>+'Ark1'!D85</f>
        <v>11</v>
      </c>
      <c r="C85" s="3" t="str">
        <f t="shared" si="11"/>
        <v>Nov</v>
      </c>
      <c r="D85" s="3">
        <f>+'Ark1'!C85</f>
        <v>2019</v>
      </c>
      <c r="E85" s="3">
        <f>+'Ark1'!Q85</f>
        <v>67</v>
      </c>
      <c r="F85" s="11"/>
      <c r="G85" s="267">
        <f>+'Ark1'!R85</f>
        <v>1821</v>
      </c>
      <c r="H85" s="11"/>
      <c r="I85" s="267">
        <f>+'Ark1'!S85</f>
        <v>1821</v>
      </c>
      <c r="J85" s="50">
        <f>+'Ark1'!AA85</f>
        <v>9.0417080436941379</v>
      </c>
      <c r="K85" s="50"/>
      <c r="L85" s="50">
        <f>+'Ark1'!AB85</f>
        <v>9.0562868878881631</v>
      </c>
      <c r="M85" s="50"/>
      <c r="N85" s="11">
        <f>+'Ark1'!U85</f>
        <v>61.283909939593642</v>
      </c>
      <c r="O85" s="11"/>
      <c r="P85" s="50">
        <f>+'Ark1'!W85</f>
        <v>80.465348709500304</v>
      </c>
      <c r="Q85" s="11"/>
      <c r="R85" s="50">
        <f>+'Ark1'!X85</f>
        <v>10.92403108707674</v>
      </c>
      <c r="S85" s="11">
        <f>+'Ark1'!Y85</f>
        <v>2.4833568538811281</v>
      </c>
      <c r="T85" s="14">
        <f>+'Ark1'!Z85</f>
        <v>-34.853430875190377</v>
      </c>
      <c r="U85" s="50">
        <f>+'Ark1'!V85</f>
        <v>87.178059273564756</v>
      </c>
      <c r="V85" s="11">
        <f>+'Ark1'!T85</f>
        <v>16.339373970345971</v>
      </c>
      <c r="W85" s="14">
        <f t="shared" si="12"/>
        <v>27.17910447761194</v>
      </c>
      <c r="X85" s="26"/>
      <c r="AJ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>
      <c r="A86" s="26"/>
      <c r="B86" s="3">
        <f>+'Ark1'!D86</f>
        <v>12</v>
      </c>
      <c r="C86" s="3" t="str">
        <f t="shared" si="11"/>
        <v>Des</v>
      </c>
      <c r="D86" s="3">
        <f>+'Ark1'!C86</f>
        <v>2019</v>
      </c>
      <c r="E86" s="3">
        <f>+'Ark1'!Q86</f>
        <v>59</v>
      </c>
      <c r="F86" s="11"/>
      <c r="G86" s="267">
        <f>+'Ark1'!R86</f>
        <v>1850</v>
      </c>
      <c r="H86" s="11"/>
      <c r="I86" s="267">
        <f>+'Ark1'!S86</f>
        <v>1850</v>
      </c>
      <c r="J86" s="50">
        <f>+'Ark1'!AA86</f>
        <v>9.1857000993048672</v>
      </c>
      <c r="K86" s="50"/>
      <c r="L86" s="50">
        <f>+'Ark1'!AB86</f>
        <v>8.9863712114314094</v>
      </c>
      <c r="M86" s="50"/>
      <c r="N86" s="11">
        <f>+'Ark1'!U86</f>
        <v>61.923243243243263</v>
      </c>
      <c r="O86" s="11"/>
      <c r="P86" s="50">
        <f>+'Ark1'!W86</f>
        <v>78.592535135135051</v>
      </c>
      <c r="Q86" s="11"/>
      <c r="R86" s="50">
        <f>+'Ark1'!X86</f>
        <v>10.892367513979435</v>
      </c>
      <c r="S86" s="11">
        <f>+'Ark1'!Y86</f>
        <v>2.4434247720174862</v>
      </c>
      <c r="T86" s="14">
        <f>+'Ark1'!Z86</f>
        <v>-37.928488039607217</v>
      </c>
      <c r="U86" s="50">
        <f>+'Ark1'!V86</f>
        <v>85.149008813797593</v>
      </c>
      <c r="V86" s="11">
        <f>+'Ark1'!T86</f>
        <v>16.550810810810816</v>
      </c>
      <c r="W86" s="14">
        <f t="shared" si="12"/>
        <v>31.35593220338983</v>
      </c>
      <c r="X86" s="26"/>
      <c r="AJ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>
      <c r="A87" s="26"/>
      <c r="B87" s="26"/>
      <c r="C87" s="26"/>
      <c r="D87" s="26"/>
      <c r="E87" s="26"/>
      <c r="F87" s="26"/>
      <c r="G87" s="257"/>
      <c r="H87" s="26"/>
      <c r="I87" s="257"/>
      <c r="J87" s="103"/>
      <c r="K87" s="103"/>
      <c r="L87" s="103"/>
      <c r="M87" s="103"/>
      <c r="N87" s="26"/>
      <c r="O87" s="26"/>
      <c r="P87" s="103"/>
      <c r="Q87" s="26"/>
      <c r="R87" s="103"/>
      <c r="S87" s="26"/>
      <c r="T87" s="72"/>
      <c r="U87" s="103"/>
      <c r="V87" s="26"/>
      <c r="W87" s="72"/>
      <c r="X87" s="26"/>
      <c r="Y87" s="19"/>
      <c r="Z87" s="19"/>
      <c r="AA87" s="19"/>
      <c r="AB87" s="19"/>
      <c r="AC87" s="19"/>
      <c r="AD87" s="19"/>
      <c r="AE87" s="19"/>
      <c r="AF87" s="19"/>
      <c r="AG87" s="62"/>
      <c r="AH87" s="62"/>
      <c r="AI87" s="62"/>
      <c r="AJ87" s="63"/>
      <c r="AK87" s="62"/>
      <c r="AL87" s="63"/>
      <c r="AM87" s="74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123"/>
    </row>
    <row r="88" spans="1:51">
      <c r="A88" s="26"/>
      <c r="B88" s="26"/>
      <c r="C88" s="26"/>
      <c r="D88" s="26"/>
      <c r="E88" s="26"/>
      <c r="F88" s="26"/>
      <c r="G88" s="257"/>
      <c r="H88" s="26"/>
      <c r="I88" s="257"/>
      <c r="J88" s="103"/>
      <c r="K88" s="103"/>
      <c r="L88" s="103"/>
      <c r="M88" s="103"/>
      <c r="N88" s="26"/>
      <c r="O88" s="26"/>
      <c r="P88" s="103"/>
      <c r="Q88" s="26"/>
      <c r="R88" s="103"/>
      <c r="S88" s="26"/>
      <c r="T88" s="72"/>
      <c r="U88" s="103"/>
      <c r="V88" s="26"/>
      <c r="W88" s="72"/>
      <c r="X88" s="26"/>
      <c r="Y88" s="19"/>
      <c r="Z88" s="19"/>
      <c r="AA88" s="19"/>
      <c r="AB88" s="19"/>
      <c r="AC88" s="19"/>
      <c r="AD88" s="19"/>
      <c r="AE88" s="19"/>
      <c r="AF88" s="19"/>
      <c r="AG88" s="62"/>
      <c r="AH88" s="62"/>
      <c r="AI88" s="62"/>
      <c r="AJ88" s="63"/>
      <c r="AK88" s="62"/>
      <c r="AL88" s="63"/>
      <c r="AM88" s="74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123"/>
    </row>
    <row r="89" spans="1:51">
      <c r="J89" s="151"/>
      <c r="L89" s="151"/>
      <c r="M89" s="151"/>
      <c r="T89" s="75"/>
      <c r="U89" s="151"/>
      <c r="V89" s="19"/>
      <c r="W89" s="75"/>
      <c r="X89" s="19"/>
      <c r="Y89" s="19"/>
      <c r="Z89" s="19"/>
      <c r="AA89" s="19"/>
      <c r="AB89" s="19"/>
      <c r="AC89" s="19"/>
      <c r="AD89" s="19"/>
      <c r="AE89" s="19"/>
      <c r="AF89" s="19"/>
      <c r="AG89" s="62"/>
      <c r="AH89" s="62"/>
      <c r="AI89" s="62"/>
      <c r="AJ89" s="63"/>
      <c r="AK89" s="62"/>
      <c r="AL89" s="63"/>
      <c r="AM89" s="74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123"/>
    </row>
    <row r="90" spans="1:51">
      <c r="J90" s="151"/>
      <c r="L90" s="151"/>
      <c r="M90" s="151"/>
      <c r="T90" s="75"/>
      <c r="U90" s="151"/>
      <c r="V90" s="19"/>
      <c r="W90" s="75"/>
      <c r="X90" s="19"/>
      <c r="Y90" s="19"/>
      <c r="Z90" s="19"/>
      <c r="AA90" s="19"/>
      <c r="AB90" s="19"/>
      <c r="AC90" s="19"/>
      <c r="AD90" s="19"/>
      <c r="AE90" s="19"/>
      <c r="AF90" s="19"/>
      <c r="AG90" s="62"/>
      <c r="AH90" s="62"/>
      <c r="AI90" s="62"/>
      <c r="AJ90" s="63"/>
      <c r="AK90" s="62"/>
      <c r="AL90" s="63"/>
      <c r="AM90" s="74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123"/>
    </row>
    <row r="91" spans="1:51">
      <c r="J91" s="151"/>
      <c r="L91" s="151"/>
      <c r="M91" s="151"/>
      <c r="T91" s="75"/>
      <c r="U91" s="151"/>
      <c r="V91" s="19"/>
      <c r="W91" s="75"/>
      <c r="X91" s="19"/>
      <c r="Y91" s="19"/>
      <c r="Z91" s="19"/>
      <c r="AA91" s="19"/>
      <c r="AB91" s="19"/>
      <c r="AC91" s="19"/>
      <c r="AD91" s="19"/>
      <c r="AE91" s="19"/>
      <c r="AF91" s="19"/>
      <c r="AG91" s="62"/>
      <c r="AH91" s="62"/>
      <c r="AI91" s="62"/>
      <c r="AJ91" s="63"/>
      <c r="AK91" s="62"/>
      <c r="AL91" s="63"/>
      <c r="AM91" s="74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123"/>
    </row>
    <row r="92" spans="1:51">
      <c r="J92" s="151"/>
      <c r="L92" s="151"/>
      <c r="M92" s="151"/>
      <c r="T92" s="75"/>
      <c r="U92" s="151"/>
      <c r="V92" s="19"/>
      <c r="W92" s="75"/>
      <c r="X92" s="19"/>
      <c r="Y92" s="19"/>
      <c r="Z92" s="19"/>
      <c r="AA92" s="19"/>
      <c r="AB92" s="19"/>
      <c r="AC92" s="19"/>
      <c r="AD92" s="19"/>
      <c r="AE92" s="19"/>
      <c r="AF92" s="19"/>
      <c r="AG92" s="62"/>
      <c r="AH92" s="62"/>
      <c r="AI92" s="62"/>
      <c r="AJ92" s="63"/>
      <c r="AK92" s="62"/>
      <c r="AL92" s="63"/>
      <c r="AM92" s="74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123"/>
    </row>
    <row r="93" spans="1:51">
      <c r="J93" s="151"/>
      <c r="L93" s="151"/>
      <c r="M93" s="151"/>
      <c r="T93" s="75"/>
      <c r="U93" s="151"/>
      <c r="V93" s="19"/>
      <c r="W93" s="75"/>
      <c r="X93" s="19"/>
      <c r="Y93" s="19"/>
      <c r="Z93" s="19"/>
      <c r="AA93" s="19"/>
      <c r="AB93" s="19"/>
      <c r="AC93" s="19"/>
      <c r="AD93" s="19"/>
      <c r="AE93" s="19"/>
      <c r="AF93" s="19"/>
      <c r="AG93" s="62"/>
      <c r="AH93" s="62"/>
      <c r="AI93" s="62"/>
      <c r="AJ93" s="63"/>
      <c r="AK93" s="62"/>
      <c r="AL93" s="63"/>
      <c r="AM93" s="74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123"/>
    </row>
    <row r="94" spans="1:51">
      <c r="J94" s="151"/>
      <c r="L94" s="151"/>
      <c r="M94" s="151"/>
      <c r="T94" s="75"/>
      <c r="U94" s="151"/>
      <c r="V94" s="19"/>
      <c r="W94" s="75"/>
      <c r="X94" s="19"/>
      <c r="Y94" s="19"/>
      <c r="Z94" s="19"/>
      <c r="AA94" s="19"/>
      <c r="AB94" s="19"/>
      <c r="AC94" s="19"/>
      <c r="AD94" s="19"/>
      <c r="AE94" s="19"/>
      <c r="AF94" s="19"/>
      <c r="AG94" s="62"/>
      <c r="AH94" s="62"/>
      <c r="AI94" s="62"/>
      <c r="AJ94" s="63"/>
      <c r="AK94" s="62"/>
      <c r="AL94" s="63"/>
      <c r="AM94" s="74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123"/>
    </row>
    <row r="95" spans="1:51">
      <c r="J95" s="151"/>
      <c r="L95" s="151"/>
      <c r="M95" s="151"/>
      <c r="T95" s="75"/>
      <c r="U95" s="151"/>
      <c r="V95" s="19"/>
      <c r="W95" s="75"/>
      <c r="X95" s="19"/>
      <c r="Y95" s="19"/>
      <c r="Z95" s="19"/>
      <c r="AA95" s="19"/>
      <c r="AB95" s="19"/>
      <c r="AC95" s="19"/>
      <c r="AD95" s="19"/>
      <c r="AE95" s="19"/>
      <c r="AF95" s="19"/>
      <c r="AG95" s="62"/>
      <c r="AH95" s="62"/>
      <c r="AI95" s="62"/>
      <c r="AJ95" s="63"/>
      <c r="AK95" s="62"/>
      <c r="AL95" s="63"/>
      <c r="AM95" s="74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123"/>
    </row>
    <row r="96" spans="1:51">
      <c r="J96" s="151"/>
      <c r="L96" s="151"/>
      <c r="M96" s="151"/>
      <c r="T96" s="75"/>
      <c r="U96" s="151"/>
      <c r="V96" s="19"/>
      <c r="W96" s="75"/>
      <c r="X96" s="19"/>
      <c r="Y96" s="19"/>
      <c r="Z96" s="19"/>
      <c r="AA96" s="19"/>
      <c r="AB96" s="19"/>
      <c r="AC96" s="19"/>
      <c r="AD96" s="19"/>
      <c r="AE96" s="19"/>
      <c r="AF96" s="19"/>
      <c r="AG96" s="62"/>
      <c r="AH96" s="62"/>
      <c r="AI96" s="62"/>
      <c r="AJ96" s="63"/>
      <c r="AK96" s="62"/>
      <c r="AL96" s="63"/>
      <c r="AM96" s="74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123"/>
    </row>
    <row r="97" spans="10:51">
      <c r="J97" s="151"/>
      <c r="L97" s="151"/>
      <c r="M97" s="151"/>
      <c r="T97" s="75"/>
      <c r="U97" s="151"/>
      <c r="V97" s="19"/>
      <c r="W97" s="75"/>
      <c r="X97" s="19"/>
      <c r="Y97" s="19"/>
      <c r="Z97" s="19"/>
      <c r="AA97" s="19"/>
      <c r="AB97" s="19"/>
      <c r="AC97" s="19"/>
      <c r="AD97" s="19"/>
      <c r="AE97" s="19"/>
      <c r="AF97" s="19"/>
      <c r="AG97" s="62"/>
      <c r="AH97" s="62"/>
      <c r="AI97" s="62"/>
      <c r="AJ97" s="63"/>
      <c r="AK97" s="62"/>
      <c r="AL97" s="63"/>
      <c r="AM97" s="74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123"/>
    </row>
    <row r="98" spans="10:51">
      <c r="J98" s="151"/>
      <c r="L98" s="151"/>
      <c r="M98" s="151"/>
      <c r="T98" s="75"/>
      <c r="U98" s="151"/>
      <c r="V98" s="19"/>
      <c r="W98" s="75"/>
      <c r="X98" s="19"/>
      <c r="Y98" s="19"/>
      <c r="Z98" s="19"/>
      <c r="AA98" s="19"/>
      <c r="AB98" s="19"/>
      <c r="AC98" s="19"/>
      <c r="AD98" s="19"/>
      <c r="AE98" s="19"/>
      <c r="AF98" s="19"/>
      <c r="AG98" s="62"/>
      <c r="AH98" s="62"/>
      <c r="AI98" s="62"/>
      <c r="AJ98" s="63"/>
      <c r="AK98" s="62"/>
      <c r="AL98" s="63"/>
      <c r="AM98" s="74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123"/>
    </row>
    <row r="99" spans="10:51">
      <c r="J99" s="151"/>
      <c r="L99" s="151"/>
      <c r="M99" s="151"/>
      <c r="T99" s="75"/>
      <c r="U99" s="151"/>
      <c r="V99" s="19"/>
      <c r="W99" s="75"/>
      <c r="X99" s="19"/>
      <c r="Y99" s="19"/>
      <c r="Z99" s="19"/>
      <c r="AA99" s="19"/>
      <c r="AB99" s="19"/>
      <c r="AC99" s="19"/>
      <c r="AD99" s="19"/>
      <c r="AE99" s="19"/>
      <c r="AF99" s="19"/>
      <c r="AG99" s="62"/>
      <c r="AH99" s="62"/>
      <c r="AI99" s="62"/>
      <c r="AJ99" s="63"/>
      <c r="AK99" s="62"/>
      <c r="AL99" s="63"/>
      <c r="AM99" s="74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123"/>
    </row>
    <row r="100" spans="10:51">
      <c r="J100" s="151"/>
      <c r="L100" s="151"/>
      <c r="M100" s="151"/>
      <c r="T100" s="75"/>
      <c r="U100" s="151"/>
      <c r="V100" s="19"/>
      <c r="W100" s="75"/>
      <c r="X100" s="19"/>
      <c r="Y100" s="19"/>
      <c r="Z100" s="19"/>
      <c r="AA100" s="19"/>
      <c r="AB100" s="19"/>
      <c r="AC100" s="19"/>
      <c r="AD100" s="19"/>
      <c r="AE100" s="19"/>
      <c r="AF100" s="19"/>
      <c r="AG100" s="62"/>
      <c r="AH100" s="62"/>
      <c r="AI100" s="62"/>
      <c r="AJ100" s="63"/>
      <c r="AK100" s="62"/>
      <c r="AL100" s="63"/>
      <c r="AM100" s="74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123"/>
    </row>
    <row r="101" spans="10:51">
      <c r="J101" s="151"/>
      <c r="L101" s="151"/>
      <c r="M101" s="151"/>
      <c r="T101" s="75"/>
      <c r="U101" s="151"/>
      <c r="V101" s="19"/>
      <c r="W101" s="75"/>
      <c r="X101" s="19"/>
      <c r="Y101" s="19"/>
      <c r="Z101" s="19"/>
      <c r="AA101" s="19"/>
      <c r="AB101" s="19"/>
      <c r="AC101" s="19"/>
      <c r="AD101" s="19"/>
      <c r="AE101" s="19"/>
      <c r="AF101" s="19"/>
      <c r="AG101" s="62"/>
      <c r="AH101" s="62"/>
      <c r="AI101" s="62"/>
      <c r="AJ101" s="63"/>
      <c r="AK101" s="62"/>
      <c r="AL101" s="63"/>
      <c r="AM101" s="74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123"/>
    </row>
    <row r="102" spans="10:51">
      <c r="J102" s="151"/>
      <c r="L102" s="151"/>
      <c r="M102" s="151"/>
      <c r="T102" s="75"/>
      <c r="U102" s="151"/>
      <c r="V102" s="19"/>
      <c r="W102" s="75"/>
      <c r="X102" s="19"/>
      <c r="Y102" s="19"/>
      <c r="Z102" s="19"/>
      <c r="AA102" s="19"/>
      <c r="AB102" s="19"/>
      <c r="AC102" s="19"/>
      <c r="AD102" s="19"/>
      <c r="AE102" s="19"/>
      <c r="AF102" s="19"/>
      <c r="AG102" s="62"/>
      <c r="AH102" s="62"/>
      <c r="AI102" s="62"/>
      <c r="AJ102" s="63"/>
      <c r="AK102" s="62"/>
      <c r="AL102" s="63"/>
      <c r="AM102" s="74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123"/>
    </row>
    <row r="103" spans="10:51">
      <c r="J103" s="151"/>
      <c r="L103" s="151"/>
      <c r="M103" s="151"/>
      <c r="T103" s="75"/>
      <c r="U103" s="151"/>
      <c r="V103" s="19"/>
      <c r="W103" s="75"/>
      <c r="X103" s="19"/>
      <c r="Y103" s="19"/>
      <c r="Z103" s="19"/>
      <c r="AA103" s="19"/>
      <c r="AB103" s="19"/>
      <c r="AC103" s="19"/>
      <c r="AD103" s="19"/>
      <c r="AE103" s="19"/>
      <c r="AF103" s="19"/>
      <c r="AG103" s="62"/>
      <c r="AH103" s="62"/>
      <c r="AI103" s="62"/>
      <c r="AJ103" s="63"/>
      <c r="AK103" s="62"/>
      <c r="AL103" s="63"/>
      <c r="AM103" s="74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123"/>
    </row>
    <row r="104" spans="10:51">
      <c r="J104" s="151"/>
      <c r="L104" s="151"/>
      <c r="M104" s="151"/>
      <c r="T104" s="75"/>
      <c r="U104" s="151"/>
      <c r="V104" s="19"/>
      <c r="W104" s="75"/>
      <c r="X104" s="19"/>
      <c r="Y104" s="19"/>
      <c r="Z104" s="19"/>
      <c r="AA104" s="19"/>
      <c r="AB104" s="19"/>
      <c r="AC104" s="19"/>
      <c r="AD104" s="19"/>
      <c r="AE104" s="19"/>
      <c r="AF104" s="19"/>
      <c r="AG104" s="62"/>
      <c r="AH104" s="62"/>
      <c r="AI104" s="62"/>
      <c r="AJ104" s="63"/>
      <c r="AK104" s="62"/>
      <c r="AL104" s="63"/>
      <c r="AM104" s="74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123"/>
    </row>
    <row r="105" spans="10:51">
      <c r="AA105" s="19"/>
      <c r="AF105" s="19"/>
      <c r="AG105" s="19"/>
      <c r="AH105" s="19"/>
      <c r="AI105" s="19"/>
      <c r="AK105" s="19"/>
      <c r="AM105" s="75"/>
    </row>
    <row r="106" spans="10:51">
      <c r="AF106" s="19"/>
      <c r="AG106" s="19"/>
      <c r="AH106" s="19"/>
      <c r="AI106" s="19"/>
      <c r="AK106" s="19"/>
      <c r="AM106" s="75"/>
    </row>
    <row r="107" spans="10:51">
      <c r="AF107" s="19"/>
      <c r="AG107" s="19"/>
      <c r="AH107" s="19"/>
      <c r="AI107" s="19"/>
      <c r="AK107" s="19"/>
      <c r="AM107" s="75"/>
    </row>
    <row r="108" spans="10:51">
      <c r="AF108" s="19"/>
      <c r="AG108" s="19"/>
      <c r="AH108" s="19"/>
      <c r="AI108" s="19"/>
      <c r="AK108" s="19"/>
      <c r="AM108" s="75"/>
    </row>
    <row r="109" spans="10:51">
      <c r="J109" s="152"/>
      <c r="L109" s="152"/>
      <c r="M109" s="152"/>
      <c r="T109" s="149"/>
      <c r="U109" s="152"/>
      <c r="V109" s="13"/>
      <c r="W109" s="149"/>
      <c r="X109" s="13"/>
      <c r="Y109" s="13"/>
      <c r="Z109" s="13"/>
      <c r="AB109" s="13"/>
      <c r="AC109" s="13"/>
      <c r="AD109" s="13"/>
      <c r="AE109" s="13"/>
      <c r="AF109" s="19"/>
      <c r="AG109" s="19"/>
      <c r="AH109" s="19"/>
      <c r="AI109" s="19"/>
      <c r="AK109" s="19"/>
      <c r="AM109" s="75"/>
    </row>
    <row r="110" spans="10:51">
      <c r="J110" s="152"/>
      <c r="L110" s="152"/>
      <c r="M110" s="152"/>
      <c r="T110" s="149"/>
      <c r="U110" s="152"/>
      <c r="V110" s="13"/>
      <c r="W110" s="149"/>
      <c r="X110" s="13"/>
      <c r="Y110" s="13"/>
      <c r="Z110" s="13"/>
      <c r="AA110" s="13"/>
      <c r="AB110" s="13"/>
      <c r="AC110" s="13"/>
      <c r="AD110" s="13"/>
      <c r="AE110" s="13"/>
      <c r="AF110" s="19"/>
      <c r="AG110" s="19"/>
      <c r="AH110" s="19"/>
      <c r="AI110" s="19"/>
      <c r="AK110" s="19"/>
      <c r="AM110" s="75"/>
    </row>
    <row r="111" spans="10:51">
      <c r="J111" s="152"/>
      <c r="L111" s="152"/>
      <c r="M111" s="152"/>
      <c r="T111" s="149"/>
      <c r="U111" s="152"/>
      <c r="V111" s="13"/>
      <c r="W111" s="149"/>
      <c r="X111" s="13"/>
      <c r="Y111" s="13"/>
      <c r="Z111" s="13"/>
      <c r="AA111" s="13"/>
      <c r="AB111" s="13"/>
      <c r="AC111" s="13"/>
      <c r="AD111" s="13"/>
      <c r="AE111" s="13"/>
      <c r="AF111" s="19"/>
      <c r="AG111" s="19"/>
      <c r="AH111" s="19"/>
      <c r="AI111" s="19"/>
      <c r="AK111" s="19"/>
      <c r="AM111" s="75"/>
    </row>
    <row r="112" spans="10:51">
      <c r="J112" s="152"/>
      <c r="L112" s="152"/>
      <c r="M112" s="152"/>
      <c r="T112" s="149"/>
      <c r="U112" s="152"/>
      <c r="V112" s="13"/>
      <c r="W112" s="149"/>
      <c r="X112" s="13"/>
      <c r="Y112" s="13"/>
      <c r="Z112" s="13"/>
      <c r="AA112" s="13"/>
      <c r="AB112" s="13"/>
      <c r="AC112" s="13"/>
      <c r="AD112" s="13"/>
      <c r="AE112" s="13"/>
      <c r="AF112" s="19"/>
      <c r="AG112" s="19"/>
      <c r="AH112" s="19"/>
      <c r="AI112" s="19"/>
      <c r="AK112" s="19"/>
      <c r="AM112" s="75"/>
    </row>
    <row r="113" spans="10:39">
      <c r="J113" s="152"/>
      <c r="L113" s="152"/>
      <c r="M113" s="152"/>
      <c r="T113" s="149"/>
      <c r="U113" s="152"/>
      <c r="V113" s="13"/>
      <c r="W113" s="149"/>
      <c r="X113" s="13"/>
      <c r="Y113" s="13"/>
      <c r="Z113" s="13"/>
      <c r="AA113" s="13"/>
      <c r="AB113" s="13"/>
      <c r="AC113" s="13"/>
      <c r="AD113" s="13"/>
      <c r="AE113" s="13"/>
      <c r="AF113" s="19"/>
      <c r="AG113" s="19"/>
      <c r="AH113" s="19"/>
      <c r="AI113" s="19"/>
      <c r="AK113" s="19"/>
      <c r="AM113" s="75"/>
    </row>
    <row r="114" spans="10:39">
      <c r="J114" s="152"/>
      <c r="L114" s="152"/>
      <c r="M114" s="152"/>
      <c r="T114" s="149"/>
      <c r="U114" s="152"/>
      <c r="V114" s="13"/>
      <c r="W114" s="149"/>
      <c r="X114" s="13"/>
      <c r="Y114" s="13"/>
      <c r="Z114" s="13"/>
      <c r="AA114" s="13"/>
      <c r="AB114" s="13"/>
      <c r="AC114" s="13"/>
      <c r="AD114" s="13"/>
      <c r="AE114" s="13"/>
      <c r="AF114" s="19"/>
      <c r="AG114" s="19"/>
      <c r="AH114" s="19"/>
      <c r="AI114" s="19"/>
      <c r="AK114" s="19"/>
      <c r="AM114" s="75"/>
    </row>
    <row r="115" spans="10:39">
      <c r="J115" s="152"/>
      <c r="L115" s="152"/>
      <c r="M115" s="152"/>
      <c r="T115" s="149"/>
      <c r="U115" s="152"/>
      <c r="V115" s="13"/>
      <c r="W115" s="149"/>
      <c r="X115" s="13"/>
      <c r="Y115" s="13"/>
      <c r="Z115" s="13"/>
      <c r="AA115" s="13"/>
      <c r="AB115" s="13"/>
      <c r="AC115" s="13"/>
      <c r="AD115" s="13"/>
      <c r="AE115" s="13"/>
      <c r="AF115" s="19"/>
      <c r="AG115" s="19"/>
      <c r="AH115" s="19"/>
      <c r="AI115" s="19"/>
      <c r="AK115" s="19"/>
      <c r="AM115" s="75"/>
    </row>
    <row r="116" spans="10:39">
      <c r="J116" s="152"/>
      <c r="L116" s="152"/>
      <c r="M116" s="152"/>
      <c r="T116" s="149"/>
      <c r="U116" s="152"/>
      <c r="V116" s="13"/>
      <c r="W116" s="149"/>
      <c r="X116" s="13"/>
      <c r="Y116" s="13"/>
      <c r="Z116" s="13"/>
      <c r="AA116" s="13"/>
      <c r="AB116" s="13"/>
      <c r="AC116" s="13"/>
      <c r="AD116" s="13"/>
      <c r="AE116" s="13"/>
      <c r="AF116" s="19"/>
      <c r="AG116" s="19"/>
      <c r="AH116" s="19"/>
      <c r="AI116" s="19"/>
      <c r="AK116" s="19"/>
      <c r="AM116" s="75"/>
    </row>
    <row r="117" spans="10:39">
      <c r="AA117" s="13"/>
    </row>
    <row r="121" spans="10:39">
      <c r="AF121" s="13"/>
      <c r="AG121" s="13"/>
      <c r="AH121" s="13"/>
    </row>
    <row r="122" spans="10:39">
      <c r="AF122" s="13"/>
      <c r="AG122" s="13"/>
      <c r="AH122" s="13"/>
    </row>
    <row r="123" spans="10:39">
      <c r="AF123" s="13"/>
      <c r="AG123" s="13"/>
      <c r="AH123" s="13"/>
    </row>
    <row r="124" spans="10:39">
      <c r="AF124" s="13"/>
      <c r="AG124" s="13"/>
      <c r="AH124" s="13"/>
    </row>
    <row r="125" spans="10:39">
      <c r="AF125" s="13"/>
      <c r="AG125" s="13"/>
      <c r="AH125" s="13"/>
    </row>
    <row r="126" spans="10:39">
      <c r="AF126" s="13"/>
      <c r="AG126" s="13"/>
      <c r="AH126" s="13"/>
    </row>
    <row r="127" spans="10:39">
      <c r="J127" s="152"/>
      <c r="L127" s="152"/>
      <c r="M127" s="152"/>
      <c r="T127" s="149"/>
      <c r="U127" s="152"/>
      <c r="V127" s="13"/>
      <c r="W127" s="149"/>
      <c r="X127" s="13"/>
      <c r="Y127" s="13"/>
      <c r="Z127" s="13"/>
      <c r="AB127" s="13"/>
      <c r="AC127" s="13"/>
      <c r="AD127" s="13"/>
      <c r="AE127" s="13"/>
      <c r="AF127" s="13"/>
      <c r="AG127" s="13"/>
      <c r="AH127" s="13"/>
    </row>
    <row r="128" spans="10:39">
      <c r="J128" s="152"/>
      <c r="L128" s="152"/>
      <c r="M128" s="152"/>
      <c r="T128" s="149"/>
      <c r="U128" s="152"/>
      <c r="V128" s="13"/>
      <c r="W128" s="149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0:34">
      <c r="J129" s="152"/>
      <c r="L129" s="152"/>
      <c r="M129" s="152"/>
      <c r="T129" s="149"/>
      <c r="U129" s="152"/>
      <c r="V129" s="13"/>
      <c r="W129" s="149"/>
      <c r="X129" s="13"/>
      <c r="Y129" s="13"/>
      <c r="Z129" s="13"/>
      <c r="AA129" s="13"/>
      <c r="AB129" s="13"/>
      <c r="AC129" s="13"/>
      <c r="AD129" s="13"/>
      <c r="AE129" s="13"/>
    </row>
    <row r="130" spans="10:34">
      <c r="J130" s="152"/>
      <c r="L130" s="152"/>
      <c r="M130" s="152"/>
      <c r="T130" s="149"/>
      <c r="U130" s="152"/>
      <c r="V130" s="13"/>
      <c r="W130" s="149"/>
      <c r="X130" s="13"/>
      <c r="Y130" s="13"/>
      <c r="Z130" s="13"/>
      <c r="AA130" s="13"/>
      <c r="AB130" s="13"/>
      <c r="AC130" s="13"/>
      <c r="AD130" s="13"/>
      <c r="AE130" s="13"/>
    </row>
    <row r="131" spans="10:34">
      <c r="J131" s="152"/>
      <c r="L131" s="152"/>
      <c r="M131" s="152"/>
      <c r="T131" s="149"/>
      <c r="U131" s="152"/>
      <c r="V131" s="13"/>
      <c r="W131" s="149"/>
      <c r="X131" s="13"/>
      <c r="Y131" s="13"/>
      <c r="Z131" s="13"/>
      <c r="AA131" s="13"/>
      <c r="AB131" s="13"/>
      <c r="AC131" s="13"/>
      <c r="AD131" s="13"/>
      <c r="AE131" s="13"/>
    </row>
    <row r="132" spans="10:34">
      <c r="J132" s="152"/>
      <c r="L132" s="152"/>
      <c r="M132" s="152"/>
      <c r="T132" s="149"/>
      <c r="U132" s="152"/>
      <c r="V132" s="13"/>
      <c r="W132" s="149"/>
      <c r="X132" s="13"/>
      <c r="Y132" s="13"/>
      <c r="Z132" s="13"/>
      <c r="AA132" s="13"/>
      <c r="AB132" s="13"/>
      <c r="AC132" s="13"/>
      <c r="AD132" s="13"/>
      <c r="AE132" s="13"/>
    </row>
    <row r="133" spans="10:34">
      <c r="J133" s="152"/>
      <c r="L133" s="152"/>
      <c r="M133" s="152"/>
      <c r="T133" s="149"/>
      <c r="U133" s="152"/>
      <c r="V133" s="13"/>
      <c r="W133" s="149"/>
      <c r="X133" s="13"/>
      <c r="Y133" s="13"/>
      <c r="Z133" s="13"/>
      <c r="AA133" s="13"/>
      <c r="AB133" s="13"/>
      <c r="AC133" s="13"/>
      <c r="AD133" s="13"/>
      <c r="AE133" s="13"/>
    </row>
    <row r="134" spans="10:34">
      <c r="J134" s="152"/>
      <c r="L134" s="152"/>
      <c r="M134" s="152"/>
      <c r="T134" s="149"/>
      <c r="U134" s="152"/>
      <c r="V134" s="13"/>
      <c r="W134" s="149"/>
      <c r="X134" s="13"/>
      <c r="Y134" s="13"/>
      <c r="Z134" s="13"/>
      <c r="AA134" s="13"/>
      <c r="AB134" s="13"/>
      <c r="AC134" s="13"/>
      <c r="AD134" s="13"/>
      <c r="AE134" s="13"/>
    </row>
    <row r="135" spans="10:34">
      <c r="AA135" s="13"/>
    </row>
    <row r="139" spans="10:34">
      <c r="AF139" s="13"/>
      <c r="AG139" s="13"/>
      <c r="AH139" s="13"/>
    </row>
    <row r="140" spans="10:34">
      <c r="AF140" s="13"/>
      <c r="AG140" s="13"/>
      <c r="AH140" s="13"/>
    </row>
    <row r="141" spans="10:34">
      <c r="AF141" s="13"/>
      <c r="AG141" s="13"/>
      <c r="AH141" s="13"/>
    </row>
    <row r="142" spans="10:34">
      <c r="AF142" s="13"/>
      <c r="AG142" s="13"/>
      <c r="AH142" s="13"/>
    </row>
    <row r="143" spans="10:34">
      <c r="AF143" s="13"/>
      <c r="AG143" s="13"/>
      <c r="AH143" s="13"/>
    </row>
    <row r="144" spans="10:34">
      <c r="AF144" s="13"/>
      <c r="AG144" s="13"/>
      <c r="AH144" s="13"/>
    </row>
    <row r="145" spans="10:34">
      <c r="J145" s="152"/>
      <c r="L145" s="152"/>
      <c r="M145" s="152"/>
      <c r="T145" s="149"/>
      <c r="U145" s="152"/>
      <c r="V145" s="13"/>
      <c r="W145" s="149"/>
      <c r="X145" s="13"/>
      <c r="Y145" s="13"/>
      <c r="Z145" s="13"/>
      <c r="AB145" s="13"/>
      <c r="AC145" s="13"/>
      <c r="AD145" s="13"/>
      <c r="AE145" s="13"/>
      <c r="AF145" s="13"/>
      <c r="AG145" s="13"/>
      <c r="AH145" s="13"/>
    </row>
    <row r="146" spans="10:34">
      <c r="J146" s="152"/>
      <c r="L146" s="152"/>
      <c r="M146" s="152"/>
      <c r="T146" s="149"/>
      <c r="U146" s="152"/>
      <c r="V146" s="13"/>
      <c r="W146" s="149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0:34">
      <c r="J147" s="152"/>
      <c r="L147" s="152"/>
      <c r="M147" s="152"/>
      <c r="T147" s="149"/>
      <c r="U147" s="152"/>
      <c r="V147" s="13"/>
      <c r="W147" s="149"/>
      <c r="X147" s="13"/>
      <c r="Y147" s="13"/>
      <c r="Z147" s="13"/>
      <c r="AA147" s="13"/>
      <c r="AB147" s="13"/>
      <c r="AC147" s="13"/>
      <c r="AD147" s="13"/>
      <c r="AE147" s="13"/>
    </row>
    <row r="148" spans="10:34">
      <c r="J148" s="152"/>
      <c r="L148" s="152"/>
      <c r="M148" s="152"/>
      <c r="T148" s="149"/>
      <c r="U148" s="152"/>
      <c r="V148" s="13"/>
      <c r="W148" s="149"/>
      <c r="X148" s="13"/>
      <c r="Y148" s="13"/>
      <c r="Z148" s="13"/>
      <c r="AA148" s="13"/>
      <c r="AB148" s="13"/>
      <c r="AC148" s="13"/>
      <c r="AD148" s="13"/>
      <c r="AE148" s="13"/>
    </row>
    <row r="149" spans="10:34">
      <c r="J149" s="152"/>
      <c r="L149" s="152"/>
      <c r="M149" s="152"/>
      <c r="T149" s="149"/>
      <c r="U149" s="152"/>
      <c r="V149" s="13"/>
      <c r="W149" s="149"/>
      <c r="X149" s="13"/>
      <c r="Y149" s="13"/>
      <c r="Z149" s="13"/>
      <c r="AA149" s="13"/>
      <c r="AB149" s="13"/>
      <c r="AC149" s="13"/>
      <c r="AD149" s="13"/>
      <c r="AE149" s="13"/>
    </row>
    <row r="150" spans="10:34">
      <c r="J150" s="152"/>
      <c r="L150" s="152"/>
      <c r="M150" s="152"/>
      <c r="T150" s="149"/>
      <c r="U150" s="152"/>
      <c r="V150" s="13"/>
      <c r="W150" s="149"/>
      <c r="X150" s="13"/>
      <c r="Y150" s="13"/>
      <c r="Z150" s="13"/>
      <c r="AA150" s="13"/>
      <c r="AB150" s="13"/>
      <c r="AC150" s="13"/>
      <c r="AD150" s="13"/>
      <c r="AE150" s="13"/>
    </row>
    <row r="151" spans="10:34">
      <c r="J151" s="152"/>
      <c r="L151" s="152"/>
      <c r="M151" s="152"/>
      <c r="T151" s="149"/>
      <c r="U151" s="152"/>
      <c r="V151" s="13"/>
      <c r="W151" s="149"/>
      <c r="X151" s="13"/>
      <c r="Y151" s="13"/>
      <c r="Z151" s="13"/>
      <c r="AA151" s="13"/>
      <c r="AB151" s="13"/>
      <c r="AC151" s="13"/>
      <c r="AD151" s="13"/>
      <c r="AE151" s="13"/>
    </row>
    <row r="152" spans="10:34">
      <c r="J152" s="152"/>
      <c r="L152" s="152"/>
      <c r="M152" s="152"/>
      <c r="T152" s="149"/>
      <c r="U152" s="152"/>
      <c r="V152" s="13"/>
      <c r="W152" s="149"/>
      <c r="X152" s="13"/>
      <c r="Y152" s="13"/>
      <c r="Z152" s="13"/>
      <c r="AA152" s="13"/>
      <c r="AB152" s="13"/>
      <c r="AC152" s="13"/>
      <c r="AD152" s="13"/>
      <c r="AE152" s="13"/>
    </row>
    <row r="153" spans="10:34">
      <c r="AA153" s="13"/>
    </row>
    <row r="157" spans="10:34">
      <c r="AF157" s="13"/>
      <c r="AG157" s="13"/>
      <c r="AH157" s="13"/>
    </row>
    <row r="158" spans="10:34">
      <c r="AF158" s="13"/>
      <c r="AG158" s="13"/>
      <c r="AH158" s="13"/>
    </row>
    <row r="159" spans="10:34">
      <c r="AF159" s="13"/>
      <c r="AG159" s="13"/>
      <c r="AH159" s="13"/>
    </row>
    <row r="160" spans="10:34">
      <c r="AF160" s="13"/>
      <c r="AG160" s="13"/>
      <c r="AH160" s="13"/>
    </row>
    <row r="161" spans="10:34">
      <c r="AF161" s="13"/>
      <c r="AG161" s="13"/>
      <c r="AH161" s="13"/>
    </row>
    <row r="162" spans="10:34">
      <c r="AF162" s="13"/>
      <c r="AG162" s="13"/>
      <c r="AH162" s="13"/>
    </row>
    <row r="163" spans="10:34">
      <c r="J163" s="152"/>
      <c r="L163" s="152"/>
      <c r="M163" s="152"/>
      <c r="T163" s="149"/>
      <c r="U163" s="152"/>
      <c r="V163" s="13"/>
      <c r="W163" s="149"/>
      <c r="X163" s="13"/>
      <c r="Y163" s="13"/>
      <c r="Z163" s="13"/>
      <c r="AB163" s="13"/>
      <c r="AC163" s="13"/>
      <c r="AD163" s="13"/>
      <c r="AE163" s="13"/>
      <c r="AF163" s="13"/>
      <c r="AG163" s="13"/>
      <c r="AH163" s="13"/>
    </row>
    <row r="164" spans="10:34">
      <c r="J164" s="152"/>
      <c r="L164" s="152"/>
      <c r="M164" s="152"/>
      <c r="T164" s="149"/>
      <c r="U164" s="152"/>
      <c r="V164" s="13"/>
      <c r="W164" s="149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0:34">
      <c r="J165" s="152"/>
      <c r="L165" s="152"/>
      <c r="M165" s="152"/>
      <c r="T165" s="149"/>
      <c r="U165" s="152"/>
      <c r="V165" s="13"/>
      <c r="W165" s="149"/>
      <c r="X165" s="13"/>
      <c r="Y165" s="13"/>
      <c r="Z165" s="13"/>
      <c r="AA165" s="13"/>
      <c r="AB165" s="13"/>
      <c r="AC165" s="13"/>
      <c r="AD165" s="13"/>
      <c r="AE165" s="13"/>
    </row>
    <row r="166" spans="10:34">
      <c r="J166" s="152"/>
      <c r="L166" s="152"/>
      <c r="M166" s="152"/>
      <c r="T166" s="149"/>
      <c r="U166" s="152"/>
      <c r="V166" s="13"/>
      <c r="W166" s="149"/>
      <c r="X166" s="13"/>
      <c r="Y166" s="13"/>
      <c r="Z166" s="13"/>
      <c r="AA166" s="13"/>
      <c r="AB166" s="13"/>
      <c r="AC166" s="13"/>
      <c r="AD166" s="13"/>
      <c r="AE166" s="13"/>
    </row>
    <row r="167" spans="10:34">
      <c r="J167" s="152"/>
      <c r="L167" s="152"/>
      <c r="M167" s="152"/>
      <c r="T167" s="149"/>
      <c r="U167" s="152"/>
      <c r="V167" s="13"/>
      <c r="W167" s="149"/>
      <c r="X167" s="13"/>
      <c r="Y167" s="13"/>
      <c r="Z167" s="13"/>
      <c r="AA167" s="13"/>
      <c r="AB167" s="13"/>
      <c r="AC167" s="13"/>
      <c r="AD167" s="13"/>
      <c r="AE167" s="13"/>
    </row>
    <row r="168" spans="10:34">
      <c r="J168" s="152"/>
      <c r="L168" s="152"/>
      <c r="M168" s="152"/>
      <c r="T168" s="149"/>
      <c r="U168" s="152"/>
      <c r="V168" s="13"/>
      <c r="W168" s="149"/>
      <c r="X168" s="13"/>
      <c r="Y168" s="13"/>
      <c r="Z168" s="13"/>
      <c r="AA168" s="13"/>
      <c r="AB168" s="13"/>
      <c r="AC168" s="13"/>
      <c r="AD168" s="13"/>
      <c r="AE168" s="13"/>
    </row>
    <row r="169" spans="10:34">
      <c r="J169" s="152"/>
      <c r="L169" s="152"/>
      <c r="M169" s="152"/>
      <c r="T169" s="149"/>
      <c r="U169" s="152"/>
      <c r="V169" s="13"/>
      <c r="W169" s="149"/>
      <c r="X169" s="13"/>
      <c r="Y169" s="13"/>
      <c r="Z169" s="13"/>
      <c r="AA169" s="13"/>
      <c r="AB169" s="13"/>
      <c r="AC169" s="13"/>
      <c r="AD169" s="13"/>
      <c r="AE169" s="13"/>
    </row>
    <row r="170" spans="10:34">
      <c r="J170" s="152"/>
      <c r="L170" s="152"/>
      <c r="M170" s="152"/>
      <c r="T170" s="149"/>
      <c r="U170" s="152"/>
      <c r="V170" s="13"/>
      <c r="W170" s="149"/>
      <c r="X170" s="13"/>
      <c r="Y170" s="13"/>
      <c r="Z170" s="13"/>
      <c r="AA170" s="13"/>
      <c r="AB170" s="13"/>
      <c r="AC170" s="13"/>
      <c r="AD170" s="13"/>
      <c r="AE170" s="13"/>
    </row>
    <row r="171" spans="10:34">
      <c r="AA171" s="13"/>
    </row>
    <row r="175" spans="10:34">
      <c r="AF175" s="13"/>
      <c r="AG175" s="13"/>
      <c r="AH175" s="13"/>
    </row>
    <row r="176" spans="10:34">
      <c r="AF176" s="13"/>
      <c r="AG176" s="13"/>
      <c r="AH176" s="13"/>
    </row>
    <row r="177" spans="32:34">
      <c r="AF177" s="13"/>
      <c r="AG177" s="13"/>
      <c r="AH177" s="13"/>
    </row>
    <row r="178" spans="32:34">
      <c r="AF178" s="13"/>
      <c r="AG178" s="13"/>
      <c r="AH178" s="13"/>
    </row>
    <row r="179" spans="32:34">
      <c r="AF179" s="13"/>
      <c r="AG179" s="13"/>
      <c r="AH179" s="13"/>
    </row>
    <row r="180" spans="32:34">
      <c r="AF180" s="13"/>
      <c r="AG180" s="13"/>
      <c r="AH180" s="13"/>
    </row>
    <row r="181" spans="32:34">
      <c r="AF181" s="13"/>
      <c r="AG181" s="13"/>
      <c r="AH181" s="13"/>
    </row>
    <row r="182" spans="32:34">
      <c r="AF182" s="13"/>
      <c r="AG182" s="13"/>
      <c r="AH182" s="13"/>
    </row>
  </sheetData>
  <mergeCells count="2">
    <mergeCell ref="S4:T4"/>
    <mergeCell ref="F4:G4"/>
  </mergeCells>
  <phoneticPr fontId="11" type="noConversion"/>
  <conditionalFormatting sqref="O10:O21">
    <cfRule type="cellIs" dxfId="159" priority="11" operator="lessThan">
      <formula>0</formula>
    </cfRule>
    <cfRule type="cellIs" dxfId="158" priority="12" operator="greaterThan">
      <formula>0</formula>
    </cfRule>
  </conditionalFormatting>
  <conditionalFormatting sqref="Q10:Q21">
    <cfRule type="cellIs" dxfId="157" priority="1" operator="lessThan">
      <formula>0</formula>
    </cfRule>
    <cfRule type="cellIs" dxfId="156" priority="10" operator="greaterThan">
      <formula>0</formula>
    </cfRule>
  </conditionalFormatting>
  <conditionalFormatting sqref="H10:H21">
    <cfRule type="cellIs" dxfId="155" priority="8" operator="lessThan">
      <formula>0</formula>
    </cfRule>
    <cfRule type="cellIs" dxfId="154" priority="9" operator="greaterThan">
      <formula>0</formula>
    </cfRule>
  </conditionalFormatting>
  <conditionalFormatting sqref="F10:F21">
    <cfRule type="cellIs" dxfId="153" priority="6" operator="lessThan">
      <formula>0</formula>
    </cfRule>
    <cfRule type="cellIs" dxfId="152" priority="7" operator="greaterThan">
      <formula>0</formula>
    </cfRule>
  </conditionalFormatting>
  <conditionalFormatting sqref="M10:M21">
    <cfRule type="cellIs" dxfId="151" priority="4" operator="lessThan">
      <formula>100</formula>
    </cfRule>
    <cfRule type="cellIs" dxfId="150" priority="5" operator="greaterThan">
      <formula>100</formula>
    </cfRule>
  </conditionalFormatting>
  <conditionalFormatting sqref="K10:K21">
    <cfRule type="cellIs" dxfId="149" priority="2" operator="lessThan">
      <formula>0</formula>
    </cfRule>
    <cfRule type="cellIs" dxfId="148" priority="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G127"/>
  <sheetViews>
    <sheetView defaultGridColor="0" topLeftCell="A74" colorId="22" zoomScale="89" zoomScaleNormal="89" workbookViewId="0">
      <selection activeCell="W98" sqref="W98"/>
    </sheetView>
  </sheetViews>
  <sheetFormatPr baseColWidth="10" defaultRowHeight="15"/>
  <cols>
    <col min="1" max="1" width="8.54296875" customWidth="1"/>
    <col min="2" max="2" width="9.54296875" customWidth="1"/>
    <col min="3" max="3" width="9.36328125" customWidth="1"/>
    <col min="4" max="4" width="8.90625" customWidth="1"/>
    <col min="5" max="5" width="7.36328125" customWidth="1"/>
    <col min="6" max="6" width="7.08984375" customWidth="1"/>
    <col min="7" max="7" width="8.08984375" customWidth="1"/>
    <col min="8" max="8" width="7.453125" customWidth="1"/>
    <col min="9" max="9" width="5.81640625" customWidth="1"/>
    <col min="10" max="10" width="6.08984375" customWidth="1"/>
    <col min="11" max="11" width="7.90625" customWidth="1"/>
    <col min="12" max="12" width="5.81640625" style="1" customWidth="1"/>
    <col min="13" max="13" width="10.1796875" customWidth="1"/>
    <col min="14" max="14" width="8.36328125" style="1" customWidth="1"/>
    <col min="15" max="15" width="8.54296875" style="9" customWidth="1"/>
    <col min="16" max="16" width="7.90625" style="1" customWidth="1"/>
    <col min="17" max="17" width="6.90625" style="1" customWidth="1"/>
    <col min="18" max="18" width="8" style="1" customWidth="1"/>
    <col min="19" max="19" width="6.54296875" style="1" customWidth="1"/>
    <col min="20" max="20" width="8.08984375" style="1" customWidth="1"/>
    <col min="21" max="21" width="7" style="1" customWidth="1"/>
    <col min="22" max="22" width="11.08984375" style="1" customWidth="1"/>
    <col min="23" max="23" width="10.54296875" style="1" customWidth="1"/>
    <col min="24" max="24" width="10.08984375" style="1" customWidth="1"/>
    <col min="25" max="25" width="7.90625" style="1" customWidth="1"/>
    <col min="26" max="26" width="7.54296875" style="1" customWidth="1"/>
    <col min="27" max="27" width="12.08984375" style="98" customWidth="1"/>
    <col min="28" max="28" width="13.90625" customWidth="1"/>
    <col min="29" max="30" width="7.90625" customWidth="1"/>
    <col min="31" max="31" width="8.08984375" customWidth="1"/>
    <col min="32" max="32" width="8.54296875" customWidth="1"/>
    <col min="33" max="33" width="8" customWidth="1"/>
    <col min="34" max="34" width="6.453125" customWidth="1"/>
    <col min="35" max="35" width="8.08984375" customWidth="1"/>
    <col min="36" max="36" width="7.54296875" customWidth="1"/>
    <col min="37" max="37" width="8.36328125" customWidth="1"/>
    <col min="38" max="38" width="9.453125" customWidth="1"/>
    <col min="39" max="40" width="8.36328125" customWidth="1"/>
    <col min="41" max="41" width="8.90625" customWidth="1"/>
    <col min="42" max="42" width="8.36328125" customWidth="1"/>
    <col min="43" max="43" width="7.90625" customWidth="1"/>
    <col min="44" max="44" width="8" customWidth="1"/>
    <col min="45" max="46" width="9.90625" customWidth="1"/>
    <col min="47" max="47" width="9.08984375" customWidth="1"/>
    <col min="48" max="48" width="8.36328125" customWidth="1"/>
    <col min="49" max="49" width="8.6328125" customWidth="1"/>
    <col min="50" max="50" width="8.90625" customWidth="1"/>
    <col min="51" max="51" width="8.08984375" customWidth="1"/>
    <col min="52" max="52" width="8.6328125" customWidth="1"/>
    <col min="53" max="54" width="9.90625" customWidth="1"/>
    <col min="55" max="55" width="8.08984375" customWidth="1"/>
    <col min="56" max="56" width="8" customWidth="1"/>
    <col min="57" max="57" width="8.08984375" customWidth="1"/>
    <col min="58" max="58" width="11.08984375" customWidth="1"/>
    <col min="59" max="59" width="7.6328125" customWidth="1"/>
    <col min="60" max="60" width="8.08984375" customWidth="1"/>
    <col min="61" max="61" width="7.90625" customWidth="1"/>
    <col min="62" max="62" width="8.90625" customWidth="1"/>
    <col min="63" max="63" width="6.90625" customWidth="1"/>
    <col min="64" max="64" width="6.6328125" customWidth="1"/>
    <col min="65" max="66" width="8.08984375" customWidth="1"/>
    <col min="67" max="67" width="9.36328125" customWidth="1"/>
    <col min="68" max="68" width="10.08984375" customWidth="1"/>
    <col min="69" max="69" width="10.90625" customWidth="1"/>
    <col min="70" max="73" width="8.08984375" customWidth="1"/>
    <col min="74" max="74" width="8.36328125" customWidth="1"/>
    <col min="75" max="75" width="11.08984375" customWidth="1"/>
    <col min="76" max="76" width="8.08984375" customWidth="1"/>
    <col min="77" max="77" width="6.36328125" customWidth="1"/>
    <col min="78" max="78" width="7.453125" customWidth="1"/>
    <col min="79" max="79" width="7.6328125" customWidth="1"/>
    <col min="80" max="81" width="7.90625" customWidth="1"/>
    <col min="82" max="82" width="8" customWidth="1"/>
    <col min="83" max="83" width="7.6328125" customWidth="1"/>
    <col min="84" max="84" width="7.90625" customWidth="1"/>
    <col min="85" max="85" width="8.08984375" customWidth="1"/>
    <col min="86" max="86" width="7.54296875" customWidth="1"/>
    <col min="87" max="87" width="7.90625" customWidth="1"/>
    <col min="88" max="88" width="7.6328125" customWidth="1"/>
    <col min="89" max="89" width="7.90625" customWidth="1"/>
    <col min="90" max="90" width="7.54296875" customWidth="1"/>
    <col min="91" max="91" width="7.90625" customWidth="1"/>
    <col min="92" max="92" width="9.90625" customWidth="1"/>
    <col min="93" max="93" width="7.08984375" customWidth="1"/>
    <col min="94" max="94" width="8.08984375" customWidth="1"/>
    <col min="95" max="95" width="8.54296875" customWidth="1"/>
    <col min="96" max="96" width="9.90625" customWidth="1"/>
    <col min="97" max="97" width="8.36328125" customWidth="1"/>
    <col min="98" max="98" width="10.54296875" customWidth="1"/>
    <col min="99" max="99" width="7.90625" customWidth="1"/>
    <col min="100" max="100" width="8.08984375" customWidth="1"/>
    <col min="101" max="103" width="9.90625" customWidth="1"/>
    <col min="104" max="104" width="8.36328125" customWidth="1"/>
    <col min="105" max="105" width="8.6328125" customWidth="1"/>
    <col min="106" max="106" width="8.54296875" customWidth="1"/>
    <col min="107" max="107" width="8.6328125" customWidth="1"/>
    <col min="108" max="108" width="8.36328125" customWidth="1"/>
    <col min="109" max="109" width="10.6328125" customWidth="1"/>
    <col min="110" max="110" width="9.90625" customWidth="1"/>
    <col min="111" max="111" width="7.54296875" customWidth="1"/>
    <col min="112" max="112" width="8.54296875" customWidth="1"/>
    <col min="113" max="114" width="7.90625" customWidth="1"/>
    <col min="115" max="117" width="8.36328125" customWidth="1"/>
    <col min="118" max="119" width="8.08984375" customWidth="1"/>
    <col min="120" max="121" width="8.36328125" customWidth="1"/>
    <col min="122" max="122" width="8.54296875" customWidth="1"/>
    <col min="123" max="123" width="8.36328125" customWidth="1"/>
    <col min="124" max="124" width="8.6328125" customWidth="1"/>
    <col min="125" max="126" width="9.90625" customWidth="1"/>
    <col min="127" max="127" width="8.08984375" customWidth="1"/>
    <col min="128" max="128" width="8.54296875" customWidth="1"/>
    <col min="129" max="129" width="7.54296875" customWidth="1"/>
    <col min="130" max="130" width="8.08984375" customWidth="1"/>
    <col min="131" max="131" width="7.90625" customWidth="1"/>
    <col min="132" max="132" width="8.36328125" customWidth="1"/>
    <col min="133" max="133" width="8.08984375" customWidth="1"/>
    <col min="134" max="134" width="9.90625" customWidth="1"/>
    <col min="135" max="135" width="8" customWidth="1"/>
    <col min="136" max="136" width="7.90625" customWidth="1"/>
    <col min="137" max="137" width="8.90625" customWidth="1"/>
    <col min="138" max="138" width="8" customWidth="1"/>
    <col min="139" max="139" width="8.90625" customWidth="1"/>
    <col min="140" max="140" width="7.08984375" customWidth="1"/>
    <col min="141" max="141" width="9" customWidth="1"/>
    <col min="142" max="142" width="8.08984375" customWidth="1"/>
    <col min="143" max="143" width="10.36328125" customWidth="1"/>
    <col min="144" max="145" width="7.90625" customWidth="1"/>
    <col min="146" max="146" width="8.6328125" customWidth="1"/>
    <col min="147" max="147" width="8.90625" customWidth="1"/>
    <col min="148" max="148" width="8.6328125" customWidth="1"/>
    <col min="149" max="150" width="8.08984375" customWidth="1"/>
    <col min="151" max="151" width="7.54296875" customWidth="1"/>
    <col min="152" max="154" width="8.08984375" customWidth="1"/>
    <col min="155" max="155" width="8.6328125" customWidth="1"/>
    <col min="156" max="156" width="7.90625" customWidth="1"/>
    <col min="157" max="158" width="8.08984375" customWidth="1"/>
    <col min="159" max="159" width="7.90625" customWidth="1"/>
    <col min="162" max="162" width="8" customWidth="1"/>
    <col min="163" max="163" width="8.08984375" customWidth="1"/>
    <col min="164" max="164" width="8" customWidth="1"/>
    <col min="165" max="166" width="8.08984375" customWidth="1"/>
    <col min="167" max="169" width="7.90625" customWidth="1"/>
    <col min="170" max="170" width="8.08984375" customWidth="1"/>
    <col min="171" max="173" width="7.90625" customWidth="1"/>
    <col min="174" max="174" width="6.6328125" customWidth="1"/>
    <col min="175" max="175" width="8.36328125" customWidth="1"/>
    <col min="176" max="176" width="8" customWidth="1"/>
  </cols>
  <sheetData>
    <row r="1" spans="3:27">
      <c r="L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3:27">
      <c r="L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3:27">
      <c r="L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3:27">
      <c r="L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3:27">
      <c r="L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3:27">
      <c r="L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3:27" ht="15.6">
      <c r="C7" s="33"/>
      <c r="L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3:27" ht="15.6">
      <c r="C8" s="24"/>
      <c r="L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3:27">
      <c r="C9" s="34"/>
      <c r="L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3:27">
      <c r="C10" s="34"/>
      <c r="L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3:27" ht="15.6">
      <c r="C11" s="35"/>
      <c r="L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3:27">
      <c r="C12" s="34"/>
      <c r="L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3:27">
      <c r="C13" s="34"/>
      <c r="L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3:27">
      <c r="C14" s="34"/>
      <c r="L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3:27">
      <c r="L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3:27">
      <c r="L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59">
      <c r="L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59" ht="15.6">
      <c r="A18" s="33"/>
      <c r="B18" s="33"/>
      <c r="D18" s="33"/>
      <c r="E18" s="33"/>
      <c r="F18" s="4"/>
      <c r="G18" s="2"/>
      <c r="H18" s="2"/>
      <c r="I18" s="2"/>
      <c r="J18" s="2"/>
      <c r="K18" s="2"/>
      <c r="L18" s="2"/>
      <c r="M18" s="2"/>
      <c r="N18" s="2"/>
      <c r="O18" s="2"/>
      <c r="P18"/>
      <c r="Q18" s="2"/>
      <c r="R18"/>
      <c r="S18"/>
      <c r="T18"/>
      <c r="U18"/>
      <c r="V18"/>
      <c r="W18"/>
      <c r="X18" s="4"/>
      <c r="Y18" s="2"/>
      <c r="Z18" s="2"/>
      <c r="AA18" s="2"/>
      <c r="AB18" s="2"/>
      <c r="AC18" s="2"/>
      <c r="AD18" s="2"/>
      <c r="AE18" s="2"/>
      <c r="AF18" s="2"/>
      <c r="AG18" s="2"/>
      <c r="AI18" s="2"/>
      <c r="AP18" s="4"/>
      <c r="AQ18" s="2"/>
      <c r="AR18" s="2"/>
      <c r="AS18" s="2"/>
      <c r="AT18" s="2"/>
      <c r="AU18" s="2"/>
      <c r="AV18" s="2"/>
      <c r="AW18" s="2"/>
      <c r="AX18" s="2"/>
      <c r="AY18" s="2"/>
      <c r="BA18" s="2"/>
    </row>
    <row r="19" spans="1:59" ht="15.6">
      <c r="A19" s="24"/>
      <c r="B19" s="24"/>
      <c r="D19" s="24"/>
      <c r="E19" s="24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</row>
    <row r="20" spans="1:59" s="2" customFormat="1" ht="15.6">
      <c r="A20" s="34"/>
      <c r="B20" s="34"/>
      <c r="C20"/>
      <c r="D20" s="34"/>
      <c r="E20" s="34"/>
      <c r="F20" s="36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36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36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</row>
    <row r="21" spans="1:59" s="3" customFormat="1">
      <c r="A21" s="34"/>
      <c r="B21" s="34"/>
      <c r="C21"/>
      <c r="D21" s="34"/>
      <c r="E21" s="34"/>
      <c r="F21" s="29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29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29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</row>
    <row r="22" spans="1:59" s="2" customFormat="1" ht="15.6">
      <c r="A22" s="35"/>
      <c r="B22" s="35"/>
      <c r="C22"/>
      <c r="D22" s="35"/>
      <c r="E22" s="35"/>
      <c r="F22" s="4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4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4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3" customFormat="1">
      <c r="A23" s="34"/>
      <c r="B23" s="34"/>
      <c r="C23"/>
      <c r="D23" s="34"/>
      <c r="E23" s="34"/>
      <c r="F23" s="4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4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</row>
    <row r="24" spans="1:59" s="3" customFormat="1">
      <c r="A24" s="34"/>
      <c r="B24" s="34"/>
      <c r="C24"/>
      <c r="D24" s="34"/>
      <c r="E24" s="34"/>
      <c r="F24" s="4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4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</row>
    <row r="25" spans="1:59" s="3" customFormat="1">
      <c r="A25" s="34"/>
      <c r="B25" s="34"/>
      <c r="C25"/>
      <c r="D25" s="34"/>
      <c r="E25" s="34"/>
      <c r="F25" s="29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4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</row>
    <row r="26" spans="1:59">
      <c r="L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59">
      <c r="L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59">
      <c r="L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59">
      <c r="L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59">
      <c r="L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59">
      <c r="L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59">
      <c r="L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>
      <c r="H45" s="13"/>
      <c r="I45" s="13"/>
      <c r="J45" s="13"/>
    </row>
    <row r="46" spans="1:27">
      <c r="H46" s="13"/>
      <c r="I46" s="13"/>
      <c r="J46" s="13"/>
    </row>
    <row r="47" spans="1:27">
      <c r="A47" s="13"/>
      <c r="B47" s="13"/>
      <c r="D47" s="13"/>
      <c r="E47" s="13"/>
      <c r="F47" s="13"/>
      <c r="G47" s="13"/>
      <c r="H47" s="13"/>
      <c r="I47" s="13"/>
      <c r="J47" s="13"/>
    </row>
    <row r="48" spans="1:27">
      <c r="A48" s="13"/>
      <c r="B48" s="13"/>
      <c r="C48" s="13"/>
      <c r="D48" s="13"/>
      <c r="E48" s="13"/>
      <c r="F48" s="13"/>
      <c r="G48" s="13"/>
      <c r="H48" s="13"/>
      <c r="I48" s="13"/>
      <c r="J48" s="13"/>
    </row>
    <row r="49" spans="1:10">
      <c r="A49" s="13"/>
      <c r="B49" s="13"/>
      <c r="C49" s="13"/>
      <c r="D49" s="13"/>
      <c r="E49" s="13"/>
      <c r="F49" s="13"/>
      <c r="G49" s="13"/>
    </row>
    <row r="50" spans="1:10">
      <c r="A50" s="13"/>
      <c r="B50" s="13"/>
      <c r="C50" s="13"/>
      <c r="D50" s="13"/>
      <c r="E50" s="13"/>
      <c r="F50" s="13"/>
      <c r="G50" s="13"/>
    </row>
    <row r="51" spans="1:10">
      <c r="A51" s="13"/>
      <c r="B51" s="13"/>
      <c r="C51" s="13"/>
      <c r="D51" s="13"/>
      <c r="E51" s="13"/>
      <c r="F51" s="13"/>
      <c r="G51" s="13"/>
    </row>
    <row r="52" spans="1:10">
      <c r="A52" s="13"/>
      <c r="B52" s="13"/>
      <c r="C52" s="13"/>
      <c r="D52" s="13"/>
      <c r="E52" s="13"/>
      <c r="F52" s="13"/>
      <c r="G52" s="13"/>
    </row>
    <row r="53" spans="1:10">
      <c r="A53" s="13"/>
      <c r="B53" s="13"/>
      <c r="C53" s="13"/>
      <c r="D53" s="13"/>
      <c r="E53" s="13"/>
      <c r="F53" s="13"/>
      <c r="G53" s="13"/>
    </row>
    <row r="54" spans="1:10">
      <c r="A54" s="13"/>
      <c r="B54" s="13"/>
      <c r="C54" s="13"/>
      <c r="D54" s="13"/>
      <c r="E54" s="13"/>
      <c r="F54" s="13"/>
      <c r="G54" s="13"/>
    </row>
    <row r="55" spans="1:10">
      <c r="C55" s="13"/>
    </row>
    <row r="59" spans="1:10">
      <c r="H59" s="13"/>
      <c r="I59" s="13"/>
      <c r="J59" s="13"/>
    </row>
    <row r="60" spans="1:10">
      <c r="H60" s="13"/>
      <c r="I60" s="13"/>
      <c r="J60" s="13"/>
    </row>
    <row r="61" spans="1:10">
      <c r="H61" s="13"/>
      <c r="I61" s="13"/>
      <c r="J61" s="13"/>
    </row>
    <row r="62" spans="1:10">
      <c r="H62" s="13"/>
      <c r="I62" s="13"/>
      <c r="J62" s="13"/>
    </row>
    <row r="63" spans="1:10">
      <c r="H63" s="13"/>
      <c r="I63" s="13"/>
      <c r="J63" s="13"/>
    </row>
    <row r="64" spans="1:10">
      <c r="H64" s="13"/>
      <c r="I64" s="13"/>
      <c r="J64" s="13"/>
    </row>
    <row r="65" spans="1:10">
      <c r="A65" s="13"/>
      <c r="B65" s="13"/>
      <c r="D65" s="13"/>
      <c r="E65" s="13"/>
      <c r="F65" s="13"/>
      <c r="G65" s="13"/>
      <c r="H65" s="13"/>
      <c r="I65" s="13"/>
      <c r="J65" s="13"/>
    </row>
    <row r="66" spans="1:10">
      <c r="A66" s="13"/>
      <c r="B66" s="13"/>
      <c r="C66" s="13"/>
      <c r="D66" s="13"/>
      <c r="E66" s="13"/>
      <c r="F66" s="13"/>
      <c r="G66" s="13"/>
      <c r="H66" s="13"/>
      <c r="I66" s="13"/>
      <c r="J66" s="13"/>
    </row>
    <row r="67" spans="1:10">
      <c r="A67" s="13"/>
      <c r="B67" s="13"/>
      <c r="C67" s="13"/>
      <c r="D67" s="13"/>
      <c r="E67" s="13"/>
      <c r="F67" s="13"/>
      <c r="G67" s="13"/>
    </row>
    <row r="68" spans="1:10">
      <c r="A68" s="13"/>
      <c r="B68" s="13"/>
      <c r="C68" s="13"/>
      <c r="D68" s="13"/>
      <c r="E68" s="13"/>
      <c r="F68" s="13"/>
      <c r="G68" s="13"/>
    </row>
    <row r="69" spans="1:10">
      <c r="A69" s="13"/>
      <c r="B69" s="13"/>
      <c r="C69" s="13"/>
      <c r="D69" s="13"/>
      <c r="E69" s="13"/>
      <c r="F69" s="13"/>
      <c r="G69" s="13"/>
    </row>
    <row r="70" spans="1:10">
      <c r="A70" s="13"/>
      <c r="B70" s="13"/>
      <c r="C70" s="13"/>
      <c r="D70" s="13"/>
      <c r="E70" s="13"/>
      <c r="F70" s="13"/>
      <c r="G70" s="13"/>
    </row>
    <row r="71" spans="1:10">
      <c r="A71" s="13"/>
      <c r="B71" s="13"/>
      <c r="C71" s="13"/>
      <c r="D71" s="13"/>
      <c r="E71" s="13"/>
      <c r="F71" s="13"/>
      <c r="G71" s="13"/>
    </row>
    <row r="72" spans="1:10">
      <c r="A72" s="13"/>
      <c r="B72" s="13"/>
      <c r="C72" s="13"/>
      <c r="D72" s="13"/>
      <c r="E72" s="13"/>
      <c r="F72" s="13"/>
      <c r="G72" s="13"/>
    </row>
    <row r="73" spans="1:10">
      <c r="C73" s="13"/>
    </row>
    <row r="127" spans="23:23">
      <c r="W127" s="11" t="s">
        <v>560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Y991"/>
  <sheetViews>
    <sheetView defaultGridColor="0" colorId="22" zoomScale="96" zoomScaleNormal="96" workbookViewId="0">
      <pane xSplit="6" ySplit="9" topLeftCell="G26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ColWidth="9.90625" defaultRowHeight="15.6"/>
  <cols>
    <col min="1" max="1" width="2.54296875" customWidth="1"/>
    <col min="2" max="2" width="5.36328125" customWidth="1"/>
    <col min="3" max="3" width="4.6328125" customWidth="1"/>
    <col min="4" max="4" width="7" customWidth="1"/>
    <col min="5" max="5" width="4.54296875" customWidth="1"/>
    <col min="6" max="6" width="6.90625" customWidth="1"/>
    <col min="7" max="7" width="5.90625" customWidth="1"/>
    <col min="8" max="8" width="5.90625" style="98" customWidth="1"/>
    <col min="9" max="9" width="7" style="98" customWidth="1"/>
    <col min="10" max="10" width="6.36328125" customWidth="1"/>
    <col min="11" max="11" width="1" customWidth="1"/>
    <col min="12" max="12" width="7.08984375" customWidth="1"/>
    <col min="13" max="13" width="6.1796875" customWidth="1"/>
    <col min="14" max="14" width="6.1796875" style="98" customWidth="1"/>
    <col min="15" max="15" width="4.90625" style="98" customWidth="1"/>
    <col min="16" max="16" width="6.36328125" customWidth="1"/>
    <col min="17" max="17" width="6.54296875" customWidth="1"/>
    <col min="18" max="18" width="8" style="9" customWidth="1"/>
    <col min="19" max="19" width="6.36328125" style="9" customWidth="1"/>
    <col min="20" max="20" width="8.36328125" customWidth="1"/>
    <col min="21" max="21" width="7.453125" customWidth="1"/>
    <col min="22" max="22" width="7.54296875" style="98" customWidth="1"/>
    <col min="23" max="26" width="7.90625" customWidth="1"/>
    <col min="27" max="27" width="8" customWidth="1"/>
    <col min="28" max="28" width="8.08984375" customWidth="1"/>
    <col min="29" max="29" width="8" customWidth="1"/>
    <col min="30" max="30" width="8.453125" customWidth="1"/>
    <col min="31" max="31" width="8.08984375" customWidth="1"/>
    <col min="32" max="32" width="7.90625" customWidth="1"/>
    <col min="33" max="33" width="6.1796875" customWidth="1"/>
    <col min="34" max="34" width="6.453125" customWidth="1"/>
    <col min="35" max="35" width="7.6328125" customWidth="1"/>
    <col min="36" max="36" width="7.90625" style="9" customWidth="1"/>
    <col min="37" max="37" width="6.453125" style="9" customWidth="1"/>
    <col min="38" max="38" width="7.90625" style="9" customWidth="1"/>
    <col min="39" max="39" width="7.90625" customWidth="1"/>
    <col min="40" max="40" width="6.6328125" customWidth="1"/>
    <col min="41" max="42" width="7.90625" customWidth="1"/>
    <col min="43" max="43" width="6" customWidth="1"/>
    <col min="44" max="44" width="7.08984375" customWidth="1"/>
    <col min="45" max="46" width="7.453125" customWidth="1"/>
    <col min="47" max="47" width="10.36328125" style="98" customWidth="1"/>
    <col min="48" max="49" width="7.90625" customWidth="1"/>
    <col min="50" max="50" width="10.1796875" style="49" customWidth="1"/>
    <col min="51" max="51" width="7.81640625" style="49" customWidth="1"/>
    <col min="52" max="55" width="17.08984375" customWidth="1"/>
  </cols>
  <sheetData>
    <row r="1" spans="1:51" ht="21">
      <c r="A1" s="26"/>
      <c r="B1" s="26"/>
      <c r="C1" s="26"/>
      <c r="D1" s="26"/>
      <c r="E1" s="26"/>
      <c r="F1" s="26"/>
      <c r="G1" s="26"/>
      <c r="H1" s="103"/>
      <c r="I1" s="103"/>
      <c r="J1" s="26"/>
      <c r="K1" s="26"/>
      <c r="L1" s="26"/>
      <c r="M1" s="26"/>
      <c r="N1" s="103"/>
      <c r="O1" s="103"/>
      <c r="P1" s="26"/>
      <c r="Q1" s="26"/>
      <c r="R1" s="72"/>
      <c r="S1" s="72"/>
      <c r="T1" s="26"/>
      <c r="U1" s="26"/>
      <c r="V1" s="103"/>
      <c r="W1" s="26"/>
      <c r="X1" s="55"/>
      <c r="Z1" s="2"/>
      <c r="AJ1"/>
      <c r="AK1"/>
      <c r="AL1"/>
      <c r="AU1"/>
      <c r="AX1"/>
      <c r="AY1"/>
    </row>
    <row r="2" spans="1:51" s="162" customFormat="1" ht="31.8">
      <c r="A2" s="199"/>
      <c r="B2" s="199"/>
      <c r="C2" s="127" t="s">
        <v>376</v>
      </c>
      <c r="D2" s="199"/>
      <c r="E2" s="199"/>
      <c r="F2" s="199"/>
      <c r="G2" s="199"/>
      <c r="H2" s="200"/>
      <c r="I2" s="200"/>
      <c r="J2" s="199"/>
      <c r="K2" s="199"/>
      <c r="L2" s="199"/>
      <c r="M2" s="199"/>
      <c r="N2" s="200"/>
      <c r="O2" s="200"/>
      <c r="P2" s="127"/>
      <c r="Q2" s="127"/>
      <c r="R2" s="349" t="str">
        <f>+År!B3</f>
        <v>VAK GRIS</v>
      </c>
      <c r="S2" s="346"/>
      <c r="T2" s="346"/>
      <c r="U2" s="201"/>
      <c r="V2" s="200"/>
      <c r="W2" s="199"/>
      <c r="X2" s="55"/>
      <c r="Y2"/>
      <c r="Z2" s="172"/>
      <c r="AA2" s="172"/>
    </row>
    <row r="3" spans="1:51" ht="21.75" customHeight="1">
      <c r="A3" s="26"/>
      <c r="B3" s="26"/>
      <c r="C3" s="127"/>
      <c r="D3" s="26"/>
      <c r="E3" s="26"/>
      <c r="F3" s="26"/>
      <c r="G3" s="26"/>
      <c r="H3" s="103"/>
      <c r="I3" s="103"/>
      <c r="J3" s="26"/>
      <c r="K3" s="26"/>
      <c r="L3" s="26"/>
      <c r="M3" s="26"/>
      <c r="N3" s="103"/>
      <c r="O3" s="103"/>
      <c r="P3" s="26"/>
      <c r="Q3" s="26"/>
      <c r="R3" s="72"/>
      <c r="S3" s="72"/>
      <c r="T3" s="26"/>
      <c r="U3" s="26"/>
      <c r="V3" s="103"/>
      <c r="W3" s="26"/>
      <c r="X3" s="55"/>
      <c r="Z3" s="2"/>
      <c r="AJ3"/>
      <c r="AK3"/>
      <c r="AL3"/>
      <c r="AU3"/>
      <c r="AX3"/>
      <c r="AY3"/>
    </row>
    <row r="4" spans="1:51" ht="24.6">
      <c r="A4" s="26"/>
      <c r="B4" s="26"/>
      <c r="C4" s="26"/>
      <c r="D4" s="53"/>
      <c r="E4" s="54"/>
      <c r="F4" s="154"/>
      <c r="G4" s="54"/>
      <c r="H4" s="61"/>
      <c r="I4" s="53" t="s">
        <v>374</v>
      </c>
      <c r="J4" s="53"/>
      <c r="K4" s="53"/>
      <c r="L4" s="25">
        <f>+År!M3</f>
        <v>52</v>
      </c>
      <c r="M4" s="26"/>
      <c r="N4" s="103"/>
      <c r="O4" s="154" t="s">
        <v>375</v>
      </c>
      <c r="P4" s="54"/>
      <c r="Q4" s="54"/>
      <c r="R4" s="347">
        <f>SUM(F10:F61)</f>
        <v>31497</v>
      </c>
      <c r="S4" s="348"/>
      <c r="T4" s="72"/>
      <c r="U4" s="72"/>
      <c r="V4" s="103"/>
      <c r="W4" s="26"/>
      <c r="X4" s="55"/>
      <c r="Z4" s="55"/>
      <c r="AJ4"/>
      <c r="AK4"/>
      <c r="AL4"/>
      <c r="AU4"/>
      <c r="AX4"/>
      <c r="AY4"/>
    </row>
    <row r="5" spans="1:51" ht="16.5" customHeight="1">
      <c r="A5" s="26"/>
      <c r="B5" s="26"/>
      <c r="C5" s="26"/>
      <c r="D5" s="53"/>
      <c r="E5" s="54"/>
      <c r="F5" s="154"/>
      <c r="G5" s="54"/>
      <c r="H5" s="61"/>
      <c r="I5" s="61"/>
      <c r="J5" s="53"/>
      <c r="K5" s="53"/>
      <c r="L5" s="53"/>
      <c r="M5" s="26"/>
      <c r="N5" s="217"/>
      <c r="O5" s="217"/>
      <c r="P5" s="53"/>
      <c r="Q5" s="53"/>
      <c r="R5" s="72"/>
      <c r="S5" s="72"/>
      <c r="T5" s="26"/>
      <c r="U5" s="26"/>
      <c r="V5" s="217"/>
      <c r="W5" s="26"/>
      <c r="X5" s="55"/>
      <c r="AJ5"/>
      <c r="AK5"/>
      <c r="AL5"/>
      <c r="AU5"/>
      <c r="AX5"/>
      <c r="AY5"/>
    </row>
    <row r="6" spans="1:51">
      <c r="A6" s="26"/>
      <c r="B6" s="26"/>
      <c r="C6" s="26"/>
      <c r="D6" s="26"/>
      <c r="E6" s="26"/>
      <c r="F6" s="26"/>
      <c r="G6" s="26"/>
      <c r="H6" s="103"/>
      <c r="I6" s="212" t="s">
        <v>361</v>
      </c>
      <c r="J6" s="26"/>
      <c r="K6" s="26"/>
      <c r="L6" s="26"/>
      <c r="M6" s="26"/>
      <c r="N6" s="103"/>
      <c r="O6" s="103"/>
      <c r="P6" s="26"/>
      <c r="Q6" s="26"/>
      <c r="R6" s="73" t="s">
        <v>471</v>
      </c>
      <c r="S6" s="73" t="s">
        <v>3</v>
      </c>
      <c r="T6" s="26"/>
      <c r="U6" s="26"/>
      <c r="V6" s="103"/>
      <c r="W6" s="26"/>
      <c r="X6" s="2"/>
      <c r="Y6" s="2"/>
      <c r="Z6" s="2"/>
      <c r="AJ6"/>
      <c r="AK6"/>
      <c r="AL6"/>
      <c r="AU6"/>
      <c r="AX6"/>
      <c r="AY6"/>
    </row>
    <row r="7" spans="1:51" ht="21">
      <c r="A7" s="26"/>
      <c r="B7" s="26"/>
      <c r="C7" s="26"/>
      <c r="D7" s="32" t="s">
        <v>3</v>
      </c>
      <c r="E7" s="73"/>
      <c r="F7" s="73"/>
      <c r="G7" s="73"/>
      <c r="H7" s="96" t="s">
        <v>3</v>
      </c>
      <c r="I7" s="96" t="s">
        <v>11</v>
      </c>
      <c r="J7" s="73" t="s">
        <v>3</v>
      </c>
      <c r="K7" s="73"/>
      <c r="L7" s="32"/>
      <c r="M7" s="32"/>
      <c r="N7" s="96" t="s">
        <v>17</v>
      </c>
      <c r="O7" s="96"/>
      <c r="P7" s="32" t="s">
        <v>393</v>
      </c>
      <c r="Q7" s="32" t="s">
        <v>2</v>
      </c>
      <c r="R7" s="73" t="s">
        <v>472</v>
      </c>
      <c r="S7" s="73" t="s">
        <v>11</v>
      </c>
      <c r="T7" s="96"/>
      <c r="U7" s="32"/>
      <c r="V7" s="96" t="s">
        <v>17</v>
      </c>
      <c r="W7" s="26"/>
      <c r="X7" s="2"/>
      <c r="Y7" s="55"/>
      <c r="AJ7"/>
      <c r="AK7"/>
      <c r="AL7"/>
      <c r="AU7"/>
      <c r="AX7"/>
      <c r="AY7"/>
    </row>
    <row r="8" spans="1:51">
      <c r="A8" s="26"/>
      <c r="B8" s="32"/>
      <c r="C8" s="32" t="s">
        <v>452</v>
      </c>
      <c r="D8" s="32" t="s">
        <v>433</v>
      </c>
      <c r="E8" s="108"/>
      <c r="F8" s="73" t="s">
        <v>3</v>
      </c>
      <c r="G8" s="108"/>
      <c r="H8" s="96" t="s">
        <v>459</v>
      </c>
      <c r="I8" s="96" t="s">
        <v>484</v>
      </c>
      <c r="J8" s="73" t="s">
        <v>399</v>
      </c>
      <c r="K8" s="73"/>
      <c r="L8" s="32" t="s">
        <v>17</v>
      </c>
      <c r="M8" s="108"/>
      <c r="N8" s="96" t="s">
        <v>397</v>
      </c>
      <c r="O8" s="110"/>
      <c r="P8" s="32" t="s">
        <v>397</v>
      </c>
      <c r="Q8" s="32" t="s">
        <v>393</v>
      </c>
      <c r="R8" s="73" t="s">
        <v>456</v>
      </c>
      <c r="S8" s="73" t="s">
        <v>437</v>
      </c>
      <c r="T8" s="96" t="s">
        <v>443</v>
      </c>
      <c r="U8" s="32" t="s">
        <v>17</v>
      </c>
      <c r="V8" s="96" t="s">
        <v>397</v>
      </c>
      <c r="W8" s="26"/>
      <c r="X8" s="2"/>
      <c r="Y8" s="2"/>
      <c r="Z8" s="2"/>
      <c r="AJ8"/>
      <c r="AK8"/>
      <c r="AL8"/>
      <c r="AU8"/>
      <c r="AX8"/>
      <c r="AY8"/>
    </row>
    <row r="9" spans="1:51">
      <c r="A9" s="26"/>
      <c r="B9" s="32" t="s">
        <v>61</v>
      </c>
      <c r="C9" s="32" t="s">
        <v>453</v>
      </c>
      <c r="D9" s="32" t="s">
        <v>434</v>
      </c>
      <c r="E9" s="108" t="s">
        <v>439</v>
      </c>
      <c r="F9" s="73" t="s">
        <v>11</v>
      </c>
      <c r="G9" s="108" t="s">
        <v>439</v>
      </c>
      <c r="H9" s="96" t="s">
        <v>460</v>
      </c>
      <c r="I9" s="96" t="s">
        <v>485</v>
      </c>
      <c r="J9" s="73" t="s">
        <v>391</v>
      </c>
      <c r="K9" s="73"/>
      <c r="L9" s="32" t="s">
        <v>391</v>
      </c>
      <c r="M9" s="108" t="s">
        <v>439</v>
      </c>
      <c r="N9" s="96" t="s">
        <v>394</v>
      </c>
      <c r="O9" s="110" t="s">
        <v>439</v>
      </c>
      <c r="P9" s="32" t="s">
        <v>394</v>
      </c>
      <c r="Q9" s="32" t="s">
        <v>395</v>
      </c>
      <c r="R9" s="73" t="s">
        <v>391</v>
      </c>
      <c r="S9" s="73" t="s">
        <v>468</v>
      </c>
      <c r="T9" s="96" t="s">
        <v>444</v>
      </c>
      <c r="U9" s="32" t="s">
        <v>29</v>
      </c>
      <c r="V9" s="96" t="s">
        <v>400</v>
      </c>
      <c r="W9" s="26"/>
      <c r="AJ9"/>
      <c r="AK9"/>
      <c r="AL9"/>
      <c r="AU9"/>
      <c r="AX9"/>
      <c r="AY9"/>
    </row>
    <row r="10" spans="1:51">
      <c r="A10" s="26"/>
      <c r="B10" s="92">
        <f>+'Ark1'!C135</f>
        <v>2024</v>
      </c>
      <c r="C10" s="92">
        <f>+'Ark1'!E135</f>
        <v>1</v>
      </c>
      <c r="D10" s="92">
        <f>+IF('Ark1'!Q135=0,"",'Ark1'!Q135)</f>
        <v>19</v>
      </c>
      <c r="E10" s="93">
        <f t="shared" ref="E10:E20" si="0">+D10-D63</f>
        <v>0</v>
      </c>
      <c r="F10" s="93">
        <f>+'Ark1'!R135</f>
        <v>690</v>
      </c>
      <c r="G10" s="93">
        <f t="shared" ref="G10:G20" si="1">+F10-F63</f>
        <v>92</v>
      </c>
      <c r="H10" s="104">
        <f>+'Ark1'!AA135</f>
        <v>2.1906848271263928</v>
      </c>
      <c r="I10" s="93">
        <f t="shared" ref="I10:I20" si="2">IF(F10&lt;&gt;0,100*F10/F63,"")</f>
        <v>115.38461538461539</v>
      </c>
      <c r="J10" s="93">
        <f>+'Ark1'!S135</f>
        <v>690</v>
      </c>
      <c r="K10" s="73"/>
      <c r="L10" s="94">
        <f>+IF(F10=0,"",'Ark1'!U135)</f>
        <v>60.846376811594197</v>
      </c>
      <c r="M10" s="94">
        <f t="shared" ref="M10:M20" si="3">+L10-L63</f>
        <v>-8.6733556298781878E-2</v>
      </c>
      <c r="N10" s="104">
        <f>+'Ark1'!W135</f>
        <v>82.718840579710147</v>
      </c>
      <c r="O10" s="104">
        <f t="shared" ref="O10:O20" si="4">+N10-N63</f>
        <v>-5.0778149386845399</v>
      </c>
      <c r="P10" s="94">
        <f>+'Ark1'!X135</f>
        <v>10.849670740509938</v>
      </c>
      <c r="Q10" s="94">
        <f>+'Ark1'!Y135</f>
        <v>2.3472820983676543</v>
      </c>
      <c r="R10" s="93">
        <f>+IF('Ark1'!Z135=0,"",'Ark1'!Z135)</f>
        <v>-46.063176299361281</v>
      </c>
      <c r="S10" s="93">
        <f t="shared" ref="S10:S20" si="5">+IF(F10=0,"",F10/D10)</f>
        <v>36.315789473684212</v>
      </c>
      <c r="T10" s="93">
        <f t="shared" ref="T10:T20" si="6">+(F10*N10)/1000</f>
        <v>57.076000000000001</v>
      </c>
      <c r="U10" s="94">
        <f>+'Ark1'!T135</f>
        <v>3.6956521739130439</v>
      </c>
      <c r="V10" s="104">
        <f>+'Ark1'!V135</f>
        <v>89.619545590151859</v>
      </c>
      <c r="W10" s="26"/>
      <c r="AE10" s="9">
        <f>+År!U21</f>
        <v>605.71153846153845</v>
      </c>
      <c r="AJ10"/>
      <c r="AK10"/>
      <c r="AL10"/>
      <c r="AU10"/>
      <c r="AX10"/>
      <c r="AY10"/>
    </row>
    <row r="11" spans="1:51">
      <c r="A11" s="26"/>
      <c r="B11" s="92">
        <f>+'Ark1'!C136</f>
        <v>2024</v>
      </c>
      <c r="C11" s="92">
        <f>+'Ark1'!E136</f>
        <v>2</v>
      </c>
      <c r="D11" s="92">
        <f>+IF('Ark1'!Q136=0,"",'Ark1'!Q136)</f>
        <v>25</v>
      </c>
      <c r="E11" s="93">
        <f t="shared" si="0"/>
        <v>-6</v>
      </c>
      <c r="F11" s="93">
        <f>+'Ark1'!R136</f>
        <v>592</v>
      </c>
      <c r="G11" s="93">
        <f t="shared" si="1"/>
        <v>-354</v>
      </c>
      <c r="H11" s="104">
        <f>+'Ark1'!AA136</f>
        <v>1.8795440835635144</v>
      </c>
      <c r="I11" s="93">
        <f t="shared" si="2"/>
        <v>62.579281183932345</v>
      </c>
      <c r="J11" s="93">
        <f>+'Ark1'!S136</f>
        <v>592</v>
      </c>
      <c r="K11" s="73"/>
      <c r="L11" s="94">
        <f>+IF(F11=0,"",'Ark1'!U136)</f>
        <v>61.608108108108112</v>
      </c>
      <c r="M11" s="94">
        <f t="shared" si="3"/>
        <v>1.1239643448945955</v>
      </c>
      <c r="N11" s="104">
        <f>+'Ark1'!W136</f>
        <v>85.635810810810781</v>
      </c>
      <c r="O11" s="104">
        <f t="shared" si="4"/>
        <v>-1.1401934175190718</v>
      </c>
      <c r="P11" s="94">
        <f>+'Ark1'!X136</f>
        <v>12.259468266626969</v>
      </c>
      <c r="Q11" s="94">
        <f>+'Ark1'!Y136</f>
        <v>2.2029928510611021</v>
      </c>
      <c r="R11" s="93">
        <f>+IF('Ark1'!Z136=0,"",'Ark1'!Z136)</f>
        <v>-39.109425569789927</v>
      </c>
      <c r="S11" s="93">
        <f t="shared" si="5"/>
        <v>23.68</v>
      </c>
      <c r="T11" s="93">
        <f t="shared" si="6"/>
        <v>50.696399999999983</v>
      </c>
      <c r="U11" s="94">
        <f>+'Ark1'!T136</f>
        <v>1.9983108108108103</v>
      </c>
      <c r="V11" s="104">
        <f>+'Ark1'!V136</f>
        <v>92.779860033381254</v>
      </c>
      <c r="W11" s="26"/>
      <c r="AE11" s="9">
        <f>+AE10</f>
        <v>605.71153846153845</v>
      </c>
      <c r="AJ11"/>
      <c r="AK11"/>
      <c r="AL11"/>
      <c r="AU11"/>
      <c r="AX11"/>
      <c r="AY11"/>
    </row>
    <row r="12" spans="1:51">
      <c r="A12" s="26"/>
      <c r="B12" s="92">
        <f>+'Ark1'!C137</f>
        <v>2024</v>
      </c>
      <c r="C12" s="92">
        <f>+'Ark1'!E137</f>
        <v>3</v>
      </c>
      <c r="D12" s="92">
        <f>+IF('Ark1'!Q137=0,"",'Ark1'!Q137)</f>
        <v>19</v>
      </c>
      <c r="E12" s="93">
        <f t="shared" si="0"/>
        <v>-12</v>
      </c>
      <c r="F12" s="93">
        <f>+'Ark1'!R137</f>
        <v>635</v>
      </c>
      <c r="G12" s="93">
        <f t="shared" si="1"/>
        <v>-51</v>
      </c>
      <c r="H12" s="104">
        <f>+'Ark1'!AA137</f>
        <v>2.0160650220655936</v>
      </c>
      <c r="I12" s="93">
        <f t="shared" si="2"/>
        <v>92.565597667638485</v>
      </c>
      <c r="J12" s="93">
        <f>+'Ark1'!S137</f>
        <v>635</v>
      </c>
      <c r="K12" s="73"/>
      <c r="L12" s="94">
        <f>+IF(F12=0,"",'Ark1'!U137)</f>
        <v>60.573228346456688</v>
      </c>
      <c r="M12" s="94">
        <f t="shared" si="3"/>
        <v>-0.33930809669200102</v>
      </c>
      <c r="N12" s="104">
        <f>+'Ark1'!W137</f>
        <v>86.135433070866142</v>
      </c>
      <c r="O12" s="104">
        <f t="shared" si="4"/>
        <v>1.890243566492984</v>
      </c>
      <c r="P12" s="94">
        <f>+'Ark1'!X137</f>
        <v>9.1789654054697589</v>
      </c>
      <c r="Q12" s="94">
        <f>+'Ark1'!Y137</f>
        <v>2.4951432767437192</v>
      </c>
      <c r="R12" s="93">
        <f>+IF('Ark1'!Z137=0,"",'Ark1'!Z137)</f>
        <v>-34.540976388660361</v>
      </c>
      <c r="S12" s="93">
        <f t="shared" si="5"/>
        <v>33.421052631578945</v>
      </c>
      <c r="T12" s="93">
        <f t="shared" si="6"/>
        <v>54.695999999999998</v>
      </c>
      <c r="U12" s="94">
        <f>+'Ark1'!T137</f>
        <v>4.0267716535433058</v>
      </c>
      <c r="V12" s="104">
        <f>+'Ark1'!V137</f>
        <v>93.321162590320768</v>
      </c>
      <c r="W12" s="26"/>
      <c r="AE12" s="9">
        <f t="shared" ref="AE12:AE61" si="7">+AE11</f>
        <v>605.71153846153845</v>
      </c>
      <c r="AJ12"/>
      <c r="AK12"/>
      <c r="AL12"/>
      <c r="AU12"/>
      <c r="AX12"/>
      <c r="AY12"/>
    </row>
    <row r="13" spans="1:51">
      <c r="A13" s="26"/>
      <c r="B13" s="92">
        <f>+'Ark1'!C138</f>
        <v>2024</v>
      </c>
      <c r="C13" s="92">
        <f>+'Ark1'!E138</f>
        <v>4</v>
      </c>
      <c r="D13" s="92">
        <f>+IF('Ark1'!Q138=0,"",'Ark1'!Q138)</f>
        <v>22</v>
      </c>
      <c r="E13" s="93">
        <f t="shared" si="0"/>
        <v>-1</v>
      </c>
      <c r="F13" s="93">
        <f>+'Ark1'!R138</f>
        <v>448</v>
      </c>
      <c r="G13" s="93">
        <f t="shared" si="1"/>
        <v>-46</v>
      </c>
      <c r="H13" s="104">
        <f>+'Ark1'!AA138</f>
        <v>1.4223576848588753</v>
      </c>
      <c r="I13" s="93">
        <f t="shared" si="2"/>
        <v>90.688259109311744</v>
      </c>
      <c r="J13" s="93">
        <f>+'Ark1'!S138</f>
        <v>448</v>
      </c>
      <c r="K13" s="73"/>
      <c r="L13" s="94">
        <f>+IF(F13=0,"",'Ark1'!U138)</f>
        <v>60.888392857142847</v>
      </c>
      <c r="M13" s="94">
        <f t="shared" si="3"/>
        <v>0.33171269519954905</v>
      </c>
      <c r="N13" s="104">
        <f>+'Ark1'!W138</f>
        <v>84.12142857142851</v>
      </c>
      <c r="O13" s="104">
        <f t="shared" si="4"/>
        <v>-2.7842394447658734</v>
      </c>
      <c r="P13" s="94">
        <f>+'Ark1'!X138</f>
        <v>9.5246829584604935</v>
      </c>
      <c r="Q13" s="94">
        <f>+'Ark1'!Y138</f>
        <v>2.2787937573463526</v>
      </c>
      <c r="R13" s="93">
        <f>+IF('Ark1'!Z138=0,"",'Ark1'!Z138)</f>
        <v>-21.715178254394647</v>
      </c>
      <c r="S13" s="93">
        <f t="shared" si="5"/>
        <v>20.363636363636363</v>
      </c>
      <c r="T13" s="93">
        <f t="shared" si="6"/>
        <v>37.686399999999971</v>
      </c>
      <c r="U13" s="94">
        <f>+'Ark1'!T138</f>
        <v>3.3973214285714279</v>
      </c>
      <c r="V13" s="104">
        <f>+'Ark1'!V138</f>
        <v>91.139142547593195</v>
      </c>
      <c r="W13" s="26"/>
      <c r="AE13" s="9">
        <f t="shared" si="7"/>
        <v>605.71153846153845</v>
      </c>
      <c r="AJ13"/>
      <c r="AK13"/>
      <c r="AL13"/>
      <c r="AU13"/>
      <c r="AX13"/>
      <c r="AY13"/>
    </row>
    <row r="14" spans="1:51">
      <c r="A14" s="26"/>
      <c r="B14" s="92">
        <f>+'Ark1'!C139</f>
        <v>2024</v>
      </c>
      <c r="C14" s="92">
        <f>+'Ark1'!E139</f>
        <v>5</v>
      </c>
      <c r="D14" s="92">
        <f>+IF('Ark1'!Q139=0,"",'Ark1'!Q139)</f>
        <v>26</v>
      </c>
      <c r="E14" s="93">
        <f t="shared" si="0"/>
        <v>5</v>
      </c>
      <c r="F14" s="93">
        <f>+'Ark1'!R139</f>
        <v>446</v>
      </c>
      <c r="G14" s="93">
        <f t="shared" si="1"/>
        <v>157</v>
      </c>
      <c r="H14" s="104">
        <f>+'Ark1'!AA139</f>
        <v>1.4160078737657551</v>
      </c>
      <c r="I14" s="93">
        <f t="shared" si="2"/>
        <v>154.32525951557093</v>
      </c>
      <c r="J14" s="93">
        <f>+'Ark1'!S139</f>
        <v>446</v>
      </c>
      <c r="K14" s="73"/>
      <c r="L14" s="94">
        <f>+IF(F14=0,"",'Ark1'!U139)</f>
        <v>61.358744394618839</v>
      </c>
      <c r="M14" s="94">
        <f t="shared" si="3"/>
        <v>0.19207772795218858</v>
      </c>
      <c r="N14" s="104">
        <f>+'Ark1'!W139</f>
        <v>82.240582959641188</v>
      </c>
      <c r="O14" s="104">
        <f t="shared" si="4"/>
        <v>-3.2771253736920869</v>
      </c>
      <c r="P14" s="94">
        <f>+'Ark1'!X139</f>
        <v>7.8805509937509859</v>
      </c>
      <c r="Q14" s="94">
        <f>+'Ark1'!Y139</f>
        <v>2.2810394613755376</v>
      </c>
      <c r="R14" s="93">
        <f>+IF('Ark1'!Z139=0,"",'Ark1'!Z139)</f>
        <v>-25.322882723551039</v>
      </c>
      <c r="S14" s="93">
        <f t="shared" si="5"/>
        <v>17.153846153846153</v>
      </c>
      <c r="T14" s="93">
        <f t="shared" si="6"/>
        <v>36.679299999999969</v>
      </c>
      <c r="U14" s="94">
        <f>+'Ark1'!T139</f>
        <v>2.4147982062780273</v>
      </c>
      <c r="V14" s="104">
        <f>+'Ark1'!V139</f>
        <v>89.101389988777186</v>
      </c>
      <c r="W14" s="26"/>
      <c r="AE14" s="9">
        <f t="shared" si="7"/>
        <v>605.71153846153845</v>
      </c>
      <c r="AJ14"/>
      <c r="AK14"/>
      <c r="AL14"/>
      <c r="AU14"/>
      <c r="AX14"/>
      <c r="AY14"/>
    </row>
    <row r="15" spans="1:51">
      <c r="A15" s="26"/>
      <c r="B15" s="92">
        <f>+'Ark1'!C140</f>
        <v>2024</v>
      </c>
      <c r="C15" s="92">
        <f>+'Ark1'!E140</f>
        <v>6</v>
      </c>
      <c r="D15" s="92">
        <f>+IF('Ark1'!Q140=0,"",'Ark1'!Q140)</f>
        <v>29</v>
      </c>
      <c r="E15" s="93">
        <f t="shared" si="0"/>
        <v>9</v>
      </c>
      <c r="F15" s="93">
        <f>+'Ark1'!R140</f>
        <v>770</v>
      </c>
      <c r="G15" s="93">
        <f t="shared" si="1"/>
        <v>-13</v>
      </c>
      <c r="H15" s="104">
        <f>+'Ark1'!AA140</f>
        <v>2.4446772708511921</v>
      </c>
      <c r="I15" s="93">
        <f t="shared" si="2"/>
        <v>98.339719029374209</v>
      </c>
      <c r="J15" s="93">
        <f>+'Ark1'!S140</f>
        <v>769</v>
      </c>
      <c r="K15" s="73"/>
      <c r="L15" s="94">
        <f>+IF(F15=0,"",'Ark1'!U140)</f>
        <v>60.888166449934992</v>
      </c>
      <c r="M15" s="94">
        <f t="shared" si="3"/>
        <v>-0.52690379272149812</v>
      </c>
      <c r="N15" s="104">
        <f>+'Ark1'!W140</f>
        <v>83.970351105331602</v>
      </c>
      <c r="O15" s="104">
        <f t="shared" si="4"/>
        <v>-0.63003203643083339</v>
      </c>
      <c r="P15" s="94">
        <f>+'Ark1'!X140</f>
        <v>12.356270895213838</v>
      </c>
      <c r="Q15" s="94">
        <f>+'Ark1'!Y140</f>
        <v>2.2567287955268167</v>
      </c>
      <c r="R15" s="93">
        <f>+IF('Ark1'!Z140=0,"",'Ark1'!Z140)</f>
        <v>-32.092662423113083</v>
      </c>
      <c r="S15" s="93">
        <f t="shared" si="5"/>
        <v>26.551724137931036</v>
      </c>
      <c r="T15" s="93">
        <f t="shared" si="6"/>
        <v>64.657170351105336</v>
      </c>
      <c r="U15" s="94">
        <f>+'Ark1'!T140</f>
        <v>3.5545454545454551</v>
      </c>
      <c r="V15" s="104">
        <f>+'Ark1'!V140</f>
        <v>91.020263825626571</v>
      </c>
      <c r="W15" s="26"/>
      <c r="AE15" s="9">
        <f t="shared" si="7"/>
        <v>605.71153846153845</v>
      </c>
      <c r="AJ15"/>
      <c r="AK15"/>
      <c r="AL15"/>
      <c r="AU15"/>
      <c r="AX15"/>
      <c r="AY15"/>
    </row>
    <row r="16" spans="1:51">
      <c r="A16" s="26"/>
      <c r="B16" s="92">
        <f>+'Ark1'!C141</f>
        <v>2024</v>
      </c>
      <c r="C16" s="92">
        <f>+'Ark1'!E141</f>
        <v>7</v>
      </c>
      <c r="D16" s="92">
        <f>+IF('Ark1'!Q141=0,"",'Ark1'!Q141)</f>
        <v>15</v>
      </c>
      <c r="E16" s="93">
        <f t="shared" si="0"/>
        <v>-6</v>
      </c>
      <c r="F16" s="93">
        <f>+'Ark1'!R141</f>
        <v>435</v>
      </c>
      <c r="G16" s="93">
        <f t="shared" si="1"/>
        <v>-102</v>
      </c>
      <c r="H16" s="104">
        <f>+'Ark1'!AA141</f>
        <v>1.3810839127535952</v>
      </c>
      <c r="I16" s="93">
        <f t="shared" si="2"/>
        <v>81.005586592178773</v>
      </c>
      <c r="J16" s="93">
        <f>+'Ark1'!S141</f>
        <v>435</v>
      </c>
      <c r="K16" s="73"/>
      <c r="L16" s="94">
        <f>+IF(F16=0,"",'Ark1'!U141)</f>
        <v>61.852873563218381</v>
      </c>
      <c r="M16" s="94">
        <f t="shared" si="3"/>
        <v>0.73927952225003679</v>
      </c>
      <c r="N16" s="104">
        <f>+'Ark1'!W141</f>
        <v>80.511034482758575</v>
      </c>
      <c r="O16" s="104">
        <f t="shared" si="4"/>
        <v>-4.2308649585821883</v>
      </c>
      <c r="P16" s="94">
        <f>+'Ark1'!X141</f>
        <v>7.3988422571334365</v>
      </c>
      <c r="Q16" s="94">
        <f>+'Ark1'!Y141</f>
        <v>2.2664894663897006</v>
      </c>
      <c r="R16" s="93">
        <f>+IF('Ark1'!Z141=0,"",'Ark1'!Z141)</f>
        <v>-14.626996680167526</v>
      </c>
      <c r="S16" s="93">
        <f t="shared" si="5"/>
        <v>29</v>
      </c>
      <c r="T16" s="93">
        <f t="shared" si="6"/>
        <v>35.02229999999998</v>
      </c>
      <c r="U16" s="94">
        <f>+'Ark1'!T141</f>
        <v>2.174712643678161</v>
      </c>
      <c r="V16" s="104">
        <f>+'Ark1'!V141</f>
        <v>87.227556319348508</v>
      </c>
      <c r="W16" s="26"/>
      <c r="AE16" s="9">
        <f t="shared" si="7"/>
        <v>605.71153846153845</v>
      </c>
      <c r="AJ16"/>
      <c r="AK16"/>
      <c r="AL16"/>
      <c r="AU16"/>
      <c r="AX16"/>
      <c r="AY16"/>
    </row>
    <row r="17" spans="1:51">
      <c r="A17" s="26"/>
      <c r="B17" s="92">
        <f>+'Ark1'!C142</f>
        <v>2024</v>
      </c>
      <c r="C17" s="92">
        <f>+'Ark1'!E142</f>
        <v>8</v>
      </c>
      <c r="D17" s="92">
        <f>+IF('Ark1'!Q142=0,"",'Ark1'!Q142)</f>
        <v>22</v>
      </c>
      <c r="E17" s="93">
        <f t="shared" si="0"/>
        <v>3</v>
      </c>
      <c r="F17" s="93">
        <f>+'Ark1'!R142</f>
        <v>506</v>
      </c>
      <c r="G17" s="93">
        <f t="shared" si="1"/>
        <v>60</v>
      </c>
      <c r="H17" s="104">
        <f>+'Ark1'!AA142</f>
        <v>1.6065022065593548</v>
      </c>
      <c r="I17" s="93">
        <f t="shared" si="2"/>
        <v>113.45291479820628</v>
      </c>
      <c r="J17" s="93">
        <f>+'Ark1'!S142</f>
        <v>506</v>
      </c>
      <c r="K17" s="73"/>
      <c r="L17" s="94">
        <f>+IF(F17=0,"",'Ark1'!U142)</f>
        <v>60.735177865612648</v>
      </c>
      <c r="M17" s="94">
        <f t="shared" si="3"/>
        <v>-0.68634679806448418</v>
      </c>
      <c r="N17" s="104">
        <f>+'Ark1'!W142</f>
        <v>82.974308300395265</v>
      </c>
      <c r="O17" s="104">
        <f t="shared" si="4"/>
        <v>-2.1167230897392528</v>
      </c>
      <c r="P17" s="94">
        <f>+'Ark1'!X142</f>
        <v>9.08079522469545</v>
      </c>
      <c r="Q17" s="94">
        <f>+'Ark1'!Y142</f>
        <v>2.2547770255098758</v>
      </c>
      <c r="R17" s="93">
        <f>+IF('Ark1'!Z142=0,"",'Ark1'!Z142)</f>
        <v>-23.694397314195317</v>
      </c>
      <c r="S17" s="93">
        <f t="shared" si="5"/>
        <v>23</v>
      </c>
      <c r="T17" s="93">
        <f t="shared" si="6"/>
        <v>41.985000000000007</v>
      </c>
      <c r="U17" s="94">
        <f>+'Ark1'!T142</f>
        <v>3.3774703557312247</v>
      </c>
      <c r="V17" s="104">
        <f>+'Ark1'!V142</f>
        <v>89.896325352540941</v>
      </c>
      <c r="W17" s="26"/>
      <c r="AE17" s="9">
        <f t="shared" si="7"/>
        <v>605.71153846153845</v>
      </c>
      <c r="AJ17"/>
      <c r="AK17"/>
      <c r="AL17"/>
      <c r="AU17"/>
      <c r="AX17"/>
      <c r="AY17"/>
    </row>
    <row r="18" spans="1:51">
      <c r="A18" s="26"/>
      <c r="B18" s="92">
        <f>+'Ark1'!C143</f>
        <v>2024</v>
      </c>
      <c r="C18" s="92">
        <f>+'Ark1'!E143</f>
        <v>9</v>
      </c>
      <c r="D18" s="92">
        <f>+IF('Ark1'!Q143=0,"",'Ark1'!Q143)</f>
        <v>17</v>
      </c>
      <c r="E18" s="93">
        <f t="shared" si="0"/>
        <v>-8</v>
      </c>
      <c r="F18" s="93">
        <f>+'Ark1'!R143</f>
        <v>368</v>
      </c>
      <c r="G18" s="93">
        <f t="shared" si="1"/>
        <v>-79</v>
      </c>
      <c r="H18" s="104">
        <f>+'Ark1'!AA143</f>
        <v>1.1683652411340761</v>
      </c>
      <c r="I18" s="93">
        <f t="shared" si="2"/>
        <v>82.326621923937367</v>
      </c>
      <c r="J18" s="93">
        <f>+'Ark1'!S143</f>
        <v>368</v>
      </c>
      <c r="K18" s="73"/>
      <c r="L18" s="94">
        <f>+IF(F18=0,"",'Ark1'!U143)</f>
        <v>60.989130434782609</v>
      </c>
      <c r="M18" s="94">
        <f t="shared" si="3"/>
        <v>-0.23010893881916417</v>
      </c>
      <c r="N18" s="104">
        <f>+'Ark1'!W143</f>
        <v>85.713315217391383</v>
      </c>
      <c r="O18" s="104">
        <f t="shared" si="4"/>
        <v>-0.20480558797785875</v>
      </c>
      <c r="P18" s="94">
        <f>+'Ark1'!X143</f>
        <v>9.4959179953569564</v>
      </c>
      <c r="Q18" s="94">
        <f>+'Ark1'!Y143</f>
        <v>2.3990241005794442</v>
      </c>
      <c r="R18" s="93">
        <f>+IF('Ark1'!Z143=0,"",'Ark1'!Z143)</f>
        <v>-33.842498107889163</v>
      </c>
      <c r="S18" s="93">
        <f t="shared" si="5"/>
        <v>21.647058823529413</v>
      </c>
      <c r="T18" s="93">
        <f t="shared" si="6"/>
        <v>31.542500000000029</v>
      </c>
      <c r="U18" s="94">
        <f>+'Ark1'!T143</f>
        <v>3.5434782608695654</v>
      </c>
      <c r="V18" s="104">
        <f>+'Ark1'!V143</f>
        <v>92.863830138018741</v>
      </c>
      <c r="W18" s="26"/>
      <c r="AE18" s="9">
        <f t="shared" si="7"/>
        <v>605.71153846153845</v>
      </c>
      <c r="AJ18"/>
      <c r="AK18"/>
      <c r="AL18"/>
      <c r="AU18"/>
      <c r="AX18"/>
      <c r="AY18"/>
    </row>
    <row r="19" spans="1:51">
      <c r="A19" s="26"/>
      <c r="B19" s="92">
        <f>+'Ark1'!C144</f>
        <v>2024</v>
      </c>
      <c r="C19" s="92">
        <f>+'Ark1'!E144</f>
        <v>10</v>
      </c>
      <c r="D19" s="92">
        <f>+IF('Ark1'!Q144=0,"",'Ark1'!Q144)</f>
        <v>27</v>
      </c>
      <c r="E19" s="93">
        <f t="shared" si="0"/>
        <v>0</v>
      </c>
      <c r="F19" s="93">
        <f>+'Ark1'!R144</f>
        <v>953</v>
      </c>
      <c r="G19" s="93">
        <f t="shared" si="1"/>
        <v>243</v>
      </c>
      <c r="H19" s="104">
        <f>+'Ark1'!AA144</f>
        <v>3.0256849858716697</v>
      </c>
      <c r="I19" s="93">
        <f t="shared" si="2"/>
        <v>134.22535211267606</v>
      </c>
      <c r="J19" s="93">
        <f>+'Ark1'!S144</f>
        <v>953</v>
      </c>
      <c r="K19" s="73"/>
      <c r="L19" s="94">
        <f>+IF(F19=0,"",'Ark1'!U144)</f>
        <v>60.901364113326352</v>
      </c>
      <c r="M19" s="94">
        <f t="shared" si="3"/>
        <v>-0.42257954864546576</v>
      </c>
      <c r="N19" s="104">
        <f>+'Ark1'!W144</f>
        <v>83.295278069254991</v>
      </c>
      <c r="O19" s="104">
        <f t="shared" si="4"/>
        <v>-2.4013416490549417</v>
      </c>
      <c r="P19" s="94">
        <f>+'Ark1'!X144</f>
        <v>10.043434985490524</v>
      </c>
      <c r="Q19" s="94">
        <f>+'Ark1'!Y144</f>
        <v>2.4526423694661141</v>
      </c>
      <c r="R19" s="93">
        <f>+IF('Ark1'!Z144=0,"",'Ark1'!Z144)</f>
        <v>-35.753654726790678</v>
      </c>
      <c r="S19" s="93">
        <f t="shared" si="5"/>
        <v>35.296296296296298</v>
      </c>
      <c r="T19" s="93">
        <f t="shared" si="6"/>
        <v>79.380400000000009</v>
      </c>
      <c r="U19" s="94">
        <f>+'Ark1'!T144</f>
        <v>3.655823714585519</v>
      </c>
      <c r="V19" s="104">
        <f>+'Ark1'!V144</f>
        <v>90.244071580991374</v>
      </c>
      <c r="W19" s="26"/>
      <c r="AE19" s="9">
        <f t="shared" si="7"/>
        <v>605.71153846153845</v>
      </c>
      <c r="AJ19"/>
      <c r="AK19"/>
      <c r="AL19"/>
      <c r="AU19"/>
      <c r="AX19"/>
      <c r="AY19"/>
    </row>
    <row r="20" spans="1:51">
      <c r="A20" s="26"/>
      <c r="B20" s="92">
        <f>+'Ark1'!C145</f>
        <v>2024</v>
      </c>
      <c r="C20" s="92">
        <f>+'Ark1'!E145</f>
        <v>11</v>
      </c>
      <c r="D20" s="92">
        <f>+IF('Ark1'!Q145=0,"",'Ark1'!Q145)</f>
        <v>32</v>
      </c>
      <c r="E20" s="93">
        <f t="shared" si="0"/>
        <v>11</v>
      </c>
      <c r="F20" s="93">
        <f>+'Ark1'!R145</f>
        <v>725</v>
      </c>
      <c r="G20" s="93">
        <f t="shared" si="1"/>
        <v>152</v>
      </c>
      <c r="H20" s="104">
        <f>+'Ark1'!AA145</f>
        <v>2.3018065212559922</v>
      </c>
      <c r="I20" s="93">
        <f t="shared" si="2"/>
        <v>126.52705061082024</v>
      </c>
      <c r="J20" s="93">
        <f>+'Ark1'!S145</f>
        <v>725</v>
      </c>
      <c r="K20" s="73"/>
      <c r="L20" s="94">
        <f>+IF(F20=0,"",'Ark1'!U145)</f>
        <v>60.856551724137923</v>
      </c>
      <c r="M20" s="94">
        <f t="shared" si="3"/>
        <v>-0.68271529156887567</v>
      </c>
      <c r="N20" s="104">
        <f>+'Ark1'!W145</f>
        <v>82.788413793103487</v>
      </c>
      <c r="O20" s="104">
        <f t="shared" si="4"/>
        <v>-7.0382877775772101</v>
      </c>
      <c r="P20" s="94">
        <f>+'Ark1'!X145</f>
        <v>8.8978945728061287</v>
      </c>
      <c r="Q20" s="94">
        <f>+'Ark1'!Y145</f>
        <v>2.3053405401254254</v>
      </c>
      <c r="R20" s="93">
        <f>+IF('Ark1'!Z145=0,"",'Ark1'!Z145)</f>
        <v>-31.844428469317865</v>
      </c>
      <c r="S20" s="93">
        <f t="shared" si="5"/>
        <v>22.65625</v>
      </c>
      <c r="T20" s="93">
        <f t="shared" si="6"/>
        <v>60.021600000000028</v>
      </c>
      <c r="U20" s="94">
        <f>+'Ark1'!T145</f>
        <v>3.484137931034482</v>
      </c>
      <c r="V20" s="104">
        <f>+'Ark1'!V145</f>
        <v>89.694922852766496</v>
      </c>
      <c r="W20" s="26"/>
      <c r="AE20" s="9">
        <f t="shared" si="7"/>
        <v>605.71153846153845</v>
      </c>
      <c r="AJ20"/>
      <c r="AK20"/>
      <c r="AL20"/>
      <c r="AU20"/>
      <c r="AX20"/>
      <c r="AY20"/>
    </row>
    <row r="21" spans="1:51">
      <c r="A21" s="26"/>
      <c r="B21" s="92">
        <f>+'Ark1'!C146</f>
        <v>2024</v>
      </c>
      <c r="C21" s="92">
        <f>+'Ark1'!E146</f>
        <v>12</v>
      </c>
      <c r="D21" s="92">
        <f>+IF('Ark1'!Q146=0,"",'Ark1'!Q146)</f>
        <v>23</v>
      </c>
      <c r="E21" s="93">
        <f t="shared" ref="E21:E30" si="8">+D21-D74</f>
        <v>-12</v>
      </c>
      <c r="F21" s="93">
        <f>+'Ark1'!R146</f>
        <v>551</v>
      </c>
      <c r="G21" s="93">
        <f t="shared" ref="G21:G31" si="9">+F21-F74</f>
        <v>-179</v>
      </c>
      <c r="H21" s="104">
        <f>+'Ark1'!AA146</f>
        <v>1.7493729561545541</v>
      </c>
      <c r="I21" s="93">
        <f t="shared" ref="I21:I31" si="10">IF(F21&lt;&gt;0,100*F21/F74,"")</f>
        <v>75.479452054794521</v>
      </c>
      <c r="J21" s="93">
        <f>+'Ark1'!S146</f>
        <v>551</v>
      </c>
      <c r="K21" s="73"/>
      <c r="L21" s="94">
        <f>+IF(F21=0,"",'Ark1'!U146)</f>
        <v>60.809437386569883</v>
      </c>
      <c r="M21" s="94">
        <f t="shared" ref="M21:M29" si="11">+L21-L74</f>
        <v>0.42313601670687007</v>
      </c>
      <c r="N21" s="104">
        <f>+'Ark1'!W146</f>
        <v>79.461887477314022</v>
      </c>
      <c r="O21" s="104">
        <f t="shared" ref="O21:O29" si="12">+N21-N74</f>
        <v>-5.4640029336448777</v>
      </c>
      <c r="P21" s="94">
        <f>+'Ark1'!X146</f>
        <v>9.3639440203952038</v>
      </c>
      <c r="Q21" s="94">
        <f>+'Ark1'!Y146</f>
        <v>2.3669652227823921</v>
      </c>
      <c r="R21" s="93">
        <f>+IF('Ark1'!Z146=0,"",'Ark1'!Z146)</f>
        <v>-43.351727799957672</v>
      </c>
      <c r="S21" s="93">
        <f t="shared" ref="S21:S30" si="13">+IF(F21=0,"",F21/D21)</f>
        <v>23.956521739130434</v>
      </c>
      <c r="T21" s="93">
        <f t="shared" ref="T21:T74" si="14">+(F21*N21)/1000</f>
        <v>43.783500000000032</v>
      </c>
      <c r="U21" s="94">
        <f>+'Ark1'!T146</f>
        <v>3.3974591651542654</v>
      </c>
      <c r="V21" s="104">
        <f>+'Ark1'!V146</f>
        <v>86.090885674229625</v>
      </c>
      <c r="W21" s="26"/>
      <c r="AE21" s="9">
        <f t="shared" si="7"/>
        <v>605.71153846153845</v>
      </c>
      <c r="AJ21"/>
      <c r="AK21"/>
      <c r="AL21"/>
      <c r="AU21"/>
      <c r="AX21"/>
      <c r="AY21"/>
    </row>
    <row r="22" spans="1:51">
      <c r="A22" s="26"/>
      <c r="B22" s="92">
        <f>+'Ark1'!C147</f>
        <v>2024</v>
      </c>
      <c r="C22" s="92">
        <f>+'Ark1'!E147</f>
        <v>13</v>
      </c>
      <c r="D22" s="92">
        <f>+IF('Ark1'!Q147=0,"",'Ark1'!Q147)</f>
        <v>11</v>
      </c>
      <c r="E22" s="93">
        <f t="shared" si="8"/>
        <v>-18</v>
      </c>
      <c r="F22" s="93">
        <f>+'Ark1'!R147</f>
        <v>168</v>
      </c>
      <c r="G22" s="93">
        <f t="shared" si="9"/>
        <v>-478</v>
      </c>
      <c r="H22" s="104">
        <f>+'Ark1'!AA147</f>
        <v>0.53338413182207822</v>
      </c>
      <c r="I22" s="93">
        <f t="shared" si="10"/>
        <v>26.006191950464395</v>
      </c>
      <c r="J22" s="93">
        <f>+'Ark1'!S147</f>
        <v>168</v>
      </c>
      <c r="K22" s="73"/>
      <c r="L22" s="94">
        <f>+IF(F22=0,"",'Ark1'!U147)</f>
        <v>59.851190476190446</v>
      </c>
      <c r="M22" s="94">
        <f t="shared" si="11"/>
        <v>-1.2200169541501111</v>
      </c>
      <c r="N22" s="104">
        <f>+'Ark1'!W147</f>
        <v>88.51547619047615</v>
      </c>
      <c r="O22" s="104">
        <f t="shared" si="12"/>
        <v>2.0577362523956708</v>
      </c>
      <c r="P22" s="94">
        <f>+'Ark1'!X147</f>
        <v>11.170507449440976</v>
      </c>
      <c r="Q22" s="94">
        <f>+'Ark1'!Y147</f>
        <v>2.1729940967871335</v>
      </c>
      <c r="R22" s="93">
        <f>+IF('Ark1'!Z147=0,"",'Ark1'!Z147)</f>
        <v>-49.844126375548278</v>
      </c>
      <c r="S22" s="93">
        <f t="shared" si="13"/>
        <v>15.272727272727273</v>
      </c>
      <c r="T22" s="93">
        <f t="shared" si="14"/>
        <v>14.870599999999992</v>
      </c>
      <c r="U22" s="94">
        <f>+'Ark1'!T147</f>
        <v>5.6785714285714306</v>
      </c>
      <c r="V22" s="104">
        <f>+'Ark1'!V147</f>
        <v>95.899757519475827</v>
      </c>
      <c r="W22" s="26"/>
      <c r="AE22" s="9">
        <f t="shared" si="7"/>
        <v>605.71153846153845</v>
      </c>
      <c r="AJ22"/>
      <c r="AK22"/>
      <c r="AL22"/>
      <c r="AU22"/>
      <c r="AX22"/>
      <c r="AY22"/>
    </row>
    <row r="23" spans="1:51">
      <c r="A23" s="26"/>
      <c r="B23" s="92">
        <f>+'Ark1'!C148</f>
        <v>2024</v>
      </c>
      <c r="C23" s="92">
        <f>+'Ark1'!E148</f>
        <v>14</v>
      </c>
      <c r="D23" s="92">
        <f>+IF('Ark1'!Q148=0,"",'Ark1'!Q148)</f>
        <v>32</v>
      </c>
      <c r="E23" s="93">
        <f t="shared" si="8"/>
        <v>29</v>
      </c>
      <c r="F23" s="93">
        <f>+'Ark1'!R148</f>
        <v>601</v>
      </c>
      <c r="G23" s="93">
        <f t="shared" si="9"/>
        <v>586</v>
      </c>
      <c r="H23" s="104">
        <f>+'Ark1'!AA148</f>
        <v>1.9081182334825535</v>
      </c>
      <c r="I23" s="93">
        <f t="shared" si="10"/>
        <v>4006.6666666666665</v>
      </c>
      <c r="J23" s="93">
        <f>+'Ark1'!S148</f>
        <v>601</v>
      </c>
      <c r="K23" s="73"/>
      <c r="L23" s="94">
        <f>+IF(F23=0,"",'Ark1'!U148)</f>
        <v>61.039933444259582</v>
      </c>
      <c r="M23" s="94">
        <f t="shared" si="11"/>
        <v>-0.29339988907376835</v>
      </c>
      <c r="N23" s="104">
        <f>+'Ark1'!W148</f>
        <v>82.881530782029984</v>
      </c>
      <c r="O23" s="104">
        <f t="shared" si="12"/>
        <v>-1.6784692179700187</v>
      </c>
      <c r="P23" s="94">
        <f>+'Ark1'!X148</f>
        <v>9.8849374473943943</v>
      </c>
      <c r="Q23" s="94">
        <f>+'Ark1'!Y148</f>
        <v>2.5968884482923622</v>
      </c>
      <c r="R23" s="93">
        <f>+IF('Ark1'!Z148=0,"",'Ark1'!Z148)</f>
        <v>-25.471406324717535</v>
      </c>
      <c r="S23" s="93">
        <f t="shared" si="13"/>
        <v>18.78125</v>
      </c>
      <c r="T23" s="93">
        <f t="shared" si="14"/>
        <v>49.811800000000019</v>
      </c>
      <c r="U23" s="94">
        <f>+'Ark1'!T148</f>
        <v>2.8219633943427622</v>
      </c>
      <c r="V23" s="104">
        <f>+'Ark1'!V148</f>
        <v>89.795807997865751</v>
      </c>
      <c r="W23" s="26"/>
      <c r="AE23" s="9">
        <f t="shared" si="7"/>
        <v>605.71153846153845</v>
      </c>
      <c r="AJ23"/>
      <c r="AK23"/>
      <c r="AL23"/>
      <c r="AU23"/>
      <c r="AX23"/>
      <c r="AY23"/>
    </row>
    <row r="24" spans="1:51">
      <c r="A24" s="26"/>
      <c r="B24" s="92">
        <f>+'Ark1'!C149</f>
        <v>2024</v>
      </c>
      <c r="C24" s="92">
        <f>+'Ark1'!E149</f>
        <v>15</v>
      </c>
      <c r="D24" s="92">
        <f>+IF('Ark1'!Q149=0,"",'Ark1'!Q149)</f>
        <v>20</v>
      </c>
      <c r="E24" s="93">
        <f t="shared" si="8"/>
        <v>7</v>
      </c>
      <c r="F24" s="93">
        <f>+'Ark1'!R149</f>
        <v>552</v>
      </c>
      <c r="G24" s="93">
        <f t="shared" si="9"/>
        <v>185</v>
      </c>
      <c r="H24" s="104">
        <f>+'Ark1'!AA149</f>
        <v>1.7525478617011141</v>
      </c>
      <c r="I24" s="93">
        <f t="shared" si="10"/>
        <v>150.40871934604905</v>
      </c>
      <c r="J24" s="93">
        <f>+'Ark1'!S149</f>
        <v>552</v>
      </c>
      <c r="K24" s="73"/>
      <c r="L24" s="94">
        <f>+IF(F24=0,"",'Ark1'!U149)</f>
        <v>61.012681159420303</v>
      </c>
      <c r="M24" s="94">
        <f t="shared" si="11"/>
        <v>1.0998746199107856</v>
      </c>
      <c r="N24" s="104">
        <f>+'Ark1'!W149</f>
        <v>86.740217391304299</v>
      </c>
      <c r="O24" s="104">
        <f t="shared" si="12"/>
        <v>6.8010306835688539E-2</v>
      </c>
      <c r="P24" s="94">
        <f>+'Ark1'!X149</f>
        <v>10.424364156566005</v>
      </c>
      <c r="Q24" s="94">
        <f>+'Ark1'!Y149</f>
        <v>2.1906054486543152</v>
      </c>
      <c r="R24" s="93">
        <f>+IF('Ark1'!Z149=0,"",'Ark1'!Z149)</f>
        <v>-9.1245944419128033</v>
      </c>
      <c r="S24" s="93">
        <f t="shared" si="13"/>
        <v>27.6</v>
      </c>
      <c r="T24" s="93">
        <f t="shared" si="14"/>
        <v>47.880599999999973</v>
      </c>
      <c r="U24" s="94">
        <f>+'Ark1'!T149</f>
        <v>2.7409420289855078</v>
      </c>
      <c r="V24" s="104">
        <f>+'Ark1'!V149</f>
        <v>93.976400207263652</v>
      </c>
      <c r="W24" s="26"/>
      <c r="AE24" s="9">
        <f t="shared" si="7"/>
        <v>605.71153846153845</v>
      </c>
      <c r="AJ24"/>
      <c r="AK24"/>
      <c r="AL24"/>
      <c r="AU24"/>
      <c r="AX24"/>
      <c r="AY24"/>
    </row>
    <row r="25" spans="1:51">
      <c r="A25" s="26"/>
      <c r="B25" s="92">
        <f>+'Ark1'!C150</f>
        <v>2024</v>
      </c>
      <c r="C25" s="92">
        <f>+'Ark1'!E150</f>
        <v>16</v>
      </c>
      <c r="D25" s="92">
        <f>+IF('Ark1'!Q150=0,"",'Ark1'!Q150)</f>
        <v>18</v>
      </c>
      <c r="E25" s="93">
        <f t="shared" si="8"/>
        <v>-3</v>
      </c>
      <c r="F25" s="93">
        <f>+'Ark1'!R150</f>
        <v>845</v>
      </c>
      <c r="G25" s="93">
        <f t="shared" si="9"/>
        <v>262</v>
      </c>
      <c r="H25" s="104">
        <f>+'Ark1'!AA150</f>
        <v>2.6827951868431921</v>
      </c>
      <c r="I25" s="93">
        <f t="shared" si="10"/>
        <v>144.93996569468268</v>
      </c>
      <c r="J25" s="93">
        <f>+'Ark1'!S150</f>
        <v>845</v>
      </c>
      <c r="K25" s="73"/>
      <c r="L25" s="94">
        <f>+IF(F25=0,"",'Ark1'!U150)</f>
        <v>61.388165680473371</v>
      </c>
      <c r="M25" s="94">
        <f t="shared" si="11"/>
        <v>-0.10754615486111163</v>
      </c>
      <c r="N25" s="104">
        <f>+'Ark1'!W150</f>
        <v>80.922721893491158</v>
      </c>
      <c r="O25" s="104">
        <f t="shared" si="12"/>
        <v>-6.5774496330953838</v>
      </c>
      <c r="P25" s="94">
        <f>+'Ark1'!X150</f>
        <v>9.5567841227476293</v>
      </c>
      <c r="Q25" s="94">
        <f>+'Ark1'!Y150</f>
        <v>2.230154200841814</v>
      </c>
      <c r="R25" s="93">
        <f>+IF('Ark1'!Z150=0,"",'Ark1'!Z150)</f>
        <v>-28.735013531706954</v>
      </c>
      <c r="S25" s="93">
        <f t="shared" si="13"/>
        <v>46.944444444444443</v>
      </c>
      <c r="T25" s="93">
        <f t="shared" si="14"/>
        <v>68.379700000000028</v>
      </c>
      <c r="U25" s="94">
        <f>+'Ark1'!T150</f>
        <v>2.337278106508875</v>
      </c>
      <c r="V25" s="104">
        <f>+'Ark1'!V150</f>
        <v>87.673588183630613</v>
      </c>
      <c r="W25" s="26"/>
      <c r="AE25" s="9">
        <f t="shared" si="7"/>
        <v>605.71153846153845</v>
      </c>
      <c r="AJ25"/>
      <c r="AK25"/>
      <c r="AL25"/>
      <c r="AU25"/>
      <c r="AX25"/>
      <c r="AY25"/>
    </row>
    <row r="26" spans="1:51">
      <c r="A26" s="26"/>
      <c r="B26" s="92">
        <f>+'Ark1'!C151</f>
        <v>2024</v>
      </c>
      <c r="C26" s="92">
        <f>+'Ark1'!E151</f>
        <v>17</v>
      </c>
      <c r="D26" s="92">
        <f>+IF('Ark1'!Q151=0,"",'Ark1'!Q151)</f>
        <v>29</v>
      </c>
      <c r="E26" s="93">
        <f t="shared" si="8"/>
        <v>2</v>
      </c>
      <c r="F26" s="93">
        <f>+'Ark1'!R151</f>
        <v>986</v>
      </c>
      <c r="G26" s="93">
        <f t="shared" si="9"/>
        <v>185</v>
      </c>
      <c r="H26" s="104">
        <f>+'Ark1'!AA151</f>
        <v>3.1304568689081496</v>
      </c>
      <c r="I26" s="93">
        <f t="shared" si="10"/>
        <v>123.09612983770288</v>
      </c>
      <c r="J26" s="93">
        <f>+'Ark1'!S151</f>
        <v>986</v>
      </c>
      <c r="K26" s="73"/>
      <c r="L26" s="94">
        <f>+IF(F26=0,"",'Ark1'!U151)</f>
        <v>61.130831643002011</v>
      </c>
      <c r="M26" s="94">
        <f t="shared" si="11"/>
        <v>-0.20291835699799066</v>
      </c>
      <c r="N26" s="104">
        <f>+'Ark1'!W151</f>
        <v>84.197363083164305</v>
      </c>
      <c r="O26" s="104">
        <f t="shared" si="12"/>
        <v>-1.2141369168356846</v>
      </c>
      <c r="P26" s="94">
        <f>+'Ark1'!X151</f>
        <v>8.6841928829574719</v>
      </c>
      <c r="Q26" s="94">
        <f>+'Ark1'!Y151</f>
        <v>2.030728123610158</v>
      </c>
      <c r="R26" s="93">
        <f>+IF('Ark1'!Z151=0,"",'Ark1'!Z151)</f>
        <v>-25.620383951462802</v>
      </c>
      <c r="S26" s="93">
        <f t="shared" si="13"/>
        <v>34</v>
      </c>
      <c r="T26" s="93">
        <f t="shared" si="14"/>
        <v>83.018600000000006</v>
      </c>
      <c r="U26" s="94">
        <f>+'Ark1'!T151</f>
        <v>2.575050709939148</v>
      </c>
      <c r="V26" s="104">
        <f>+'Ark1'!V151</f>
        <v>91.221411791077315</v>
      </c>
      <c r="W26" s="26"/>
      <c r="AE26" s="9">
        <f t="shared" si="7"/>
        <v>605.71153846153845</v>
      </c>
      <c r="AJ26"/>
      <c r="AK26"/>
      <c r="AL26"/>
      <c r="AU26"/>
      <c r="AX26"/>
      <c r="AY26"/>
    </row>
    <row r="27" spans="1:51">
      <c r="A27" s="26"/>
      <c r="B27" s="92">
        <f>+'Ark1'!C152</f>
        <v>2024</v>
      </c>
      <c r="C27" s="92">
        <f>+'Ark1'!E152</f>
        <v>18</v>
      </c>
      <c r="D27" s="92">
        <f>+IF('Ark1'!Q152=0,"",'Ark1'!Q152)</f>
        <v>14</v>
      </c>
      <c r="E27" s="93">
        <f t="shared" si="8"/>
        <v>-14</v>
      </c>
      <c r="F27" s="93">
        <f>+'Ark1'!R152</f>
        <v>319</v>
      </c>
      <c r="G27" s="93">
        <f t="shared" si="9"/>
        <v>-377</v>
      </c>
      <c r="H27" s="104">
        <f>+'Ark1'!AA152</f>
        <v>1.0127948693526363</v>
      </c>
      <c r="I27" s="93">
        <f t="shared" si="10"/>
        <v>45.833333333333336</v>
      </c>
      <c r="J27" s="93">
        <f>+'Ark1'!S152</f>
        <v>319</v>
      </c>
      <c r="K27" s="73"/>
      <c r="L27" s="94">
        <f>+IF(F27=0,"",'Ark1'!U152)</f>
        <v>60.949843260188096</v>
      </c>
      <c r="M27" s="94">
        <f t="shared" si="11"/>
        <v>-0.14224307074714915</v>
      </c>
      <c r="N27" s="104">
        <f>+'Ark1'!W152</f>
        <v>80.263322884012567</v>
      </c>
      <c r="O27" s="104">
        <f t="shared" si="12"/>
        <v>-2.9260296339730019</v>
      </c>
      <c r="P27" s="94">
        <f>+'Ark1'!X152</f>
        <v>8.3918457357040808</v>
      </c>
      <c r="Q27" s="94">
        <f>+'Ark1'!Y152</f>
        <v>2.1722079633974798</v>
      </c>
      <c r="R27" s="93">
        <f>+IF('Ark1'!Z152=0,"",'Ark1'!Z152)</f>
        <v>-17.377251348943627</v>
      </c>
      <c r="S27" s="93">
        <f t="shared" si="13"/>
        <v>22.785714285714285</v>
      </c>
      <c r="T27" s="93">
        <f t="shared" si="14"/>
        <v>25.604000000000006</v>
      </c>
      <c r="U27" s="94">
        <f>+'Ark1'!T152</f>
        <v>2.8777429467084641</v>
      </c>
      <c r="V27" s="104">
        <f>+'Ark1'!V152</f>
        <v>86.959179722657126</v>
      </c>
      <c r="W27" s="26"/>
      <c r="AE27" s="9">
        <f t="shared" si="7"/>
        <v>605.71153846153845</v>
      </c>
      <c r="AJ27"/>
      <c r="AK27"/>
      <c r="AL27"/>
      <c r="AU27"/>
      <c r="AX27"/>
      <c r="AY27"/>
    </row>
    <row r="28" spans="1:51">
      <c r="A28" s="26"/>
      <c r="B28" s="92">
        <f>+'Ark1'!C153</f>
        <v>2024</v>
      </c>
      <c r="C28" s="92">
        <f>+'Ark1'!E153</f>
        <v>19</v>
      </c>
      <c r="D28" s="92">
        <f>+IF('Ark1'!Q153=0,"",'Ark1'!Q153)</f>
        <v>25</v>
      </c>
      <c r="E28" s="93">
        <f t="shared" si="8"/>
        <v>-3</v>
      </c>
      <c r="F28" s="93">
        <f>+'Ark1'!R153</f>
        <v>614</v>
      </c>
      <c r="G28" s="93">
        <f t="shared" si="9"/>
        <v>243</v>
      </c>
      <c r="H28" s="104">
        <f>+'Ark1'!AA153</f>
        <v>1.949392005587834</v>
      </c>
      <c r="I28" s="93">
        <f t="shared" si="10"/>
        <v>165.49865229110512</v>
      </c>
      <c r="J28" s="93">
        <f>+'Ark1'!S153</f>
        <v>614</v>
      </c>
      <c r="K28" s="73"/>
      <c r="L28" s="94">
        <f>+IF(F28=0,"",'Ark1'!U153)</f>
        <v>60.268729641693824</v>
      </c>
      <c r="M28" s="94">
        <f t="shared" si="11"/>
        <v>0.37470790256337239</v>
      </c>
      <c r="N28" s="104">
        <f>+'Ark1'!W153</f>
        <v>83.628827361563495</v>
      </c>
      <c r="O28" s="104">
        <f t="shared" si="12"/>
        <v>-2.4282378558277316</v>
      </c>
      <c r="P28" s="94">
        <f>+'Ark1'!X153</f>
        <v>11.57886003033663</v>
      </c>
      <c r="Q28" s="94">
        <f>+'Ark1'!Y153</f>
        <v>2.6137507866020999</v>
      </c>
      <c r="R28" s="93">
        <f>+IF('Ark1'!Z153=0,"",'Ark1'!Z153)</f>
        <v>-50.444673649828005</v>
      </c>
      <c r="S28" s="93">
        <f t="shared" si="13"/>
        <v>24.56</v>
      </c>
      <c r="T28" s="93">
        <f t="shared" si="14"/>
        <v>51.348099999999981</v>
      </c>
      <c r="U28" s="94">
        <f>+'Ark1'!T153</f>
        <v>4.7426710097719882</v>
      </c>
      <c r="V28" s="104">
        <f>+'Ark1'!V153</f>
        <v>90.605446762257372</v>
      </c>
      <c r="W28" s="26"/>
      <c r="AE28" s="9">
        <f t="shared" si="7"/>
        <v>605.71153846153845</v>
      </c>
      <c r="AJ28"/>
      <c r="AK28"/>
      <c r="AL28"/>
      <c r="AU28"/>
      <c r="AX28"/>
      <c r="AY28"/>
    </row>
    <row r="29" spans="1:51">
      <c r="A29" s="26"/>
      <c r="B29" s="92">
        <f>+'Ark1'!C154</f>
        <v>2024</v>
      </c>
      <c r="C29" s="92">
        <f>+'Ark1'!E154</f>
        <v>20</v>
      </c>
      <c r="D29" s="92">
        <f>+IF('Ark1'!Q154=0,"",'Ark1'!Q154)</f>
        <v>22</v>
      </c>
      <c r="E29" s="93">
        <f t="shared" si="8"/>
        <v>8</v>
      </c>
      <c r="F29" s="93">
        <f>+'Ark1'!R154</f>
        <v>426</v>
      </c>
      <c r="G29" s="93">
        <f t="shared" si="9"/>
        <v>-31</v>
      </c>
      <c r="H29" s="104">
        <f>+'Ark1'!AA154</f>
        <v>1.3525097628345557</v>
      </c>
      <c r="I29" s="93">
        <f t="shared" si="10"/>
        <v>93.216630196936549</v>
      </c>
      <c r="J29" s="93">
        <f>+IF(F29=0,"",'Ark1'!S154)</f>
        <v>426</v>
      </c>
      <c r="K29" s="73"/>
      <c r="L29" s="94">
        <f>+IF(F29=0,"",'Ark1'!U154)</f>
        <v>60.786384976525802</v>
      </c>
      <c r="M29" s="94">
        <f t="shared" si="11"/>
        <v>3.5837930573947574E-2</v>
      </c>
      <c r="N29" s="104">
        <f>+'Ark1'!W154</f>
        <v>83.310328638497751</v>
      </c>
      <c r="O29" s="104">
        <f t="shared" si="12"/>
        <v>0.81120391202070152</v>
      </c>
      <c r="P29" s="94">
        <f>+'Ark1'!X154</f>
        <v>9.477682527346678</v>
      </c>
      <c r="Q29" s="94">
        <f>+'Ark1'!Y154</f>
        <v>2.0056030861356642</v>
      </c>
      <c r="R29" s="93">
        <f>+IF('Ark1'!Z154=0,"",'Ark1'!Z154)</f>
        <v>-29.395842742661493</v>
      </c>
      <c r="S29" s="93">
        <f t="shared" si="13"/>
        <v>19.363636363636363</v>
      </c>
      <c r="T29" s="93">
        <f t="shared" si="14"/>
        <v>35.490200000000044</v>
      </c>
      <c r="U29" s="94">
        <f>+'Ark1'!T154</f>
        <v>3.3380281690140845</v>
      </c>
      <c r="V29" s="104">
        <f>+'Ark1'!V154</f>
        <v>90.260377723182742</v>
      </c>
      <c r="W29" s="26"/>
      <c r="AE29" s="9">
        <f t="shared" si="7"/>
        <v>605.71153846153845</v>
      </c>
      <c r="AJ29"/>
      <c r="AK29"/>
      <c r="AL29"/>
      <c r="AU29"/>
      <c r="AX29"/>
      <c r="AY29"/>
    </row>
    <row r="30" spans="1:51">
      <c r="A30" s="26"/>
      <c r="B30" s="92">
        <f>+'Ark1'!C155</f>
        <v>2024</v>
      </c>
      <c r="C30" s="92">
        <f>+'Ark1'!E155</f>
        <v>21</v>
      </c>
      <c r="D30" s="92">
        <f>+IF('Ark1'!Q155=0,"",'Ark1'!Q155)</f>
        <v>24</v>
      </c>
      <c r="E30" s="93">
        <f t="shared" si="8"/>
        <v>3</v>
      </c>
      <c r="F30" s="93">
        <f>+'Ark1'!R155</f>
        <v>257</v>
      </c>
      <c r="G30" s="93">
        <f t="shared" si="9"/>
        <v>-384</v>
      </c>
      <c r="H30" s="104">
        <f>+'Ark1'!AA155</f>
        <v>0.8159507254659174</v>
      </c>
      <c r="I30" s="93">
        <f t="shared" si="10"/>
        <v>40.093603744149767</v>
      </c>
      <c r="J30" s="93">
        <f>+IF(F30=0,"",'Ark1'!S155)</f>
        <v>257</v>
      </c>
      <c r="K30" s="73"/>
      <c r="L30" s="94">
        <f>+IF(F30=0,"",'Ark1'!U155)</f>
        <v>61.564202334630352</v>
      </c>
      <c r="M30" s="94">
        <f>+IF(F30=0,"",L30-L83)</f>
        <v>0.42535678080819395</v>
      </c>
      <c r="N30" s="104">
        <f>+IF(F30=0,"",'Ark1'!W155)</f>
        <v>84.72762645914402</v>
      </c>
      <c r="O30" s="104">
        <f>+IF(F30=0,"",N30-N83)</f>
        <v>1.4670960379271207</v>
      </c>
      <c r="P30" s="94">
        <f>+'Ark1'!X155</f>
        <v>10.046087155153486</v>
      </c>
      <c r="Q30" s="94">
        <f>+'Ark1'!Y155</f>
        <v>2.4772825119241899</v>
      </c>
      <c r="R30" s="93">
        <f>+IF('Ark1'!Z155=0,"",'Ark1'!Z155)</f>
        <v>-29.044997528317619</v>
      </c>
      <c r="S30" s="93">
        <f t="shared" si="13"/>
        <v>10.708333333333334</v>
      </c>
      <c r="T30" s="93">
        <f t="shared" si="14"/>
        <v>21.775000000000013</v>
      </c>
      <c r="U30" s="94">
        <f>+'Ark1'!T155</f>
        <v>2.591439688715953</v>
      </c>
      <c r="V30" s="104">
        <f>+'Ark1'!V155</f>
        <v>91.795911656710643</v>
      </c>
      <c r="W30" s="26"/>
      <c r="AE30" s="9">
        <f t="shared" si="7"/>
        <v>605.71153846153845</v>
      </c>
      <c r="AJ30"/>
      <c r="AK30"/>
      <c r="AL30"/>
      <c r="AU30"/>
      <c r="AX30"/>
      <c r="AY30"/>
    </row>
    <row r="31" spans="1:51">
      <c r="A31" s="26"/>
      <c r="B31" s="92">
        <f>+'Ark1'!C156</f>
        <v>2024</v>
      </c>
      <c r="C31" s="92">
        <f>+'Ark1'!E156</f>
        <v>22</v>
      </c>
      <c r="D31" s="92">
        <f>+IF('Ark1'!Q156=0,"",'Ark1'!Q156)</f>
        <v>18</v>
      </c>
      <c r="E31" s="93">
        <f t="shared" ref="E31" si="15">+D31-D84</f>
        <v>-5</v>
      </c>
      <c r="F31" s="93">
        <f>+'Ark1'!R156</f>
        <v>662</v>
      </c>
      <c r="G31" s="16">
        <f t="shared" si="9"/>
        <v>348</v>
      </c>
      <c r="H31" s="104">
        <f>+'Ark1'!AA156</f>
        <v>2.1017874718227136</v>
      </c>
      <c r="I31" s="93">
        <f t="shared" si="10"/>
        <v>210.828025477707</v>
      </c>
      <c r="J31" s="93">
        <f>+IF(F31=0,"",'Ark1'!S156)</f>
        <v>662</v>
      </c>
      <c r="K31" s="73"/>
      <c r="L31" s="94">
        <f>+IF(F31=0,"",'Ark1'!U156)</f>
        <v>61.006042296072494</v>
      </c>
      <c r="M31" s="94">
        <f t="shared" ref="M31:M61" si="16">+IF(F31=0,"",L31-L84)</f>
        <v>-0.26147362749439651</v>
      </c>
      <c r="N31" s="104">
        <f>+IF(F31=0,"",'Ark1'!W156)</f>
        <v>81.109365558912359</v>
      </c>
      <c r="O31" s="104">
        <f t="shared" ref="O31:O61" si="17">+IF(F31=0,"",N31-N84)</f>
        <v>-3.9094242500048324</v>
      </c>
      <c r="P31" s="94">
        <f>+'Ark1'!X156</f>
        <v>7.8541175851653424</v>
      </c>
      <c r="Q31" s="94">
        <f>+'Ark1'!Y156</f>
        <v>2.2306488532192095</v>
      </c>
      <c r="R31" s="93">
        <f>+IF('Ark1'!Z156=0,"",'Ark1'!Z156)</f>
        <v>-14.387170549890437</v>
      </c>
      <c r="S31" s="93">
        <f t="shared" ref="S31" si="18">+IF(F31=0,"",F31/D31)</f>
        <v>36.777777777777779</v>
      </c>
      <c r="T31" s="93">
        <f t="shared" ref="T31" si="19">+(F31*N31)/1000</f>
        <v>53.69439999999998</v>
      </c>
      <c r="U31" s="94">
        <f>+'Ark1'!T156</f>
        <v>2.6752265861027191</v>
      </c>
      <c r="V31" s="104">
        <f>+'Ark1'!V156</f>
        <v>87.875802339016658</v>
      </c>
      <c r="W31" s="26"/>
      <c r="AE31" s="9">
        <f t="shared" si="7"/>
        <v>605.71153846153845</v>
      </c>
      <c r="AJ31"/>
      <c r="AK31"/>
      <c r="AL31"/>
      <c r="AU31"/>
      <c r="AX31"/>
      <c r="AY31"/>
    </row>
    <row r="32" spans="1:51">
      <c r="A32" s="26"/>
      <c r="B32" s="92">
        <f>+'Ark1'!C157</f>
        <v>2024</v>
      </c>
      <c r="C32" s="92">
        <f>+'Ark1'!E157</f>
        <v>23</v>
      </c>
      <c r="D32" s="92">
        <f>+IF('Ark1'!Q157=0,"",'Ark1'!Q157)</f>
        <v>35</v>
      </c>
      <c r="E32" s="93">
        <f t="shared" ref="E32" si="20">+D32-D85</f>
        <v>13</v>
      </c>
      <c r="F32" s="93">
        <f>+'Ark1'!R157</f>
        <v>1099</v>
      </c>
      <c r="G32" s="16">
        <f t="shared" ref="G32" si="21">+F32-F85</f>
        <v>729</v>
      </c>
      <c r="H32" s="104">
        <f>+'Ark1'!AA157</f>
        <v>3.4892211956694283</v>
      </c>
      <c r="I32" s="93">
        <f t="shared" ref="I32" si="22">IF(F32&lt;&gt;0,100*F32/F85,"")</f>
        <v>297.02702702702703</v>
      </c>
      <c r="J32" s="93">
        <f>+IF(F32=0,"",'Ark1'!S157)</f>
        <v>1098</v>
      </c>
      <c r="K32" s="73"/>
      <c r="L32" s="94">
        <f>+IF(F32=0,"",'Ark1'!U157)</f>
        <v>61.258652094717682</v>
      </c>
      <c r="M32" s="94">
        <f t="shared" ref="M32" si="23">+IF(F32=0,"",L32-L85)</f>
        <v>0.3775710136366115</v>
      </c>
      <c r="N32" s="104">
        <f>+IF(F32=0,"",'Ark1'!W157)</f>
        <v>82.330418943533687</v>
      </c>
      <c r="O32" s="104">
        <f t="shared" ref="O32" si="24">+IF(F32=0,"",N32-N85)</f>
        <v>-6.5063378132229701</v>
      </c>
      <c r="P32" s="94">
        <f>+'Ark1'!X157</f>
        <v>9.432661545490598</v>
      </c>
      <c r="Q32" s="94">
        <f>+'Ark1'!Y157</f>
        <v>2.0922579999471238</v>
      </c>
      <c r="R32" s="93">
        <f>+IF('Ark1'!Z157=0,"",'Ark1'!Z157)</f>
        <v>-17.192892188348264</v>
      </c>
      <c r="S32" s="93">
        <f t="shared" ref="S32" si="25">+IF(F32=0,"",F32/D32)</f>
        <v>31.4</v>
      </c>
      <c r="T32" s="93">
        <f t="shared" ref="T32" si="26">+(F32*N32)/1000</f>
        <v>90.481130418943522</v>
      </c>
      <c r="U32" s="94">
        <f>+'Ark1'!T157</f>
        <v>2.6260236578707921</v>
      </c>
      <c r="V32" s="104">
        <f>+'Ark1'!V157</f>
        <v>89.238288072275552</v>
      </c>
      <c r="W32" s="26"/>
      <c r="AE32" s="9">
        <f t="shared" si="7"/>
        <v>605.71153846153845</v>
      </c>
      <c r="AJ32"/>
      <c r="AK32"/>
      <c r="AL32"/>
      <c r="AU32"/>
      <c r="AX32"/>
      <c r="AY32"/>
    </row>
    <row r="33" spans="1:51">
      <c r="A33" s="26"/>
      <c r="B33" s="92">
        <f>+'Ark1'!C158</f>
        <v>2024</v>
      </c>
      <c r="C33" s="92">
        <f>+'Ark1'!E158</f>
        <v>24</v>
      </c>
      <c r="D33" s="92">
        <f>+IF('Ark1'!Q158=0,"",'Ark1'!Q158)</f>
        <v>16</v>
      </c>
      <c r="E33" s="93">
        <f t="shared" ref="E33" si="27">+D33-D86</f>
        <v>-14</v>
      </c>
      <c r="F33" s="93">
        <f>+'Ark1'!R158</f>
        <v>600</v>
      </c>
      <c r="G33" s="16">
        <f t="shared" ref="G33" si="28">+F33-F86</f>
        <v>85</v>
      </c>
      <c r="H33" s="104">
        <f>+'Ark1'!AA158</f>
        <v>1.9049433279359935</v>
      </c>
      <c r="I33" s="93">
        <f t="shared" ref="I33" si="29">IF(F33&lt;&gt;0,100*F33/F86,"")</f>
        <v>116.50485436893204</v>
      </c>
      <c r="J33" s="93">
        <f>+IF(F33=0,"",'Ark1'!S158)</f>
        <v>600</v>
      </c>
      <c r="K33" s="73"/>
      <c r="L33" s="94">
        <f>+IF(F33=0,"",'Ark1'!U158)</f>
        <v>61.293333333333351</v>
      </c>
      <c r="M33" s="94">
        <f t="shared" ref="M33" si="30">+IF(F33=0,"",L33-L86)</f>
        <v>-0.19016181229770268</v>
      </c>
      <c r="N33" s="104">
        <f>+IF(F33=0,"",'Ark1'!W158)</f>
        <v>81.76550000000006</v>
      </c>
      <c r="O33" s="104">
        <f t="shared" ref="O33" si="31">+IF(F33=0,"",N33-N86)</f>
        <v>-0.74110194174748756</v>
      </c>
      <c r="P33" s="94">
        <f>+'Ark1'!X158</f>
        <v>9.1513583554569369</v>
      </c>
      <c r="Q33" s="94">
        <f>+'Ark1'!Y158</f>
        <v>2.3267908276325793</v>
      </c>
      <c r="R33" s="93">
        <f>+IF('Ark1'!Z158=0,"",'Ark1'!Z158)</f>
        <v>-19.680904258045842</v>
      </c>
      <c r="S33" s="93">
        <f t="shared" ref="S33" si="32">+IF(F33=0,"",F33/D33)</f>
        <v>37.5</v>
      </c>
      <c r="T33" s="93">
        <f t="shared" ref="T33" si="33">+(F33*N33)/1000</f>
        <v>49.059300000000036</v>
      </c>
      <c r="U33" s="94">
        <f>+'Ark1'!T158</f>
        <v>2.5033333333333339</v>
      </c>
      <c r="V33" s="104">
        <f>+'Ark1'!V158</f>
        <v>88.586673889490726</v>
      </c>
      <c r="W33" s="26"/>
      <c r="AE33" s="9">
        <f t="shared" si="7"/>
        <v>605.71153846153845</v>
      </c>
      <c r="AJ33"/>
      <c r="AK33"/>
      <c r="AL33"/>
      <c r="AU33"/>
      <c r="AX33"/>
      <c r="AY33"/>
    </row>
    <row r="34" spans="1:51">
      <c r="A34" s="26"/>
      <c r="B34" s="92">
        <f>+'Ark1'!C159</f>
        <v>2024</v>
      </c>
      <c r="C34" s="92">
        <f>+'Ark1'!E159</f>
        <v>25</v>
      </c>
      <c r="D34" s="92">
        <f>+IF('Ark1'!Q159=0,"",'Ark1'!Q159)</f>
        <v>24</v>
      </c>
      <c r="E34" s="93">
        <f t="shared" ref="E34" si="34">+D34-D87</f>
        <v>2</v>
      </c>
      <c r="F34" s="93">
        <f>+'Ark1'!R159</f>
        <v>466</v>
      </c>
      <c r="G34" s="16">
        <f t="shared" ref="G34" si="35">+F34-F87</f>
        <v>-245</v>
      </c>
      <c r="H34" s="104">
        <f>+'Ark1'!AA159</f>
        <v>1.4795059846969547</v>
      </c>
      <c r="I34" s="93">
        <f t="shared" ref="I34" si="36">IF(F34&lt;&gt;0,100*F34/F87,"")</f>
        <v>65.541490857946556</v>
      </c>
      <c r="J34" s="93">
        <f>+IF(F34=0,"",'Ark1'!S159)</f>
        <v>466</v>
      </c>
      <c r="K34" s="73"/>
      <c r="L34" s="94">
        <f>+IF(F34=0,"",'Ark1'!U159)</f>
        <v>60.989270386266099</v>
      </c>
      <c r="M34" s="94">
        <f t="shared" ref="M34" si="37">+IF(F34=0,"",L34-L87)</f>
        <v>0.879565744915908</v>
      </c>
      <c r="N34" s="104">
        <f>+IF(F34=0,"",'Ark1'!W159)</f>
        <v>80.89721030042918</v>
      </c>
      <c r="O34" s="104">
        <f t="shared" ref="O34" si="38">+IF(F34=0,"",N34-N87)</f>
        <v>-6.7196673367017041</v>
      </c>
      <c r="P34" s="94">
        <f>+'Ark1'!X159</f>
        <v>9.1518949436047752</v>
      </c>
      <c r="Q34" s="94">
        <f>+'Ark1'!Y159</f>
        <v>1.9593214818862037</v>
      </c>
      <c r="R34" s="93">
        <f>+IF('Ark1'!Z159=0,"",'Ark1'!Z159)</f>
        <v>-20.172302564005211</v>
      </c>
      <c r="S34" s="93">
        <f t="shared" ref="S34" si="39">+IF(F34=0,"",F34/D34)</f>
        <v>19.416666666666668</v>
      </c>
      <c r="T34" s="93">
        <f t="shared" ref="T34" si="40">+(F34*N34)/1000</f>
        <v>37.698099999999997</v>
      </c>
      <c r="U34" s="94">
        <f>+'Ark1'!T159</f>
        <v>2.6609442060085842</v>
      </c>
      <c r="V34" s="104">
        <f>+'Ark1'!V159</f>
        <v>87.645948321158414</v>
      </c>
      <c r="W34" s="26"/>
      <c r="AE34" s="9">
        <f t="shared" si="7"/>
        <v>605.71153846153845</v>
      </c>
      <c r="AJ34"/>
      <c r="AK34"/>
      <c r="AL34"/>
      <c r="AU34"/>
      <c r="AX34"/>
      <c r="AY34"/>
    </row>
    <row r="35" spans="1:51">
      <c r="A35" s="26"/>
      <c r="B35" s="92">
        <f>+'Ark1'!C160</f>
        <v>2024</v>
      </c>
      <c r="C35" s="92">
        <f>+'Ark1'!E160</f>
        <v>26</v>
      </c>
      <c r="D35" s="92">
        <f>+IF('Ark1'!Q160=0,"",'Ark1'!Q160)</f>
        <v>16</v>
      </c>
      <c r="E35" s="93">
        <f t="shared" ref="E35:E39" si="41">+D35-D88</f>
        <v>-5</v>
      </c>
      <c r="F35" s="93">
        <f>+'Ark1'!R160</f>
        <v>568</v>
      </c>
      <c r="G35" s="16">
        <f t="shared" ref="G35:G39" si="42">+F35-F88</f>
        <v>3</v>
      </c>
      <c r="H35" s="104">
        <f>+'Ark1'!AA160</f>
        <v>1.8033463504460747</v>
      </c>
      <c r="I35" s="93">
        <f t="shared" ref="I35:I39" si="43">IF(F35&lt;&gt;0,100*F35/F88,"")</f>
        <v>100.53097345132744</v>
      </c>
      <c r="J35" s="93">
        <f>+IF(F35=0,"",'Ark1'!S160)</f>
        <v>568</v>
      </c>
      <c r="K35" s="73"/>
      <c r="L35" s="94">
        <f>+IF(F35=0,"",'Ark1'!U160)</f>
        <v>60.429577464788736</v>
      </c>
      <c r="M35" s="94">
        <f t="shared" ref="M35:M39" si="44">+IF(F35=0,"",L35-L88)</f>
        <v>-0.42882961485726412</v>
      </c>
      <c r="N35" s="104">
        <f>+IF(F35=0,"",'Ark1'!W160)</f>
        <v>85.99471830985911</v>
      </c>
      <c r="O35" s="104">
        <f t="shared" ref="O35:O39" si="45">+IF(F35=0,"",N35-N88)</f>
        <v>1.1878156549919225</v>
      </c>
      <c r="P35" s="94">
        <f>+'Ark1'!X160</f>
        <v>9.6694564271585381</v>
      </c>
      <c r="Q35" s="94">
        <f>+'Ark1'!Y160</f>
        <v>2.3591233968882221</v>
      </c>
      <c r="R35" s="93">
        <f>+IF('Ark1'!Z160=0,"",'Ark1'!Z160)</f>
        <v>-34.614080621951928</v>
      </c>
      <c r="S35" s="93">
        <f t="shared" ref="S35:S39" si="46">+IF(F35=0,"",F35/D35)</f>
        <v>35.5</v>
      </c>
      <c r="T35" s="93">
        <f t="shared" ref="T35:T39" si="47">+(F35*N35)/1000</f>
        <v>48.84499999999997</v>
      </c>
      <c r="U35" s="94">
        <f>+'Ark1'!T160</f>
        <v>4.211267605633803</v>
      </c>
      <c r="V35" s="104">
        <f>+'Ark1'!V160</f>
        <v>93.168708894755326</v>
      </c>
      <c r="W35" s="26"/>
      <c r="AE35" s="9">
        <f t="shared" si="7"/>
        <v>605.71153846153845</v>
      </c>
      <c r="AJ35"/>
      <c r="AK35"/>
      <c r="AL35"/>
      <c r="AU35"/>
      <c r="AX35"/>
      <c r="AY35"/>
    </row>
    <row r="36" spans="1:51">
      <c r="A36" s="26"/>
      <c r="B36" s="92">
        <f>+'Ark1'!C161</f>
        <v>2024</v>
      </c>
      <c r="C36" s="92">
        <f>+'Ark1'!E161</f>
        <v>27</v>
      </c>
      <c r="D36" s="92">
        <f>+IF('Ark1'!Q161=0,"",'Ark1'!Q161)</f>
        <v>23</v>
      </c>
      <c r="E36" s="93">
        <f t="shared" si="41"/>
        <v>2</v>
      </c>
      <c r="F36" s="93">
        <f>+'Ark1'!R161</f>
        <v>831</v>
      </c>
      <c r="G36" s="16">
        <f t="shared" si="42"/>
        <v>399</v>
      </c>
      <c r="H36" s="104">
        <f>+'Ark1'!AA161</f>
        <v>2.6383465091913516</v>
      </c>
      <c r="I36" s="93">
        <f t="shared" si="43"/>
        <v>192.36111111111111</v>
      </c>
      <c r="J36" s="93">
        <f>+IF(F36=0,"",'Ark1'!S161)</f>
        <v>830</v>
      </c>
      <c r="K36" s="73"/>
      <c r="L36" s="94">
        <f>+IF(F36=0,"",'Ark1'!U161)</f>
        <v>60.875903614457833</v>
      </c>
      <c r="M36" s="94">
        <f t="shared" si="44"/>
        <v>0.94766287371709979</v>
      </c>
      <c r="N36" s="104">
        <f>+IF(F36=0,"",'Ark1'!W161)</f>
        <v>80.911686746987883</v>
      </c>
      <c r="O36" s="104">
        <f t="shared" si="45"/>
        <v>-4.9466465863453948</v>
      </c>
      <c r="P36" s="94">
        <f>+'Ark1'!X161</f>
        <v>8.9262261915300201</v>
      </c>
      <c r="Q36" s="94">
        <f>+'Ark1'!Y161</f>
        <v>2.2798800624469204</v>
      </c>
      <c r="R36" s="93">
        <f>+IF('Ark1'!Z161=0,"",'Ark1'!Z161)</f>
        <v>-34.812390070246998</v>
      </c>
      <c r="S36" s="93">
        <f t="shared" si="46"/>
        <v>36.130434782608695</v>
      </c>
      <c r="T36" s="93">
        <f t="shared" si="47"/>
        <v>67.237611686746931</v>
      </c>
      <c r="U36" s="94">
        <f>+'Ark1'!T161</f>
        <v>3.5776173285198558</v>
      </c>
      <c r="V36" s="104">
        <f>+'Ark1'!V161</f>
        <v>87.71227923612102</v>
      </c>
      <c r="W36" s="26"/>
      <c r="AE36" s="9">
        <f t="shared" si="7"/>
        <v>605.71153846153845</v>
      </c>
      <c r="AJ36"/>
      <c r="AK36"/>
      <c r="AL36"/>
      <c r="AU36"/>
      <c r="AX36"/>
      <c r="AY36"/>
    </row>
    <row r="37" spans="1:51">
      <c r="A37" s="26"/>
      <c r="B37" s="92">
        <f>+'Ark1'!C162</f>
        <v>2024</v>
      </c>
      <c r="C37" s="92">
        <f>+'Ark1'!E162</f>
        <v>28</v>
      </c>
      <c r="D37" s="92">
        <f>+IF('Ark1'!Q162=0,"",'Ark1'!Q162)</f>
        <v>15</v>
      </c>
      <c r="E37" s="93">
        <f t="shared" si="41"/>
        <v>-3</v>
      </c>
      <c r="F37" s="93">
        <f>+'Ark1'!R162</f>
        <v>521</v>
      </c>
      <c r="G37" s="16">
        <f t="shared" si="42"/>
        <v>-2</v>
      </c>
      <c r="H37" s="104">
        <f>+'Ark1'!AA162</f>
        <v>1.6541257897577548</v>
      </c>
      <c r="I37" s="93">
        <f t="shared" si="43"/>
        <v>99.617590822179736</v>
      </c>
      <c r="J37" s="93">
        <f>+IF(F37=0,"",'Ark1'!S162)</f>
        <v>521</v>
      </c>
      <c r="K37" s="73"/>
      <c r="L37" s="94">
        <f>+IF(F37=0,"",'Ark1'!U162)</f>
        <v>61.479846449136282</v>
      </c>
      <c r="M37" s="94">
        <f t="shared" si="44"/>
        <v>0.69399558871563727</v>
      </c>
      <c r="N37" s="104">
        <f>+IF(F37=0,"",'Ark1'!W162)</f>
        <v>78.961420345489401</v>
      </c>
      <c r="O37" s="104">
        <f t="shared" si="45"/>
        <v>-7.6076045111071693</v>
      </c>
      <c r="P37" s="94">
        <f>+'Ark1'!X162</f>
        <v>8.2307501878262261</v>
      </c>
      <c r="Q37" s="94">
        <f>+'Ark1'!Y162</f>
        <v>1.9836367015545997</v>
      </c>
      <c r="R37" s="93">
        <f>+IF('Ark1'!Z162=0,"",'Ark1'!Z162)</f>
        <v>-30.466401823411758</v>
      </c>
      <c r="S37" s="93">
        <f t="shared" si="46"/>
        <v>34.733333333333334</v>
      </c>
      <c r="T37" s="93">
        <f t="shared" si="47"/>
        <v>41.138899999999978</v>
      </c>
      <c r="U37" s="94">
        <f>+'Ark1'!T162</f>
        <v>2.1765834932821502</v>
      </c>
      <c r="V37" s="104">
        <f>+'Ark1'!V162</f>
        <v>85.548667763260497</v>
      </c>
      <c r="W37" s="26"/>
      <c r="AE37" s="9">
        <f t="shared" si="7"/>
        <v>605.71153846153845</v>
      </c>
      <c r="AJ37"/>
      <c r="AK37"/>
      <c r="AL37"/>
      <c r="AU37"/>
      <c r="AX37"/>
      <c r="AY37"/>
    </row>
    <row r="38" spans="1:51">
      <c r="A38" s="26"/>
      <c r="B38" s="92">
        <f>+'Ark1'!C163</f>
        <v>2024</v>
      </c>
      <c r="C38" s="92">
        <f>+'Ark1'!E163</f>
        <v>29</v>
      </c>
      <c r="D38" s="92">
        <f>+IF('Ark1'!Q163=0,"",'Ark1'!Q163)</f>
        <v>16</v>
      </c>
      <c r="E38" s="93">
        <f t="shared" si="41"/>
        <v>-1</v>
      </c>
      <c r="F38" s="93">
        <f>+'Ark1'!R163</f>
        <v>371</v>
      </c>
      <c r="G38" s="16">
        <f t="shared" si="42"/>
        <v>171</v>
      </c>
      <c r="H38" s="104">
        <f>+'Ark1'!AA163</f>
        <v>1.177889957773756</v>
      </c>
      <c r="I38" s="93">
        <f t="shared" si="43"/>
        <v>185.5</v>
      </c>
      <c r="J38" s="93">
        <f>+IF(F38=0,"",'Ark1'!S163)</f>
        <v>371</v>
      </c>
      <c r="K38" s="73"/>
      <c r="L38" s="94">
        <f>+IF(F38=0,"",'Ark1'!U163)</f>
        <v>60.819407008086245</v>
      </c>
      <c r="M38" s="94">
        <f t="shared" si="44"/>
        <v>0.23440700808624371</v>
      </c>
      <c r="N38" s="104">
        <f>+IF(F38=0,"",'Ark1'!W163)</f>
        <v>83.440700808625337</v>
      </c>
      <c r="O38" s="104">
        <f t="shared" si="45"/>
        <v>-7.462799191374657</v>
      </c>
      <c r="P38" s="94">
        <f>+'Ark1'!X163</f>
        <v>9.9199267748183111</v>
      </c>
      <c r="Q38" s="94">
        <f>+'Ark1'!Y163</f>
        <v>2.0006065586563455</v>
      </c>
      <c r="R38" s="93">
        <f>+IF('Ark1'!Z163=0,"",'Ark1'!Z163)</f>
        <v>-36.704330502513827</v>
      </c>
      <c r="S38" s="93">
        <f t="shared" si="46"/>
        <v>23.1875</v>
      </c>
      <c r="T38" s="93">
        <f t="shared" si="47"/>
        <v>30.956499999999998</v>
      </c>
      <c r="U38" s="94">
        <f>+'Ark1'!T163</f>
        <v>2.9946091644204857</v>
      </c>
      <c r="V38" s="104">
        <f>+'Ark1'!V163</f>
        <v>90.40162601151178</v>
      </c>
      <c r="W38" s="26"/>
      <c r="AE38" s="9">
        <f t="shared" si="7"/>
        <v>605.71153846153845</v>
      </c>
      <c r="AJ38"/>
      <c r="AK38"/>
      <c r="AL38"/>
      <c r="AU38"/>
      <c r="AX38"/>
      <c r="AY38"/>
    </row>
    <row r="39" spans="1:51">
      <c r="A39" s="26"/>
      <c r="B39" s="92">
        <f>+'Ark1'!C164</f>
        <v>2024</v>
      </c>
      <c r="C39" s="92">
        <f>+'Ark1'!E164</f>
        <v>30</v>
      </c>
      <c r="D39" s="92">
        <f>+IF('Ark1'!Q164=0,"",'Ark1'!Q164)</f>
        <v>22</v>
      </c>
      <c r="E39" s="93">
        <f t="shared" si="41"/>
        <v>3</v>
      </c>
      <c r="F39" s="93">
        <f>+'Ark1'!R164</f>
        <v>628</v>
      </c>
      <c r="G39" s="16">
        <f t="shared" si="42"/>
        <v>-38</v>
      </c>
      <c r="H39" s="104">
        <f>+'Ark1'!AA164</f>
        <v>1.9938406832396744</v>
      </c>
      <c r="I39" s="93">
        <f t="shared" si="43"/>
        <v>94.294294294294289</v>
      </c>
      <c r="J39" s="93">
        <f>+IF(F39=0,"",'Ark1'!S164)</f>
        <v>628</v>
      </c>
      <c r="K39" s="73"/>
      <c r="L39" s="94">
        <f>+IF(F39=0,"",'Ark1'!U164)</f>
        <v>60.993630573248403</v>
      </c>
      <c r="M39" s="94">
        <f t="shared" si="44"/>
        <v>0.20083778045559342</v>
      </c>
      <c r="N39" s="104">
        <f>+IF(F39=0,"",'Ark1'!W164)</f>
        <v>81.458280254777051</v>
      </c>
      <c r="O39" s="104">
        <f t="shared" si="45"/>
        <v>-3.9884164419196964</v>
      </c>
      <c r="P39" s="94">
        <f>+'Ark1'!X164</f>
        <v>9.2339641464415525</v>
      </c>
      <c r="Q39" s="94">
        <f>+'Ark1'!Y164</f>
        <v>2.1047317492106874</v>
      </c>
      <c r="R39" s="93">
        <f>+IF('Ark1'!Z164=0,"",'Ark1'!Z164)</f>
        <v>-8.8762796035431943</v>
      </c>
      <c r="S39" s="93">
        <f t="shared" si="46"/>
        <v>28.545454545454547</v>
      </c>
      <c r="T39" s="93">
        <f t="shared" si="47"/>
        <v>51.155799999999985</v>
      </c>
      <c r="U39" s="94">
        <f>+'Ark1'!T164</f>
        <v>3.0573248407643319</v>
      </c>
      <c r="V39" s="104">
        <f>+'Ark1'!V164</f>
        <v>88.253824761405241</v>
      </c>
      <c r="W39" s="26"/>
      <c r="AE39" s="9">
        <f t="shared" si="7"/>
        <v>605.71153846153845</v>
      </c>
      <c r="AJ39"/>
      <c r="AK39"/>
      <c r="AL39"/>
      <c r="AU39"/>
      <c r="AX39"/>
      <c r="AY39"/>
    </row>
    <row r="40" spans="1:51">
      <c r="A40" s="26"/>
      <c r="B40" s="92">
        <f>+'Ark1'!C165</f>
        <v>2024</v>
      </c>
      <c r="C40" s="92">
        <f>+'Ark1'!E165</f>
        <v>31</v>
      </c>
      <c r="D40" s="92">
        <f>+IF('Ark1'!Q165=0,"",'Ark1'!Q165)</f>
        <v>27</v>
      </c>
      <c r="E40" s="93">
        <f t="shared" ref="E40" si="48">+D40-D93</f>
        <v>2</v>
      </c>
      <c r="F40" s="93">
        <f>+'Ark1'!R165</f>
        <v>863</v>
      </c>
      <c r="G40" s="16">
        <f t="shared" ref="G40" si="49">+F40-F93</f>
        <v>102</v>
      </c>
      <c r="H40" s="104">
        <f>+'Ark1'!AA165</f>
        <v>2.7399434866812711</v>
      </c>
      <c r="I40" s="93">
        <f t="shared" ref="I40" si="50">IF(F40&lt;&gt;0,100*F40/F93,"")</f>
        <v>113.40341655716163</v>
      </c>
      <c r="J40" s="93">
        <f>+IF(F40=0,"",'Ark1'!S165)</f>
        <v>863</v>
      </c>
      <c r="K40" s="73"/>
      <c r="L40" s="94">
        <f>+IF(F40=0,"",'Ark1'!U165)</f>
        <v>61.053302433371954</v>
      </c>
      <c r="M40" s="94">
        <f t="shared" ref="M40" si="51">+IF(F40=0,"",L40-L93)</f>
        <v>0.7756708544245754</v>
      </c>
      <c r="N40" s="104">
        <f>+IF(F40=0,"",'Ark1'!W165)</f>
        <v>82.144611819235223</v>
      </c>
      <c r="O40" s="104">
        <f t="shared" ref="O40" si="52">+IF(F40=0,"",N40-N93)</f>
        <v>-1.5859144965541816</v>
      </c>
      <c r="P40" s="94">
        <f>+'Ark1'!X165</f>
        <v>9.6385134444796616</v>
      </c>
      <c r="Q40" s="94">
        <f>+'Ark1'!Y165</f>
        <v>2.3528656840273494</v>
      </c>
      <c r="R40" s="93">
        <f>+IF('Ark1'!Z165=0,"",'Ark1'!Z165)</f>
        <v>-21.689252196434612</v>
      </c>
      <c r="S40" s="93">
        <f t="shared" ref="S40" si="53">+IF(F40=0,"",F40/D40)</f>
        <v>31.962962962962962</v>
      </c>
      <c r="T40" s="93">
        <f t="shared" ref="T40" si="54">+(F40*N40)/1000</f>
        <v>70.890799999999999</v>
      </c>
      <c r="U40" s="94">
        <f>+'Ark1'!T165</f>
        <v>2.9536500579374279</v>
      </c>
      <c r="V40" s="104">
        <f>+'Ark1'!V165</f>
        <v>88.997412588553772</v>
      </c>
      <c r="W40" s="26"/>
      <c r="AE40" s="9">
        <f t="shared" si="7"/>
        <v>605.71153846153845</v>
      </c>
      <c r="AJ40"/>
      <c r="AK40"/>
      <c r="AL40"/>
      <c r="AU40"/>
      <c r="AX40"/>
      <c r="AY40"/>
    </row>
    <row r="41" spans="1:51">
      <c r="A41" s="26"/>
      <c r="B41" s="92">
        <f>+'Ark1'!C166</f>
        <v>2024</v>
      </c>
      <c r="C41" s="92">
        <f>+'Ark1'!E166</f>
        <v>32</v>
      </c>
      <c r="D41" s="92">
        <f>+IF('Ark1'!Q166=0,"",'Ark1'!Q166)</f>
        <v>24</v>
      </c>
      <c r="E41" s="93">
        <f t="shared" ref="E41" si="55">+D41-D94</f>
        <v>3</v>
      </c>
      <c r="F41" s="93">
        <f>+'Ark1'!R166</f>
        <v>807</v>
      </c>
      <c r="G41" s="16">
        <f t="shared" ref="G41" si="56">+F41-F94</f>
        <v>330</v>
      </c>
      <c r="H41" s="104">
        <f>+'Ark1'!AA166</f>
        <v>2.5621487760739119</v>
      </c>
      <c r="I41" s="93">
        <f t="shared" ref="I41" si="57">IF(F41&lt;&gt;0,100*F41/F94,"")</f>
        <v>169.1823899371069</v>
      </c>
      <c r="J41" s="93">
        <f>+IF(F41=0,"",'Ark1'!S166)</f>
        <v>807</v>
      </c>
      <c r="K41" s="73"/>
      <c r="L41" s="94">
        <f>+IF(F41=0,"",'Ark1'!U166)</f>
        <v>61.084262701363087</v>
      </c>
      <c r="M41" s="94">
        <f t="shared" ref="M41" si="58">+IF(F41=0,"",L41-L94)</f>
        <v>-0.37276035943356334</v>
      </c>
      <c r="N41" s="104">
        <f>+IF(F41=0,"",'Ark1'!W166)</f>
        <v>80.309913258983769</v>
      </c>
      <c r="O41" s="104">
        <f t="shared" ref="O41" si="59">+IF(F41=0,"",N41-N94)</f>
        <v>-2.6544473280182928</v>
      </c>
      <c r="P41" s="94">
        <f>+'Ark1'!X166</f>
        <v>9.4243259215457442</v>
      </c>
      <c r="Q41" s="94">
        <f>+'Ark1'!Y166</f>
        <v>1.9920132152421717</v>
      </c>
      <c r="R41" s="93">
        <f>+IF('Ark1'!Z166=0,"",'Ark1'!Z166)</f>
        <v>-36.966535152672733</v>
      </c>
      <c r="S41" s="93">
        <f t="shared" ref="S41" si="60">+IF(F41=0,"",F41/D41)</f>
        <v>33.625</v>
      </c>
      <c r="T41" s="93">
        <f t="shared" ref="T41" si="61">+(F41*N41)/1000</f>
        <v>64.810099999999906</v>
      </c>
      <c r="U41" s="94">
        <f>+'Ark1'!T166</f>
        <v>2.9244114002478323</v>
      </c>
      <c r="V41" s="104">
        <f>+'Ark1'!V166</f>
        <v>87.009656835302138</v>
      </c>
      <c r="W41" s="26"/>
      <c r="AE41" s="9">
        <f t="shared" si="7"/>
        <v>605.71153846153845</v>
      </c>
      <c r="AJ41"/>
      <c r="AK41"/>
      <c r="AL41"/>
      <c r="AU41"/>
      <c r="AX41"/>
      <c r="AY41"/>
    </row>
    <row r="42" spans="1:51">
      <c r="A42" s="26"/>
      <c r="B42" s="92">
        <f>+'Ark1'!C167</f>
        <v>2024</v>
      </c>
      <c r="C42" s="92">
        <f>+'Ark1'!E167</f>
        <v>33</v>
      </c>
      <c r="D42" s="92">
        <f>+IF('Ark1'!Q167=0,"",'Ark1'!Q167)</f>
        <v>18</v>
      </c>
      <c r="E42" s="93">
        <f t="shared" ref="E42:E43" si="62">+D42-D95</f>
        <v>-2</v>
      </c>
      <c r="F42" s="93">
        <f>+'Ark1'!R167</f>
        <v>602</v>
      </c>
      <c r="G42" s="16">
        <f t="shared" ref="G42:G43" si="63">+F42-F95</f>
        <v>121</v>
      </c>
      <c r="H42" s="104">
        <f>+'Ark1'!AA167</f>
        <v>1.9112931390291139</v>
      </c>
      <c r="I42" s="93">
        <f t="shared" ref="I42:I43" si="64">IF(F42&lt;&gt;0,100*F42/F95,"")</f>
        <v>125.15592515592516</v>
      </c>
      <c r="J42" s="93">
        <f>+IF(F42=0,"",'Ark1'!S167)</f>
        <v>602</v>
      </c>
      <c r="K42" s="73"/>
      <c r="L42" s="94">
        <f>+IF(F42=0,"",'Ark1'!U167)</f>
        <v>59.832225913621251</v>
      </c>
      <c r="M42" s="94">
        <f t="shared" ref="M42:M43" si="65">+IF(F42=0,"",L42-L95)</f>
        <v>-0.32785724646190317</v>
      </c>
      <c r="N42" s="104">
        <f>+IF(F42=0,"",'Ark1'!W167)</f>
        <v>82.068604651162815</v>
      </c>
      <c r="O42" s="104">
        <f t="shared" ref="O42:O43" si="66">+IF(F42=0,"",N42-N95)</f>
        <v>-4.6819150993568286</v>
      </c>
      <c r="P42" s="94">
        <f>+'Ark1'!X167</f>
        <v>10.428696085307644</v>
      </c>
      <c r="Q42" s="94">
        <f>+'Ark1'!Y167</f>
        <v>2.3688365793487058</v>
      </c>
      <c r="R42" s="93">
        <f>+IF('Ark1'!Z167=0,"",'Ark1'!Z167)</f>
        <v>-43.51658665125759</v>
      </c>
      <c r="S42" s="93">
        <f t="shared" ref="S42:S43" si="67">+IF(F42=0,"",F42/D42)</f>
        <v>33.444444444444443</v>
      </c>
      <c r="T42" s="93">
        <f t="shared" ref="T42:T43" si="68">+(F42*N42)/1000</f>
        <v>49.405300000000018</v>
      </c>
      <c r="U42" s="94">
        <f>+'Ark1'!T167</f>
        <v>5.174418604651164</v>
      </c>
      <c r="V42" s="104">
        <f>+'Ark1'!V167</f>
        <v>88.915064627478628</v>
      </c>
      <c r="W42" s="26"/>
      <c r="AE42" s="9">
        <f t="shared" si="7"/>
        <v>605.71153846153845</v>
      </c>
      <c r="AJ42"/>
      <c r="AK42"/>
      <c r="AL42"/>
      <c r="AU42"/>
      <c r="AX42"/>
      <c r="AY42"/>
    </row>
    <row r="43" spans="1:51">
      <c r="A43" s="26"/>
      <c r="B43" s="92">
        <f>+'Ark1'!C168</f>
        <v>2024</v>
      </c>
      <c r="C43" s="92">
        <f>+'Ark1'!E168</f>
        <v>34</v>
      </c>
      <c r="D43" s="92">
        <f>+IF('Ark1'!Q168=0,"",'Ark1'!Q168)</f>
        <v>22</v>
      </c>
      <c r="E43" s="93">
        <f t="shared" si="62"/>
        <v>-6</v>
      </c>
      <c r="F43" s="93">
        <f>+'Ark1'!R168</f>
        <v>757</v>
      </c>
      <c r="G43" s="16">
        <f t="shared" si="63"/>
        <v>115</v>
      </c>
      <c r="H43" s="104">
        <f>+'Ark1'!AA168</f>
        <v>2.4034034987459125</v>
      </c>
      <c r="I43" s="93">
        <f t="shared" si="64"/>
        <v>117.91277258566979</v>
      </c>
      <c r="J43" s="93">
        <f>+IF(F43=0,"",'Ark1'!S168)</f>
        <v>757</v>
      </c>
      <c r="K43" s="73"/>
      <c r="L43" s="94">
        <f>+IF(F43=0,"",'Ark1'!U168)</f>
        <v>59.960369881109614</v>
      </c>
      <c r="M43" s="94">
        <f t="shared" si="65"/>
        <v>-0.52006830355394129</v>
      </c>
      <c r="N43" s="104">
        <f>+IF(F43=0,"",'Ark1'!W168)</f>
        <v>82.295508586525742</v>
      </c>
      <c r="O43" s="104">
        <f t="shared" si="66"/>
        <v>-4.8619249033020822</v>
      </c>
      <c r="P43" s="94">
        <f>+'Ark1'!X168</f>
        <v>8.7106203666552755</v>
      </c>
      <c r="Q43" s="94">
        <f>+'Ark1'!Y168</f>
        <v>2.5459608999628078</v>
      </c>
      <c r="R43" s="93">
        <f>+IF('Ark1'!Z168=0,"",'Ark1'!Z168)</f>
        <v>-30.53467642152324</v>
      </c>
      <c r="S43" s="93">
        <f t="shared" si="67"/>
        <v>34.409090909090907</v>
      </c>
      <c r="T43" s="93">
        <f t="shared" si="68"/>
        <v>62.297699999999992</v>
      </c>
      <c r="U43" s="94">
        <f>+'Ark1'!T168</f>
        <v>5.3764861294583906</v>
      </c>
      <c r="V43" s="104">
        <f>+'Ark1'!V168</f>
        <v>89.160897710212126</v>
      </c>
      <c r="W43" s="26"/>
      <c r="AE43" s="9">
        <f t="shared" si="7"/>
        <v>605.71153846153845</v>
      </c>
      <c r="AJ43"/>
      <c r="AK43"/>
      <c r="AL43"/>
      <c r="AU43"/>
      <c r="AX43"/>
      <c r="AY43"/>
    </row>
    <row r="44" spans="1:51" s="3" customFormat="1">
      <c r="A44" s="26"/>
      <c r="B44" s="92">
        <f>+'Ark1'!C169</f>
        <v>2024</v>
      </c>
      <c r="C44" s="92">
        <f>+'Ark1'!E169</f>
        <v>35</v>
      </c>
      <c r="D44" s="92">
        <f>+IF('Ark1'!Q169=0,"",'Ark1'!Q169)</f>
        <v>13</v>
      </c>
      <c r="E44" s="93">
        <f t="shared" ref="E44:E45" si="69">+D44-D97</f>
        <v>-5</v>
      </c>
      <c r="F44" s="93">
        <f>+'Ark1'!R169</f>
        <v>416</v>
      </c>
      <c r="G44" s="16">
        <f t="shared" ref="G44:G45" si="70">+F44-F97</f>
        <v>-71</v>
      </c>
      <c r="H44" s="104">
        <f>+'Ark1'!AA169</f>
        <v>1.320760707368956</v>
      </c>
      <c r="I44" s="93">
        <f t="shared" ref="I44:I45" si="71">IF(F44&lt;&gt;0,100*F44/F97,"")</f>
        <v>85.420944558521555</v>
      </c>
      <c r="J44" s="93">
        <f>+IF(F44=0,"",'Ark1'!S169)</f>
        <v>416</v>
      </c>
      <c r="K44" s="73"/>
      <c r="L44" s="94">
        <f>+IF(F44=0,"",'Ark1'!U169)</f>
        <v>60.853365384615401</v>
      </c>
      <c r="M44" s="94">
        <f t="shared" ref="M44:M45" si="72">+IF(F44=0,"",L44-L97)</f>
        <v>0.51866312588851571</v>
      </c>
      <c r="N44" s="104">
        <f>+IF(F44=0,"",'Ark1'!W169)</f>
        <v>80.251923076923106</v>
      </c>
      <c r="O44" s="104">
        <f t="shared" ref="O44:O45" si="73">+IF(F44=0,"",N44-N97)</f>
        <v>-1.4386313378613096</v>
      </c>
      <c r="P44" s="94">
        <f>+'Ark1'!X169</f>
        <v>10.667899645207941</v>
      </c>
      <c r="Q44" s="94">
        <f>+'Ark1'!Y169</f>
        <v>2.2231600476040119</v>
      </c>
      <c r="R44" s="93">
        <f>+IF('Ark1'!Z169=0,"",'Ark1'!Z169)</f>
        <v>-34.045390511533199</v>
      </c>
      <c r="S44" s="93">
        <f t="shared" ref="S44:S45" si="74">+IF(F44=0,"",F44/D44)</f>
        <v>32</v>
      </c>
      <c r="T44" s="93">
        <f t="shared" ref="T44:T45" si="75">+(F44*N44)/1000</f>
        <v>33.384800000000013</v>
      </c>
      <c r="U44" s="94">
        <f>+'Ark1'!T169</f>
        <v>3.3629807692307687</v>
      </c>
      <c r="V44" s="104">
        <f>+'Ark1'!V169</f>
        <v>86.946828902408541</v>
      </c>
      <c r="W44" s="26"/>
      <c r="AE44" s="9">
        <f t="shared" si="7"/>
        <v>605.71153846153845</v>
      </c>
    </row>
    <row r="45" spans="1:51" s="3" customFormat="1">
      <c r="A45" s="26"/>
      <c r="B45" s="92">
        <f>+'Ark1'!C170</f>
        <v>2024</v>
      </c>
      <c r="C45" s="92">
        <f>+'Ark1'!E170</f>
        <v>36</v>
      </c>
      <c r="D45" s="92">
        <f>+IF('Ark1'!Q170=0,"",'Ark1'!Q170)</f>
        <v>17</v>
      </c>
      <c r="E45" s="93">
        <f t="shared" si="69"/>
        <v>1</v>
      </c>
      <c r="F45" s="93">
        <f>+'Ark1'!R170</f>
        <v>673</v>
      </c>
      <c r="G45" s="16">
        <f t="shared" si="70"/>
        <v>296</v>
      </c>
      <c r="H45" s="104">
        <f>+'Ark1'!AA170</f>
        <v>2.1367114328348729</v>
      </c>
      <c r="I45" s="93">
        <f t="shared" si="71"/>
        <v>178.51458885941645</v>
      </c>
      <c r="J45" s="93">
        <f>+IF(F45=0,"",'Ark1'!S170)</f>
        <v>673</v>
      </c>
      <c r="K45" s="73"/>
      <c r="L45" s="94">
        <f>+IF(F45=0,"",'Ark1'!U170)</f>
        <v>61.109955423476954</v>
      </c>
      <c r="M45" s="94">
        <f t="shared" si="72"/>
        <v>7.2820144962356892E-2</v>
      </c>
      <c r="N45" s="104">
        <f>+IF(F45=0,"",'Ark1'!W170)</f>
        <v>78.96151560178302</v>
      </c>
      <c r="O45" s="104">
        <f t="shared" si="73"/>
        <v>-2.5482987218244091</v>
      </c>
      <c r="P45" s="94">
        <f>+'Ark1'!X170</f>
        <v>9.8269932742130237</v>
      </c>
      <c r="Q45" s="94">
        <f>+'Ark1'!Y170</f>
        <v>2.0257859622202896</v>
      </c>
      <c r="R45" s="93">
        <f>+IF('Ark1'!Z170=0,"",'Ark1'!Z170)</f>
        <v>-15.865087997575412</v>
      </c>
      <c r="S45" s="93">
        <f t="shared" si="74"/>
        <v>39.588235294117645</v>
      </c>
      <c r="T45" s="93">
        <f t="shared" si="75"/>
        <v>53.141099999999966</v>
      </c>
      <c r="U45" s="94">
        <f>+'Ark1'!T170</f>
        <v>2.790490341753344</v>
      </c>
      <c r="V45" s="104">
        <f>+'Ark1'!V170</f>
        <v>85.54877096617885</v>
      </c>
      <c r="W45" s="26"/>
      <c r="AE45" s="9">
        <f t="shared" si="7"/>
        <v>605.71153846153845</v>
      </c>
    </row>
    <row r="46" spans="1:51" s="3" customFormat="1">
      <c r="A46" s="26"/>
      <c r="B46" s="92">
        <f>+'Ark1'!C171</f>
        <v>2024</v>
      </c>
      <c r="C46" s="92">
        <f>+'Ark1'!E171</f>
        <v>37</v>
      </c>
      <c r="D46" s="92">
        <f>+IF('Ark1'!Q171=0,"",'Ark1'!Q171)</f>
        <v>16</v>
      </c>
      <c r="E46" s="93">
        <f t="shared" ref="E46:E50" si="76">+D46-D99</f>
        <v>-3</v>
      </c>
      <c r="F46" s="93">
        <f>+'Ark1'!R171</f>
        <v>261</v>
      </c>
      <c r="G46" s="16">
        <f t="shared" ref="G46:G50" si="77">+F46-F99</f>
        <v>-319</v>
      </c>
      <c r="H46" s="104">
        <f>+'Ark1'!AA171</f>
        <v>0.82865034765215717</v>
      </c>
      <c r="I46" s="93">
        <f t="shared" ref="I46:I50" si="78">IF(F46&lt;&gt;0,100*F46/F99,"")</f>
        <v>45</v>
      </c>
      <c r="J46" s="93">
        <f>+IF(F46=0,"",'Ark1'!S171)</f>
        <v>261</v>
      </c>
      <c r="K46" s="73"/>
      <c r="L46" s="94">
        <f>+IF(F46=0,"",'Ark1'!U171)</f>
        <v>60.314176245210739</v>
      </c>
      <c r="M46" s="94">
        <f t="shared" ref="M46:M50" si="79">+IF(F46=0,"",L46-L99)</f>
        <v>-0.72900164770806697</v>
      </c>
      <c r="N46" s="104">
        <f>+IF(F46=0,"",'Ark1'!W171)</f>
        <v>82.19501915708814</v>
      </c>
      <c r="O46" s="104">
        <f t="shared" ref="O46:O50" si="80">+IF(F46=0,"",N46-N99)</f>
        <v>-1.8643936235681622</v>
      </c>
      <c r="P46" s="94">
        <f>+'Ark1'!X171</f>
        <v>11.802860800836548</v>
      </c>
      <c r="Q46" s="94">
        <f>+'Ark1'!Y171</f>
        <v>2.5821651403132777</v>
      </c>
      <c r="R46" s="93">
        <f>+IF('Ark1'!Z171=0,"",'Ark1'!Z171)</f>
        <v>-42.68401550054849</v>
      </c>
      <c r="S46" s="93">
        <f t="shared" ref="S46:S50" si="81">+IF(F46=0,"",F46/D46)</f>
        <v>16.3125</v>
      </c>
      <c r="T46" s="93">
        <f t="shared" ref="T46:T50" si="82">+(F46*N46)/1000</f>
        <v>21.452900000000007</v>
      </c>
      <c r="U46" s="94">
        <f>+'Ark1'!T171</f>
        <v>3.9080459770114944</v>
      </c>
      <c r="V46" s="104">
        <f>+'Ark1'!V171</f>
        <v>89.052025088936219</v>
      </c>
      <c r="W46" s="26"/>
      <c r="AE46" s="9">
        <f t="shared" si="7"/>
        <v>605.71153846153845</v>
      </c>
    </row>
    <row r="47" spans="1:51" s="3" customFormat="1">
      <c r="A47" s="26"/>
      <c r="B47" s="92">
        <f>+'Ark1'!C172</f>
        <v>2024</v>
      </c>
      <c r="C47" s="92">
        <f>+'Ark1'!E172</f>
        <v>38</v>
      </c>
      <c r="D47" s="92">
        <f>+IF('Ark1'!Q172=0,"",'Ark1'!Q172)</f>
        <v>22</v>
      </c>
      <c r="E47" s="93">
        <f t="shared" si="76"/>
        <v>2</v>
      </c>
      <c r="F47" s="93">
        <f>+'Ark1'!R172</f>
        <v>415</v>
      </c>
      <c r="G47" s="16">
        <f t="shared" si="77"/>
        <v>-107</v>
      </c>
      <c r="H47" s="104">
        <f>+'Ark1'!AA172</f>
        <v>1.3175858018223956</v>
      </c>
      <c r="I47" s="93">
        <f t="shared" si="78"/>
        <v>79.501915708812263</v>
      </c>
      <c r="J47" s="93">
        <f>+IF(F47=0,"",'Ark1'!S172)</f>
        <v>415</v>
      </c>
      <c r="K47" s="73"/>
      <c r="L47" s="94">
        <f>+IF(F47=0,"",'Ark1'!U172)</f>
        <v>61.036144578313262</v>
      </c>
      <c r="M47" s="94">
        <f t="shared" si="79"/>
        <v>-0.28952591977100894</v>
      </c>
      <c r="N47" s="104">
        <f>+IF(F47=0,"",'Ark1'!W172)</f>
        <v>81.845060240963861</v>
      </c>
      <c r="O47" s="104">
        <f t="shared" si="80"/>
        <v>-1.2407635138253852</v>
      </c>
      <c r="P47" s="94">
        <f>+'Ark1'!X172</f>
        <v>7.9368785970206561</v>
      </c>
      <c r="Q47" s="94">
        <f>+'Ark1'!Y172</f>
        <v>2.3224715912900682</v>
      </c>
      <c r="R47" s="93">
        <f>+IF('Ark1'!Z172=0,"",'Ark1'!Z172)</f>
        <v>-5.4207646882716709</v>
      </c>
      <c r="S47" s="93">
        <f t="shared" si="81"/>
        <v>18.863636363636363</v>
      </c>
      <c r="T47" s="93">
        <f t="shared" si="82"/>
        <v>33.965700000000005</v>
      </c>
      <c r="U47" s="94">
        <f>+'Ark1'!T172</f>
        <v>3.4530120481927722</v>
      </c>
      <c r="V47" s="104">
        <f>+'Ark1'!V172</f>
        <v>88.672871333655252</v>
      </c>
      <c r="W47" s="26"/>
      <c r="AE47" s="9">
        <f t="shared" si="7"/>
        <v>605.71153846153845</v>
      </c>
    </row>
    <row r="48" spans="1:51" s="3" customFormat="1">
      <c r="A48" s="26"/>
      <c r="B48" s="92">
        <f>+'Ark1'!C173</f>
        <v>2024</v>
      </c>
      <c r="C48" s="92">
        <f>+'Ark1'!E173</f>
        <v>39</v>
      </c>
      <c r="D48" s="92">
        <f>+IF('Ark1'!Q173=0,"",'Ark1'!Q173)</f>
        <v>26</v>
      </c>
      <c r="E48" s="93">
        <f t="shared" si="76"/>
        <v>1</v>
      </c>
      <c r="F48" s="93">
        <f>+'Ark1'!R173</f>
        <v>1136</v>
      </c>
      <c r="G48" s="16">
        <f t="shared" si="77"/>
        <v>624</v>
      </c>
      <c r="H48" s="104">
        <f>+'Ark1'!AA173</f>
        <v>3.6066927008921494</v>
      </c>
      <c r="I48" s="93">
        <f t="shared" si="78"/>
        <v>221.875</v>
      </c>
      <c r="J48" s="93">
        <f>+IF(F48=0,"",'Ark1'!S173)</f>
        <v>1136</v>
      </c>
      <c r="K48" s="73"/>
      <c r="L48" s="94">
        <f>+IF(F48=0,"",'Ark1'!U173)</f>
        <v>60.313380281690137</v>
      </c>
      <c r="M48" s="94">
        <f t="shared" si="79"/>
        <v>-0.71786971830986346</v>
      </c>
      <c r="N48" s="104">
        <f>+IF(F48=0,"",'Ark1'!W173)</f>
        <v>84.886707746478891</v>
      </c>
      <c r="O48" s="104">
        <f t="shared" si="80"/>
        <v>0.20623899647897304</v>
      </c>
      <c r="P48" s="94">
        <f>+'Ark1'!X173</f>
        <v>8.5166132844646825</v>
      </c>
      <c r="Q48" s="94">
        <f>+'Ark1'!Y173</f>
        <v>2.1514891296736676</v>
      </c>
      <c r="R48" s="93">
        <f>+IF('Ark1'!Z173=0,"",'Ark1'!Z173)</f>
        <v>-32.389833133362551</v>
      </c>
      <c r="S48" s="93">
        <f t="shared" si="81"/>
        <v>43.692307692307693</v>
      </c>
      <c r="T48" s="93">
        <f t="shared" si="82"/>
        <v>96.431300000000022</v>
      </c>
      <c r="U48" s="94">
        <f>+'Ark1'!T173</f>
        <v>4.4471830985915473</v>
      </c>
      <c r="V48" s="104">
        <f>+'Ark1'!V173</f>
        <v>91.968264080692251</v>
      </c>
      <c r="W48" s="26"/>
      <c r="AE48" s="9">
        <f t="shared" si="7"/>
        <v>605.71153846153845</v>
      </c>
    </row>
    <row r="49" spans="1:31" s="3" customFormat="1">
      <c r="A49" s="26"/>
      <c r="B49" s="92">
        <f>+'Ark1'!C174</f>
        <v>2024</v>
      </c>
      <c r="C49" s="92">
        <f>+'Ark1'!E174</f>
        <v>40</v>
      </c>
      <c r="D49" s="92">
        <f>+IF('Ark1'!Q174=0,"",'Ark1'!Q174)</f>
        <v>24</v>
      </c>
      <c r="E49" s="93">
        <f t="shared" si="76"/>
        <v>2</v>
      </c>
      <c r="F49" s="93">
        <f>+'Ark1'!R174</f>
        <v>476</v>
      </c>
      <c r="G49" s="16">
        <f t="shared" si="77"/>
        <v>-299</v>
      </c>
      <c r="H49" s="104">
        <f>+'Ark1'!AA174</f>
        <v>1.5112550401625549</v>
      </c>
      <c r="I49" s="93">
        <f t="shared" si="78"/>
        <v>61.41935483870968</v>
      </c>
      <c r="J49" s="93">
        <f>+IF(F49=0,"",'Ark1'!S174)</f>
        <v>476</v>
      </c>
      <c r="K49" s="73"/>
      <c r="L49" s="94">
        <f>+IF(F49=0,"",'Ark1'!U174)</f>
        <v>60.487394957983206</v>
      </c>
      <c r="M49" s="94">
        <f t="shared" si="79"/>
        <v>0.20481431282192375</v>
      </c>
      <c r="N49" s="104">
        <f>+IF(F49=0,"",'Ark1'!W174)</f>
        <v>81.5810924369747</v>
      </c>
      <c r="O49" s="104">
        <f t="shared" si="80"/>
        <v>-0.68510111141245034</v>
      </c>
      <c r="P49" s="94">
        <f>+'Ark1'!X174</f>
        <v>9.2644220787730589</v>
      </c>
      <c r="Q49" s="94">
        <f>+'Ark1'!Y174</f>
        <v>2.6093418025103925</v>
      </c>
      <c r="R49" s="93">
        <f>+IF('Ark1'!Z174=0,"",'Ark1'!Z174)</f>
        <v>-9.345858567040878</v>
      </c>
      <c r="S49" s="93">
        <f t="shared" si="81"/>
        <v>19.833333333333332</v>
      </c>
      <c r="T49" s="93">
        <f t="shared" si="82"/>
        <v>38.832599999999957</v>
      </c>
      <c r="U49" s="94">
        <f>+'Ark1'!T174</f>
        <v>3.8235294117647056</v>
      </c>
      <c r="V49" s="104">
        <f>+'Ark1'!V174</f>
        <v>88.386882380254278</v>
      </c>
      <c r="W49" s="26"/>
      <c r="AE49" s="9">
        <f t="shared" si="7"/>
        <v>605.71153846153845</v>
      </c>
    </row>
    <row r="50" spans="1:31" s="2" customFormat="1">
      <c r="A50" s="26"/>
      <c r="B50" s="92">
        <f>+'Ark1'!C175</f>
        <v>2024</v>
      </c>
      <c r="C50" s="92">
        <f>+'Ark1'!E175</f>
        <v>41</v>
      </c>
      <c r="D50" s="92">
        <f>+IF('Ark1'!Q175=0,"",'Ark1'!Q175)</f>
        <v>25</v>
      </c>
      <c r="E50" s="93">
        <f t="shared" si="76"/>
        <v>3</v>
      </c>
      <c r="F50" s="93">
        <f>+'Ark1'!R175</f>
        <v>808</v>
      </c>
      <c r="G50" s="16">
        <f t="shared" si="77"/>
        <v>63</v>
      </c>
      <c r="H50" s="104">
        <f>+'Ark1'!AA175</f>
        <v>2.5653236816204719</v>
      </c>
      <c r="I50" s="93">
        <f t="shared" si="78"/>
        <v>108.45637583892618</v>
      </c>
      <c r="J50" s="93">
        <f>+IF(F50=0,"",'Ark1'!S175)</f>
        <v>808</v>
      </c>
      <c r="K50" s="73"/>
      <c r="L50" s="94">
        <f>+IF(F50=0,"",'Ark1'!U175)</f>
        <v>61.004950495049499</v>
      </c>
      <c r="M50" s="94">
        <f t="shared" si="79"/>
        <v>0.87188597892047426</v>
      </c>
      <c r="N50" s="104">
        <f>+IF(F50=0,"",'Ark1'!W175)</f>
        <v>83.313366336633621</v>
      </c>
      <c r="O50" s="104">
        <f t="shared" si="80"/>
        <v>-3.3680852762696389</v>
      </c>
      <c r="P50" s="94">
        <f>+'Ark1'!X175</f>
        <v>10.032918321900382</v>
      </c>
      <c r="Q50" s="94">
        <f>+'Ark1'!Y175</f>
        <v>2.0800740770140624</v>
      </c>
      <c r="R50" s="93">
        <f>+IF('Ark1'!Z175=0,"",'Ark1'!Z175)</f>
        <v>-16.246001480467402</v>
      </c>
      <c r="S50" s="93">
        <f t="shared" si="81"/>
        <v>32.32</v>
      </c>
      <c r="T50" s="93">
        <f t="shared" si="82"/>
        <v>67.317199999999971</v>
      </c>
      <c r="U50" s="94">
        <f>+'Ark1'!T175</f>
        <v>3.1905940594059405</v>
      </c>
      <c r="V50" s="104">
        <f>+'Ark1'!V175</f>
        <v>90.263668837089568</v>
      </c>
      <c r="W50" s="26"/>
      <c r="AE50" s="9">
        <f t="shared" si="7"/>
        <v>605.71153846153845</v>
      </c>
    </row>
    <row r="51" spans="1:31" s="3" customFormat="1">
      <c r="A51" s="26"/>
      <c r="B51" s="92">
        <f>+'Ark1'!C176</f>
        <v>2024</v>
      </c>
      <c r="C51" s="92">
        <f>+'Ark1'!E176</f>
        <v>42</v>
      </c>
      <c r="D51" s="92">
        <f>+IF('Ark1'!Q176=0,"",'Ark1'!Q176)</f>
        <v>20</v>
      </c>
      <c r="E51" s="93">
        <f t="shared" ref="E51:E52" si="83">+D51-D104</f>
        <v>-1</v>
      </c>
      <c r="F51" s="93">
        <f>+'Ark1'!R176</f>
        <v>492</v>
      </c>
      <c r="G51" s="16">
        <f t="shared" ref="G51:G52" si="84">+F51-F104</f>
        <v>213</v>
      </c>
      <c r="H51" s="104">
        <f>+'Ark1'!AA176</f>
        <v>1.5620535289075148</v>
      </c>
      <c r="I51" s="93">
        <f t="shared" ref="I51:I52" si="85">IF(F51&lt;&gt;0,100*F51/F104,"")</f>
        <v>176.34408602150538</v>
      </c>
      <c r="J51" s="93">
        <f>+IF(F51=0,"",'Ark1'!S176)</f>
        <v>492</v>
      </c>
      <c r="K51" s="73"/>
      <c r="L51" s="94">
        <f>+IF(F51=0,"",'Ark1'!U176)</f>
        <v>60.802845528455279</v>
      </c>
      <c r="M51" s="94">
        <f t="shared" ref="M51:M52" si="86">+IF(F51=0,"",L51-L104)</f>
        <v>0.16843692630473583</v>
      </c>
      <c r="N51" s="104">
        <f>+IF(F51=0,"",'Ark1'!W176)</f>
        <v>81.38577235772361</v>
      </c>
      <c r="O51" s="104">
        <f t="shared" ref="O51:O52" si="87">+IF(F51=0,"",N51-N104)</f>
        <v>-0.50024914765278083</v>
      </c>
      <c r="P51" s="94">
        <f>+'Ark1'!X176</f>
        <v>10.284171712787462</v>
      </c>
      <c r="Q51" s="94">
        <f>+'Ark1'!Y176</f>
        <v>2.034197478771925</v>
      </c>
      <c r="R51" s="93">
        <f>+IF('Ark1'!Z176=0,"",'Ark1'!Z176)</f>
        <v>-21.192583341179976</v>
      </c>
      <c r="S51" s="93">
        <f t="shared" ref="S51:S52" si="88">+IF(F51=0,"",F51/D51)</f>
        <v>24.6</v>
      </c>
      <c r="T51" s="93">
        <f t="shared" ref="T51:T52" si="89">+(F51*N51)/1000</f>
        <v>40.041800000000016</v>
      </c>
      <c r="U51" s="94">
        <f>+'Ark1'!T176</f>
        <v>2.9857723577235777</v>
      </c>
      <c r="V51" s="104">
        <f>+'Ark1'!V176</f>
        <v>88.175267993199981</v>
      </c>
      <c r="W51" s="26"/>
      <c r="AE51" s="9">
        <f t="shared" si="7"/>
        <v>605.71153846153845</v>
      </c>
    </row>
    <row r="52" spans="1:31" s="3" customFormat="1">
      <c r="A52" s="26"/>
      <c r="B52" s="92">
        <f>+'Ark1'!C177</f>
        <v>2024</v>
      </c>
      <c r="C52" s="92">
        <f>+'Ark1'!E177</f>
        <v>43</v>
      </c>
      <c r="D52" s="92">
        <f>+IF('Ark1'!Q177=0,"",'Ark1'!Q177)</f>
        <v>18</v>
      </c>
      <c r="E52" s="93">
        <f t="shared" si="83"/>
        <v>-8</v>
      </c>
      <c r="F52" s="93">
        <f>+'Ark1'!R177</f>
        <v>388</v>
      </c>
      <c r="G52" s="16">
        <f t="shared" si="84"/>
        <v>-231</v>
      </c>
      <c r="H52" s="104">
        <f>+'Ark1'!AA177</f>
        <v>1.2318633520652762</v>
      </c>
      <c r="I52" s="93">
        <f t="shared" si="85"/>
        <v>62.68174474959612</v>
      </c>
      <c r="J52" s="93">
        <f>+IF(F52=0,"",'Ark1'!S177)</f>
        <v>388</v>
      </c>
      <c r="K52" s="73"/>
      <c r="L52" s="94">
        <f>+IF(F52=0,"",'Ark1'!U177)</f>
        <v>61.02577319587629</v>
      </c>
      <c r="M52" s="94">
        <f t="shared" si="86"/>
        <v>0.61800620558500441</v>
      </c>
      <c r="N52" s="104">
        <f>+IF(F52=0,"",'Ark1'!W177)</f>
        <v>83.053350515463876</v>
      </c>
      <c r="O52" s="104">
        <f t="shared" si="87"/>
        <v>-1.2982676075135373</v>
      </c>
      <c r="P52" s="94">
        <f>+'Ark1'!X177</f>
        <v>6.6480881765293551</v>
      </c>
      <c r="Q52" s="94">
        <f>+'Ark1'!Y177</f>
        <v>2.2370718320048621</v>
      </c>
      <c r="R52" s="93">
        <f>+IF('Ark1'!Z177=0,"",'Ark1'!Z177)</f>
        <v>-18.052951128099252</v>
      </c>
      <c r="S52" s="93">
        <f t="shared" si="88"/>
        <v>21.555555555555557</v>
      </c>
      <c r="T52" s="93">
        <f t="shared" si="89"/>
        <v>32.224699999999984</v>
      </c>
      <c r="U52" s="94">
        <f>+'Ark1'!T177</f>
        <v>2.6597938144329887</v>
      </c>
      <c r="V52" s="104">
        <f>+'Ark1'!V177</f>
        <v>89.981961555215548</v>
      </c>
      <c r="W52" s="26"/>
      <c r="AE52" s="9">
        <f t="shared" si="7"/>
        <v>605.71153846153845</v>
      </c>
    </row>
    <row r="53" spans="1:31" s="3" customFormat="1">
      <c r="A53" s="26"/>
      <c r="B53" s="92">
        <f>+'Ark1'!C178</f>
        <v>2024</v>
      </c>
      <c r="C53" s="92">
        <f>+'Ark1'!E178</f>
        <v>44</v>
      </c>
      <c r="D53" s="92">
        <f>+IF('Ark1'!Q178=0,"",'Ark1'!Q178)</f>
        <v>18</v>
      </c>
      <c r="E53" s="93">
        <f t="shared" ref="E53:E58" si="90">+D53-D106</f>
        <v>3</v>
      </c>
      <c r="F53" s="93">
        <f>+'Ark1'!R178</f>
        <v>678</v>
      </c>
      <c r="G53" s="16">
        <f t="shared" ref="G53:G58" si="91">+F53-F106</f>
        <v>210</v>
      </c>
      <c r="H53" s="104">
        <f>+'Ark1'!AA178</f>
        <v>2.1525859605676736</v>
      </c>
      <c r="I53" s="93">
        <f t="shared" ref="I53:I58" si="92">IF(F53&lt;&gt;0,100*F53/F106,"")</f>
        <v>144.87179487179486</v>
      </c>
      <c r="J53" s="93">
        <f>+IF(F53=0,"",'Ark1'!S178)</f>
        <v>678</v>
      </c>
      <c r="K53" s="73"/>
      <c r="L53" s="94">
        <f>+IF(F53=0,"",'Ark1'!U178)</f>
        <v>60.327433628318609</v>
      </c>
      <c r="M53" s="94">
        <f t="shared" ref="M53:M58" si="93">+IF(F53=0,"",L53-L106)</f>
        <v>-0.45461765373266871</v>
      </c>
      <c r="N53" s="104">
        <f>+IF(F53=0,"",'Ark1'!W178)</f>
        <v>83.169764011799387</v>
      </c>
      <c r="O53" s="104">
        <f t="shared" ref="O53:O58" si="94">+IF(F53=0,"",N53-N106)</f>
        <v>-1.8167744497390999</v>
      </c>
      <c r="P53" s="94">
        <f>+'Ark1'!X178</f>
        <v>8.9200686997368219</v>
      </c>
      <c r="Q53" s="94">
        <f>+'Ark1'!Y178</f>
        <v>2.4588980355901873</v>
      </c>
      <c r="R53" s="93">
        <f>+IF('Ark1'!Z178=0,"",'Ark1'!Z178)</f>
        <v>-34.095273786905814</v>
      </c>
      <c r="S53" s="93">
        <f t="shared" ref="S53:S58" si="95">+IF(F53=0,"",F53/D53)</f>
        <v>37.666666666666664</v>
      </c>
      <c r="T53" s="93">
        <f t="shared" ref="T53:T58" si="96">+(F53*N53)/1000</f>
        <v>56.389099999999985</v>
      </c>
      <c r="U53" s="94">
        <f>+'Ark1'!T178</f>
        <v>4.4056047197640122</v>
      </c>
      <c r="V53" s="104">
        <f>+'Ark1'!V178</f>
        <v>90.108086686673246</v>
      </c>
      <c r="W53" s="26"/>
      <c r="AE53" s="9">
        <f t="shared" si="7"/>
        <v>605.71153846153845</v>
      </c>
    </row>
    <row r="54" spans="1:31" s="3" customFormat="1">
      <c r="A54" s="26"/>
      <c r="B54" s="92">
        <f>+'Ark1'!C179</f>
        <v>2024</v>
      </c>
      <c r="C54" s="92">
        <f>+'Ark1'!E179</f>
        <v>45</v>
      </c>
      <c r="D54" s="92">
        <f>+IF('Ark1'!Q179=0,"",'Ark1'!Q179)</f>
        <v>30</v>
      </c>
      <c r="E54" s="93">
        <f t="shared" si="90"/>
        <v>13</v>
      </c>
      <c r="F54" s="93">
        <f>+'Ark1'!R179</f>
        <v>1089</v>
      </c>
      <c r="G54" s="16">
        <f t="shared" si="91"/>
        <v>492</v>
      </c>
      <c r="H54" s="104">
        <f>+'Ark1'!AA179</f>
        <v>3.4574721402038282</v>
      </c>
      <c r="I54" s="93">
        <f t="shared" si="92"/>
        <v>182.41206030150755</v>
      </c>
      <c r="J54" s="93">
        <f>+IF(F54=0,"",'Ark1'!S179)</f>
        <v>1089</v>
      </c>
      <c r="K54" s="73"/>
      <c r="L54" s="94">
        <f>+IF(F54=0,"",'Ark1'!U179)</f>
        <v>61.470156106519759</v>
      </c>
      <c r="M54" s="94">
        <f t="shared" si="93"/>
        <v>2.2169529338526672E-2</v>
      </c>
      <c r="N54" s="104">
        <f>+IF(F54=0,"",'Ark1'!W179)</f>
        <v>82.438475665748413</v>
      </c>
      <c r="O54" s="104">
        <f t="shared" si="94"/>
        <v>-3.4407189651240628</v>
      </c>
      <c r="P54" s="94">
        <f>+'Ark1'!X179</f>
        <v>8.3998643277781007</v>
      </c>
      <c r="Q54" s="94">
        <f>+'Ark1'!Y179</f>
        <v>2.1766099607996674</v>
      </c>
      <c r="R54" s="93">
        <f>+IF('Ark1'!Z179=0,"",'Ark1'!Z179)</f>
        <v>-9.9545764429657879</v>
      </c>
      <c r="S54" s="93">
        <f t="shared" si="95"/>
        <v>36.299999999999997</v>
      </c>
      <c r="T54" s="93">
        <f t="shared" si="96"/>
        <v>89.775500000000022</v>
      </c>
      <c r="U54" s="94">
        <f>+'Ark1'!T179</f>
        <v>2.3232323232323235</v>
      </c>
      <c r="V54" s="104">
        <f>+'Ark1'!V179</f>
        <v>89.315791620529126</v>
      </c>
      <c r="W54" s="26"/>
      <c r="AE54" s="9">
        <f t="shared" si="7"/>
        <v>605.71153846153845</v>
      </c>
    </row>
    <row r="55" spans="1:31" s="3" customFormat="1">
      <c r="A55" s="26"/>
      <c r="B55" s="92">
        <f>+'Ark1'!C180</f>
        <v>2024</v>
      </c>
      <c r="C55" s="92">
        <f>+'Ark1'!E180</f>
        <v>46</v>
      </c>
      <c r="D55" s="92">
        <f>+IF('Ark1'!Q180=0,"",'Ark1'!Q180)</f>
        <v>22</v>
      </c>
      <c r="E55" s="93">
        <f t="shared" si="90"/>
        <v>-1</v>
      </c>
      <c r="F55" s="93">
        <f>+'Ark1'!R180</f>
        <v>682</v>
      </c>
      <c r="G55" s="16">
        <f t="shared" si="91"/>
        <v>245</v>
      </c>
      <c r="H55" s="104">
        <f>+'Ark1'!AA180</f>
        <v>2.1652855827539126</v>
      </c>
      <c r="I55" s="93">
        <f t="shared" si="92"/>
        <v>156.06407322654462</v>
      </c>
      <c r="J55" s="93">
        <f>+IF(F55=0,"",'Ark1'!S180)</f>
        <v>682</v>
      </c>
      <c r="K55" s="73"/>
      <c r="L55" s="94">
        <f>+IF(F55=0,"",'Ark1'!U180)</f>
        <v>60.986803519061581</v>
      </c>
      <c r="M55" s="94">
        <f t="shared" si="93"/>
        <v>-0.23516444432515016</v>
      </c>
      <c r="N55" s="104">
        <f>+IF(F55=0,"",'Ark1'!W180)</f>
        <v>85.573020527859242</v>
      </c>
      <c r="O55" s="104">
        <f t="shared" si="94"/>
        <v>-0.52194514719795393</v>
      </c>
      <c r="P55" s="94">
        <f>+'Ark1'!X180</f>
        <v>9.6889636688408487</v>
      </c>
      <c r="Q55" s="94">
        <f>+'Ark1'!Y180</f>
        <v>2.2166000065328406</v>
      </c>
      <c r="R55" s="93">
        <f>+IF('Ark1'!Z180=0,"",'Ark1'!Z180)</f>
        <v>-31.375975314364769</v>
      </c>
      <c r="S55" s="93">
        <f t="shared" si="95"/>
        <v>31</v>
      </c>
      <c r="T55" s="93">
        <f t="shared" si="96"/>
        <v>58.360800000000005</v>
      </c>
      <c r="U55" s="94">
        <f>+'Ark1'!T180</f>
        <v>2.9457478005865099</v>
      </c>
      <c r="V55" s="104">
        <f>+'Ark1'!V180</f>
        <v>92.711831557810598</v>
      </c>
      <c r="W55" s="26"/>
      <c r="AE55" s="9">
        <f t="shared" si="7"/>
        <v>605.71153846153845</v>
      </c>
    </row>
    <row r="56" spans="1:31" s="3" customFormat="1">
      <c r="A56" s="26"/>
      <c r="B56" s="92">
        <f>+'Ark1'!C181</f>
        <v>2024</v>
      </c>
      <c r="C56" s="92">
        <f>+'Ark1'!E181</f>
        <v>47</v>
      </c>
      <c r="D56" s="92">
        <f>+IF('Ark1'!Q181=0,"",'Ark1'!Q181)</f>
        <v>22</v>
      </c>
      <c r="E56" s="93">
        <f t="shared" si="90"/>
        <v>5</v>
      </c>
      <c r="F56" s="93">
        <f>+'Ark1'!R181</f>
        <v>426</v>
      </c>
      <c r="G56" s="16">
        <f t="shared" si="91"/>
        <v>-336</v>
      </c>
      <c r="H56" s="104">
        <f>+'Ark1'!AA181</f>
        <v>1.3525097628345557</v>
      </c>
      <c r="I56" s="93">
        <f t="shared" si="92"/>
        <v>55.905511811023622</v>
      </c>
      <c r="J56" s="93">
        <f>+IF(F56=0,"",'Ark1'!S181)</f>
        <v>426</v>
      </c>
      <c r="K56" s="73"/>
      <c r="L56" s="94">
        <f>+IF(F56=0,"",'Ark1'!U181)</f>
        <v>60.962441314553999</v>
      </c>
      <c r="M56" s="94">
        <f t="shared" si="93"/>
        <v>-0.16485527337250261</v>
      </c>
      <c r="N56" s="104">
        <f>+IF(F56=0,"",'Ark1'!W181)</f>
        <v>82.896244131455376</v>
      </c>
      <c r="O56" s="104">
        <f t="shared" si="94"/>
        <v>-2.1069054748438418</v>
      </c>
      <c r="P56" s="94">
        <f>+'Ark1'!X181</f>
        <v>8.5321944833068102</v>
      </c>
      <c r="Q56" s="94">
        <f>+'Ark1'!Y181</f>
        <v>2.1226473090620943</v>
      </c>
      <c r="R56" s="93">
        <f>+IF('Ark1'!Z181=0,"",'Ark1'!Z181)</f>
        <v>-23.733096928776057</v>
      </c>
      <c r="S56" s="93">
        <f t="shared" si="95"/>
        <v>19.363636363636363</v>
      </c>
      <c r="T56" s="93">
        <f t="shared" si="96"/>
        <v>35.313799999999986</v>
      </c>
      <c r="U56" s="94">
        <f>+'Ark1'!T181</f>
        <v>3.2136150234741794</v>
      </c>
      <c r="V56" s="104">
        <f>+'Ark1'!V181</f>
        <v>89.811748788142381</v>
      </c>
      <c r="W56" s="26"/>
      <c r="AE56" s="9">
        <f t="shared" si="7"/>
        <v>605.71153846153845</v>
      </c>
    </row>
    <row r="57" spans="1:31" s="3" customFormat="1">
      <c r="A57" s="26"/>
      <c r="B57" s="92">
        <f>+'Ark1'!C182</f>
        <v>2024</v>
      </c>
      <c r="C57" s="92">
        <f>+'Ark1'!E182</f>
        <v>48</v>
      </c>
      <c r="D57" s="92">
        <f>+IF('Ark1'!Q182=0,"",'Ark1'!Q182)</f>
        <v>23</v>
      </c>
      <c r="E57" s="93">
        <f t="shared" si="90"/>
        <v>-8</v>
      </c>
      <c r="F57" s="93">
        <f>+'Ark1'!R182</f>
        <v>569</v>
      </c>
      <c r="G57" s="16">
        <f t="shared" si="91"/>
        <v>-327</v>
      </c>
      <c r="H57" s="104">
        <f>+'Ark1'!AA182</f>
        <v>1.8065212559926345</v>
      </c>
      <c r="I57" s="93">
        <f t="shared" si="92"/>
        <v>63.504464285714285</v>
      </c>
      <c r="J57" s="93">
        <f>+IF(F57=0,"",'Ark1'!S182)</f>
        <v>569</v>
      </c>
      <c r="K57" s="73"/>
      <c r="L57" s="94">
        <f>+IF(F57=0,"",'Ark1'!U182)</f>
        <v>61.103690685413007</v>
      </c>
      <c r="M57" s="94">
        <f t="shared" si="93"/>
        <v>0.21765716585993289</v>
      </c>
      <c r="N57" s="104">
        <f>+IF(F57=0,"",'Ark1'!W182)</f>
        <v>84.194903339191555</v>
      </c>
      <c r="O57" s="104">
        <f t="shared" si="94"/>
        <v>-0.51347654907654317</v>
      </c>
      <c r="P57" s="94">
        <f>+'Ark1'!X182</f>
        <v>7.7757876673880499</v>
      </c>
      <c r="Q57" s="94">
        <f>+'Ark1'!Y182</f>
        <v>2.4034546933944432</v>
      </c>
      <c r="R57" s="93">
        <f>+IF('Ark1'!Z182=0,"",'Ark1'!Z182)</f>
        <v>-19.694553891005722</v>
      </c>
      <c r="S57" s="93">
        <f t="shared" si="95"/>
        <v>24.739130434782609</v>
      </c>
      <c r="T57" s="93">
        <f t="shared" si="96"/>
        <v>47.906899999999993</v>
      </c>
      <c r="U57" s="94">
        <f>+'Ark1'!T182</f>
        <v>2.7908611599297002</v>
      </c>
      <c r="V57" s="104">
        <f>+'Ark1'!V182</f>
        <v>91.21874684636137</v>
      </c>
      <c r="W57" s="26"/>
      <c r="AE57" s="9">
        <f t="shared" si="7"/>
        <v>605.71153846153845</v>
      </c>
    </row>
    <row r="58" spans="1:31" s="3" customFormat="1">
      <c r="A58" s="26"/>
      <c r="B58" s="92">
        <f>+'Ark1'!C183</f>
        <v>2024</v>
      </c>
      <c r="C58" s="92">
        <f>+'Ark1'!E183</f>
        <v>49</v>
      </c>
      <c r="D58" s="92">
        <f>+IF('Ark1'!Q183=0,"",'Ark1'!Q183)</f>
        <v>20</v>
      </c>
      <c r="E58" s="93">
        <f t="shared" si="90"/>
        <v>-1</v>
      </c>
      <c r="F58" s="93">
        <f>+'Ark1'!R183</f>
        <v>736</v>
      </c>
      <c r="G58" s="16">
        <f t="shared" si="91"/>
        <v>177</v>
      </c>
      <c r="H58" s="104">
        <f>+'Ark1'!AA183</f>
        <v>2.3367304822681523</v>
      </c>
      <c r="I58" s="93">
        <f t="shared" si="92"/>
        <v>131.66368515205724</v>
      </c>
      <c r="J58" s="93">
        <f>+IF(F58=0,"",'Ark1'!S183)</f>
        <v>736</v>
      </c>
      <c r="K58" s="73"/>
      <c r="L58" s="94">
        <f>+IF(F58=0,"",'Ark1'!U183)</f>
        <v>60.961956521739133</v>
      </c>
      <c r="M58" s="94">
        <f t="shared" si="93"/>
        <v>-0.13285564284047524</v>
      </c>
      <c r="N58" s="104">
        <f>+IF(F58=0,"",'Ark1'!W183)</f>
        <v>79.620788043478257</v>
      </c>
      <c r="O58" s="104">
        <f t="shared" si="94"/>
        <v>-2.3840420101890487</v>
      </c>
      <c r="P58" s="94">
        <f>+'Ark1'!X183</f>
        <v>10.235352202297477</v>
      </c>
      <c r="Q58" s="94">
        <f>+'Ark1'!Y183</f>
        <v>2.5588016213141054</v>
      </c>
      <c r="R58" s="93">
        <f>+IF('Ark1'!Z183=0,"",'Ark1'!Z183)</f>
        <v>-43.850964880103106</v>
      </c>
      <c r="S58" s="93">
        <f t="shared" si="95"/>
        <v>36.799999999999997</v>
      </c>
      <c r="T58" s="93">
        <f t="shared" si="96"/>
        <v>58.600899999999996</v>
      </c>
      <c r="U58" s="94">
        <f>+'Ark1'!T183</f>
        <v>3.5883152173913038</v>
      </c>
      <c r="V58" s="104">
        <f>+'Ark1'!V183</f>
        <v>86.263042300626523</v>
      </c>
      <c r="W58" s="26"/>
      <c r="AE58" s="9">
        <f t="shared" si="7"/>
        <v>605.71153846153845</v>
      </c>
    </row>
    <row r="59" spans="1:31" s="3" customFormat="1">
      <c r="A59" s="26"/>
      <c r="B59" s="92">
        <f>+'Ark1'!C184</f>
        <v>2024</v>
      </c>
      <c r="C59" s="92">
        <f>+'Ark1'!E184</f>
        <v>50</v>
      </c>
      <c r="D59" s="92">
        <f>+IF('Ark1'!Q184=0,"",'Ark1'!Q184)</f>
        <v>23</v>
      </c>
      <c r="E59" s="93">
        <f t="shared" ref="E59" si="97">+D59-D112</f>
        <v>-7</v>
      </c>
      <c r="F59" s="93">
        <f>+'Ark1'!R184</f>
        <v>710</v>
      </c>
      <c r="G59" s="93">
        <f t="shared" ref="G59" si="98">+F59-F112</f>
        <v>48</v>
      </c>
      <c r="H59" s="104">
        <f>+'Ark1'!AA184</f>
        <v>2.2541829380575935</v>
      </c>
      <c r="I59" s="93">
        <f t="shared" ref="I59:I61" si="99">IF(F59&lt;&gt;0,100*F59/F112,"")</f>
        <v>107.25075528700906</v>
      </c>
      <c r="J59" s="93">
        <f>+IF(F59=0,"",'Ark1'!S184)</f>
        <v>710</v>
      </c>
      <c r="K59" s="73"/>
      <c r="L59" s="94">
        <f>+IF(F59=0,"",'Ark1'!U184)</f>
        <v>59.988732394366195</v>
      </c>
      <c r="M59" s="94">
        <f t="shared" si="16"/>
        <v>-1.1366452491383399</v>
      </c>
      <c r="N59" s="104">
        <f>+IF(F59=0,"",'Ark1'!W184)</f>
        <v>82.670563380281692</v>
      </c>
      <c r="O59" s="104">
        <f t="shared" si="17"/>
        <v>1.0806842262031608</v>
      </c>
      <c r="P59" s="94">
        <f>+'Ark1'!X184</f>
        <v>9.179749204485752</v>
      </c>
      <c r="Q59" s="94">
        <f>+'Ark1'!Y184</f>
        <v>2.132878059269141</v>
      </c>
      <c r="R59" s="93">
        <f>+IF('Ark1'!Z184=0,"",'Ark1'!Z184)</f>
        <v>-33.766179536882838</v>
      </c>
      <c r="S59" s="93">
        <f t="shared" ref="S59" si="100">+IF(F59=0,"",F59/D59)</f>
        <v>30.869565217391305</v>
      </c>
      <c r="T59" s="93">
        <f t="shared" ref="T59" si="101">+(F59*N59)/1000</f>
        <v>58.696100000000001</v>
      </c>
      <c r="U59" s="94">
        <f>+'Ark1'!T184</f>
        <v>5.2197183098591564</v>
      </c>
      <c r="V59" s="104">
        <f>+'Ark1'!V184</f>
        <v>89.567240932049515</v>
      </c>
      <c r="W59" s="26"/>
      <c r="AE59" s="9">
        <f t="shared" si="7"/>
        <v>605.71153846153845</v>
      </c>
    </row>
    <row r="60" spans="1:31" s="3" customFormat="1">
      <c r="A60" s="26"/>
      <c r="B60" s="92">
        <f>+'Ark1'!C185</f>
        <v>2024</v>
      </c>
      <c r="C60" s="92">
        <f>+'Ark1'!E185</f>
        <v>51</v>
      </c>
      <c r="D60" s="92">
        <f>+IF('Ark1'!Q185=0,"",'Ark1'!Q185)</f>
        <v>19</v>
      </c>
      <c r="E60" s="93">
        <f t="shared" ref="E60:E61" si="102">+D60-D113</f>
        <v>5</v>
      </c>
      <c r="F60" s="93">
        <f>+'Ark1'!R185</f>
        <v>491</v>
      </c>
      <c r="G60" s="93">
        <f t="shared" ref="G60:G61" si="103">+F60-F113</f>
        <v>99</v>
      </c>
      <c r="H60" s="104">
        <f>+'Ark1'!AA185</f>
        <v>1.5588786233609548</v>
      </c>
      <c r="I60" s="93">
        <f t="shared" si="99"/>
        <v>125.25510204081633</v>
      </c>
      <c r="J60" s="93">
        <f>+IF(F60=0,"",'Ark1'!S185)</f>
        <v>491</v>
      </c>
      <c r="K60" s="73"/>
      <c r="L60" s="94">
        <f>+IF(F60=0,"",'Ark1'!U185)</f>
        <v>60.983706720977558</v>
      </c>
      <c r="M60" s="94">
        <f t="shared" si="16"/>
        <v>-0.35302797289999432</v>
      </c>
      <c r="N60" s="104">
        <f>+IF(F60=0,"",'Ark1'!W185)</f>
        <v>74.494093686354347</v>
      </c>
      <c r="O60" s="104">
        <f t="shared" si="17"/>
        <v>-7.7268246809925927</v>
      </c>
      <c r="P60" s="94">
        <f>+'Ark1'!X185</f>
        <v>9.1322968059809568</v>
      </c>
      <c r="Q60" s="94">
        <f>+'Ark1'!Y185</f>
        <v>2.0993014325292658</v>
      </c>
      <c r="R60" s="93">
        <f>+IF('Ark1'!Z185=0,"",'Ark1'!Z185)</f>
        <v>-28.474411056385303</v>
      </c>
      <c r="S60" s="93">
        <f t="shared" ref="S60:S61" si="104">+IF(F60=0,"",F60/D60)</f>
        <v>25.842105263157894</v>
      </c>
      <c r="T60" s="93">
        <f t="shared" si="14"/>
        <v>36.576599999999985</v>
      </c>
      <c r="U60" s="94">
        <f>+'Ark1'!T185</f>
        <v>2.8900203665987783</v>
      </c>
      <c r="V60" s="104">
        <f>+'Ark1'!V185</f>
        <v>80.708660548596285</v>
      </c>
      <c r="W60" s="26"/>
      <c r="AE60" s="9">
        <f t="shared" si="7"/>
        <v>605.71153846153845</v>
      </c>
    </row>
    <row r="61" spans="1:31" s="3" customFormat="1">
      <c r="A61" s="26"/>
      <c r="B61" s="92">
        <f>+'Ark1'!C186</f>
        <v>2024</v>
      </c>
      <c r="C61" s="92">
        <f>+'Ark1'!E186</f>
        <v>52</v>
      </c>
      <c r="D61" s="92">
        <f>+IF('Ark1'!Q186=0,"",'Ark1'!Q186)</f>
        <v>14</v>
      </c>
      <c r="E61" s="93">
        <f t="shared" si="102"/>
        <v>6</v>
      </c>
      <c r="F61" s="93">
        <f>+'Ark1'!R186</f>
        <v>389</v>
      </c>
      <c r="G61" s="93">
        <f t="shared" si="103"/>
        <v>204</v>
      </c>
      <c r="H61" s="104">
        <f>+'Ark1'!AA186</f>
        <v>1.2350382576118359</v>
      </c>
      <c r="I61" s="93">
        <f t="shared" si="99"/>
        <v>210.27027027027026</v>
      </c>
      <c r="J61" s="93">
        <f>+IF(F61=0,"",'Ark1'!S186)</f>
        <v>389</v>
      </c>
      <c r="K61" s="73"/>
      <c r="L61" s="94">
        <f>+IF(F61=0,"",'Ark1'!U186)</f>
        <v>59.529562982005139</v>
      </c>
      <c r="M61" s="94">
        <f t="shared" si="16"/>
        <v>-2.3190856666435025</v>
      </c>
      <c r="N61" s="104">
        <f>+IF(F61=0,"",'Ark1'!W186)</f>
        <v>87.144215938303375</v>
      </c>
      <c r="O61" s="104">
        <f t="shared" si="17"/>
        <v>8.8463781004654862</v>
      </c>
      <c r="P61" s="94">
        <f>+'Ark1'!X186</f>
        <v>13.41325549010482</v>
      </c>
      <c r="Q61" s="94">
        <f>+'Ark1'!Y186</f>
        <v>2.7821086608522596</v>
      </c>
      <c r="R61" s="93">
        <f>+IF('Ark1'!Z186=0,"",'Ark1'!Z186)</f>
        <v>-32.749992217236255</v>
      </c>
      <c r="S61" s="93">
        <f t="shared" si="104"/>
        <v>27.785714285714285</v>
      </c>
      <c r="T61" s="93">
        <f t="shared" si="14"/>
        <v>33.899100000000011</v>
      </c>
      <c r="U61" s="94">
        <f>+'Ark1'!T186</f>
        <v>6.6349614395886887</v>
      </c>
      <c r="V61" s="104">
        <f>+'Ark1'!V186</f>
        <v>94.414101774976416</v>
      </c>
      <c r="W61" s="26"/>
      <c r="AE61" s="9">
        <f t="shared" si="7"/>
        <v>605.71153846153845</v>
      </c>
    </row>
    <row r="62" spans="1:31" s="3" customForma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73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1:31" s="3" customFormat="1">
      <c r="A63" s="26"/>
      <c r="B63" s="2">
        <f>+'Ark1'!C187</f>
        <v>2023</v>
      </c>
      <c r="C63" s="2">
        <f>+'Ark1'!E187</f>
        <v>1</v>
      </c>
      <c r="D63" s="2">
        <f>+'Ark1'!Q187</f>
        <v>19</v>
      </c>
      <c r="E63" s="16"/>
      <c r="F63" s="16">
        <f>+'Ark1'!R187</f>
        <v>598</v>
      </c>
      <c r="G63" s="16"/>
      <c r="H63" s="49">
        <f>+'Ark1'!AA187</f>
        <v>2.111060119320789</v>
      </c>
      <c r="I63" s="49"/>
      <c r="J63" s="16">
        <f>+'Ark1'!S187</f>
        <v>598</v>
      </c>
      <c r="K63" s="73"/>
      <c r="L63" s="5">
        <f>+'Ark1'!U187</f>
        <v>60.933110367892979</v>
      </c>
      <c r="M63" s="5"/>
      <c r="N63" s="49">
        <f>+'Ark1'!W187</f>
        <v>87.796655518394687</v>
      </c>
      <c r="O63" s="49"/>
      <c r="P63" s="5">
        <f>+'Ark1'!X187</f>
        <v>8.3211755214386383</v>
      </c>
      <c r="Q63" s="5">
        <f>+'Ark1'!Y187</f>
        <v>2.6663154636498638</v>
      </c>
      <c r="R63" s="16">
        <f>+'Ark1'!Z187</f>
        <v>-26.184038970930448</v>
      </c>
      <c r="S63" s="16">
        <f t="shared" ref="S63:S127" si="105">+F63/D63</f>
        <v>31.473684210526315</v>
      </c>
      <c r="T63" s="16">
        <f t="shared" si="14"/>
        <v>52.502400000000023</v>
      </c>
      <c r="U63" s="5">
        <f>+'Ark1'!T187</f>
        <v>3.3377926421404682</v>
      </c>
      <c r="V63" s="49">
        <f>+'Ark1'!V187</f>
        <v>95.120970225779701</v>
      </c>
      <c r="W63" s="26"/>
    </row>
    <row r="64" spans="1:31" s="2" customFormat="1">
      <c r="A64" s="26"/>
      <c r="B64" s="2">
        <f>+'Ark1'!C188</f>
        <v>2023</v>
      </c>
      <c r="C64" s="2">
        <f>+'Ark1'!E188</f>
        <v>2</v>
      </c>
      <c r="D64" s="2">
        <f>+'Ark1'!Q188</f>
        <v>31</v>
      </c>
      <c r="E64" s="16"/>
      <c r="F64" s="16">
        <f>+'Ark1'!R188</f>
        <v>946</v>
      </c>
      <c r="G64" s="16"/>
      <c r="H64" s="49">
        <f>+'Ark1'!AA188</f>
        <v>3.3395700215342248</v>
      </c>
      <c r="I64" s="49"/>
      <c r="J64" s="16">
        <f>+'Ark1'!S188</f>
        <v>946</v>
      </c>
      <c r="K64" s="73"/>
      <c r="L64" s="5">
        <f>+'Ark1'!U188</f>
        <v>60.484143763213517</v>
      </c>
      <c r="M64" s="5"/>
      <c r="N64" s="49">
        <f>+'Ark1'!W188</f>
        <v>86.776004228329853</v>
      </c>
      <c r="O64" s="49"/>
      <c r="P64" s="5">
        <f>+'Ark1'!X188</f>
        <v>10.574177995030677</v>
      </c>
      <c r="Q64" s="5">
        <f>+'Ark1'!Y188</f>
        <v>2.1922075517006765</v>
      </c>
      <c r="R64" s="16">
        <f>+'Ark1'!Z188</f>
        <v>-35.05038719307182</v>
      </c>
      <c r="S64" s="16">
        <f t="shared" si="105"/>
        <v>30.516129032258064</v>
      </c>
      <c r="T64" s="16">
        <f t="shared" si="14"/>
        <v>82.090100000000035</v>
      </c>
      <c r="U64" s="5">
        <f>+'Ark1'!T188</f>
        <v>4.3023255813953476</v>
      </c>
      <c r="V64" s="49">
        <f>+'Ark1'!V188</f>
        <v>94.015172511733411</v>
      </c>
      <c r="W64" s="26"/>
    </row>
    <row r="65" spans="1:51" s="2" customFormat="1">
      <c r="A65" s="26"/>
      <c r="B65" s="2">
        <f>+'Ark1'!C189</f>
        <v>2023</v>
      </c>
      <c r="C65" s="2">
        <f>+'Ark1'!E189</f>
        <v>3</v>
      </c>
      <c r="D65" s="2">
        <f>+'Ark1'!Q189</f>
        <v>31</v>
      </c>
      <c r="E65" s="16"/>
      <c r="F65" s="16">
        <f>+'Ark1'!R189</f>
        <v>686</v>
      </c>
      <c r="G65" s="16"/>
      <c r="H65" s="49">
        <f>+'Ark1'!AA189</f>
        <v>2.4217177957425782</v>
      </c>
      <c r="I65" s="49"/>
      <c r="J65" s="16">
        <f>+'Ark1'!S189</f>
        <v>686</v>
      </c>
      <c r="K65" s="73"/>
      <c r="L65" s="5">
        <f>+'Ark1'!U189</f>
        <v>60.912536443148689</v>
      </c>
      <c r="M65" s="5"/>
      <c r="N65" s="49">
        <f>+'Ark1'!W189</f>
        <v>84.245189504373158</v>
      </c>
      <c r="O65" s="49"/>
      <c r="P65" s="5">
        <f>+'Ark1'!X189</f>
        <v>11.386869012026102</v>
      </c>
      <c r="Q65" s="5">
        <f>+'Ark1'!Y189</f>
        <v>2.6015111628252887</v>
      </c>
      <c r="R65" s="16">
        <f>+'Ark1'!Z189</f>
        <v>-35.538792365990872</v>
      </c>
      <c r="S65" s="16">
        <f t="shared" si="105"/>
        <v>22.129032258064516</v>
      </c>
      <c r="T65" s="49">
        <f t="shared" si="14"/>
        <v>57.792199999999987</v>
      </c>
      <c r="U65" s="5">
        <f>+'Ark1'!T189</f>
        <v>3.2390670553935874</v>
      </c>
      <c r="V65" s="49">
        <f>+'Ark1'!V189</f>
        <v>91.273228065409754</v>
      </c>
      <c r="W65" s="26"/>
    </row>
    <row r="66" spans="1:51" s="2" customFormat="1">
      <c r="A66" s="26"/>
      <c r="B66" s="2">
        <f>+'Ark1'!C190</f>
        <v>2023</v>
      </c>
      <c r="C66" s="2">
        <f>+'Ark1'!E190</f>
        <v>4</v>
      </c>
      <c r="D66" s="2">
        <f>+'Ark1'!Q190</f>
        <v>23</v>
      </c>
      <c r="E66" s="16"/>
      <c r="F66" s="16">
        <f>+'Ark1'!R190</f>
        <v>494</v>
      </c>
      <c r="G66" s="16"/>
      <c r="H66" s="49">
        <f>+'Ark1'!AA190</f>
        <v>1.7439192290041305</v>
      </c>
      <c r="I66" s="49"/>
      <c r="J66" s="16">
        <f>+'Ark1'!S190</f>
        <v>494</v>
      </c>
      <c r="K66" s="73"/>
      <c r="L66" s="5">
        <f>+'Ark1'!U190</f>
        <v>60.556680161943298</v>
      </c>
      <c r="M66" s="5"/>
      <c r="N66" s="49">
        <f>+'Ark1'!W190</f>
        <v>86.905668016194383</v>
      </c>
      <c r="O66" s="49"/>
      <c r="P66" s="5">
        <f>+'Ark1'!X190</f>
        <v>10.620906368295763</v>
      </c>
      <c r="Q66" s="5">
        <f>+'Ark1'!Y190</f>
        <v>2.2657067408107454</v>
      </c>
      <c r="R66" s="16">
        <f>+'Ark1'!Z190</f>
        <v>-32.649787996137178</v>
      </c>
      <c r="S66" s="16">
        <f t="shared" si="105"/>
        <v>21.478260869565219</v>
      </c>
      <c r="T66" s="49">
        <f t="shared" si="14"/>
        <v>42.931400000000025</v>
      </c>
      <c r="U66" s="5">
        <f>+'Ark1'!T190</f>
        <v>4.1417004048582999</v>
      </c>
      <c r="V66" s="49">
        <f>+'Ark1'!V190</f>
        <v>94.155653321987486</v>
      </c>
      <c r="W66" s="26"/>
    </row>
    <row r="67" spans="1:51" s="3" customFormat="1">
      <c r="A67" s="26"/>
      <c r="B67" s="2">
        <f>+'Ark1'!C191</f>
        <v>2023</v>
      </c>
      <c r="C67" s="2">
        <f>+'Ark1'!E191</f>
        <v>5</v>
      </c>
      <c r="D67" s="2">
        <f>+'Ark1'!Q191</f>
        <v>21</v>
      </c>
      <c r="E67" s="16"/>
      <c r="F67" s="16">
        <f>+'Ark1'!R191</f>
        <v>289</v>
      </c>
      <c r="G67" s="16"/>
      <c r="H67" s="49">
        <f>+'Ark1'!AA191</f>
        <v>1.020228050976101</v>
      </c>
      <c r="I67" s="49"/>
      <c r="J67" s="16">
        <f>+'Ark1'!S191</f>
        <v>288</v>
      </c>
      <c r="K67" s="73"/>
      <c r="L67" s="5">
        <f>+'Ark1'!U191</f>
        <v>61.16666666666665</v>
      </c>
      <c r="M67" s="5"/>
      <c r="N67" s="49">
        <f>+'Ark1'!W191</f>
        <v>85.517708333333275</v>
      </c>
      <c r="O67" s="49"/>
      <c r="P67" s="5">
        <f>+'Ark1'!X191</f>
        <v>12.605215478058163</v>
      </c>
      <c r="Q67" s="5">
        <f>+'Ark1'!Y191</f>
        <v>2.2867371223353734</v>
      </c>
      <c r="R67" s="16">
        <f>+'Ark1'!Z191</f>
        <v>-17.90329071184826</v>
      </c>
      <c r="S67" s="16">
        <f t="shared" si="105"/>
        <v>13.761904761904763</v>
      </c>
      <c r="T67" s="49">
        <f t="shared" si="14"/>
        <v>24.714617708333318</v>
      </c>
      <c r="U67" s="5">
        <f>+'Ark1'!T191</f>
        <v>2.6332179930795845</v>
      </c>
      <c r="V67" s="49">
        <f>+'Ark1'!V191</f>
        <v>92.751971229083921</v>
      </c>
      <c r="W67" s="26"/>
    </row>
    <row r="68" spans="1:51">
      <c r="A68" s="26"/>
      <c r="B68" s="2">
        <f>+'Ark1'!C192</f>
        <v>2023</v>
      </c>
      <c r="C68" s="2">
        <f>+'Ark1'!E192</f>
        <v>6</v>
      </c>
      <c r="D68" s="2">
        <f>+'Ark1'!Q192</f>
        <v>20</v>
      </c>
      <c r="E68" s="16"/>
      <c r="F68" s="16">
        <f>+'Ark1'!R192</f>
        <v>783</v>
      </c>
      <c r="G68" s="16"/>
      <c r="H68" s="49">
        <f>+'Ark1'!AA192</f>
        <v>2.76414727998023</v>
      </c>
      <c r="I68" s="49"/>
      <c r="J68" s="16">
        <f>+'Ark1'!S192</f>
        <v>783</v>
      </c>
      <c r="K68" s="73"/>
      <c r="L68" s="5">
        <f>+'Ark1'!U192</f>
        <v>61.415070242656491</v>
      </c>
      <c r="M68" s="5"/>
      <c r="N68" s="49">
        <f>+'Ark1'!W192</f>
        <v>84.600383141762435</v>
      </c>
      <c r="O68" s="49"/>
      <c r="P68" s="5">
        <f>+'Ark1'!X192</f>
        <v>9.5562547560095439</v>
      </c>
      <c r="Q68" s="5">
        <f>+'Ark1'!Y192</f>
        <v>2.1808706742957575</v>
      </c>
      <c r="R68" s="16">
        <f>+'Ark1'!Z192</f>
        <v>-27.683508174923737</v>
      </c>
      <c r="S68" s="16">
        <f t="shared" si="105"/>
        <v>39.15</v>
      </c>
      <c r="T68" s="49">
        <f t="shared" si="14"/>
        <v>66.242099999999994</v>
      </c>
      <c r="U68" s="5">
        <f>+'Ark1'!T192</f>
        <v>2.3844189016602808</v>
      </c>
      <c r="V68" s="49">
        <f>+'Ark1'!V192</f>
        <v>91.65805324134611</v>
      </c>
      <c r="W68" s="26"/>
      <c r="AJ68"/>
      <c r="AK68"/>
      <c r="AL68"/>
      <c r="AU68"/>
      <c r="AX68"/>
      <c r="AY68"/>
    </row>
    <row r="69" spans="1:51">
      <c r="A69" s="26"/>
      <c r="B69" s="2">
        <f>+'Ark1'!C193</f>
        <v>2023</v>
      </c>
      <c r="C69" s="2">
        <f>+'Ark1'!E193</f>
        <v>7</v>
      </c>
      <c r="D69" s="2">
        <f>+'Ark1'!Q193</f>
        <v>21</v>
      </c>
      <c r="E69" s="16"/>
      <c r="F69" s="16">
        <f>+'Ark1'!R193</f>
        <v>537</v>
      </c>
      <c r="G69" s="16"/>
      <c r="H69" s="49">
        <f>+'Ark1'!AA193</f>
        <v>1.8957178663465943</v>
      </c>
      <c r="I69" s="49"/>
      <c r="J69" s="16">
        <f>+'Ark1'!S193</f>
        <v>537</v>
      </c>
      <c r="K69" s="73"/>
      <c r="L69" s="5">
        <f>+'Ark1'!U193</f>
        <v>61.113594040968344</v>
      </c>
      <c r="M69" s="5"/>
      <c r="N69" s="49">
        <f>+'Ark1'!W193</f>
        <v>84.741899441340763</v>
      </c>
      <c r="O69" s="49"/>
      <c r="P69" s="5">
        <f>+'Ark1'!X193</f>
        <v>10.731169663701891</v>
      </c>
      <c r="Q69" s="5">
        <f>+'Ark1'!Y193</f>
        <v>2.2122356393951774</v>
      </c>
      <c r="R69" s="16">
        <f>+'Ark1'!Z193</f>
        <v>-13.21081316986016</v>
      </c>
      <c r="S69" s="16">
        <f t="shared" si="105"/>
        <v>25.571428571428573</v>
      </c>
      <c r="T69" s="49">
        <f t="shared" si="14"/>
        <v>45.506399999999985</v>
      </c>
      <c r="U69" s="5">
        <f>+'Ark1'!T193</f>
        <v>2.7765363128491622</v>
      </c>
      <c r="V69" s="49">
        <f>+'Ark1'!V193</f>
        <v>91.811375342731026</v>
      </c>
      <c r="W69" s="26"/>
      <c r="AJ69"/>
      <c r="AK69"/>
      <c r="AL69"/>
      <c r="AU69"/>
      <c r="AX69"/>
      <c r="AY69"/>
    </row>
    <row r="70" spans="1:51">
      <c r="A70" s="26"/>
      <c r="B70" s="2">
        <f>+'Ark1'!C194</f>
        <v>2023</v>
      </c>
      <c r="C70" s="2">
        <f>+'Ark1'!E194</f>
        <v>8</v>
      </c>
      <c r="D70" s="2">
        <f>+'Ark1'!Q194</f>
        <v>19</v>
      </c>
      <c r="E70" s="16"/>
      <c r="F70" s="16">
        <f>+'Ark1'!R194</f>
        <v>446</v>
      </c>
      <c r="G70" s="16"/>
      <c r="H70" s="49">
        <f>+'Ark1'!AA194</f>
        <v>1.5744695873195185</v>
      </c>
      <c r="I70" s="49"/>
      <c r="J70" s="16">
        <f>+'Ark1'!S194</f>
        <v>446</v>
      </c>
      <c r="K70" s="73"/>
      <c r="L70" s="5">
        <f>+'Ark1'!U194</f>
        <v>61.421524663677133</v>
      </c>
      <c r="M70" s="5"/>
      <c r="N70" s="49">
        <f>+'Ark1'!W194</f>
        <v>85.091031390134518</v>
      </c>
      <c r="O70" s="49"/>
      <c r="P70" s="5">
        <f>+'Ark1'!X194</f>
        <v>7.9789161808190396</v>
      </c>
      <c r="Q70" s="5">
        <f>+'Ark1'!Y194</f>
        <v>2.6814231225965659</v>
      </c>
      <c r="R70" s="16">
        <f>+'Ark1'!Z194</f>
        <v>-29.252606345458304</v>
      </c>
      <c r="S70" s="16">
        <f t="shared" si="105"/>
        <v>23.473684210526315</v>
      </c>
      <c r="T70" s="49">
        <f t="shared" si="14"/>
        <v>37.950599999999994</v>
      </c>
      <c r="U70" s="5">
        <f>+'Ark1'!T194</f>
        <v>2.4551569506726456</v>
      </c>
      <c r="V70" s="49">
        <f>+'Ark1'!V194</f>
        <v>92.189633142074271</v>
      </c>
      <c r="W70" s="26"/>
      <c r="AJ70"/>
      <c r="AK70"/>
      <c r="AL70"/>
      <c r="AU70"/>
      <c r="AX70"/>
      <c r="AY70"/>
    </row>
    <row r="71" spans="1:51">
      <c r="A71" s="26"/>
      <c r="B71" s="2">
        <f>+'Ark1'!C195</f>
        <v>2023</v>
      </c>
      <c r="C71" s="2">
        <f>+'Ark1'!E195</f>
        <v>9</v>
      </c>
      <c r="D71" s="2">
        <f>+'Ark1'!Q195</f>
        <v>25</v>
      </c>
      <c r="E71" s="16"/>
      <c r="F71" s="16">
        <f>+'Ark1'!R195</f>
        <v>447</v>
      </c>
      <c r="G71" s="16"/>
      <c r="H71" s="49">
        <f>+'Ark1'!AA195</f>
        <v>1.5779997881879482</v>
      </c>
      <c r="I71" s="49"/>
      <c r="J71" s="16">
        <f>+'Ark1'!S195</f>
        <v>447</v>
      </c>
      <c r="K71" s="73"/>
      <c r="L71" s="5">
        <f>+'Ark1'!U195</f>
        <v>61.219239373601773</v>
      </c>
      <c r="M71" s="5"/>
      <c r="N71" s="49">
        <f>+'Ark1'!W195</f>
        <v>85.918120805369242</v>
      </c>
      <c r="O71" s="49"/>
      <c r="P71" s="5">
        <f>+'Ark1'!X195</f>
        <v>9.7858596818296313</v>
      </c>
      <c r="Q71" s="5">
        <f>+'Ark1'!Y195</f>
        <v>1.9527497628249075</v>
      </c>
      <c r="R71" s="16">
        <f>+'Ark1'!Z195</f>
        <v>-23.656121801250656</v>
      </c>
      <c r="S71" s="16">
        <f t="shared" si="105"/>
        <v>17.88</v>
      </c>
      <c r="T71" s="49">
        <f t="shared" si="14"/>
        <v>38.40540000000005</v>
      </c>
      <c r="U71" s="5">
        <f>+'Ark1'!T195</f>
        <v>2.1722595078299776</v>
      </c>
      <c r="V71" s="49">
        <f>+'Ark1'!V195</f>
        <v>93.085721349262315</v>
      </c>
      <c r="W71" s="26"/>
      <c r="AJ71"/>
      <c r="AK71"/>
      <c r="AL71"/>
      <c r="AU71"/>
      <c r="AX71"/>
      <c r="AY71"/>
    </row>
    <row r="72" spans="1:51">
      <c r="A72" s="26"/>
      <c r="B72" s="2">
        <f>+'Ark1'!C196</f>
        <v>2023</v>
      </c>
      <c r="C72" s="2">
        <f>+'Ark1'!E196</f>
        <v>10</v>
      </c>
      <c r="D72" s="2">
        <f>+'Ark1'!Q196</f>
        <v>27</v>
      </c>
      <c r="E72" s="16"/>
      <c r="F72" s="16">
        <f>+'Ark1'!R196</f>
        <v>710</v>
      </c>
      <c r="G72" s="16"/>
      <c r="H72" s="49">
        <f>+'Ark1'!AA196</f>
        <v>2.5064426165848839</v>
      </c>
      <c r="I72" s="49"/>
      <c r="J72" s="16">
        <f>+'Ark1'!S196</f>
        <v>710</v>
      </c>
      <c r="K72" s="73"/>
      <c r="L72" s="5">
        <f>+'Ark1'!U196</f>
        <v>61.323943661971818</v>
      </c>
      <c r="M72" s="5"/>
      <c r="N72" s="49">
        <f>+'Ark1'!W196</f>
        <v>85.696619718309933</v>
      </c>
      <c r="O72" s="49"/>
      <c r="P72" s="5">
        <f>+'Ark1'!X196</f>
        <v>9.0570937016337982</v>
      </c>
      <c r="Q72" s="5">
        <f>+'Ark1'!Y196</f>
        <v>2.5151632987465096</v>
      </c>
      <c r="R72" s="16">
        <f>+'Ark1'!Z196</f>
        <v>-28.704499474444397</v>
      </c>
      <c r="S72" s="16">
        <f t="shared" si="105"/>
        <v>26.296296296296298</v>
      </c>
      <c r="T72" s="49">
        <f t="shared" si="14"/>
        <v>60.84460000000005</v>
      </c>
      <c r="U72" s="5">
        <f>+'Ark1'!T196</f>
        <v>2.316901408450704</v>
      </c>
      <c r="V72" s="49">
        <f>+'Ark1'!V196</f>
        <v>92.845741839989088</v>
      </c>
      <c r="W72" s="26"/>
      <c r="AJ72"/>
      <c r="AK72"/>
      <c r="AL72"/>
      <c r="AU72"/>
      <c r="AX72"/>
      <c r="AY72"/>
    </row>
    <row r="73" spans="1:51">
      <c r="A73" s="26"/>
      <c r="B73" s="2">
        <f>+'Ark1'!C197</f>
        <v>2023</v>
      </c>
      <c r="C73" s="2">
        <f>+'Ark1'!E197</f>
        <v>11</v>
      </c>
      <c r="D73" s="2">
        <f>+'Ark1'!Q197</f>
        <v>21</v>
      </c>
      <c r="E73" s="16"/>
      <c r="F73" s="16">
        <f>+'Ark1'!R197</f>
        <v>573</v>
      </c>
      <c r="G73" s="16"/>
      <c r="H73" s="49">
        <f>+'Ark1'!AA197</f>
        <v>2.0228050976100538</v>
      </c>
      <c r="I73" s="49"/>
      <c r="J73" s="16">
        <f>+'Ark1'!S197</f>
        <v>573</v>
      </c>
      <c r="K73" s="73"/>
      <c r="L73" s="5">
        <f>+'Ark1'!U197</f>
        <v>61.539267015706798</v>
      </c>
      <c r="M73" s="5"/>
      <c r="N73" s="49">
        <f>+'Ark1'!W197</f>
        <v>89.826701570680697</v>
      </c>
      <c r="O73" s="49"/>
      <c r="P73" s="5">
        <f>+'Ark1'!X197</f>
        <v>10.071058309477271</v>
      </c>
      <c r="Q73" s="5">
        <f>+'Ark1'!Y197</f>
        <v>2.4195129145576781</v>
      </c>
      <c r="R73" s="16">
        <f>+'Ark1'!Z197</f>
        <v>-11.327275543916656</v>
      </c>
      <c r="S73" s="16">
        <f t="shared" si="105"/>
        <v>27.285714285714285</v>
      </c>
      <c r="T73" s="49">
        <f t="shared" si="14"/>
        <v>51.470700000000043</v>
      </c>
      <c r="U73" s="5">
        <f>+'Ark1'!T197</f>
        <v>2.2739965095986041</v>
      </c>
      <c r="V73" s="49">
        <f>+'Ark1'!V197</f>
        <v>97.320370065742821</v>
      </c>
      <c r="W73" s="26"/>
      <c r="AJ73"/>
      <c r="AK73"/>
      <c r="AL73"/>
      <c r="AU73"/>
      <c r="AX73"/>
      <c r="AY73"/>
    </row>
    <row r="74" spans="1:51">
      <c r="A74" s="26"/>
      <c r="B74" s="2">
        <f>+'Ark1'!C198</f>
        <v>2023</v>
      </c>
      <c r="C74" s="2">
        <f>+'Ark1'!E198</f>
        <v>12</v>
      </c>
      <c r="D74" s="2">
        <f>+'Ark1'!Q198</f>
        <v>35</v>
      </c>
      <c r="E74" s="16"/>
      <c r="F74" s="16">
        <f>+'Ark1'!R198</f>
        <v>730</v>
      </c>
      <c r="G74" s="16"/>
      <c r="H74" s="49">
        <f>+'Ark1'!AA198</f>
        <v>2.5770466339534726</v>
      </c>
      <c r="I74" s="49"/>
      <c r="J74" s="16">
        <f>+'Ark1'!S198</f>
        <v>730</v>
      </c>
      <c r="K74" s="73"/>
      <c r="L74" s="5">
        <f>+'Ark1'!U198</f>
        <v>60.386301369863013</v>
      </c>
      <c r="M74" s="5"/>
      <c r="N74" s="49">
        <f>+'Ark1'!W198</f>
        <v>84.9258904109589</v>
      </c>
      <c r="O74" s="49"/>
      <c r="P74" s="5">
        <f>+'Ark1'!X198</f>
        <v>11.58938346671979</v>
      </c>
      <c r="Q74" s="5">
        <f>+'Ark1'!Y198</f>
        <v>2.6671679643907833</v>
      </c>
      <c r="R74" s="16">
        <f>+'Ark1'!Z198</f>
        <v>-20.995437618576513</v>
      </c>
      <c r="S74" s="16">
        <f t="shared" si="105"/>
        <v>20.857142857142858</v>
      </c>
      <c r="T74" s="49">
        <f t="shared" si="14"/>
        <v>61.995899999999992</v>
      </c>
      <c r="U74" s="5">
        <f>+'Ark1'!T198</f>
        <v>4.2917808219178086</v>
      </c>
      <c r="V74" s="49">
        <f>+'Ark1'!V198</f>
        <v>92.01071550483087</v>
      </c>
      <c r="W74" s="26"/>
      <c r="AJ74"/>
      <c r="AK74"/>
      <c r="AL74"/>
      <c r="AU74"/>
      <c r="AX74"/>
      <c r="AY74"/>
    </row>
    <row r="75" spans="1:51">
      <c r="A75" s="26"/>
      <c r="B75" s="2">
        <f>+'Ark1'!C199</f>
        <v>2023</v>
      </c>
      <c r="C75" s="2">
        <f>+'Ark1'!E199</f>
        <v>13</v>
      </c>
      <c r="D75" s="2">
        <f>+'Ark1'!Q199</f>
        <v>29</v>
      </c>
      <c r="E75" s="16"/>
      <c r="F75" s="16">
        <f>+'Ark1'!R199</f>
        <v>646</v>
      </c>
      <c r="G75" s="16"/>
      <c r="H75" s="49">
        <f>+'Ark1'!AA199</f>
        <v>2.2805097610054017</v>
      </c>
      <c r="I75" s="49"/>
      <c r="J75" s="16">
        <f>+'Ark1'!S199</f>
        <v>646</v>
      </c>
      <c r="K75" s="73"/>
      <c r="L75" s="5">
        <f>+'Ark1'!U199</f>
        <v>61.071207430340557</v>
      </c>
      <c r="M75" s="5"/>
      <c r="N75" s="49">
        <f>+'Ark1'!W199</f>
        <v>86.457739938080479</v>
      </c>
      <c r="O75" s="49"/>
      <c r="P75" s="5">
        <f>+'Ark1'!X199</f>
        <v>13.220019314720853</v>
      </c>
      <c r="Q75" s="5">
        <f>+'Ark1'!Y199</f>
        <v>2.4217552605727182</v>
      </c>
      <c r="R75" s="16">
        <f>+'Ark1'!Z199</f>
        <v>-40.766903039441374</v>
      </c>
      <c r="S75" s="16">
        <f t="shared" si="105"/>
        <v>22.275862068965516</v>
      </c>
      <c r="T75" s="49">
        <f t="shared" ref="T75:T139" si="106">+(F75*N75)/1000</f>
        <v>55.851699999999987</v>
      </c>
      <c r="U75" s="5">
        <f>+'Ark1'!T199</f>
        <v>3.6919504643962848</v>
      </c>
      <c r="V75" s="49">
        <f>+'Ark1'!V199</f>
        <v>93.67035746270912</v>
      </c>
      <c r="W75" s="26"/>
      <c r="AJ75"/>
      <c r="AK75"/>
      <c r="AL75"/>
      <c r="AU75"/>
      <c r="AX75"/>
      <c r="AY75"/>
    </row>
    <row r="76" spans="1:51">
      <c r="A76" s="26"/>
      <c r="B76" s="2">
        <f>+'Ark1'!C200</f>
        <v>2023</v>
      </c>
      <c r="C76" s="2">
        <f>+'Ark1'!E200</f>
        <v>14</v>
      </c>
      <c r="D76" s="2">
        <f>+'Ark1'!Q200</f>
        <v>3</v>
      </c>
      <c r="E76" s="16"/>
      <c r="F76" s="16">
        <f>+'Ark1'!R200</f>
        <v>15</v>
      </c>
      <c r="G76" s="16"/>
      <c r="H76" s="49">
        <f>+'Ark1'!AA200</f>
        <v>5.2953013026441197E-2</v>
      </c>
      <c r="I76" s="49"/>
      <c r="J76" s="16">
        <f>+'Ark1'!S200</f>
        <v>15</v>
      </c>
      <c r="K76" s="73"/>
      <c r="L76" s="5">
        <f>+'Ark1'!U200</f>
        <v>61.33333333333335</v>
      </c>
      <c r="M76" s="5"/>
      <c r="N76" s="49">
        <f>+'Ark1'!W200</f>
        <v>84.56</v>
      </c>
      <c r="O76" s="49"/>
      <c r="P76" s="5">
        <f>+'Ark1'!X200</f>
        <v>7.5618163602845252</v>
      </c>
      <c r="Q76" s="5">
        <f>+'Ark1'!Y200</f>
        <v>0.94280904158189183</v>
      </c>
      <c r="R76" s="16">
        <f>+'Ark1'!Z200</f>
        <v>-2.3377544081223576</v>
      </c>
      <c r="S76" s="16">
        <f t="shared" si="105"/>
        <v>5</v>
      </c>
      <c r="T76" s="49">
        <f t="shared" si="106"/>
        <v>1.2684000000000002</v>
      </c>
      <c r="U76" s="5">
        <f>+'Ark1'!T200</f>
        <v>0.93333333333333357</v>
      </c>
      <c r="V76" s="49">
        <f>+'Ark1'!V200</f>
        <v>91.614301191765989</v>
      </c>
      <c r="W76" s="26"/>
      <c r="AJ76"/>
      <c r="AK76"/>
      <c r="AL76"/>
      <c r="AU76"/>
      <c r="AX76"/>
      <c r="AY76"/>
    </row>
    <row r="77" spans="1:51">
      <c r="A77" s="26"/>
      <c r="B77" s="2">
        <f>+'Ark1'!C201</f>
        <v>2023</v>
      </c>
      <c r="C77" s="2">
        <f>+'Ark1'!E201</f>
        <v>15</v>
      </c>
      <c r="D77" s="2">
        <f>+'Ark1'!Q201</f>
        <v>13</v>
      </c>
      <c r="E77" s="16"/>
      <c r="F77" s="16">
        <f>+'Ark1'!R201</f>
        <v>367</v>
      </c>
      <c r="G77" s="16"/>
      <c r="H77" s="49">
        <f>+'Ark1'!AA201</f>
        <v>1.2955837187135948</v>
      </c>
      <c r="I77" s="49"/>
      <c r="J77" s="16">
        <f>+'Ark1'!S201</f>
        <v>367</v>
      </c>
      <c r="K77" s="73"/>
      <c r="L77" s="5">
        <f>+'Ark1'!U201</f>
        <v>59.912806539509518</v>
      </c>
      <c r="M77" s="5"/>
      <c r="N77" s="49">
        <f>+'Ark1'!W201</f>
        <v>86.67220708446861</v>
      </c>
      <c r="O77" s="49"/>
      <c r="P77" s="5">
        <f>+'Ark1'!X201</f>
        <v>11.019024483972336</v>
      </c>
      <c r="Q77" s="5">
        <f>+'Ark1'!Y201</f>
        <v>2.7843518606847359</v>
      </c>
      <c r="R77" s="16">
        <f>+'Ark1'!Z201</f>
        <v>-37.563398482771774</v>
      </c>
      <c r="S77" s="16">
        <f t="shared" si="105"/>
        <v>28.23076923076923</v>
      </c>
      <c r="T77" s="49">
        <f t="shared" si="106"/>
        <v>31.80869999999998</v>
      </c>
      <c r="U77" s="5">
        <f>+'Ark1'!T201</f>
        <v>5.3297002724795641</v>
      </c>
      <c r="V77" s="49">
        <f>+'Ark1'!V201</f>
        <v>93.902716234527333</v>
      </c>
      <c r="W77" s="26"/>
      <c r="AJ77"/>
      <c r="AK77"/>
      <c r="AL77"/>
      <c r="AU77"/>
      <c r="AX77"/>
      <c r="AY77"/>
    </row>
    <row r="78" spans="1:51">
      <c r="A78" s="26"/>
      <c r="B78" s="2">
        <f>+'Ark1'!C202</f>
        <v>2023</v>
      </c>
      <c r="C78" s="2">
        <f>+'Ark1'!E202</f>
        <v>16</v>
      </c>
      <c r="D78" s="2">
        <f>+'Ark1'!Q202</f>
        <v>21</v>
      </c>
      <c r="E78" s="16"/>
      <c r="F78" s="16">
        <f>+'Ark1'!R202</f>
        <v>583</v>
      </c>
      <c r="G78" s="16"/>
      <c r="H78" s="49">
        <f>+'Ark1'!AA202</f>
        <v>2.0581071062943481</v>
      </c>
      <c r="I78" s="49"/>
      <c r="J78" s="16">
        <f>+'Ark1'!S202</f>
        <v>583</v>
      </c>
      <c r="K78" s="73"/>
      <c r="L78" s="5">
        <f>+'Ark1'!U202</f>
        <v>61.495711835334482</v>
      </c>
      <c r="M78" s="5"/>
      <c r="N78" s="49">
        <f>+'Ark1'!W202</f>
        <v>87.500171526586541</v>
      </c>
      <c r="O78" s="49"/>
      <c r="P78" s="5">
        <f>+'Ark1'!X202</f>
        <v>8.4044227904458992</v>
      </c>
      <c r="Q78" s="5">
        <f>+'Ark1'!Y202</f>
        <v>2.3991634046424033</v>
      </c>
      <c r="R78" s="16">
        <f>+'Ark1'!Z202</f>
        <v>-12.677182155721361</v>
      </c>
      <c r="S78" s="16">
        <f t="shared" si="105"/>
        <v>27.761904761904763</v>
      </c>
      <c r="T78" s="49">
        <f t="shared" si="106"/>
        <v>51.012599999999956</v>
      </c>
      <c r="U78" s="5">
        <f>+'Ark1'!T202</f>
        <v>2.8713550600343054</v>
      </c>
      <c r="V78" s="49">
        <f>+'Ark1'!V202</f>
        <v>94.799752466507712</v>
      </c>
      <c r="W78" s="26"/>
      <c r="AJ78"/>
      <c r="AK78"/>
      <c r="AL78"/>
      <c r="AU78"/>
      <c r="AX78"/>
      <c r="AY78"/>
    </row>
    <row r="79" spans="1:51">
      <c r="A79" s="26"/>
      <c r="B79" s="2">
        <f>+'Ark1'!C203</f>
        <v>2023</v>
      </c>
      <c r="C79" s="2">
        <f>+'Ark1'!E203</f>
        <v>17</v>
      </c>
      <c r="D79" s="2">
        <f>+'Ark1'!Q203</f>
        <v>27</v>
      </c>
      <c r="E79" s="16"/>
      <c r="F79" s="16">
        <f>+'Ark1'!R203</f>
        <v>801</v>
      </c>
      <c r="G79" s="16"/>
      <c r="H79" s="49">
        <f>+'Ark1'!AA203</f>
        <v>2.8276908956119602</v>
      </c>
      <c r="I79" s="49"/>
      <c r="J79" s="16">
        <f>+'Ark1'!S203</f>
        <v>800</v>
      </c>
      <c r="K79" s="73"/>
      <c r="L79" s="5">
        <f>+'Ark1'!U203</f>
        <v>61.333750000000002</v>
      </c>
      <c r="M79" s="5"/>
      <c r="N79" s="49">
        <f>+'Ark1'!W203</f>
        <v>85.41149999999999</v>
      </c>
      <c r="O79" s="49"/>
      <c r="P79" s="5">
        <f>+'Ark1'!X203</f>
        <v>11.469538689502851</v>
      </c>
      <c r="Q79" s="5">
        <f>+'Ark1'!Y203</f>
        <v>2.2868889211109278</v>
      </c>
      <c r="R79" s="16">
        <f>+'Ark1'!Z203</f>
        <v>-37.074441086135799</v>
      </c>
      <c r="S79" s="16">
        <f t="shared" si="105"/>
        <v>29.666666666666668</v>
      </c>
      <c r="T79" s="49">
        <f t="shared" si="106"/>
        <v>68.414611499999978</v>
      </c>
      <c r="U79" s="5">
        <f>+'Ark1'!T203</f>
        <v>2.5493133583021219</v>
      </c>
      <c r="V79" s="49">
        <f>+'Ark1'!V203</f>
        <v>92.588028169014137</v>
      </c>
      <c r="W79" s="26"/>
      <c r="AJ79"/>
      <c r="AK79"/>
      <c r="AL79"/>
      <c r="AU79"/>
      <c r="AX79"/>
      <c r="AY79"/>
    </row>
    <row r="80" spans="1:51">
      <c r="A80" s="26"/>
      <c r="B80" s="2">
        <f>+'Ark1'!C204</f>
        <v>2023</v>
      </c>
      <c r="C80" s="2">
        <f>+'Ark1'!E204</f>
        <v>18</v>
      </c>
      <c r="D80" s="2">
        <f>+'Ark1'!Q204</f>
        <v>28</v>
      </c>
      <c r="E80" s="16"/>
      <c r="F80" s="16">
        <f>+'Ark1'!R204</f>
        <v>696</v>
      </c>
      <c r="G80" s="16"/>
      <c r="H80" s="49">
        <f>+'Ark1'!AA204</f>
        <v>2.4570198044268721</v>
      </c>
      <c r="I80" s="49"/>
      <c r="J80" s="16">
        <f>+'Ark1'!S204</f>
        <v>695</v>
      </c>
      <c r="K80" s="73"/>
      <c r="L80" s="5">
        <f>+'Ark1'!U204</f>
        <v>61.092086330935246</v>
      </c>
      <c r="M80" s="5"/>
      <c r="N80" s="49">
        <f>+'Ark1'!W204</f>
        <v>83.189352517985569</v>
      </c>
      <c r="O80" s="49"/>
      <c r="P80" s="5">
        <f>+'Ark1'!X204</f>
        <v>9.6636648847752955</v>
      </c>
      <c r="Q80" s="5">
        <f>+'Ark1'!Y204</f>
        <v>2.2841671103993901</v>
      </c>
      <c r="R80" s="16">
        <f>+'Ark1'!Z204</f>
        <v>-17.963060054630201</v>
      </c>
      <c r="S80" s="16">
        <f t="shared" si="105"/>
        <v>24.857142857142858</v>
      </c>
      <c r="T80" s="49">
        <f t="shared" si="106"/>
        <v>57.899789352517956</v>
      </c>
      <c r="U80" s="5">
        <f>+'Ark1'!T204</f>
        <v>3.0474137931034497</v>
      </c>
      <c r="V80" s="49">
        <f>+'Ark1'!V204</f>
        <v>90.179817143035223</v>
      </c>
      <c r="W80" s="26"/>
      <c r="AJ80"/>
      <c r="AK80"/>
      <c r="AL80"/>
      <c r="AU80"/>
      <c r="AX80"/>
      <c r="AY80"/>
    </row>
    <row r="81" spans="1:51">
      <c r="A81" s="26"/>
      <c r="B81" s="2">
        <f>+'Ark1'!C205</f>
        <v>2023</v>
      </c>
      <c r="C81" s="2">
        <f>+'Ark1'!E205</f>
        <v>19</v>
      </c>
      <c r="D81" s="2">
        <f>+'Ark1'!Q205</f>
        <v>28</v>
      </c>
      <c r="E81" s="16"/>
      <c r="F81" s="16">
        <f>+'Ark1'!R205</f>
        <v>371</v>
      </c>
      <c r="G81" s="16"/>
      <c r="H81" s="49">
        <f>+'Ark1'!AA205</f>
        <v>1.3097045221873123</v>
      </c>
      <c r="I81" s="49"/>
      <c r="J81" s="16">
        <f>+'Ark1'!S205</f>
        <v>368</v>
      </c>
      <c r="K81" s="73"/>
      <c r="L81" s="5">
        <f>+'Ark1'!U205</f>
        <v>59.894021739130451</v>
      </c>
      <c r="M81" s="5"/>
      <c r="N81" s="49">
        <f>+'Ark1'!W205</f>
        <v>86.057065217391226</v>
      </c>
      <c r="O81" s="49"/>
      <c r="P81" s="5">
        <f>+'Ark1'!X205</f>
        <v>11.456951756945156</v>
      </c>
      <c r="Q81" s="5">
        <f>+'Ark1'!Y205</f>
        <v>2.9196052293382362</v>
      </c>
      <c r="R81" s="16">
        <f>+'Ark1'!Z205</f>
        <v>-39.024879670373238</v>
      </c>
      <c r="S81" s="16">
        <f t="shared" si="105"/>
        <v>13.25</v>
      </c>
      <c r="T81" s="49">
        <f t="shared" si="106"/>
        <v>31.927171195652146</v>
      </c>
      <c r="U81" s="5">
        <f>+'Ark1'!T205</f>
        <v>4.8625336927223719</v>
      </c>
      <c r="V81" s="49">
        <f>+'Ark1'!V205</f>
        <v>93.514178717791765</v>
      </c>
      <c r="W81" s="26"/>
      <c r="AJ81"/>
      <c r="AK81"/>
      <c r="AL81"/>
      <c r="AU81"/>
      <c r="AX81"/>
      <c r="AY81"/>
    </row>
    <row r="82" spans="1:51">
      <c r="A82" s="26"/>
      <c r="B82" s="2">
        <f>+'Ark1'!C206</f>
        <v>2023</v>
      </c>
      <c r="C82" s="2">
        <f>+'Ark1'!E206</f>
        <v>20</v>
      </c>
      <c r="D82" s="2">
        <f>+'Ark1'!Q206</f>
        <v>14</v>
      </c>
      <c r="E82" s="16"/>
      <c r="F82" s="16">
        <f>+'Ark1'!R206</f>
        <v>457</v>
      </c>
      <c r="G82" s="16"/>
      <c r="H82" s="49">
        <f>+'Ark1'!AA206</f>
        <v>1.6133017968722421</v>
      </c>
      <c r="I82" s="49"/>
      <c r="J82" s="16">
        <f>+'Ark1'!S206</f>
        <v>457</v>
      </c>
      <c r="K82" s="73"/>
      <c r="L82" s="5">
        <f>+'Ark1'!U206</f>
        <v>60.750547045951855</v>
      </c>
      <c r="M82" s="5"/>
      <c r="N82" s="49">
        <f>+'Ark1'!W206</f>
        <v>82.499124726477049</v>
      </c>
      <c r="O82" s="49"/>
      <c r="P82" s="5">
        <f>+'Ark1'!X206</f>
        <v>9.6376608620832958</v>
      </c>
      <c r="Q82" s="5">
        <f>+'Ark1'!Y206</f>
        <v>2.1331818229582202</v>
      </c>
      <c r="R82" s="16">
        <f>+'Ark1'!Z206</f>
        <v>-34.688214235748021</v>
      </c>
      <c r="S82" s="16">
        <f t="shared" si="105"/>
        <v>32.642857142857146</v>
      </c>
      <c r="T82" s="49">
        <f t="shared" si="106"/>
        <v>37.702100000000016</v>
      </c>
      <c r="U82" s="5">
        <f>+'Ark1'!T206</f>
        <v>3.3129102844638965</v>
      </c>
      <c r="V82" s="49">
        <f>+'Ark1'!V206</f>
        <v>89.381500245370546</v>
      </c>
      <c r="W82" s="26"/>
      <c r="AJ82"/>
      <c r="AK82"/>
      <c r="AL82"/>
      <c r="AU82"/>
      <c r="AX82"/>
      <c r="AY82"/>
    </row>
    <row r="83" spans="1:51">
      <c r="A83" s="26"/>
      <c r="B83" s="2">
        <f>+'Ark1'!C207</f>
        <v>2023</v>
      </c>
      <c r="C83" s="2">
        <f>+'Ark1'!E207</f>
        <v>21</v>
      </c>
      <c r="D83" s="2">
        <f>+'Ark1'!Q207</f>
        <v>21</v>
      </c>
      <c r="E83" s="16"/>
      <c r="F83" s="16">
        <f>+'Ark1'!R207</f>
        <v>641</v>
      </c>
      <c r="G83" s="16"/>
      <c r="H83" s="49">
        <f>+'Ark1'!AA207</f>
        <v>2.2628587566632543</v>
      </c>
      <c r="I83" s="49"/>
      <c r="J83" s="16">
        <f>+'Ark1'!S207</f>
        <v>641</v>
      </c>
      <c r="K83" s="73"/>
      <c r="L83" s="5">
        <f>+'Ark1'!U207</f>
        <v>61.138845553822158</v>
      </c>
      <c r="M83" s="5"/>
      <c r="N83" s="49">
        <f>+'Ark1'!W207</f>
        <v>83.260530421216899</v>
      </c>
      <c r="O83" s="49"/>
      <c r="P83" s="5">
        <f>+'Ark1'!X207</f>
        <v>10.490190902879956</v>
      </c>
      <c r="Q83" s="5">
        <f>+'Ark1'!Y207</f>
        <v>2.6046408676571033</v>
      </c>
      <c r="R83" s="16">
        <f>+'Ark1'!Z207</f>
        <v>-43.606361549935471</v>
      </c>
      <c r="S83" s="16">
        <f t="shared" si="105"/>
        <v>30.523809523809526</v>
      </c>
      <c r="T83" s="49">
        <f t="shared" si="106"/>
        <v>53.370000000000026</v>
      </c>
      <c r="U83" s="5">
        <f>+'Ark1'!T207</f>
        <v>2.93603744149766</v>
      </c>
      <c r="V83" s="49">
        <f>+'Ark1'!V207</f>
        <v>90.206425158414845</v>
      </c>
      <c r="W83" s="26"/>
      <c r="AJ83"/>
      <c r="AK83"/>
      <c r="AL83"/>
      <c r="AU83"/>
      <c r="AX83"/>
      <c r="AY83"/>
    </row>
    <row r="84" spans="1:51">
      <c r="A84" s="26"/>
      <c r="B84" s="2">
        <f>+'Ark1'!C208</f>
        <v>2023</v>
      </c>
      <c r="C84" s="2">
        <f>+'Ark1'!E208</f>
        <v>22</v>
      </c>
      <c r="D84" s="2">
        <f>+'Ark1'!Q208</f>
        <v>23</v>
      </c>
      <c r="E84" s="16"/>
      <c r="F84" s="16">
        <f>+'Ark1'!R208</f>
        <v>314</v>
      </c>
      <c r="G84" s="16"/>
      <c r="H84" s="49">
        <f>+'Ark1'!AA208</f>
        <v>1.1084830726868362</v>
      </c>
      <c r="I84" s="49"/>
      <c r="J84" s="16">
        <f>+'Ark1'!S208</f>
        <v>314</v>
      </c>
      <c r="K84" s="73"/>
      <c r="L84" s="5">
        <f>+'Ark1'!U208</f>
        <v>61.26751592356689</v>
      </c>
      <c r="M84" s="5"/>
      <c r="N84" s="49">
        <f>+'Ark1'!W208</f>
        <v>85.018789808917191</v>
      </c>
      <c r="O84" s="49"/>
      <c r="P84" s="5">
        <f>+'Ark1'!X208</f>
        <v>9.2662972528126559</v>
      </c>
      <c r="Q84" s="5">
        <f>+'Ark1'!Y208</f>
        <v>2.1411413279026656</v>
      </c>
      <c r="R84" s="16">
        <f>+'Ark1'!Z208</f>
        <v>-23.717521731153997</v>
      </c>
      <c r="S84" s="16">
        <f t="shared" si="105"/>
        <v>13.652173913043478</v>
      </c>
      <c r="T84" s="49">
        <f t="shared" si="106"/>
        <v>26.695899999999998</v>
      </c>
      <c r="U84" s="5">
        <f>+'Ark1'!T208</f>
        <v>2.1656050955414017</v>
      </c>
      <c r="V84" s="49">
        <f>+'Ark1'!V208</f>
        <v>92.111364906735844</v>
      </c>
      <c r="W84" s="26"/>
      <c r="AJ84"/>
      <c r="AK84"/>
      <c r="AL84"/>
      <c r="AU84"/>
      <c r="AX84"/>
      <c r="AY84"/>
    </row>
    <row r="85" spans="1:51">
      <c r="A85" s="26"/>
      <c r="B85" s="2">
        <f>+'Ark1'!C209</f>
        <v>2023</v>
      </c>
      <c r="C85" s="2">
        <f>+'Ark1'!E209</f>
        <v>23</v>
      </c>
      <c r="D85" s="2">
        <f>+'Ark1'!Q209</f>
        <v>22</v>
      </c>
      <c r="E85" s="16"/>
      <c r="F85" s="16">
        <f>+'Ark1'!R209</f>
        <v>370</v>
      </c>
      <c r="G85" s="16"/>
      <c r="H85" s="49">
        <f>+'Ark1'!AA209</f>
        <v>1.3061743213188837</v>
      </c>
      <c r="I85" s="49"/>
      <c r="J85" s="16">
        <f>+'Ark1'!S209</f>
        <v>370</v>
      </c>
      <c r="K85" s="73"/>
      <c r="L85" s="5">
        <f>+'Ark1'!U209</f>
        <v>60.881081081081071</v>
      </c>
      <c r="M85" s="5"/>
      <c r="N85" s="49">
        <f>+'Ark1'!W209</f>
        <v>88.836756756756657</v>
      </c>
      <c r="O85" s="49"/>
      <c r="P85" s="5">
        <f>+'Ark1'!X209</f>
        <v>9.2700068672692293</v>
      </c>
      <c r="Q85" s="5">
        <f>+'Ark1'!Y209</f>
        <v>2.1913636181473612</v>
      </c>
      <c r="R85" s="16">
        <f>+'Ark1'!Z209</f>
        <v>-25.81746214098759</v>
      </c>
      <c r="S85" s="16">
        <f t="shared" si="105"/>
        <v>16.818181818181817</v>
      </c>
      <c r="T85" s="49">
        <f t="shared" si="106"/>
        <v>32.869599999999963</v>
      </c>
      <c r="U85" s="5">
        <f>+'Ark1'!T209</f>
        <v>3.608108108108107</v>
      </c>
      <c r="V85" s="49">
        <f>+'Ark1'!V209</f>
        <v>96.247840473192554</v>
      </c>
      <c r="W85" s="26"/>
      <c r="AJ85"/>
      <c r="AK85"/>
      <c r="AL85"/>
      <c r="AU85"/>
      <c r="AX85"/>
      <c r="AY85"/>
    </row>
    <row r="86" spans="1:51">
      <c r="A86" s="26"/>
      <c r="B86" s="2">
        <f>+'Ark1'!C210</f>
        <v>2023</v>
      </c>
      <c r="C86" s="2">
        <f>+'Ark1'!E210</f>
        <v>24</v>
      </c>
      <c r="D86" s="2">
        <f>+'Ark1'!Q210</f>
        <v>30</v>
      </c>
      <c r="E86" s="16"/>
      <c r="F86" s="16">
        <f>+'Ark1'!R210</f>
        <v>515</v>
      </c>
      <c r="G86" s="16"/>
      <c r="H86" s="49">
        <f>+'Ark1'!AA210</f>
        <v>1.818053447241148</v>
      </c>
      <c r="I86" s="49"/>
      <c r="J86" s="16">
        <f>+'Ark1'!S210</f>
        <v>515</v>
      </c>
      <c r="K86" s="73"/>
      <c r="L86" s="5">
        <f>+'Ark1'!U210</f>
        <v>61.483495145631053</v>
      </c>
      <c r="M86" s="5"/>
      <c r="N86" s="49">
        <f>+'Ark1'!W210</f>
        <v>82.506601941747547</v>
      </c>
      <c r="O86" s="49"/>
      <c r="P86" s="5">
        <f>+'Ark1'!X210</f>
        <v>8.748966935231751</v>
      </c>
      <c r="Q86" s="5">
        <f>+'Ark1'!Y210</f>
        <v>2.1572230030592099</v>
      </c>
      <c r="R86" s="16">
        <f>+'Ark1'!Z210</f>
        <v>-26.329078365623655</v>
      </c>
      <c r="S86" s="16">
        <f t="shared" si="105"/>
        <v>17.166666666666668</v>
      </c>
      <c r="T86" s="49">
        <f t="shared" si="106"/>
        <v>42.490899999999989</v>
      </c>
      <c r="U86" s="5">
        <f>+'Ark1'!T210</f>
        <v>2.1300970873786413</v>
      </c>
      <c r="V86" s="49">
        <f>+'Ark1'!V210</f>
        <v>89.389601236996256</v>
      </c>
      <c r="W86" s="26"/>
      <c r="AJ86"/>
      <c r="AK86"/>
      <c r="AL86"/>
      <c r="AU86"/>
      <c r="AX86"/>
      <c r="AY86"/>
    </row>
    <row r="87" spans="1:51">
      <c r="A87" s="26"/>
      <c r="B87" s="2">
        <f>+'Ark1'!C211</f>
        <v>2023</v>
      </c>
      <c r="C87" s="2">
        <f>+'Ark1'!E211</f>
        <v>25</v>
      </c>
      <c r="D87" s="2">
        <f>+'Ark1'!Q211</f>
        <v>22</v>
      </c>
      <c r="E87" s="16"/>
      <c r="F87" s="16">
        <f>+'Ark1'!R211</f>
        <v>711</v>
      </c>
      <c r="G87" s="16"/>
      <c r="H87" s="49">
        <f>+'Ark1'!AA211</f>
        <v>2.5099728174533125</v>
      </c>
      <c r="I87" s="49"/>
      <c r="J87" s="16">
        <f>+'Ark1'!S211</f>
        <v>711</v>
      </c>
      <c r="K87" s="73"/>
      <c r="L87" s="5">
        <f>+'Ark1'!U211</f>
        <v>60.109704641350191</v>
      </c>
      <c r="M87" s="5"/>
      <c r="N87" s="49">
        <f>+'Ark1'!W211</f>
        <v>87.616877637130884</v>
      </c>
      <c r="O87" s="49"/>
      <c r="P87" s="5">
        <f>+'Ark1'!X211</f>
        <v>8.5722836556089543</v>
      </c>
      <c r="Q87" s="5">
        <f>+'Ark1'!Y211</f>
        <v>2.6175441400020096</v>
      </c>
      <c r="R87" s="16">
        <f>+'Ark1'!Z211</f>
        <v>-33.030155403813289</v>
      </c>
      <c r="S87" s="16">
        <f t="shared" si="105"/>
        <v>32.31818181818182</v>
      </c>
      <c r="T87" s="49">
        <f t="shared" si="106"/>
        <v>62.295600000000057</v>
      </c>
      <c r="U87" s="5">
        <f>+'Ark1'!T211</f>
        <v>4.9704641350210954</v>
      </c>
      <c r="V87" s="49">
        <f>+'Ark1'!V211</f>
        <v>94.92619462311022</v>
      </c>
      <c r="W87" s="26"/>
      <c r="AJ87"/>
      <c r="AK87"/>
      <c r="AL87"/>
      <c r="AU87"/>
      <c r="AX87"/>
      <c r="AY87"/>
    </row>
    <row r="88" spans="1:51">
      <c r="A88" s="26"/>
      <c r="B88" s="2">
        <f>+'Ark1'!C212</f>
        <v>2023</v>
      </c>
      <c r="C88" s="2">
        <f>+'Ark1'!E212</f>
        <v>26</v>
      </c>
      <c r="D88" s="2">
        <f>+'Ark1'!Q212</f>
        <v>21</v>
      </c>
      <c r="E88" s="16"/>
      <c r="F88" s="16">
        <f>+'Ark1'!R212</f>
        <v>565</v>
      </c>
      <c r="G88" s="16"/>
      <c r="H88" s="49">
        <f>+'Ark1'!AA212</f>
        <v>1.9945634906626193</v>
      </c>
      <c r="I88" s="49"/>
      <c r="J88" s="16">
        <f>+'Ark1'!S212</f>
        <v>565</v>
      </c>
      <c r="K88" s="73"/>
      <c r="L88" s="5">
        <f>+'Ark1'!U212</f>
        <v>60.858407079646</v>
      </c>
      <c r="M88" s="5"/>
      <c r="N88" s="49">
        <f>+'Ark1'!W212</f>
        <v>84.806902654867187</v>
      </c>
      <c r="O88" s="49"/>
      <c r="P88" s="5">
        <f>+'Ark1'!X212</f>
        <v>11.069555081325882</v>
      </c>
      <c r="Q88" s="5">
        <f>+'Ark1'!Y212</f>
        <v>2.2040479920137881</v>
      </c>
      <c r="R88" s="16">
        <f>+'Ark1'!Z212</f>
        <v>-44.876670777255363</v>
      </c>
      <c r="S88" s="16">
        <f t="shared" si="105"/>
        <v>26.904761904761905</v>
      </c>
      <c r="T88" s="49">
        <f t="shared" si="106"/>
        <v>47.915899999999958</v>
      </c>
      <c r="U88" s="5">
        <f>+'Ark1'!T212</f>
        <v>3.1840707964601762</v>
      </c>
      <c r="V88" s="49">
        <f>+'Ark1'!V212</f>
        <v>91.881801359552881</v>
      </c>
      <c r="W88" s="26"/>
      <c r="AJ88"/>
      <c r="AK88"/>
      <c r="AL88"/>
      <c r="AU88"/>
      <c r="AX88"/>
      <c r="AY88"/>
    </row>
    <row r="89" spans="1:51">
      <c r="A89" s="26"/>
      <c r="B89" s="2">
        <f>+'Ark1'!C213</f>
        <v>2023</v>
      </c>
      <c r="C89" s="2">
        <f>+'Ark1'!E213</f>
        <v>27</v>
      </c>
      <c r="D89" s="2">
        <f>+'Ark1'!Q213</f>
        <v>21</v>
      </c>
      <c r="E89" s="16"/>
      <c r="F89" s="16">
        <f>+'Ark1'!R213</f>
        <v>432</v>
      </c>
      <c r="G89" s="16"/>
      <c r="H89" s="49">
        <f>+'Ark1'!AA213</f>
        <v>1.5250467751615067</v>
      </c>
      <c r="I89" s="49"/>
      <c r="J89" s="16">
        <f>+'Ark1'!S213</f>
        <v>432</v>
      </c>
      <c r="K89" s="73"/>
      <c r="L89" s="5">
        <f>+'Ark1'!U213</f>
        <v>59.928240740740733</v>
      </c>
      <c r="M89" s="5"/>
      <c r="N89" s="49">
        <f>+'Ark1'!W213</f>
        <v>85.858333333333277</v>
      </c>
      <c r="O89" s="49"/>
      <c r="P89" s="5">
        <f>+'Ark1'!X213</f>
        <v>9.4804953281292903</v>
      </c>
      <c r="Q89" s="5">
        <f>+'Ark1'!Y213</f>
        <v>2.4780403431025486</v>
      </c>
      <c r="R89" s="16">
        <f>+'Ark1'!Z213</f>
        <v>-18.842172897498529</v>
      </c>
      <c r="S89" s="16">
        <f t="shared" si="105"/>
        <v>20.571428571428573</v>
      </c>
      <c r="T89" s="49">
        <f t="shared" si="106"/>
        <v>37.090799999999973</v>
      </c>
      <c r="U89" s="5">
        <f>+'Ark1'!T213</f>
        <v>4.9328703703703694</v>
      </c>
      <c r="V89" s="49">
        <f>+'Ark1'!V213</f>
        <v>93.020946189960327</v>
      </c>
      <c r="W89" s="26"/>
      <c r="AJ89"/>
      <c r="AK89"/>
      <c r="AL89"/>
      <c r="AU89"/>
      <c r="AX89"/>
      <c r="AY89"/>
    </row>
    <row r="90" spans="1:51">
      <c r="A90" s="26"/>
      <c r="B90" s="2">
        <f>+'Ark1'!C214</f>
        <v>2023</v>
      </c>
      <c r="C90" s="2">
        <f>+'Ark1'!E214</f>
        <v>28</v>
      </c>
      <c r="D90" s="2">
        <f>+'Ark1'!Q214</f>
        <v>18</v>
      </c>
      <c r="E90" s="16"/>
      <c r="F90" s="16">
        <f>+'Ark1'!R214</f>
        <v>523</v>
      </c>
      <c r="G90" s="16"/>
      <c r="H90" s="49">
        <f>+'Ark1'!AA214</f>
        <v>1.8462950541885836</v>
      </c>
      <c r="I90" s="49"/>
      <c r="J90" s="16">
        <f>+'Ark1'!S214</f>
        <v>523</v>
      </c>
      <c r="K90" s="73"/>
      <c r="L90" s="5">
        <f>+'Ark1'!U214</f>
        <v>60.785850860420645</v>
      </c>
      <c r="M90" s="5"/>
      <c r="N90" s="49">
        <f>+'Ark1'!W214</f>
        <v>86.56902485659657</v>
      </c>
      <c r="O90" s="49"/>
      <c r="P90" s="5">
        <f>+'Ark1'!X214</f>
        <v>11.935183315305048</v>
      </c>
      <c r="Q90" s="5">
        <f>+'Ark1'!Y214</f>
        <v>2.6097388191798343</v>
      </c>
      <c r="R90" s="16">
        <f>+'Ark1'!Z214</f>
        <v>-37.00660284058165</v>
      </c>
      <c r="S90" s="16">
        <f t="shared" si="105"/>
        <v>29.055555555555557</v>
      </c>
      <c r="T90" s="49">
        <f t="shared" si="106"/>
        <v>45.275600000000004</v>
      </c>
      <c r="U90" s="5">
        <f>+'Ark1'!T214</f>
        <v>3.6520076481835559</v>
      </c>
      <c r="V90" s="49">
        <f>+'Ark1'!V214</f>
        <v>93.790926171827238</v>
      </c>
      <c r="W90" s="26"/>
      <c r="AJ90"/>
      <c r="AK90"/>
      <c r="AL90"/>
      <c r="AU90"/>
      <c r="AX90"/>
      <c r="AY90"/>
    </row>
    <row r="91" spans="1:51">
      <c r="A91" s="26"/>
      <c r="B91" s="2">
        <f>+'Ark1'!C215</f>
        <v>2023</v>
      </c>
      <c r="C91" s="2">
        <f>+'Ark1'!E215</f>
        <v>29</v>
      </c>
      <c r="D91" s="2">
        <f>+'Ark1'!Q215</f>
        <v>17</v>
      </c>
      <c r="E91" s="16"/>
      <c r="F91" s="16">
        <f>+'Ark1'!R215</f>
        <v>200</v>
      </c>
      <c r="G91" s="16"/>
      <c r="H91" s="49">
        <f>+'Ark1'!AA215</f>
        <v>0.70604017368588268</v>
      </c>
      <c r="I91" s="49"/>
      <c r="J91" s="16">
        <f>+'Ark1'!S215</f>
        <v>200</v>
      </c>
      <c r="K91" s="73"/>
      <c r="L91" s="5">
        <f>+'Ark1'!U215</f>
        <v>60.585000000000001</v>
      </c>
      <c r="M91" s="5"/>
      <c r="N91" s="49">
        <f>+'Ark1'!W215</f>
        <v>90.903499999999994</v>
      </c>
      <c r="O91" s="49"/>
      <c r="P91" s="5">
        <f>+'Ark1'!X215</f>
        <v>11.561026673699816</v>
      </c>
      <c r="Q91" s="5">
        <f>+'Ark1'!Y215</f>
        <v>2.200630591444114</v>
      </c>
      <c r="R91" s="16">
        <f>+'Ark1'!Z215</f>
        <v>-30.705864294042058</v>
      </c>
      <c r="S91" s="16">
        <f t="shared" si="105"/>
        <v>11.764705882352942</v>
      </c>
      <c r="T91" s="49">
        <f t="shared" si="106"/>
        <v>18.180699999999998</v>
      </c>
      <c r="U91" s="5">
        <f>+'Ark1'!T215</f>
        <v>3.54</v>
      </c>
      <c r="V91" s="49">
        <f>+'Ark1'!V215</f>
        <v>98.486998916576354</v>
      </c>
      <c r="W91" s="26"/>
      <c r="AJ91"/>
      <c r="AK91"/>
      <c r="AL91"/>
      <c r="AU91"/>
      <c r="AX91"/>
      <c r="AY91"/>
    </row>
    <row r="92" spans="1:51">
      <c r="A92" s="26"/>
      <c r="B92" s="2">
        <f>+'Ark1'!C216</f>
        <v>2023</v>
      </c>
      <c r="C92" s="2">
        <f>+'Ark1'!E216</f>
        <v>30</v>
      </c>
      <c r="D92" s="2">
        <f>+'Ark1'!Q216</f>
        <v>19</v>
      </c>
      <c r="E92" s="16"/>
      <c r="F92" s="16">
        <f>+'Ark1'!R216</f>
        <v>666</v>
      </c>
      <c r="G92" s="16"/>
      <c r="H92" s="49">
        <f>+'Ark1'!AA216</f>
        <v>2.3511137783739899</v>
      </c>
      <c r="I92" s="49"/>
      <c r="J92" s="16">
        <f>+'Ark1'!S216</f>
        <v>666</v>
      </c>
      <c r="K92" s="73"/>
      <c r="L92" s="5">
        <f>+'Ark1'!U216</f>
        <v>60.79279279279281</v>
      </c>
      <c r="M92" s="5"/>
      <c r="N92" s="49">
        <f>+'Ark1'!W216</f>
        <v>85.446696696696748</v>
      </c>
      <c r="O92" s="49"/>
      <c r="P92" s="5">
        <f>+'Ark1'!X216</f>
        <v>9.4957867797071867</v>
      </c>
      <c r="Q92" s="5">
        <f>+'Ark1'!Y216</f>
        <v>2.1390848024096805</v>
      </c>
      <c r="R92" s="16">
        <f>+'Ark1'!Z216</f>
        <v>-27.461260745505619</v>
      </c>
      <c r="S92" s="16">
        <f t="shared" si="105"/>
        <v>35.05263157894737</v>
      </c>
      <c r="T92" s="49">
        <f t="shared" si="106"/>
        <v>56.907500000000034</v>
      </c>
      <c r="U92" s="5">
        <f>+'Ark1'!T216</f>
        <v>3.2432432432432439</v>
      </c>
      <c r="V92" s="49">
        <f>+'Ark1'!V216</f>
        <v>92.574969335532714</v>
      </c>
      <c r="W92" s="26"/>
      <c r="AJ92"/>
      <c r="AK92"/>
      <c r="AL92"/>
      <c r="AU92"/>
      <c r="AX92"/>
      <c r="AY92"/>
    </row>
    <row r="93" spans="1:51">
      <c r="A93" s="26"/>
      <c r="B93" s="2">
        <f>+'Ark1'!C217</f>
        <v>2023</v>
      </c>
      <c r="C93" s="2">
        <f>+'Ark1'!E217</f>
        <v>31</v>
      </c>
      <c r="D93" s="2">
        <f>+'Ark1'!Q217</f>
        <v>25</v>
      </c>
      <c r="E93" s="16"/>
      <c r="F93" s="16">
        <f>+'Ark1'!R217</f>
        <v>761</v>
      </c>
      <c r="G93" s="16"/>
      <c r="H93" s="49">
        <f>+'Ark1'!AA217</f>
        <v>2.6864828608747846</v>
      </c>
      <c r="I93" s="49"/>
      <c r="J93" s="16">
        <f>+'Ark1'!S217</f>
        <v>760</v>
      </c>
      <c r="K93" s="73"/>
      <c r="L93" s="5">
        <f>+'Ark1'!U217</f>
        <v>60.277631578947378</v>
      </c>
      <c r="M93" s="5"/>
      <c r="N93" s="49">
        <f>+'Ark1'!W217</f>
        <v>83.730526315789405</v>
      </c>
      <c r="O93" s="49"/>
      <c r="P93" s="5">
        <f>+'Ark1'!X217</f>
        <v>10.570996305027139</v>
      </c>
      <c r="Q93" s="5">
        <f>+'Ark1'!Y217</f>
        <v>2.5226395263800296</v>
      </c>
      <c r="R93" s="16">
        <f>+'Ark1'!Z217</f>
        <v>-35.545073148524622</v>
      </c>
      <c r="S93" s="16">
        <f t="shared" si="105"/>
        <v>30.44</v>
      </c>
      <c r="T93" s="49">
        <f t="shared" si="106"/>
        <v>63.718930526315738</v>
      </c>
      <c r="U93" s="5">
        <f>+'Ark1'!T217</f>
        <v>4.4691195795006564</v>
      </c>
      <c r="V93" s="49">
        <f>+'Ark1'!V217</f>
        <v>90.763385983919619</v>
      </c>
      <c r="W93" s="26"/>
      <c r="AJ93"/>
      <c r="AK93"/>
      <c r="AL93"/>
      <c r="AU93"/>
      <c r="AX93"/>
      <c r="AY93"/>
    </row>
    <row r="94" spans="1:51">
      <c r="A94" s="26"/>
      <c r="B94" s="2">
        <f>+'Ark1'!C218</f>
        <v>2023</v>
      </c>
      <c r="C94" s="2">
        <f>+'Ark1'!E218</f>
        <v>32</v>
      </c>
      <c r="D94" s="2">
        <f>+'Ark1'!Q218</f>
        <v>21</v>
      </c>
      <c r="E94" s="16"/>
      <c r="F94" s="16">
        <f>+'Ark1'!R218</f>
        <v>477</v>
      </c>
      <c r="G94" s="16"/>
      <c r="H94" s="49">
        <f>+'Ark1'!AA218</f>
        <v>1.6839058142408301</v>
      </c>
      <c r="I94" s="49"/>
      <c r="J94" s="16">
        <f>+'Ark1'!S218</f>
        <v>477</v>
      </c>
      <c r="K94" s="73"/>
      <c r="L94" s="5">
        <f>+'Ark1'!U218</f>
        <v>61.457023060796651</v>
      </c>
      <c r="M94" s="5"/>
      <c r="N94" s="49">
        <f>+'Ark1'!W218</f>
        <v>82.964360587002062</v>
      </c>
      <c r="O94" s="49"/>
      <c r="P94" s="5">
        <f>+'Ark1'!X218</f>
        <v>9.4105781652651714</v>
      </c>
      <c r="Q94" s="5">
        <f>+'Ark1'!Y218</f>
        <v>1.977000339197734</v>
      </c>
      <c r="R94" s="16">
        <f>+'Ark1'!Z218</f>
        <v>-13.483997956083844</v>
      </c>
      <c r="S94" s="16">
        <f t="shared" si="105"/>
        <v>22.714285714285715</v>
      </c>
      <c r="T94" s="49">
        <f t="shared" si="106"/>
        <v>39.573999999999984</v>
      </c>
      <c r="U94" s="5">
        <f>+'Ark1'!T218</f>
        <v>2.1656184486373165</v>
      </c>
      <c r="V94" s="49">
        <f>+'Ark1'!V218</f>
        <v>89.885547764899442</v>
      </c>
      <c r="W94" s="26"/>
      <c r="AJ94"/>
      <c r="AK94"/>
      <c r="AL94"/>
      <c r="AU94"/>
      <c r="AX94"/>
      <c r="AY94"/>
    </row>
    <row r="95" spans="1:51">
      <c r="A95" s="26"/>
      <c r="B95" s="2">
        <f>+'Ark1'!C219</f>
        <v>2023</v>
      </c>
      <c r="C95" s="2">
        <f>+'Ark1'!E219</f>
        <v>33</v>
      </c>
      <c r="D95" s="2">
        <f>+'Ark1'!Q219</f>
        <v>20</v>
      </c>
      <c r="E95" s="16"/>
      <c r="F95" s="16">
        <f>+'Ark1'!R219</f>
        <v>481</v>
      </c>
      <c r="G95" s="16"/>
      <c r="H95" s="49">
        <f>+'Ark1'!AA219</f>
        <v>1.6980266177145478</v>
      </c>
      <c r="I95" s="49"/>
      <c r="J95" s="16">
        <f>+'Ark1'!S219</f>
        <v>481</v>
      </c>
      <c r="K95" s="73"/>
      <c r="L95" s="5">
        <f>+'Ark1'!U219</f>
        <v>60.160083160083154</v>
      </c>
      <c r="M95" s="5"/>
      <c r="N95" s="49">
        <f>+'Ark1'!W219</f>
        <v>86.750519750519643</v>
      </c>
      <c r="O95" s="49"/>
      <c r="P95" s="5">
        <f>+'Ark1'!X219</f>
        <v>10.958468409198643</v>
      </c>
      <c r="Q95" s="5">
        <f>+'Ark1'!Y219</f>
        <v>2.619562419487516</v>
      </c>
      <c r="R95" s="16">
        <f>+'Ark1'!Z219</f>
        <v>-25.227019786976896</v>
      </c>
      <c r="S95" s="16">
        <f t="shared" si="105"/>
        <v>24.05</v>
      </c>
      <c r="T95" s="49">
        <f t="shared" si="106"/>
        <v>41.726999999999947</v>
      </c>
      <c r="U95" s="5">
        <f>+'Ark1'!T219</f>
        <v>4.6735966735966734</v>
      </c>
      <c r="V95" s="49">
        <f>+'Ark1'!V219</f>
        <v>93.987562026565314</v>
      </c>
      <c r="W95" s="26"/>
      <c r="AJ95"/>
      <c r="AK95"/>
      <c r="AL95"/>
      <c r="AU95"/>
      <c r="AX95"/>
      <c r="AY95"/>
    </row>
    <row r="96" spans="1:51">
      <c r="A96" s="26"/>
      <c r="B96" s="2">
        <f>+'Ark1'!C220</f>
        <v>2023</v>
      </c>
      <c r="C96" s="2">
        <f>+'Ark1'!E220</f>
        <v>34</v>
      </c>
      <c r="D96" s="2">
        <f>+'Ark1'!Q220</f>
        <v>28</v>
      </c>
      <c r="E96" s="16"/>
      <c r="F96" s="16">
        <f>+'Ark1'!R220</f>
        <v>642</v>
      </c>
      <c r="G96" s="16"/>
      <c r="H96" s="49">
        <f>+'Ark1'!AA220</f>
        <v>2.2663889575316833</v>
      </c>
      <c r="I96" s="49"/>
      <c r="J96" s="16">
        <f>+'Ark1'!S220</f>
        <v>639</v>
      </c>
      <c r="K96" s="73"/>
      <c r="L96" s="5">
        <f>+'Ark1'!U220</f>
        <v>60.480438184663555</v>
      </c>
      <c r="M96" s="5"/>
      <c r="N96" s="49">
        <f>+'Ark1'!W220</f>
        <v>87.157433489827824</v>
      </c>
      <c r="O96" s="49"/>
      <c r="P96" s="5">
        <f>+'Ark1'!X220</f>
        <v>12.356091310525915</v>
      </c>
      <c r="Q96" s="5">
        <f>+'Ark1'!Y220</f>
        <v>2.4365197085181425</v>
      </c>
      <c r="R96" s="16">
        <f>+'Ark1'!Z220</f>
        <v>-36.224455999629591</v>
      </c>
      <c r="S96" s="16">
        <f t="shared" si="105"/>
        <v>22.928571428571427</v>
      </c>
      <c r="T96" s="49">
        <f t="shared" si="106"/>
        <v>55.955072300469467</v>
      </c>
      <c r="U96" s="5">
        <f>+'Ark1'!T220</f>
        <v>4.4532710280373839</v>
      </c>
      <c r="V96" s="49">
        <f>+'Ark1'!V220</f>
        <v>94.573556664411711</v>
      </c>
      <c r="W96" s="26"/>
      <c r="AJ96"/>
      <c r="AK96"/>
      <c r="AL96"/>
      <c r="AU96"/>
      <c r="AX96"/>
      <c r="AY96"/>
    </row>
    <row r="97" spans="1:51">
      <c r="A97" s="26"/>
      <c r="B97" s="2">
        <f>+'Ark1'!C221</f>
        <v>2023</v>
      </c>
      <c r="C97" s="2">
        <f>+'Ark1'!E221</f>
        <v>35</v>
      </c>
      <c r="D97" s="2">
        <f>+'Ark1'!Q221</f>
        <v>18</v>
      </c>
      <c r="E97" s="16"/>
      <c r="F97" s="16">
        <f>+'Ark1'!R221</f>
        <v>487</v>
      </c>
      <c r="G97" s="16"/>
      <c r="H97" s="49">
        <f>+'Ark1'!AA221</f>
        <v>1.7192078229251249</v>
      </c>
      <c r="I97" s="49"/>
      <c r="J97" s="16">
        <f>+'Ark1'!S221</f>
        <v>487</v>
      </c>
      <c r="K97" s="73"/>
      <c r="L97" s="5">
        <f>+'Ark1'!U221</f>
        <v>60.334702258726885</v>
      </c>
      <c r="M97" s="5"/>
      <c r="N97" s="49">
        <f>+'Ark1'!W221</f>
        <v>81.690554414784415</v>
      </c>
      <c r="O97" s="49"/>
      <c r="P97" s="5">
        <f>+'Ark1'!X221</f>
        <v>8.6008591030599337</v>
      </c>
      <c r="Q97" s="5">
        <f>+'Ark1'!Y221</f>
        <v>2.2413161338745122</v>
      </c>
      <c r="R97" s="16">
        <f>+'Ark1'!Z221</f>
        <v>-18.468865066466901</v>
      </c>
      <c r="S97" s="16">
        <f t="shared" si="105"/>
        <v>27.055555555555557</v>
      </c>
      <c r="T97" s="49">
        <f t="shared" si="106"/>
        <v>39.783300000000011</v>
      </c>
      <c r="U97" s="5">
        <f>+'Ark1'!T221</f>
        <v>4.7864476386036952</v>
      </c>
      <c r="V97" s="49">
        <f>+'Ark1'!V221</f>
        <v>88.505476072355748</v>
      </c>
      <c r="W97" s="26"/>
      <c r="AJ97"/>
      <c r="AK97"/>
      <c r="AL97"/>
      <c r="AU97"/>
      <c r="AX97"/>
      <c r="AY97"/>
    </row>
    <row r="98" spans="1:51">
      <c r="A98" s="26"/>
      <c r="B98" s="2">
        <f>+'Ark1'!C222</f>
        <v>2023</v>
      </c>
      <c r="C98" s="2">
        <f>+'Ark1'!E222</f>
        <v>36</v>
      </c>
      <c r="D98" s="2">
        <f>+'Ark1'!Q222</f>
        <v>16</v>
      </c>
      <c r="E98" s="16"/>
      <c r="F98" s="16">
        <f>+'Ark1'!R222</f>
        <v>377</v>
      </c>
      <c r="G98" s="16"/>
      <c r="H98" s="49">
        <f>+'Ark1'!AA222</f>
        <v>1.3308857273978889</v>
      </c>
      <c r="I98" s="49"/>
      <c r="J98" s="16">
        <f>+'Ark1'!S222</f>
        <v>377</v>
      </c>
      <c r="K98" s="73"/>
      <c r="L98" s="5">
        <f>+'Ark1'!U222</f>
        <v>61.037135278514597</v>
      </c>
      <c r="M98" s="5"/>
      <c r="N98" s="49">
        <f>+'Ark1'!W222</f>
        <v>81.509814323607429</v>
      </c>
      <c r="O98" s="49"/>
      <c r="P98" s="5">
        <f>+'Ark1'!X222</f>
        <v>9.3748511835407236</v>
      </c>
      <c r="Q98" s="5">
        <f>+'Ark1'!Y222</f>
        <v>2.1504919590757665</v>
      </c>
      <c r="R98" s="16">
        <f>+'Ark1'!Z222</f>
        <v>-20.570125494262172</v>
      </c>
      <c r="S98" s="16">
        <f t="shared" si="105"/>
        <v>23.5625</v>
      </c>
      <c r="T98" s="49">
        <f t="shared" si="106"/>
        <v>30.729200000000002</v>
      </c>
      <c r="U98" s="5">
        <f>+'Ark1'!T222</f>
        <v>2.8275862068965503</v>
      </c>
      <c r="V98" s="49">
        <f>+'Ark1'!V222</f>
        <v>88.309657988740398</v>
      </c>
      <c r="W98" s="26"/>
      <c r="AJ98"/>
      <c r="AK98"/>
      <c r="AL98"/>
      <c r="AU98"/>
      <c r="AX98"/>
      <c r="AY98"/>
    </row>
    <row r="99" spans="1:51">
      <c r="A99" s="26"/>
      <c r="B99" s="2">
        <f>+'Ark1'!C223</f>
        <v>2023</v>
      </c>
      <c r="C99" s="2">
        <f>+'Ark1'!E223</f>
        <v>37</v>
      </c>
      <c r="D99" s="2">
        <f>+'Ark1'!Q223</f>
        <v>19</v>
      </c>
      <c r="E99" s="16"/>
      <c r="F99" s="16">
        <f>+'Ark1'!R223</f>
        <v>580</v>
      </c>
      <c r="G99" s="16"/>
      <c r="H99" s="49">
        <f>+'Ark1'!AA223</f>
        <v>2.0475165036890597</v>
      </c>
      <c r="I99" s="49"/>
      <c r="J99" s="16">
        <f>+'Ark1'!S223</f>
        <v>579</v>
      </c>
      <c r="K99" s="73"/>
      <c r="L99" s="5">
        <f>+'Ark1'!U223</f>
        <v>61.043177892918806</v>
      </c>
      <c r="M99" s="5"/>
      <c r="N99" s="49">
        <f>+'Ark1'!W223</f>
        <v>84.059412780656302</v>
      </c>
      <c r="O99" s="49"/>
      <c r="P99" s="5">
        <f>+'Ark1'!X223</f>
        <v>10.762870048268043</v>
      </c>
      <c r="Q99" s="5">
        <f>+'Ark1'!Y223</f>
        <v>2.3552830971011778</v>
      </c>
      <c r="R99" s="16">
        <f>+'Ark1'!Z223</f>
        <v>-19.320050584719688</v>
      </c>
      <c r="S99" s="16">
        <f t="shared" si="105"/>
        <v>30.526315789473685</v>
      </c>
      <c r="T99" s="49">
        <f t="shared" si="106"/>
        <v>48.754459412780655</v>
      </c>
      <c r="U99" s="5">
        <f>+'Ark1'!T223</f>
        <v>3.2810344827586206</v>
      </c>
      <c r="V99" s="49">
        <f>+'Ark1'!V223</f>
        <v>91.140251900669313</v>
      </c>
      <c r="W99" s="26"/>
      <c r="AJ99"/>
      <c r="AK99"/>
      <c r="AL99"/>
      <c r="AU99"/>
      <c r="AX99"/>
      <c r="AY99"/>
    </row>
    <row r="100" spans="1:51">
      <c r="A100" s="26"/>
      <c r="B100" s="2">
        <f>+'Ark1'!C224</f>
        <v>2023</v>
      </c>
      <c r="C100" s="2">
        <f>+'Ark1'!E224</f>
        <v>38</v>
      </c>
      <c r="D100" s="2">
        <f>+'Ark1'!Q224</f>
        <v>20</v>
      </c>
      <c r="E100" s="16"/>
      <c r="F100" s="16">
        <f>+'Ark1'!R224</f>
        <v>522</v>
      </c>
      <c r="G100" s="16"/>
      <c r="H100" s="49">
        <f>+'Ark1'!AA224</f>
        <v>1.8427648533201535</v>
      </c>
      <c r="I100" s="49"/>
      <c r="J100" s="16">
        <f>+'Ark1'!S224</f>
        <v>522</v>
      </c>
      <c r="K100" s="73"/>
      <c r="L100" s="5">
        <f>+'Ark1'!U224</f>
        <v>61.325670498084271</v>
      </c>
      <c r="M100" s="5"/>
      <c r="N100" s="49">
        <f>+'Ark1'!W224</f>
        <v>83.085823754789246</v>
      </c>
      <c r="O100" s="49"/>
      <c r="P100" s="5">
        <f>+'Ark1'!X224</f>
        <v>10.257616093564664</v>
      </c>
      <c r="Q100" s="5">
        <f>+'Ark1'!Y224</f>
        <v>2.3718641388074539</v>
      </c>
      <c r="R100" s="16">
        <f>+'Ark1'!Z224</f>
        <v>-31.066633816636855</v>
      </c>
      <c r="S100" s="16">
        <f t="shared" si="105"/>
        <v>26.1</v>
      </c>
      <c r="T100" s="49">
        <f t="shared" si="106"/>
        <v>43.370799999999988</v>
      </c>
      <c r="U100" s="5">
        <f>+'Ark1'!T224</f>
        <v>2.6034482758620698</v>
      </c>
      <c r="V100" s="49">
        <f>+'Ark1'!V224</f>
        <v>90.01714382967414</v>
      </c>
      <c r="W100" s="26"/>
      <c r="AJ100"/>
      <c r="AK100"/>
      <c r="AL100"/>
      <c r="AU100"/>
      <c r="AX100"/>
      <c r="AY100"/>
    </row>
    <row r="101" spans="1:51">
      <c r="A101" s="26"/>
      <c r="B101" s="2">
        <f>+'Ark1'!C225</f>
        <v>2023</v>
      </c>
      <c r="C101" s="2">
        <f>+'Ark1'!E225</f>
        <v>39</v>
      </c>
      <c r="D101" s="2">
        <f>+'Ark1'!Q225</f>
        <v>25</v>
      </c>
      <c r="E101" s="16"/>
      <c r="F101" s="16">
        <f>+'Ark1'!R225</f>
        <v>512</v>
      </c>
      <c r="G101" s="16"/>
      <c r="H101" s="49">
        <f>+'Ark1'!AA225</f>
        <v>1.8074628446358596</v>
      </c>
      <c r="I101" s="49"/>
      <c r="J101" s="16">
        <f>+'Ark1'!S225</f>
        <v>512</v>
      </c>
      <c r="K101" s="73"/>
      <c r="L101" s="5">
        <f>+'Ark1'!U225</f>
        <v>61.03125</v>
      </c>
      <c r="M101" s="5"/>
      <c r="N101" s="49">
        <f>+'Ark1'!W225</f>
        <v>84.680468749999918</v>
      </c>
      <c r="O101" s="49"/>
      <c r="P101" s="5">
        <f>+'Ark1'!X225</f>
        <v>8.7331986783359881</v>
      </c>
      <c r="Q101" s="5">
        <f>+'Ark1'!Y225</f>
        <v>2.7512426169823705</v>
      </c>
      <c r="R101" s="16">
        <f>+'Ark1'!Z225</f>
        <v>-5.9014258085427631</v>
      </c>
      <c r="S101" s="16">
        <f t="shared" si="105"/>
        <v>20.48</v>
      </c>
      <c r="T101" s="49">
        <f t="shared" si="106"/>
        <v>43.356399999999958</v>
      </c>
      <c r="U101" s="5">
        <f>+'Ark1'!T225</f>
        <v>3.2109375</v>
      </c>
      <c r="V101" s="49">
        <f>+'Ark1'!V225</f>
        <v>91.744819880823357</v>
      </c>
      <c r="W101" s="26"/>
      <c r="AJ101"/>
      <c r="AK101"/>
      <c r="AL101"/>
      <c r="AU101"/>
      <c r="AX101"/>
      <c r="AY101"/>
    </row>
    <row r="102" spans="1:51">
      <c r="A102" s="26"/>
      <c r="B102" s="2">
        <f>+'Ark1'!C226</f>
        <v>2023</v>
      </c>
      <c r="C102" s="2">
        <f>+'Ark1'!E226</f>
        <v>40</v>
      </c>
      <c r="D102" s="2">
        <f>+'Ark1'!Q226</f>
        <v>22</v>
      </c>
      <c r="E102" s="16"/>
      <c r="F102" s="16">
        <f>+'Ark1'!R226</f>
        <v>775</v>
      </c>
      <c r="G102" s="16"/>
      <c r="H102" s="49">
        <f>+'Ark1'!AA226</f>
        <v>2.735905673032796</v>
      </c>
      <c r="I102" s="49"/>
      <c r="J102" s="16">
        <f>+'Ark1'!S226</f>
        <v>775</v>
      </c>
      <c r="K102" s="73"/>
      <c r="L102" s="5">
        <f>+'Ark1'!U226</f>
        <v>60.282580645161282</v>
      </c>
      <c r="M102" s="5"/>
      <c r="N102" s="49">
        <f>+'Ark1'!W226</f>
        <v>82.26619354838715</v>
      </c>
      <c r="O102" s="49"/>
      <c r="P102" s="5">
        <f>+'Ark1'!X226</f>
        <v>9.2749843419371647</v>
      </c>
      <c r="Q102" s="5">
        <f>+'Ark1'!Y226</f>
        <v>2.3310290787713246</v>
      </c>
      <c r="R102" s="16">
        <f>+'Ark1'!Z226</f>
        <v>-12.250734816493759</v>
      </c>
      <c r="S102" s="16">
        <f t="shared" si="105"/>
        <v>35.227272727272727</v>
      </c>
      <c r="T102" s="49">
        <f t="shared" si="106"/>
        <v>63.756300000000039</v>
      </c>
      <c r="U102" s="5">
        <f>+'Ark1'!T226</f>
        <v>4.823225806451612</v>
      </c>
      <c r="V102" s="49">
        <f>+'Ark1'!V226</f>
        <v>89.129137105511489</v>
      </c>
      <c r="W102" s="26"/>
      <c r="AJ102"/>
      <c r="AK102"/>
      <c r="AL102"/>
      <c r="AU102"/>
      <c r="AX102"/>
      <c r="AY102"/>
    </row>
    <row r="103" spans="1:51">
      <c r="A103" s="26"/>
      <c r="B103" s="2">
        <f>+'Ark1'!C227</f>
        <v>2023</v>
      </c>
      <c r="C103" s="2">
        <f>+'Ark1'!E227</f>
        <v>41</v>
      </c>
      <c r="D103" s="2">
        <f>+'Ark1'!Q227</f>
        <v>22</v>
      </c>
      <c r="E103" s="16"/>
      <c r="F103" s="16">
        <f>+'Ark1'!R227</f>
        <v>745</v>
      </c>
      <c r="G103" s="16"/>
      <c r="H103" s="49">
        <f>+'Ark1'!AA227</f>
        <v>2.629999646979913</v>
      </c>
      <c r="I103" s="49"/>
      <c r="J103" s="16">
        <f>+'Ark1'!S227</f>
        <v>744</v>
      </c>
      <c r="K103" s="73"/>
      <c r="L103" s="5">
        <f>+'Ark1'!U227</f>
        <v>60.133064516129025</v>
      </c>
      <c r="M103" s="5"/>
      <c r="N103" s="49">
        <f>+'Ark1'!W227</f>
        <v>86.68145161290326</v>
      </c>
      <c r="O103" s="49"/>
      <c r="P103" s="5">
        <f>+'Ark1'!X227</f>
        <v>10.1843032310229</v>
      </c>
      <c r="Q103" s="5">
        <f>+'Ark1'!Y227</f>
        <v>2.3000194637159352</v>
      </c>
      <c r="R103" s="16">
        <f>+'Ark1'!Z227</f>
        <v>-48.778370148552277</v>
      </c>
      <c r="S103" s="16">
        <f t="shared" si="105"/>
        <v>33.863636363636367</v>
      </c>
      <c r="T103" s="49">
        <f t="shared" si="106"/>
        <v>64.577681451612932</v>
      </c>
      <c r="U103" s="5">
        <f>+'Ark1'!T227</f>
        <v>5.0697986577181204</v>
      </c>
      <c r="V103" s="49">
        <f>+'Ark1'!V227</f>
        <v>93.959622083202362</v>
      </c>
      <c r="W103" s="26"/>
      <c r="AJ103"/>
      <c r="AK103"/>
      <c r="AL103"/>
      <c r="AU103"/>
      <c r="AX103"/>
      <c r="AY103"/>
    </row>
    <row r="104" spans="1:51">
      <c r="A104" s="26"/>
      <c r="B104" s="2">
        <f>+'Ark1'!C228</f>
        <v>2023</v>
      </c>
      <c r="C104" s="2">
        <f>+'Ark1'!E228</f>
        <v>42</v>
      </c>
      <c r="D104" s="2">
        <f>+'Ark1'!Q228</f>
        <v>21</v>
      </c>
      <c r="E104" s="16"/>
      <c r="F104" s="16">
        <f>+'Ark1'!R228</f>
        <v>279</v>
      </c>
      <c r="G104" s="16"/>
      <c r="H104" s="49">
        <f>+'Ark1'!AA228</f>
        <v>0.98492604229180669</v>
      </c>
      <c r="I104" s="49"/>
      <c r="J104" s="16">
        <f>+'Ark1'!S228</f>
        <v>279</v>
      </c>
      <c r="K104" s="73"/>
      <c r="L104" s="5">
        <f>+'Ark1'!U228</f>
        <v>60.634408602150543</v>
      </c>
      <c r="M104" s="5"/>
      <c r="N104" s="49">
        <f>+'Ark1'!W228</f>
        <v>81.886021505376391</v>
      </c>
      <c r="O104" s="49"/>
      <c r="P104" s="5">
        <f>+'Ark1'!X228</f>
        <v>11.309468149946678</v>
      </c>
      <c r="Q104" s="5">
        <f>+'Ark1'!Y228</f>
        <v>2.2928200830860752</v>
      </c>
      <c r="R104" s="16">
        <f>+'Ark1'!Z228</f>
        <v>-8.6600939185069752</v>
      </c>
      <c r="S104" s="16">
        <f t="shared" si="105"/>
        <v>13.285714285714286</v>
      </c>
      <c r="T104" s="49">
        <f t="shared" si="106"/>
        <v>22.84620000000001</v>
      </c>
      <c r="U104" s="5">
        <f>+'Ark1'!T228</f>
        <v>4.1326164874551958</v>
      </c>
      <c r="V104" s="49">
        <f>+'Ark1'!V228</f>
        <v>88.717249734968902</v>
      </c>
      <c r="W104" s="26"/>
      <c r="AJ104"/>
      <c r="AK104"/>
      <c r="AL104"/>
      <c r="AU104"/>
      <c r="AX104"/>
      <c r="AY104"/>
    </row>
    <row r="105" spans="1:51">
      <c r="A105" s="26"/>
      <c r="B105" s="2">
        <f>+'Ark1'!C229</f>
        <v>2023</v>
      </c>
      <c r="C105" s="2">
        <f>+'Ark1'!E229</f>
        <v>43</v>
      </c>
      <c r="D105" s="2">
        <f>+'Ark1'!Q229</f>
        <v>26</v>
      </c>
      <c r="E105" s="16"/>
      <c r="F105" s="16">
        <f>+'Ark1'!R229</f>
        <v>619</v>
      </c>
      <c r="G105" s="16"/>
      <c r="H105" s="49">
        <f>+'Ark1'!AA229</f>
        <v>2.1851943375578071</v>
      </c>
      <c r="I105" s="49"/>
      <c r="J105" s="16">
        <f>+'Ark1'!S229</f>
        <v>618</v>
      </c>
      <c r="K105" s="73"/>
      <c r="L105" s="5">
        <f>+'Ark1'!U229</f>
        <v>60.407766990291286</v>
      </c>
      <c r="M105" s="5"/>
      <c r="N105" s="49">
        <f>+'Ark1'!W229</f>
        <v>84.351618122977413</v>
      </c>
      <c r="O105" s="49"/>
      <c r="P105" s="5">
        <f>+'Ark1'!X229</f>
        <v>10.59748881699465</v>
      </c>
      <c r="Q105" s="5">
        <f>+'Ark1'!Y229</f>
        <v>2.3021176119181379</v>
      </c>
      <c r="R105" s="16">
        <f>+'Ark1'!Z229</f>
        <v>-22.627686082924338</v>
      </c>
      <c r="S105" s="16">
        <f t="shared" si="105"/>
        <v>23.807692307692307</v>
      </c>
      <c r="T105" s="49">
        <f t="shared" si="106"/>
        <v>52.213651618123016</v>
      </c>
      <c r="U105" s="5">
        <f>+'Ark1'!T229</f>
        <v>4.5121163166397409</v>
      </c>
      <c r="V105" s="49">
        <f>+'Ark1'!V229</f>
        <v>91.444985571882853</v>
      </c>
      <c r="W105" s="26"/>
      <c r="AJ105"/>
      <c r="AK105"/>
      <c r="AL105"/>
      <c r="AU105"/>
      <c r="AX105"/>
      <c r="AY105"/>
    </row>
    <row r="106" spans="1:51">
      <c r="A106" s="26"/>
      <c r="B106" s="2">
        <f>+'Ark1'!C230</f>
        <v>2023</v>
      </c>
      <c r="C106" s="2">
        <f>+'Ark1'!E230</f>
        <v>44</v>
      </c>
      <c r="D106" s="2">
        <f>+'Ark1'!Q230</f>
        <v>15</v>
      </c>
      <c r="E106" s="16"/>
      <c r="F106" s="16">
        <f>+'Ark1'!R230</f>
        <v>468</v>
      </c>
      <c r="G106" s="16"/>
      <c r="H106" s="49">
        <f>+'Ark1'!AA230</f>
        <v>1.6521340064249661</v>
      </c>
      <c r="I106" s="49"/>
      <c r="J106" s="16">
        <f>+'Ark1'!S230</f>
        <v>468</v>
      </c>
      <c r="K106" s="73"/>
      <c r="L106" s="5">
        <f>+'Ark1'!U230</f>
        <v>60.782051282051277</v>
      </c>
      <c r="M106" s="5"/>
      <c r="N106" s="49">
        <f>+'Ark1'!W230</f>
        <v>84.986538461538487</v>
      </c>
      <c r="O106" s="49"/>
      <c r="P106" s="5">
        <f>+'Ark1'!X230</f>
        <v>9.5083325122258415</v>
      </c>
      <c r="Q106" s="5">
        <f>+'Ark1'!Y230</f>
        <v>2.200315260419047</v>
      </c>
      <c r="R106" s="16">
        <f>+'Ark1'!Z230</f>
        <v>-28.874686097568745</v>
      </c>
      <c r="S106" s="16">
        <f t="shared" si="105"/>
        <v>31.2</v>
      </c>
      <c r="T106" s="49">
        <f t="shared" si="106"/>
        <v>39.773700000000012</v>
      </c>
      <c r="U106" s="5">
        <f>+'Ark1'!T230</f>
        <v>3.2350427350427351</v>
      </c>
      <c r="V106" s="49">
        <f>+'Ark1'!V230</f>
        <v>92.076423035252958</v>
      </c>
      <c r="W106" s="26"/>
      <c r="AJ106"/>
      <c r="AK106"/>
      <c r="AL106"/>
      <c r="AU106"/>
      <c r="AX106"/>
      <c r="AY106"/>
    </row>
    <row r="107" spans="1:51">
      <c r="A107" s="26"/>
      <c r="B107" s="2">
        <f>+'Ark1'!C231</f>
        <v>2023</v>
      </c>
      <c r="C107" s="2">
        <f>+'Ark1'!E231</f>
        <v>45</v>
      </c>
      <c r="D107" s="2">
        <f>+'Ark1'!Q231</f>
        <v>17</v>
      </c>
      <c r="E107" s="16"/>
      <c r="F107" s="16">
        <f>+'Ark1'!R231</f>
        <v>597</v>
      </c>
      <c r="G107" s="16"/>
      <c r="H107" s="49">
        <f>+'Ark1'!AA231</f>
        <v>2.1075299184523604</v>
      </c>
      <c r="I107" s="49"/>
      <c r="J107" s="16">
        <f>+'Ark1'!S231</f>
        <v>596</v>
      </c>
      <c r="K107" s="73"/>
      <c r="L107" s="5">
        <f>+'Ark1'!U231</f>
        <v>61.447986577181233</v>
      </c>
      <c r="M107" s="5"/>
      <c r="N107" s="49">
        <f>+'Ark1'!W231</f>
        <v>85.879194630872476</v>
      </c>
      <c r="O107" s="49"/>
      <c r="P107" s="5">
        <f>+'Ark1'!X231</f>
        <v>8.2479875533514662</v>
      </c>
      <c r="Q107" s="5">
        <f>+'Ark1'!Y231</f>
        <v>2.1633724852383729</v>
      </c>
      <c r="R107" s="16">
        <f>+'Ark1'!Z231</f>
        <v>-30.310611733150775</v>
      </c>
      <c r="S107" s="16">
        <f t="shared" si="105"/>
        <v>35.117647058823529</v>
      </c>
      <c r="T107" s="49">
        <f t="shared" si="106"/>
        <v>51.269879194630867</v>
      </c>
      <c r="U107" s="5">
        <f>+'Ark1'!T231</f>
        <v>2.2830820770519256</v>
      </c>
      <c r="V107" s="49">
        <f>+'Ark1'!V231</f>
        <v>93.099173253252033</v>
      </c>
      <c r="W107" s="26"/>
      <c r="AJ107"/>
      <c r="AK107"/>
      <c r="AL107"/>
      <c r="AU107"/>
      <c r="AX107"/>
      <c r="AY107"/>
    </row>
    <row r="108" spans="1:51">
      <c r="A108" s="26"/>
      <c r="B108" s="2">
        <f>+'Ark1'!C232</f>
        <v>2023</v>
      </c>
      <c r="C108" s="2">
        <f>+'Ark1'!E232</f>
        <v>46</v>
      </c>
      <c r="D108" s="2">
        <f>+'Ark1'!Q232</f>
        <v>23</v>
      </c>
      <c r="E108" s="16"/>
      <c r="F108" s="16">
        <f>+'Ark1'!R232</f>
        <v>437</v>
      </c>
      <c r="G108" s="16"/>
      <c r="H108" s="49">
        <f>+'Ark1'!AA232</f>
        <v>1.5426977795036538</v>
      </c>
      <c r="I108" s="49"/>
      <c r="J108" s="16">
        <f>+'Ark1'!S232</f>
        <v>437</v>
      </c>
      <c r="K108" s="73"/>
      <c r="L108" s="5">
        <f>+'Ark1'!U232</f>
        <v>61.221967963386732</v>
      </c>
      <c r="M108" s="5"/>
      <c r="N108" s="49">
        <f>+'Ark1'!W232</f>
        <v>86.094965675057196</v>
      </c>
      <c r="O108" s="49"/>
      <c r="P108" s="5">
        <f>+'Ark1'!X232</f>
        <v>10.567588819860777</v>
      </c>
      <c r="Q108" s="5">
        <f>+'Ark1'!Y232</f>
        <v>2.2768706230732478</v>
      </c>
      <c r="R108" s="16">
        <f>+'Ark1'!Z232</f>
        <v>-32.523239184950469</v>
      </c>
      <c r="S108" s="16">
        <f t="shared" si="105"/>
        <v>19</v>
      </c>
      <c r="T108" s="49">
        <f t="shared" si="106"/>
        <v>37.623499999999993</v>
      </c>
      <c r="U108" s="5">
        <f>+'Ark1'!T232</f>
        <v>3.0800915331807786</v>
      </c>
      <c r="V108" s="49">
        <f>+'Ark1'!V232</f>
        <v>93.277319257916716</v>
      </c>
      <c r="W108" s="26"/>
      <c r="AJ108"/>
      <c r="AK108"/>
      <c r="AL108"/>
      <c r="AU108"/>
      <c r="AX108"/>
      <c r="AY108"/>
    </row>
    <row r="109" spans="1:51">
      <c r="A109" s="26"/>
      <c r="B109" s="2">
        <f>+'Ark1'!C233</f>
        <v>2023</v>
      </c>
      <c r="C109" s="2">
        <f>+'Ark1'!E233</f>
        <v>47</v>
      </c>
      <c r="D109" s="2">
        <f>+'Ark1'!Q233</f>
        <v>17</v>
      </c>
      <c r="E109" s="16"/>
      <c r="F109" s="16">
        <f>+'Ark1'!R233</f>
        <v>762</v>
      </c>
      <c r="G109" s="16"/>
      <c r="H109" s="49">
        <f>+'Ark1'!AA233</f>
        <v>2.6900130617432128</v>
      </c>
      <c r="I109" s="49"/>
      <c r="J109" s="16">
        <f>+'Ark1'!S233</f>
        <v>762</v>
      </c>
      <c r="K109" s="73"/>
      <c r="L109" s="5">
        <f>+'Ark1'!U233</f>
        <v>61.127296587926502</v>
      </c>
      <c r="M109" s="5"/>
      <c r="N109" s="49">
        <f>+'Ark1'!W233</f>
        <v>85.003149606299218</v>
      </c>
      <c r="O109" s="49"/>
      <c r="P109" s="5">
        <f>+'Ark1'!X233</f>
        <v>9.1144985911551188</v>
      </c>
      <c r="Q109" s="5">
        <f>+'Ark1'!Y233</f>
        <v>2.1598374802069848</v>
      </c>
      <c r="R109" s="16">
        <f>+'Ark1'!Z233</f>
        <v>-22.33379996386364</v>
      </c>
      <c r="S109" s="16">
        <f t="shared" si="105"/>
        <v>44.823529411764703</v>
      </c>
      <c r="T109" s="49">
        <f t="shared" si="106"/>
        <v>64.772400000000005</v>
      </c>
      <c r="U109" s="5">
        <f>+'Ark1'!T233</f>
        <v>2.9055118110236218</v>
      </c>
      <c r="V109" s="49">
        <f>+'Ark1'!V233</f>
        <v>92.094419941819325</v>
      </c>
      <c r="W109" s="26"/>
      <c r="AJ109"/>
      <c r="AK109"/>
      <c r="AL109"/>
      <c r="AU109"/>
      <c r="AX109"/>
      <c r="AY109"/>
    </row>
    <row r="110" spans="1:51">
      <c r="A110" s="26"/>
      <c r="B110" s="2">
        <f>+'Ark1'!C234</f>
        <v>2023</v>
      </c>
      <c r="C110" s="2">
        <f>+'Ark1'!E234</f>
        <v>48</v>
      </c>
      <c r="D110" s="2">
        <f>+'Ark1'!Q234</f>
        <v>31</v>
      </c>
      <c r="E110" s="16"/>
      <c r="F110" s="16">
        <f>+'Ark1'!R234</f>
        <v>896</v>
      </c>
      <c r="G110" s="16"/>
      <c r="H110" s="49">
        <f>+'Ark1'!AA234</f>
        <v>3.1630599781127553</v>
      </c>
      <c r="I110" s="49"/>
      <c r="J110" s="16">
        <f>+'Ark1'!S234</f>
        <v>895</v>
      </c>
      <c r="K110" s="73"/>
      <c r="L110" s="5">
        <f>+'Ark1'!U234</f>
        <v>60.886033519553074</v>
      </c>
      <c r="M110" s="5"/>
      <c r="N110" s="49">
        <f>+'Ark1'!W234</f>
        <v>84.708379888268098</v>
      </c>
      <c r="O110" s="49"/>
      <c r="P110" s="5">
        <f>+'Ark1'!X234</f>
        <v>10.085562841119826</v>
      </c>
      <c r="Q110" s="5">
        <f>+'Ark1'!Y234</f>
        <v>2.146160770944717</v>
      </c>
      <c r="R110" s="16">
        <f>+'Ark1'!Z234</f>
        <v>-30.660723007868441</v>
      </c>
      <c r="S110" s="16">
        <f t="shared" si="105"/>
        <v>28.903225806451612</v>
      </c>
      <c r="T110" s="49">
        <f t="shared" si="106"/>
        <v>75.898708379888205</v>
      </c>
      <c r="U110" s="5">
        <f>+'Ark1'!T234</f>
        <v>3.2109375</v>
      </c>
      <c r="V110" s="49">
        <f>+'Ark1'!V234</f>
        <v>91.821301682030324</v>
      </c>
      <c r="W110" s="26"/>
      <c r="AJ110"/>
      <c r="AK110"/>
      <c r="AL110"/>
      <c r="AU110"/>
      <c r="AX110"/>
      <c r="AY110"/>
    </row>
    <row r="111" spans="1:51">
      <c r="A111" s="26"/>
      <c r="B111" s="2">
        <f>+'Ark1'!C235</f>
        <v>2023</v>
      </c>
      <c r="C111" s="2">
        <f>+'Ark1'!E235</f>
        <v>49</v>
      </c>
      <c r="D111" s="2">
        <f>+'Ark1'!Q235</f>
        <v>21</v>
      </c>
      <c r="E111" s="16"/>
      <c r="F111" s="16">
        <f>+'Ark1'!R235</f>
        <v>559</v>
      </c>
      <c r="G111" s="16"/>
      <c r="H111" s="49">
        <f>+'Ark1'!AA235</f>
        <v>1.9733822854520424</v>
      </c>
      <c r="I111" s="49"/>
      <c r="J111" s="16">
        <f>+'Ark1'!S235</f>
        <v>559</v>
      </c>
      <c r="K111" s="73"/>
      <c r="L111" s="5">
        <f>+'Ark1'!U235</f>
        <v>61.094812164579608</v>
      </c>
      <c r="M111" s="5"/>
      <c r="N111" s="49">
        <f>+'Ark1'!W235</f>
        <v>82.004830053667305</v>
      </c>
      <c r="O111" s="49"/>
      <c r="P111" s="5">
        <f>+'Ark1'!X235</f>
        <v>11.158879997053781</v>
      </c>
      <c r="Q111" s="5">
        <f>+'Ark1'!Y235</f>
        <v>2.4355649579063146</v>
      </c>
      <c r="R111" s="16">
        <f>+'Ark1'!Z235</f>
        <v>-21.994627478723412</v>
      </c>
      <c r="S111" s="16">
        <f t="shared" si="105"/>
        <v>26.61904761904762</v>
      </c>
      <c r="T111" s="49">
        <f t="shared" si="106"/>
        <v>45.840700000000027</v>
      </c>
      <c r="U111" s="5">
        <f>+'Ark1'!T235</f>
        <v>2.8354203935599278</v>
      </c>
      <c r="V111" s="49">
        <f>+'Ark1'!V235</f>
        <v>88.845969722283058</v>
      </c>
      <c r="W111" s="26"/>
      <c r="AJ111"/>
      <c r="AK111"/>
      <c r="AL111"/>
      <c r="AU111"/>
      <c r="AX111"/>
      <c r="AY111"/>
    </row>
    <row r="112" spans="1:51">
      <c r="A112" s="26"/>
      <c r="B112" s="3">
        <f>+'Ark1'!C236</f>
        <v>2023</v>
      </c>
      <c r="C112" s="3">
        <f>+'Ark1'!E236</f>
        <v>50</v>
      </c>
      <c r="D112" s="3">
        <f>+'Ark1'!Q236</f>
        <v>30</v>
      </c>
      <c r="E112" s="14"/>
      <c r="F112" s="14">
        <f>+'Ark1'!R236</f>
        <v>662</v>
      </c>
      <c r="G112" s="14"/>
      <c r="H112" s="49">
        <f>+'Ark1'!AA236</f>
        <v>2.3369929749002725</v>
      </c>
      <c r="I112" s="49"/>
      <c r="J112" s="14">
        <f>+'Ark1'!S236</f>
        <v>662</v>
      </c>
      <c r="K112" s="73"/>
      <c r="L112" s="11">
        <f>+'Ark1'!U236</f>
        <v>61.125377643504535</v>
      </c>
      <c r="M112" s="11"/>
      <c r="N112" s="50">
        <f>+'Ark1'!W236</f>
        <v>81.589879154078531</v>
      </c>
      <c r="O112" s="50"/>
      <c r="P112" s="11">
        <f>+'Ark1'!X236</f>
        <v>9.9925185148384088</v>
      </c>
      <c r="Q112" s="11">
        <f>+'Ark1'!Y236</f>
        <v>2.598684786913644</v>
      </c>
      <c r="R112" s="14">
        <f>+'Ark1'!Z236</f>
        <v>-36.011679807196138</v>
      </c>
      <c r="S112" s="16">
        <f t="shared" si="105"/>
        <v>22.066666666666666</v>
      </c>
      <c r="T112" s="49">
        <f t="shared" si="106"/>
        <v>54.012499999999989</v>
      </c>
      <c r="U112" s="11">
        <f>+'Ark1'!T236</f>
        <v>3.0694864048338375</v>
      </c>
      <c r="V112" s="50">
        <f>+'Ark1'!V236</f>
        <v>88.396402117094851</v>
      </c>
      <c r="W112" s="26"/>
      <c r="AJ112"/>
      <c r="AK112"/>
      <c r="AL112"/>
      <c r="AU112"/>
      <c r="AX112"/>
      <c r="AY112"/>
    </row>
    <row r="113" spans="1:51">
      <c r="A113" s="26"/>
      <c r="B113" s="3">
        <f>+'Ark1'!C237</f>
        <v>2023</v>
      </c>
      <c r="C113" s="3">
        <f>+'Ark1'!E237</f>
        <v>51</v>
      </c>
      <c r="D113" s="3">
        <f>+'Ark1'!Q237</f>
        <v>14</v>
      </c>
      <c r="E113" s="14"/>
      <c r="F113" s="14">
        <f>+'Ark1'!R237</f>
        <v>392</v>
      </c>
      <c r="G113" s="14"/>
      <c r="H113" s="49">
        <f>+'Ark1'!AA237</f>
        <v>1.38383874042433</v>
      </c>
      <c r="I113" s="49"/>
      <c r="J113" s="14">
        <f>+'Ark1'!S237</f>
        <v>392</v>
      </c>
      <c r="K113" s="73"/>
      <c r="L113" s="11">
        <f>+'Ark1'!U237</f>
        <v>61.336734693877553</v>
      </c>
      <c r="M113" s="11"/>
      <c r="N113" s="50">
        <f>+'Ark1'!W237</f>
        <v>82.22091836734694</v>
      </c>
      <c r="O113" s="50"/>
      <c r="P113" s="11">
        <f>+'Ark1'!X237</f>
        <v>9.167234308715198</v>
      </c>
      <c r="Q113" s="11">
        <f>+'Ark1'!Y237</f>
        <v>1.8402743670276185</v>
      </c>
      <c r="R113" s="14">
        <f>+'Ark1'!Z237</f>
        <v>-11.626285493235596</v>
      </c>
      <c r="S113" s="16">
        <f t="shared" si="105"/>
        <v>28</v>
      </c>
      <c r="T113" s="49">
        <f t="shared" si="106"/>
        <v>32.230599999999995</v>
      </c>
      <c r="U113" s="11">
        <f>+'Ark1'!T237</f>
        <v>1.7704081632653061</v>
      </c>
      <c r="V113" s="50">
        <f>+'Ark1'!V237</f>
        <v>89.080084905034653</v>
      </c>
      <c r="W113" s="26"/>
      <c r="AJ113"/>
      <c r="AK113"/>
      <c r="AL113"/>
      <c r="AU113"/>
      <c r="AX113"/>
      <c r="AY113"/>
    </row>
    <row r="114" spans="1:51">
      <c r="A114" s="26"/>
      <c r="B114">
        <f>+'Ark1'!C238</f>
        <v>2023</v>
      </c>
      <c r="C114">
        <f>+'Ark1'!E238</f>
        <v>52</v>
      </c>
      <c r="D114">
        <f>+'Ark1'!Q238</f>
        <v>8</v>
      </c>
      <c r="E114" s="9"/>
      <c r="F114" s="9">
        <f>+'Ark1'!R238</f>
        <v>185</v>
      </c>
      <c r="G114" s="9"/>
      <c r="H114" s="49">
        <f>+'Ark1'!AA238</f>
        <v>0.65308716065944172</v>
      </c>
      <c r="I114" s="49"/>
      <c r="J114" s="9">
        <f>+'Ark1'!S238</f>
        <v>185</v>
      </c>
      <c r="K114" s="73"/>
      <c r="L114" s="1">
        <f>+'Ark1'!U238</f>
        <v>61.848648648648641</v>
      </c>
      <c r="M114" s="1"/>
      <c r="N114" s="98">
        <f>+'Ark1'!W238</f>
        <v>78.297837837837889</v>
      </c>
      <c r="P114" s="1">
        <f>+'Ark1'!X238</f>
        <v>8.0208913487063516</v>
      </c>
      <c r="Q114" s="1">
        <f>+'Ark1'!Y238</f>
        <v>2.0398226766629097</v>
      </c>
      <c r="R114" s="9">
        <f>+'Ark1'!Z238</f>
        <v>-45.69349877823084</v>
      </c>
      <c r="S114" s="16">
        <f t="shared" si="105"/>
        <v>23.125</v>
      </c>
      <c r="T114" s="49">
        <f t="shared" si="106"/>
        <v>14.48510000000001</v>
      </c>
      <c r="U114" s="1">
        <f>+'Ark1'!T238</f>
        <v>1.8918918918918923</v>
      </c>
      <c r="V114" s="98">
        <f>+'Ark1'!V238</f>
        <v>84.829726801557754</v>
      </c>
      <c r="W114" s="26"/>
      <c r="AJ114"/>
      <c r="AK114"/>
      <c r="AL114"/>
      <c r="AU114"/>
      <c r="AX114"/>
      <c r="AY114"/>
    </row>
    <row r="115" spans="1:5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73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AJ115"/>
      <c r="AK115"/>
      <c r="AL115"/>
      <c r="AU115"/>
      <c r="AX115"/>
      <c r="AY115"/>
    </row>
    <row r="116" spans="1:51">
      <c r="A116" s="26"/>
      <c r="B116" s="88">
        <f>+'Ark1'!C239</f>
        <v>2022</v>
      </c>
      <c r="C116" s="88">
        <f>+'Ark1'!E239</f>
        <v>1</v>
      </c>
      <c r="D116" s="88">
        <f>+'Ark1'!Q239</f>
        <v>29</v>
      </c>
      <c r="E116" s="101"/>
      <c r="F116" s="101">
        <f>+'Ark1'!R239</f>
        <v>1002</v>
      </c>
      <c r="G116" s="101"/>
      <c r="H116" s="105">
        <f>+'Ark1'!AA239</f>
        <v>3.4789250746475946</v>
      </c>
      <c r="I116" s="105"/>
      <c r="J116" s="101">
        <f>+'Ark1'!S239</f>
        <v>1002</v>
      </c>
      <c r="K116" s="73"/>
      <c r="L116" s="89">
        <f>+'Ark1'!U239</f>
        <v>60.420159680638719</v>
      </c>
      <c r="M116" s="89"/>
      <c r="N116" s="105">
        <f>+'Ark1'!W239</f>
        <v>88.577335329341281</v>
      </c>
      <c r="O116" s="105"/>
      <c r="P116" s="89">
        <f>+'Ark1'!X239</f>
        <v>11.806559477339553</v>
      </c>
      <c r="Q116" s="89">
        <f>+'Ark1'!Y239</f>
        <v>2.4026168315344121</v>
      </c>
      <c r="R116" s="101">
        <f>+'Ark1'!Z239</f>
        <v>-31.266868112069577</v>
      </c>
      <c r="S116" s="101">
        <f t="shared" si="105"/>
        <v>34.551724137931032</v>
      </c>
      <c r="T116" s="104">
        <f t="shared" si="106"/>
        <v>88.754489999999961</v>
      </c>
      <c r="U116" s="89">
        <f>+'Ark1'!T239</f>
        <v>4.3922155688622748</v>
      </c>
      <c r="V116" s="105">
        <f>+'Ark1'!V239</f>
        <v>95.966777171550646</v>
      </c>
      <c r="W116" s="26"/>
      <c r="AJ116"/>
      <c r="AK116"/>
      <c r="AL116"/>
      <c r="AU116"/>
      <c r="AX116"/>
      <c r="AY116"/>
    </row>
    <row r="117" spans="1:51">
      <c r="A117" s="26"/>
      <c r="B117" s="88">
        <f>+'Ark1'!C240</f>
        <v>2022</v>
      </c>
      <c r="C117" s="88">
        <f>+'Ark1'!E240</f>
        <v>2</v>
      </c>
      <c r="D117" s="88">
        <f>+'Ark1'!Q240</f>
        <v>21</v>
      </c>
      <c r="E117" s="101"/>
      <c r="F117" s="101">
        <f>+'Ark1'!R240</f>
        <v>559</v>
      </c>
      <c r="G117" s="101"/>
      <c r="H117" s="104">
        <f>+'Ark1'!AA240</f>
        <v>1.9408374418443159</v>
      </c>
      <c r="I117" s="104"/>
      <c r="J117" s="101">
        <f>+'Ark1'!S240</f>
        <v>559</v>
      </c>
      <c r="K117" s="73"/>
      <c r="L117" s="89">
        <f>+'Ark1'!U240</f>
        <v>60.465116279069761</v>
      </c>
      <c r="M117" s="89"/>
      <c r="N117" s="105">
        <f>+'Ark1'!W240</f>
        <v>87.896779964221793</v>
      </c>
      <c r="O117" s="105"/>
      <c r="P117" s="89">
        <f>+'Ark1'!X240</f>
        <v>9.2885293104572497</v>
      </c>
      <c r="Q117" s="89">
        <f>+'Ark1'!Y240</f>
        <v>2.5772743459820595</v>
      </c>
      <c r="R117" s="101">
        <f>+'Ark1'!Z240</f>
        <v>-35.335976168301478</v>
      </c>
      <c r="S117" s="93">
        <f t="shared" si="105"/>
        <v>26.61904761904762</v>
      </c>
      <c r="T117" s="104">
        <f t="shared" si="106"/>
        <v>49.134299999999982</v>
      </c>
      <c r="U117" s="89">
        <f>+'Ark1'!T240</f>
        <v>4.3345259391771025</v>
      </c>
      <c r="V117" s="105">
        <f>+'Ark1'!V240</f>
        <v>95.229447415191615</v>
      </c>
      <c r="W117" s="26"/>
      <c r="AJ117"/>
      <c r="AK117"/>
      <c r="AL117"/>
      <c r="AU117"/>
      <c r="AX117"/>
      <c r="AY117"/>
    </row>
    <row r="118" spans="1:51">
      <c r="A118" s="26"/>
      <c r="B118">
        <f>+'Ark1'!C241</f>
        <v>2022</v>
      </c>
      <c r="C118">
        <f>+'Ark1'!E241</f>
        <v>3</v>
      </c>
      <c r="D118">
        <f>+'Ark1'!Q241</f>
        <v>19</v>
      </c>
      <c r="E118" s="9"/>
      <c r="F118" s="9">
        <f>+'Ark1'!R241</f>
        <v>460</v>
      </c>
      <c r="G118" s="9"/>
      <c r="H118" s="49">
        <f>+'Ark1'!AA241</f>
        <v>1.597111311714464</v>
      </c>
      <c r="I118" s="49"/>
      <c r="J118" s="9">
        <f>+'Ark1'!S241</f>
        <v>459</v>
      </c>
      <c r="K118" s="73"/>
      <c r="L118" s="1">
        <f>+'Ark1'!U241</f>
        <v>60.718954248366003</v>
      </c>
      <c r="M118" s="1"/>
      <c r="N118" s="98">
        <f>+'Ark1'!W241</f>
        <v>85.147058823529392</v>
      </c>
      <c r="P118" s="1">
        <f>+'Ark1'!X241</f>
        <v>9.1525230790922887</v>
      </c>
      <c r="Q118" s="1">
        <f>+'Ark1'!Y241</f>
        <v>2.3135223868612602</v>
      </c>
      <c r="R118" s="9">
        <f>+'Ark1'!Z241</f>
        <v>-37.277315991699595</v>
      </c>
      <c r="S118" s="16">
        <f t="shared" si="105"/>
        <v>24.210526315789473</v>
      </c>
      <c r="T118" s="49">
        <f t="shared" si="106"/>
        <v>39.167647058823519</v>
      </c>
      <c r="U118" s="1">
        <f>+'Ark1'!T241</f>
        <v>3.7826086956521743</v>
      </c>
      <c r="V118" s="98">
        <f>+'Ark1'!V241</f>
        <v>92.343334348305362</v>
      </c>
      <c r="W118" s="26"/>
      <c r="AJ118"/>
      <c r="AK118"/>
      <c r="AL118"/>
      <c r="AU118"/>
      <c r="AX118"/>
      <c r="AY118"/>
    </row>
    <row r="119" spans="1:51">
      <c r="A119" s="26"/>
      <c r="B119">
        <f>+'Ark1'!C242</f>
        <v>2022</v>
      </c>
      <c r="C119">
        <f>+'Ark1'!E242</f>
        <v>4</v>
      </c>
      <c r="D119">
        <f>+'Ark1'!Q242</f>
        <v>24</v>
      </c>
      <c r="E119" s="9"/>
      <c r="F119" s="9">
        <f>+'Ark1'!R242</f>
        <v>798</v>
      </c>
      <c r="G119" s="9"/>
      <c r="H119" s="49">
        <f>+'Ark1'!AA242</f>
        <v>2.7706409277133535</v>
      </c>
      <c r="I119" s="49"/>
      <c r="J119" s="9">
        <f>+'Ark1'!S242</f>
        <v>798</v>
      </c>
      <c r="K119" s="73"/>
      <c r="L119" s="1">
        <f>+'Ark1'!U242</f>
        <v>61.061403508771953</v>
      </c>
      <c r="M119" s="1"/>
      <c r="N119" s="98">
        <f>+'Ark1'!W242</f>
        <v>81.897117794486221</v>
      </c>
      <c r="P119" s="1">
        <f>+'Ark1'!X242</f>
        <v>9.8396468859795778</v>
      </c>
      <c r="Q119" s="1">
        <f>+'Ark1'!Y242</f>
        <v>2.2078667813975188</v>
      </c>
      <c r="R119" s="9">
        <f>+'Ark1'!Z242</f>
        <v>-46.354642783695709</v>
      </c>
      <c r="S119" s="16">
        <f t="shared" si="105"/>
        <v>33.25</v>
      </c>
      <c r="T119" s="49">
        <f t="shared" si="106"/>
        <v>65.353899999999996</v>
      </c>
      <c r="U119" s="1">
        <f>+'Ark1'!T242</f>
        <v>3.0513784461152889</v>
      </c>
      <c r="V119" s="98">
        <f>+'Ark1'!V242</f>
        <v>88.729271716669743</v>
      </c>
      <c r="W119" s="26"/>
      <c r="AJ119"/>
      <c r="AK119"/>
      <c r="AL119"/>
      <c r="AU119"/>
      <c r="AX119"/>
      <c r="AY119"/>
    </row>
    <row r="120" spans="1:51">
      <c r="A120" s="26"/>
      <c r="B120">
        <f>+'Ark1'!C243</f>
        <v>2022</v>
      </c>
      <c r="C120">
        <f>+'Ark1'!E243</f>
        <v>5</v>
      </c>
      <c r="D120">
        <f>+'Ark1'!Q243</f>
        <v>19</v>
      </c>
      <c r="E120" s="9"/>
      <c r="F120" s="9">
        <f>+'Ark1'!R243</f>
        <v>419</v>
      </c>
      <c r="G120" s="9"/>
      <c r="H120" s="49">
        <f>+'Ark1'!AA243</f>
        <v>1.4547600861051315</v>
      </c>
      <c r="I120" s="49"/>
      <c r="J120" s="9">
        <f>+'Ark1'!S243</f>
        <v>419</v>
      </c>
      <c r="K120" s="73"/>
      <c r="L120" s="1">
        <f>+'Ark1'!U243</f>
        <v>61.133651551312639</v>
      </c>
      <c r="M120" s="1"/>
      <c r="N120" s="98">
        <f>+'Ark1'!W243</f>
        <v>86.031980906921277</v>
      </c>
      <c r="P120" s="1">
        <f>+'Ark1'!X243</f>
        <v>9.4795510925411026</v>
      </c>
      <c r="Q120" s="1">
        <f>+'Ark1'!Y243</f>
        <v>2.1252631526667249</v>
      </c>
      <c r="R120" s="9">
        <f>+'Ark1'!Z243</f>
        <v>-26.538142849966579</v>
      </c>
      <c r="S120" s="16">
        <f t="shared" si="105"/>
        <v>22.05263157894737</v>
      </c>
      <c r="T120" s="49">
        <f t="shared" si="106"/>
        <v>36.047400000000017</v>
      </c>
      <c r="U120" s="1">
        <f>+'Ark1'!T243</f>
        <v>2.8257756563245819</v>
      </c>
      <c r="V120" s="98">
        <f>+'Ark1'!V243</f>
        <v>93.20908007250398</v>
      </c>
      <c r="W120" s="26"/>
      <c r="AJ120"/>
      <c r="AK120"/>
      <c r="AL120"/>
      <c r="AU120"/>
      <c r="AX120"/>
      <c r="AY120"/>
    </row>
    <row r="121" spans="1:51">
      <c r="A121" s="26"/>
      <c r="B121">
        <f>+'Ark1'!C244</f>
        <v>2022</v>
      </c>
      <c r="C121">
        <f>+'Ark1'!E244</f>
        <v>6</v>
      </c>
      <c r="D121">
        <f>+'Ark1'!Q244</f>
        <v>25</v>
      </c>
      <c r="E121" s="9"/>
      <c r="F121" s="9">
        <f>+'Ark1'!R244</f>
        <v>739</v>
      </c>
      <c r="G121" s="9"/>
      <c r="H121" s="49">
        <f>+'Ark1'!AA244</f>
        <v>2.5657940420804106</v>
      </c>
      <c r="I121" s="49"/>
      <c r="J121" s="9">
        <f>+'Ark1'!S244</f>
        <v>739</v>
      </c>
      <c r="K121" s="73"/>
      <c r="L121" s="1">
        <f>+'Ark1'!U244</f>
        <v>61.266576454668481</v>
      </c>
      <c r="M121" s="1"/>
      <c r="N121" s="98">
        <f>+'Ark1'!W244</f>
        <v>84.075507442489794</v>
      </c>
      <c r="P121" s="1">
        <f>+'Ark1'!X244</f>
        <v>10.851774527643206</v>
      </c>
      <c r="Q121" s="1">
        <f>+'Ark1'!Y244</f>
        <v>2.3255026777528167</v>
      </c>
      <c r="R121" s="9">
        <f>+'Ark1'!Z244</f>
        <v>-28.36235649344318</v>
      </c>
      <c r="S121" s="16">
        <f t="shared" si="105"/>
        <v>29.56</v>
      </c>
      <c r="T121" s="49">
        <f t="shared" si="106"/>
        <v>62.131799999999956</v>
      </c>
      <c r="U121" s="1">
        <f>+'Ark1'!T244</f>
        <v>2.783491204330176</v>
      </c>
      <c r="V121" s="98">
        <f>+'Ark1'!V244</f>
        <v>91.089390511906686</v>
      </c>
      <c r="W121" s="26"/>
      <c r="AJ121"/>
      <c r="AK121"/>
      <c r="AL121"/>
      <c r="AU121"/>
      <c r="AX121"/>
      <c r="AY121"/>
    </row>
    <row r="122" spans="1:51">
      <c r="A122" s="26"/>
      <c r="B122">
        <f>+'Ark1'!C245</f>
        <v>2022</v>
      </c>
      <c r="C122">
        <f>+'Ark1'!E245</f>
        <v>7</v>
      </c>
      <c r="D122">
        <f>+'Ark1'!Q245</f>
        <v>18</v>
      </c>
      <c r="E122" s="9"/>
      <c r="F122" s="9">
        <f>+'Ark1'!R245</f>
        <v>426</v>
      </c>
      <c r="G122" s="9"/>
      <c r="H122" s="49">
        <f>+'Ark1'!AA245</f>
        <v>1.4790639538920909</v>
      </c>
      <c r="I122" s="49"/>
      <c r="J122" s="9">
        <f>+'Ark1'!S245</f>
        <v>426</v>
      </c>
      <c r="K122" s="73"/>
      <c r="L122" s="1">
        <f>+'Ark1'!U245</f>
        <v>60.626760563380245</v>
      </c>
      <c r="M122" s="1"/>
      <c r="N122" s="98">
        <f>+'Ark1'!W245</f>
        <v>87.651643192488251</v>
      </c>
      <c r="P122" s="1">
        <f>+'Ark1'!X245</f>
        <v>8.9417289200283481</v>
      </c>
      <c r="Q122" s="1">
        <f>+'Ark1'!Y245</f>
        <v>2.2949500232765638</v>
      </c>
      <c r="R122" s="9">
        <f>+'Ark1'!Z245</f>
        <v>-25.636263159460505</v>
      </c>
      <c r="S122" s="16">
        <f t="shared" si="105"/>
        <v>23.666666666666668</v>
      </c>
      <c r="T122" s="49">
        <f t="shared" si="106"/>
        <v>37.339599999999997</v>
      </c>
      <c r="U122" s="1">
        <f>+'Ark1'!T245</f>
        <v>4.072769953051643</v>
      </c>
      <c r="V122" s="98">
        <f>+'Ark1'!V245</f>
        <v>94.963860446899517</v>
      </c>
      <c r="W122" s="26"/>
      <c r="AJ122"/>
      <c r="AK122"/>
      <c r="AL122"/>
      <c r="AU122"/>
      <c r="AX122"/>
      <c r="AY122"/>
    </row>
    <row r="123" spans="1:51">
      <c r="A123" s="26"/>
      <c r="B123">
        <f>+'Ark1'!C246</f>
        <v>2022</v>
      </c>
      <c r="C123">
        <f>+'Ark1'!E246</f>
        <v>8</v>
      </c>
      <c r="D123">
        <f>+'Ark1'!Q246</f>
        <v>25</v>
      </c>
      <c r="E123" s="9"/>
      <c r="F123" s="9">
        <f>+'Ark1'!R246</f>
        <v>759</v>
      </c>
      <c r="G123" s="9"/>
      <c r="H123" s="49">
        <f>+'Ark1'!AA246</f>
        <v>2.6352336643288656</v>
      </c>
      <c r="I123" s="49"/>
      <c r="J123" s="9">
        <f>+'Ark1'!S246</f>
        <v>759</v>
      </c>
      <c r="K123" s="73"/>
      <c r="L123" s="1">
        <f>+'Ark1'!U246</f>
        <v>60.865612648221351</v>
      </c>
      <c r="M123" s="1"/>
      <c r="N123" s="98">
        <f>+'Ark1'!W246</f>
        <v>87.302766798419029</v>
      </c>
      <c r="P123" s="1">
        <f>+'Ark1'!X246</f>
        <v>9.8321234281489414</v>
      </c>
      <c r="Q123" s="1">
        <f>+'Ark1'!Y246</f>
        <v>2.4279587142171266</v>
      </c>
      <c r="R123" s="9">
        <f>+'Ark1'!Z246</f>
        <v>-23.565624143006087</v>
      </c>
      <c r="S123" s="16">
        <f t="shared" si="105"/>
        <v>30.36</v>
      </c>
      <c r="T123" s="49">
        <f t="shared" si="106"/>
        <v>66.262800000000041</v>
      </c>
      <c r="U123" s="1">
        <f>+'Ark1'!T246</f>
        <v>3.3465085638998682</v>
      </c>
      <c r="V123" s="98">
        <f>+'Ark1'!V246</f>
        <v>94.585879521580708</v>
      </c>
      <c r="W123" s="26"/>
      <c r="AJ123"/>
      <c r="AK123"/>
      <c r="AL123"/>
      <c r="AU123"/>
      <c r="AX123"/>
      <c r="AY123"/>
    </row>
    <row r="124" spans="1:51">
      <c r="A124" s="26"/>
      <c r="B124">
        <f>+'Ark1'!C247</f>
        <v>2022</v>
      </c>
      <c r="C124">
        <f>+'Ark1'!E247</f>
        <v>9</v>
      </c>
      <c r="D124">
        <f>+'Ark1'!Q247</f>
        <v>19</v>
      </c>
      <c r="E124" s="9"/>
      <c r="F124" s="9">
        <f>+'Ark1'!R247</f>
        <v>531</v>
      </c>
      <c r="G124" s="9"/>
      <c r="H124" s="49">
        <f>+'Ark1'!AA247</f>
        <v>1.8436219706964796</v>
      </c>
      <c r="I124" s="49"/>
      <c r="J124" s="9">
        <f>+'Ark1'!S247</f>
        <v>531</v>
      </c>
      <c r="K124" s="73"/>
      <c r="L124" s="1">
        <f>+'Ark1'!U247</f>
        <v>60.932203389830512</v>
      </c>
      <c r="M124" s="1"/>
      <c r="N124" s="98">
        <f>+'Ark1'!W247</f>
        <v>84.625800376647803</v>
      </c>
      <c r="P124" s="1">
        <f>+'Ark1'!X247</f>
        <v>10.567519127855538</v>
      </c>
      <c r="Q124" s="1">
        <f>+'Ark1'!Y247</f>
        <v>2.367211412612694</v>
      </c>
      <c r="R124" s="9">
        <f>+'Ark1'!Z247</f>
        <v>-52.529064483970402</v>
      </c>
      <c r="S124" s="16">
        <f t="shared" si="105"/>
        <v>27.94736842105263</v>
      </c>
      <c r="T124" s="49">
        <f t="shared" si="106"/>
        <v>44.936299999999981</v>
      </c>
      <c r="U124" s="1">
        <f>+'Ark1'!T247</f>
        <v>3.3352165725047094</v>
      </c>
      <c r="V124" s="98">
        <f>+'Ark1'!V247</f>
        <v>91.685590873941308</v>
      </c>
      <c r="W124" s="26"/>
      <c r="AJ124"/>
      <c r="AK124"/>
      <c r="AL124"/>
      <c r="AU124"/>
      <c r="AX124"/>
      <c r="AY124"/>
    </row>
    <row r="125" spans="1:51">
      <c r="A125" s="26"/>
      <c r="B125">
        <f>+'Ark1'!C248</f>
        <v>2022</v>
      </c>
      <c r="C125">
        <f>+'Ark1'!E248</f>
        <v>10</v>
      </c>
      <c r="D125">
        <f>+'Ark1'!Q248</f>
        <v>23</v>
      </c>
      <c r="E125" s="9"/>
      <c r="F125" s="9">
        <f>+'Ark1'!R248</f>
        <v>440</v>
      </c>
      <c r="G125" s="9"/>
      <c r="H125" s="49">
        <f>+'Ark1'!AA248</f>
        <v>1.5276716894660096</v>
      </c>
      <c r="I125" s="49"/>
      <c r="J125" s="9">
        <f>+'Ark1'!S248</f>
        <v>440</v>
      </c>
      <c r="K125" s="73"/>
      <c r="L125" s="1">
        <f>+'Ark1'!U248</f>
        <v>61.38181818181819</v>
      </c>
      <c r="M125" s="1"/>
      <c r="N125" s="98">
        <f>+'Ark1'!W248</f>
        <v>81.420454545454575</v>
      </c>
      <c r="P125" s="1">
        <f>+'Ark1'!X248</f>
        <v>9.5766472484191905</v>
      </c>
      <c r="Q125" s="1">
        <f>+'Ark1'!Y248</f>
        <v>2.1029495225075565</v>
      </c>
      <c r="R125" s="9">
        <f>+'Ark1'!Z248</f>
        <v>-40.151628149203241</v>
      </c>
      <c r="S125" s="16">
        <f t="shared" si="105"/>
        <v>19.130434782608695</v>
      </c>
      <c r="T125" s="49">
        <f t="shared" si="106"/>
        <v>35.825000000000017</v>
      </c>
      <c r="U125" s="1">
        <f>+'Ark1'!T248</f>
        <v>2.436363636363637</v>
      </c>
      <c r="V125" s="98">
        <f>+'Ark1'!V248</f>
        <v>88.212843494533587</v>
      </c>
      <c r="W125" s="26"/>
      <c r="AJ125"/>
      <c r="AK125"/>
      <c r="AL125"/>
      <c r="AU125"/>
      <c r="AX125"/>
      <c r="AY125"/>
    </row>
    <row r="126" spans="1:51">
      <c r="A126" s="26"/>
      <c r="B126">
        <f>+'Ark1'!C249</f>
        <v>2022</v>
      </c>
      <c r="C126">
        <f>+'Ark1'!E249</f>
        <v>11</v>
      </c>
      <c r="D126">
        <f>+'Ark1'!Q249</f>
        <v>22</v>
      </c>
      <c r="E126" s="9"/>
      <c r="F126" s="9">
        <f>+'Ark1'!R249</f>
        <v>549</v>
      </c>
      <c r="G126" s="9"/>
      <c r="H126" s="49">
        <f>+'Ark1'!AA249</f>
        <v>1.9061176307200896</v>
      </c>
      <c r="I126" s="49"/>
      <c r="J126" s="9">
        <f>+'Ark1'!S249</f>
        <v>549</v>
      </c>
      <c r="K126" s="73"/>
      <c r="L126" s="1">
        <f>+'Ark1'!U249</f>
        <v>60.956284153005477</v>
      </c>
      <c r="M126" s="1"/>
      <c r="N126" s="98">
        <f>+'Ark1'!W249</f>
        <v>85.08142076502736</v>
      </c>
      <c r="P126" s="1">
        <f>+'Ark1'!X249</f>
        <v>9.4843837223849246</v>
      </c>
      <c r="Q126" s="1">
        <f>+'Ark1'!Y249</f>
        <v>2.2205165301355714</v>
      </c>
      <c r="R126" s="9">
        <f>+'Ark1'!Z249</f>
        <v>-50.243144573120688</v>
      </c>
      <c r="S126" s="16">
        <f t="shared" si="105"/>
        <v>24.954545454545453</v>
      </c>
      <c r="T126" s="49">
        <f t="shared" si="106"/>
        <v>46.709700000000019</v>
      </c>
      <c r="U126" s="1">
        <f>+'Ark1'!T249</f>
        <v>3.1766848816029145</v>
      </c>
      <c r="V126" s="98">
        <f>+'Ark1'!V249</f>
        <v>92.179220763843205</v>
      </c>
      <c r="W126" s="26"/>
      <c r="AJ126"/>
      <c r="AK126"/>
      <c r="AL126"/>
      <c r="AU126"/>
      <c r="AX126"/>
      <c r="AY126"/>
    </row>
    <row r="127" spans="1:51">
      <c r="A127" s="26"/>
      <c r="B127">
        <f>+'Ark1'!C250</f>
        <v>2022</v>
      </c>
      <c r="C127">
        <f>+'Ark1'!E250</f>
        <v>12</v>
      </c>
      <c r="D127">
        <f>+'Ark1'!Q250</f>
        <v>23</v>
      </c>
      <c r="E127" s="9"/>
      <c r="F127" s="9">
        <f>+'Ark1'!R250</f>
        <v>501</v>
      </c>
      <c r="G127" s="9"/>
      <c r="H127" s="49">
        <f>+'Ark1'!AA250</f>
        <v>1.7394625373237973</v>
      </c>
      <c r="I127" s="49"/>
      <c r="J127" s="9">
        <f>+'Ark1'!S250</f>
        <v>501</v>
      </c>
      <c r="K127" s="73"/>
      <c r="L127" s="1">
        <f>+'Ark1'!U250</f>
        <v>60.730538922155688</v>
      </c>
      <c r="M127" s="1"/>
      <c r="N127" s="98">
        <f>+'Ark1'!W250</f>
        <v>88.400998003992058</v>
      </c>
      <c r="P127" s="1">
        <f>+'Ark1'!X250</f>
        <v>9.28383755364856</v>
      </c>
      <c r="Q127" s="1">
        <f>+'Ark1'!Y250</f>
        <v>2.0102644558905927</v>
      </c>
      <c r="R127" s="9">
        <f>+'Ark1'!Z250</f>
        <v>-29.50183759754972</v>
      </c>
      <c r="S127" s="16">
        <f t="shared" si="105"/>
        <v>21.782608695652176</v>
      </c>
      <c r="T127" s="49">
        <f t="shared" si="106"/>
        <v>44.288900000000027</v>
      </c>
      <c r="U127" s="1">
        <f>+'Ark1'!T250</f>
        <v>3.3473053892215563</v>
      </c>
      <c r="V127" s="98">
        <f>+'Ark1'!V250</f>
        <v>95.775729148420325</v>
      </c>
      <c r="W127" s="26"/>
      <c r="AJ127"/>
      <c r="AK127"/>
      <c r="AL127"/>
      <c r="AU127"/>
      <c r="AX127"/>
      <c r="AY127"/>
    </row>
    <row r="128" spans="1:51">
      <c r="A128" s="26"/>
      <c r="B128">
        <f>+'Ark1'!C251</f>
        <v>2022</v>
      </c>
      <c r="C128">
        <f>+'Ark1'!E251</f>
        <v>13</v>
      </c>
      <c r="D128">
        <f>+'Ark1'!Q251</f>
        <v>26</v>
      </c>
      <c r="E128" s="9"/>
      <c r="F128" s="9">
        <f>+'Ark1'!R251</f>
        <v>280</v>
      </c>
      <c r="G128" s="9"/>
      <c r="H128" s="49">
        <f>+'Ark1'!AA251</f>
        <v>0.9721547114783694</v>
      </c>
      <c r="I128" s="49"/>
      <c r="J128" s="9">
        <f>+'Ark1'!S251</f>
        <v>280</v>
      </c>
      <c r="K128" s="73"/>
      <c r="L128" s="1">
        <f>+'Ark1'!U251</f>
        <v>60.975000000000001</v>
      </c>
      <c r="M128" s="1"/>
      <c r="N128" s="98">
        <f>+'Ark1'!W251</f>
        <v>85.428928571428614</v>
      </c>
      <c r="P128" s="1">
        <f>+'Ark1'!X251</f>
        <v>9.3433849171048351</v>
      </c>
      <c r="Q128" s="1">
        <f>+'Ark1'!Y251</f>
        <v>2.9921474610337722</v>
      </c>
      <c r="R128" s="9">
        <f>+'Ark1'!Z251</f>
        <v>-43.738391286135446</v>
      </c>
      <c r="S128" s="16">
        <f t="shared" ref="S128:S167" si="107">+F128/D128</f>
        <v>10.76923076923077</v>
      </c>
      <c r="T128" s="49">
        <f t="shared" si="106"/>
        <v>23.920100000000012</v>
      </c>
      <c r="U128" s="1">
        <f>+'Ark1'!T251</f>
        <v>3.3607142857142871</v>
      </c>
      <c r="V128" s="98">
        <f>+'Ark1'!V251</f>
        <v>92.555718928958399</v>
      </c>
      <c r="W128" s="26"/>
      <c r="AJ128"/>
      <c r="AK128"/>
      <c r="AL128"/>
      <c r="AU128"/>
      <c r="AX128"/>
      <c r="AY128"/>
    </row>
    <row r="129" spans="1:51">
      <c r="A129" s="26"/>
      <c r="B129">
        <f>+'Ark1'!C252</f>
        <v>2022</v>
      </c>
      <c r="C129">
        <f>+'Ark1'!E252</f>
        <v>14</v>
      </c>
      <c r="D129">
        <f>+'Ark1'!Q252</f>
        <v>31</v>
      </c>
      <c r="E129" s="9"/>
      <c r="F129" s="9">
        <f>+'Ark1'!R252</f>
        <v>1032</v>
      </c>
      <c r="G129" s="9"/>
      <c r="H129" s="49">
        <f>+'Ark1'!AA252</f>
        <v>3.583084508020276</v>
      </c>
      <c r="I129" s="49"/>
      <c r="J129" s="9">
        <f>+'Ark1'!S252</f>
        <v>1032</v>
      </c>
      <c r="K129" s="73"/>
      <c r="L129" s="1">
        <f>+'Ark1'!U252</f>
        <v>61.114341085271342</v>
      </c>
      <c r="M129" s="1"/>
      <c r="N129" s="98">
        <f>+'Ark1'!W252</f>
        <v>84.453585271317891</v>
      </c>
      <c r="P129" s="1">
        <f>+'Ark1'!X252</f>
        <v>11.846969436114849</v>
      </c>
      <c r="Q129" s="1">
        <f>+'Ark1'!Y252</f>
        <v>2.2235760516123046</v>
      </c>
      <c r="R129" s="9">
        <f>+'Ark1'!Z252</f>
        <v>-37.271284596531181</v>
      </c>
      <c r="S129" s="16">
        <f t="shared" si="107"/>
        <v>33.29032258064516</v>
      </c>
      <c r="T129" s="49">
        <f t="shared" si="106"/>
        <v>87.156100000000066</v>
      </c>
      <c r="U129" s="1">
        <f>+'Ark1'!T252</f>
        <v>3.0213178294573639</v>
      </c>
      <c r="V129" s="98">
        <f>+'Ark1'!V252</f>
        <v>91.499008961341019</v>
      </c>
      <c r="W129" s="26"/>
      <c r="AJ129"/>
      <c r="AK129"/>
      <c r="AL129"/>
      <c r="AU129"/>
      <c r="AX129"/>
      <c r="AY129"/>
    </row>
    <row r="130" spans="1:51">
      <c r="A130" s="26"/>
      <c r="B130">
        <f>+'Ark1'!C253</f>
        <v>2022</v>
      </c>
      <c r="C130">
        <f>+'Ark1'!E253</f>
        <v>15</v>
      </c>
      <c r="D130">
        <f>+'Ark1'!Q253</f>
        <v>12</v>
      </c>
      <c r="E130" s="9"/>
      <c r="F130" s="9">
        <f>+'Ark1'!R253</f>
        <v>352</v>
      </c>
      <c r="G130" s="9"/>
      <c r="H130" s="49">
        <f>+'Ark1'!AA253</f>
        <v>1.2221373515728076</v>
      </c>
      <c r="I130" s="49"/>
      <c r="J130" s="9">
        <f>+'Ark1'!S253</f>
        <v>352</v>
      </c>
      <c r="K130" s="73"/>
      <c r="L130" s="1">
        <f>+'Ark1'!U253</f>
        <v>61.409090909090899</v>
      </c>
      <c r="M130" s="1"/>
      <c r="N130" s="98">
        <f>+'Ark1'!W253</f>
        <v>85.588636363636354</v>
      </c>
      <c r="P130" s="1">
        <f>+'Ark1'!X253</f>
        <v>8.5682179888315186</v>
      </c>
      <c r="Q130" s="1">
        <f>+'Ark1'!Y253</f>
        <v>1.9136849486383725</v>
      </c>
      <c r="R130" s="9">
        <f>+'Ark1'!Z253</f>
        <v>-42.324868076944085</v>
      </c>
      <c r="S130" s="16">
        <f t="shared" si="107"/>
        <v>29.333333333333332</v>
      </c>
      <c r="T130" s="49">
        <f t="shared" si="106"/>
        <v>30.127199999999998</v>
      </c>
      <c r="U130" s="1">
        <f>+'Ark1'!T253</f>
        <v>2.1079545454545454</v>
      </c>
      <c r="V130" s="98">
        <f>+'Ark1'!V253</f>
        <v>92.728750123116384</v>
      </c>
      <c r="W130" s="26"/>
      <c r="AJ130"/>
      <c r="AK130"/>
      <c r="AL130"/>
      <c r="AU130"/>
      <c r="AX130"/>
      <c r="AY130"/>
    </row>
    <row r="131" spans="1:51">
      <c r="A131" s="26"/>
      <c r="B131">
        <f>+'Ark1'!C254</f>
        <v>2022</v>
      </c>
      <c r="C131">
        <f>+'Ark1'!E254</f>
        <v>16</v>
      </c>
      <c r="D131">
        <f>+'Ark1'!Q254</f>
        <v>18</v>
      </c>
      <c r="E131" s="9"/>
      <c r="F131" s="9">
        <f>+'Ark1'!R254</f>
        <v>284</v>
      </c>
      <c r="G131" s="9"/>
      <c r="H131" s="49">
        <f>+'Ark1'!AA254</f>
        <v>0.98604263592806085</v>
      </c>
      <c r="I131" s="49"/>
      <c r="J131" s="9">
        <f>+'Ark1'!S254</f>
        <v>284</v>
      </c>
      <c r="K131" s="73"/>
      <c r="L131" s="1">
        <f>+'Ark1'!U254</f>
        <v>61.309859154929583</v>
      </c>
      <c r="M131" s="1"/>
      <c r="N131" s="98">
        <f>+'Ark1'!W254</f>
        <v>86.574647887323991</v>
      </c>
      <c r="P131" s="1">
        <f>+'Ark1'!X254</f>
        <v>9.9981155732899136</v>
      </c>
      <c r="Q131" s="1">
        <f>+'Ark1'!Y254</f>
        <v>2.422555682848389</v>
      </c>
      <c r="R131" s="9">
        <f>+'Ark1'!Z254</f>
        <v>-39.791595584173265</v>
      </c>
      <c r="S131" s="16">
        <f t="shared" si="107"/>
        <v>15.777777777777779</v>
      </c>
      <c r="T131" s="49">
        <f t="shared" si="106"/>
        <v>24.58720000000001</v>
      </c>
      <c r="U131" s="1">
        <f>+'Ark1'!T254</f>
        <v>3.0070422535211274</v>
      </c>
      <c r="V131" s="98">
        <f>+'Ark1'!V254</f>
        <v>93.797018296125501</v>
      </c>
      <c r="W131" s="26"/>
      <c r="AJ131"/>
      <c r="AK131"/>
      <c r="AL131"/>
      <c r="AU131"/>
      <c r="AX131"/>
      <c r="AY131"/>
    </row>
    <row r="132" spans="1:51">
      <c r="A132" s="26"/>
      <c r="B132">
        <f>+'Ark1'!C255</f>
        <v>2022</v>
      </c>
      <c r="C132">
        <f>+'Ark1'!E255</f>
        <v>17</v>
      </c>
      <c r="D132">
        <f>+'Ark1'!Q255</f>
        <v>27</v>
      </c>
      <c r="E132" s="9"/>
      <c r="F132" s="9">
        <f>+'Ark1'!R255</f>
        <v>576</v>
      </c>
      <c r="G132" s="9"/>
      <c r="H132" s="49">
        <f>+'Ark1'!AA255</f>
        <v>1.9998611207555033</v>
      </c>
      <c r="I132" s="49"/>
      <c r="J132" s="9">
        <f>+'Ark1'!S255</f>
        <v>573</v>
      </c>
      <c r="K132" s="73"/>
      <c r="L132" s="1">
        <f>+'Ark1'!U255</f>
        <v>61.083769633507821</v>
      </c>
      <c r="M132" s="1"/>
      <c r="N132" s="98">
        <f>+'Ark1'!W255</f>
        <v>82.076265270506113</v>
      </c>
      <c r="P132" s="1">
        <f>+'Ark1'!X255</f>
        <v>11.649826580264016</v>
      </c>
      <c r="Q132" s="1">
        <f>+'Ark1'!Y255</f>
        <v>2.6374861959528624</v>
      </c>
      <c r="R132" s="9">
        <f>+'Ark1'!Z255</f>
        <v>-51.869166474643478</v>
      </c>
      <c r="S132" s="16">
        <f t="shared" si="107"/>
        <v>21.333333333333332</v>
      </c>
      <c r="T132" s="49">
        <f t="shared" si="106"/>
        <v>47.275928795811524</v>
      </c>
      <c r="U132" s="1">
        <f>+'Ark1'!T255</f>
        <v>3.3263888888888888</v>
      </c>
      <c r="V132" s="98">
        <f>+'Ark1'!V255</f>
        <v>89.139103651307806</v>
      </c>
      <c r="W132" s="26"/>
      <c r="AJ132"/>
      <c r="AK132"/>
      <c r="AL132"/>
      <c r="AU132"/>
      <c r="AX132"/>
      <c r="AY132"/>
    </row>
    <row r="133" spans="1:51">
      <c r="A133" s="26"/>
      <c r="B133">
        <f>+'Ark1'!C256</f>
        <v>2022</v>
      </c>
      <c r="C133">
        <f>+'Ark1'!E256</f>
        <v>18</v>
      </c>
      <c r="D133">
        <f>+'Ark1'!Q256</f>
        <v>24</v>
      </c>
      <c r="E133" s="9"/>
      <c r="F133" s="9">
        <f>+'Ark1'!R256</f>
        <v>320</v>
      </c>
      <c r="G133" s="9"/>
      <c r="H133" s="49">
        <f>+'Ark1'!AA256</f>
        <v>1.1110339559752793</v>
      </c>
      <c r="I133" s="49"/>
      <c r="J133" s="9">
        <f>+'Ark1'!S256</f>
        <v>320</v>
      </c>
      <c r="K133" s="73"/>
      <c r="L133" s="1">
        <f>+'Ark1'!U256</f>
        <v>61.034374999999997</v>
      </c>
      <c r="M133" s="1"/>
      <c r="N133" s="98">
        <f>+'Ark1'!W256</f>
        <v>88.823125000000019</v>
      </c>
      <c r="P133" s="1">
        <f>+'Ark1'!X256</f>
        <v>9.4642202655246113</v>
      </c>
      <c r="Q133" s="1">
        <f>+'Ark1'!Y256</f>
        <v>2.3309211396730802</v>
      </c>
      <c r="R133" s="9">
        <f>+'Ark1'!Z256</f>
        <v>-28.877520564502888</v>
      </c>
      <c r="S133" s="16">
        <f t="shared" si="107"/>
        <v>13.333333333333334</v>
      </c>
      <c r="T133" s="49">
        <f t="shared" si="106"/>
        <v>28.423400000000004</v>
      </c>
      <c r="U133" s="1">
        <f>+'Ark1'!T256</f>
        <v>3.1656249999999999</v>
      </c>
      <c r="V133" s="98">
        <f>+'Ark1'!V256</f>
        <v>96.233071505958819</v>
      </c>
      <c r="W133" s="26"/>
      <c r="AJ133"/>
      <c r="AK133"/>
      <c r="AL133"/>
      <c r="AU133"/>
      <c r="AX133"/>
      <c r="AY133"/>
    </row>
    <row r="134" spans="1:51">
      <c r="A134" s="26"/>
      <c r="B134">
        <f>+'Ark1'!C257</f>
        <v>2022</v>
      </c>
      <c r="C134">
        <f>+'Ark1'!E257</f>
        <v>19</v>
      </c>
      <c r="D134">
        <f>+'Ark1'!Q257</f>
        <v>27</v>
      </c>
      <c r="E134" s="9"/>
      <c r="F134" s="9">
        <f>+'Ark1'!R257</f>
        <v>547</v>
      </c>
      <c r="G134" s="9"/>
      <c r="H134" s="49">
        <f>+'Ark1'!AA257</f>
        <v>1.8991736684952432</v>
      </c>
      <c r="I134" s="49"/>
      <c r="J134" s="9">
        <f>+'Ark1'!S257</f>
        <v>547</v>
      </c>
      <c r="K134" s="73"/>
      <c r="L134" s="1">
        <f>+'Ark1'!U257</f>
        <v>60.297989031078629</v>
      </c>
      <c r="M134" s="1"/>
      <c r="N134" s="98">
        <f>+'Ark1'!W257</f>
        <v>88.520658135283369</v>
      </c>
      <c r="P134" s="1">
        <f>+'Ark1'!X257</f>
        <v>11.181111370808283</v>
      </c>
      <c r="Q134" s="1">
        <f>+'Ark1'!Y257</f>
        <v>2.8677197905226168</v>
      </c>
      <c r="R134" s="9">
        <f>+'Ark1'!Z257</f>
        <v>-34.805909397522122</v>
      </c>
      <c r="S134" s="16">
        <f t="shared" si="107"/>
        <v>20.25925925925926</v>
      </c>
      <c r="T134" s="49">
        <f t="shared" si="106"/>
        <v>48.4208</v>
      </c>
      <c r="U134" s="1">
        <f>+'Ark1'!T257</f>
        <v>4.2029250457038403</v>
      </c>
      <c r="V134" s="98">
        <f>+'Ark1'!V257</f>
        <v>95.905371760870437</v>
      </c>
      <c r="W134" s="26"/>
      <c r="AJ134"/>
      <c r="AK134"/>
      <c r="AL134"/>
      <c r="AU134"/>
      <c r="AX134"/>
      <c r="AY134"/>
    </row>
    <row r="135" spans="1:51">
      <c r="A135" s="26"/>
      <c r="B135">
        <f>+'Ark1'!C258</f>
        <v>2022</v>
      </c>
      <c r="C135">
        <f>+'Ark1'!E258</f>
        <v>20</v>
      </c>
      <c r="D135">
        <f>+'Ark1'!Q258</f>
        <v>18</v>
      </c>
      <c r="E135" s="9"/>
      <c r="F135" s="9">
        <f>+'Ark1'!R258</f>
        <v>301</v>
      </c>
      <c r="G135" s="9"/>
      <c r="H135" s="49">
        <f>+'Ark1'!AA258</f>
        <v>1.0450663148392469</v>
      </c>
      <c r="I135" s="49"/>
      <c r="J135" s="9">
        <f>+'Ark1'!S258</f>
        <v>301</v>
      </c>
      <c r="K135" s="73"/>
      <c r="L135" s="1">
        <f>+'Ark1'!U258</f>
        <v>60.355481727574762</v>
      </c>
      <c r="M135" s="1"/>
      <c r="N135" s="98">
        <f>+'Ark1'!W258</f>
        <v>89.085382059800622</v>
      </c>
      <c r="P135" s="1">
        <f>+'Ark1'!X258</f>
        <v>8.1396930895199606</v>
      </c>
      <c r="Q135" s="1">
        <f>+'Ark1'!Y258</f>
        <v>3.3584145598747881</v>
      </c>
      <c r="R135" s="9">
        <f>+'Ark1'!Z258</f>
        <v>-24.057724568534351</v>
      </c>
      <c r="S135" s="16">
        <f t="shared" si="107"/>
        <v>16.722222222222221</v>
      </c>
      <c r="T135" s="49">
        <f t="shared" si="106"/>
        <v>26.814699999999988</v>
      </c>
      <c r="U135" s="1">
        <f>+'Ark1'!T258</f>
        <v>3.7142857142857153</v>
      </c>
      <c r="V135" s="98">
        <f>+'Ark1'!V258</f>
        <v>96.51720699870063</v>
      </c>
      <c r="W135" s="26"/>
      <c r="AJ135"/>
      <c r="AK135"/>
      <c r="AL135"/>
      <c r="AU135"/>
      <c r="AX135"/>
      <c r="AY135"/>
    </row>
    <row r="136" spans="1:51">
      <c r="A136" s="26"/>
      <c r="B136">
        <f>+'Ark1'!C259</f>
        <v>2022</v>
      </c>
      <c r="C136">
        <f>+'Ark1'!E259</f>
        <v>21</v>
      </c>
      <c r="D136">
        <f>+'Ark1'!Q259</f>
        <v>22</v>
      </c>
      <c r="E136" s="9"/>
      <c r="F136" s="9">
        <f>+'Ark1'!R259</f>
        <v>847</v>
      </c>
      <c r="G136" s="9"/>
      <c r="H136" s="49">
        <f>+'Ark1'!AA259</f>
        <v>2.9407680022220681</v>
      </c>
      <c r="I136" s="49"/>
      <c r="J136" s="9">
        <f>+'Ark1'!S259</f>
        <v>847</v>
      </c>
      <c r="K136" s="73"/>
      <c r="L136" s="1">
        <f>+'Ark1'!U259</f>
        <v>61.036599763872488</v>
      </c>
      <c r="M136" s="1"/>
      <c r="N136" s="98">
        <f>+'Ark1'!W259</f>
        <v>82.902479338842937</v>
      </c>
      <c r="P136" s="1">
        <f>+'Ark1'!X259</f>
        <v>10.904475473506164</v>
      </c>
      <c r="Q136" s="1">
        <f>+'Ark1'!Y259</f>
        <v>2.2182737386001858</v>
      </c>
      <c r="R136" s="9">
        <f>+'Ark1'!Z259</f>
        <v>-35.470099074200107</v>
      </c>
      <c r="S136" s="16">
        <f t="shared" si="107"/>
        <v>38.5</v>
      </c>
      <c r="T136" s="49">
        <f t="shared" si="106"/>
        <v>70.21839999999996</v>
      </c>
      <c r="U136" s="1">
        <f>+'Ark1'!T259</f>
        <v>2.8276269185360099</v>
      </c>
      <c r="V136" s="98">
        <f>+'Ark1'!V259</f>
        <v>89.818504159093123</v>
      </c>
      <c r="W136" s="26"/>
      <c r="AJ136"/>
      <c r="AK136"/>
      <c r="AL136"/>
      <c r="AU136"/>
      <c r="AX136"/>
      <c r="AY136"/>
    </row>
    <row r="137" spans="1:51">
      <c r="A137" s="26"/>
      <c r="B137">
        <f>+'Ark1'!C260</f>
        <v>2022</v>
      </c>
      <c r="C137">
        <f>+'Ark1'!E260</f>
        <v>22</v>
      </c>
      <c r="D137">
        <f>+'Ark1'!Q260</f>
        <v>21</v>
      </c>
      <c r="E137" s="9"/>
      <c r="F137" s="9">
        <f>+'Ark1'!R260</f>
        <v>796</v>
      </c>
      <c r="G137" s="9"/>
      <c r="H137" s="49">
        <f>+'Ark1'!AA260</f>
        <v>2.7636969654885082</v>
      </c>
      <c r="I137" s="49"/>
      <c r="J137" s="9">
        <f>+'Ark1'!S260</f>
        <v>796</v>
      </c>
      <c r="K137" s="73"/>
      <c r="L137" s="1">
        <f>+'Ark1'!U260</f>
        <v>60.738693467336681</v>
      </c>
      <c r="M137" s="1"/>
      <c r="N137" s="98">
        <f>+'Ark1'!W260</f>
        <v>87.18542713567831</v>
      </c>
      <c r="P137" s="1">
        <f>+'Ark1'!X260</f>
        <v>11.770662947540549</v>
      </c>
      <c r="Q137" s="1">
        <f>+'Ark1'!Y260</f>
        <v>2.1651790464122596</v>
      </c>
      <c r="R137" s="9">
        <f>+'Ark1'!Z260</f>
        <v>-35.264436566429303</v>
      </c>
      <c r="S137" s="16">
        <f t="shared" si="107"/>
        <v>37.904761904761905</v>
      </c>
      <c r="T137" s="49">
        <f t="shared" si="106"/>
        <v>69.399599999999936</v>
      </c>
      <c r="U137" s="1">
        <f>+'Ark1'!T260</f>
        <v>3.6532663316582914</v>
      </c>
      <c r="V137" s="98">
        <f>+'Ark1'!V260</f>
        <v>94.45875095956481</v>
      </c>
      <c r="W137" s="26"/>
      <c r="AJ137"/>
      <c r="AK137"/>
      <c r="AL137"/>
      <c r="AU137"/>
      <c r="AX137"/>
      <c r="AY137"/>
    </row>
    <row r="138" spans="1:51">
      <c r="A138" s="26"/>
      <c r="B138">
        <f>+'Ark1'!C261</f>
        <v>2022</v>
      </c>
      <c r="C138">
        <f>+'Ark1'!E261</f>
        <v>23</v>
      </c>
      <c r="D138">
        <f>+'Ark1'!Q261</f>
        <v>22</v>
      </c>
      <c r="E138" s="9"/>
      <c r="F138" s="9">
        <f>+'Ark1'!R261</f>
        <v>244</v>
      </c>
      <c r="G138" s="9"/>
      <c r="H138" s="49">
        <f>+'Ark1'!AA261</f>
        <v>0.8471633914311506</v>
      </c>
      <c r="I138" s="49"/>
      <c r="J138" s="9">
        <f>+'Ark1'!S261</f>
        <v>244</v>
      </c>
      <c r="K138" s="73"/>
      <c r="L138" s="1">
        <f>+'Ark1'!U261</f>
        <v>61.831967213114737</v>
      </c>
      <c r="M138" s="1"/>
      <c r="N138" s="98">
        <f>+'Ark1'!W261</f>
        <v>84.370491803278682</v>
      </c>
      <c r="P138" s="1">
        <f>+'Ark1'!X261</f>
        <v>10.666195939682829</v>
      </c>
      <c r="Q138" s="1">
        <f>+'Ark1'!Y261</f>
        <v>2.1463948574694598</v>
      </c>
      <c r="R138" s="9">
        <f>+'Ark1'!Z261</f>
        <v>-22.8640547558695</v>
      </c>
      <c r="S138" s="16">
        <f t="shared" si="107"/>
        <v>11.090909090909092</v>
      </c>
      <c r="T138" s="49">
        <f t="shared" si="106"/>
        <v>20.586399999999998</v>
      </c>
      <c r="U138" s="1">
        <f>+'Ark1'!T261</f>
        <v>1.8237704918032789</v>
      </c>
      <c r="V138" s="98">
        <f>+'Ark1'!V261</f>
        <v>91.408983535513286</v>
      </c>
      <c r="W138" s="26"/>
      <c r="AJ138"/>
      <c r="AK138"/>
      <c r="AL138"/>
      <c r="AU138"/>
      <c r="AX138"/>
      <c r="AY138"/>
    </row>
    <row r="139" spans="1:51">
      <c r="A139" s="26"/>
      <c r="B139">
        <f>+'Ark1'!C262</f>
        <v>2022</v>
      </c>
      <c r="C139">
        <f>+'Ark1'!E262</f>
        <v>24</v>
      </c>
      <c r="D139">
        <f>+'Ark1'!Q262</f>
        <v>22</v>
      </c>
      <c r="E139" s="9"/>
      <c r="F139" s="9">
        <f>+'Ark1'!R262</f>
        <v>454</v>
      </c>
      <c r="G139" s="9"/>
      <c r="H139" s="49">
        <f>+'Ark1'!AA262</f>
        <v>1.5762794250399277</v>
      </c>
      <c r="I139" s="49"/>
      <c r="J139" s="9">
        <f>+'Ark1'!S262</f>
        <v>454</v>
      </c>
      <c r="K139" s="73"/>
      <c r="L139" s="1">
        <f>+'Ark1'!U262</f>
        <v>60.971365638766514</v>
      </c>
      <c r="M139" s="1"/>
      <c r="N139" s="98">
        <f>+'Ark1'!W262</f>
        <v>86.433480176211447</v>
      </c>
      <c r="P139" s="1">
        <f>+'Ark1'!X262</f>
        <v>10.157581216525797</v>
      </c>
      <c r="Q139" s="1">
        <f>+'Ark1'!Y262</f>
        <v>2.3422135287641206</v>
      </c>
      <c r="R139" s="9">
        <f>+'Ark1'!Z262</f>
        <v>-38.606438846154902</v>
      </c>
      <c r="S139" s="16">
        <f t="shared" si="107"/>
        <v>20.636363636363637</v>
      </c>
      <c r="T139" s="49">
        <f t="shared" si="106"/>
        <v>39.240799999999993</v>
      </c>
      <c r="U139" s="1">
        <f>+'Ark1'!T262</f>
        <v>3.427312775330396</v>
      </c>
      <c r="V139" s="98">
        <f>+'Ark1'!V262</f>
        <v>93.644073863717679</v>
      </c>
      <c r="W139" s="26"/>
      <c r="AJ139"/>
      <c r="AK139"/>
      <c r="AL139"/>
      <c r="AU139"/>
      <c r="AX139"/>
      <c r="AY139"/>
    </row>
    <row r="140" spans="1:51">
      <c r="A140" s="26"/>
      <c r="B140">
        <f>+'Ark1'!C263</f>
        <v>2022</v>
      </c>
      <c r="C140">
        <f>+'Ark1'!E263</f>
        <v>25</v>
      </c>
      <c r="D140">
        <f>+'Ark1'!Q263</f>
        <v>23</v>
      </c>
      <c r="E140" s="9"/>
      <c r="F140" s="9">
        <f>+'Ark1'!R263</f>
        <v>411</v>
      </c>
      <c r="G140" s="9"/>
      <c r="H140" s="49">
        <f>+'Ark1'!AA263</f>
        <v>1.4269842372057497</v>
      </c>
      <c r="I140" s="49"/>
      <c r="J140" s="9">
        <f>+'Ark1'!S263</f>
        <v>411</v>
      </c>
      <c r="K140" s="73"/>
      <c r="L140" s="1">
        <f>+'Ark1'!U263</f>
        <v>60.695863746958644</v>
      </c>
      <c r="M140" s="1"/>
      <c r="N140" s="98">
        <f>+'Ark1'!W263</f>
        <v>84.486374695863773</v>
      </c>
      <c r="P140" s="1">
        <f>+'Ark1'!X263</f>
        <v>9.4054707508188162</v>
      </c>
      <c r="Q140" s="1">
        <f>+'Ark1'!Y263</f>
        <v>2.8638968264464997</v>
      </c>
      <c r="R140" s="9">
        <f>+'Ark1'!Z263</f>
        <v>-37.17794846410132</v>
      </c>
      <c r="S140" s="16">
        <f t="shared" si="107"/>
        <v>17.869565217391305</v>
      </c>
      <c r="T140" s="49">
        <f t="shared" ref="T140:T167" si="108">+(F140*N140)/1000</f>
        <v>34.723900000000008</v>
      </c>
      <c r="U140" s="1">
        <f>+'Ark1'!T263</f>
        <v>3.608272506082725</v>
      </c>
      <c r="V140" s="98">
        <f>+'Ark1'!V263</f>
        <v>91.534533798335545</v>
      </c>
      <c r="W140" s="26"/>
      <c r="AJ140"/>
      <c r="AK140"/>
      <c r="AL140"/>
      <c r="AU140"/>
      <c r="AX140"/>
      <c r="AY140"/>
    </row>
    <row r="141" spans="1:51">
      <c r="A141" s="26"/>
      <c r="B141">
        <f>+'Ark1'!C264</f>
        <v>2022</v>
      </c>
      <c r="C141">
        <f>+'Ark1'!E264</f>
        <v>26</v>
      </c>
      <c r="D141">
        <f>+'Ark1'!Q264</f>
        <v>18</v>
      </c>
      <c r="E141" s="9"/>
      <c r="F141" s="9">
        <f>+'Ark1'!R264</f>
        <v>288</v>
      </c>
      <c r="G141" s="9"/>
      <c r="H141" s="49">
        <f>+'Ark1'!AA264</f>
        <v>0.99993056037775163</v>
      </c>
      <c r="I141" s="49"/>
      <c r="J141" s="9">
        <f>+'Ark1'!S264</f>
        <v>288</v>
      </c>
      <c r="K141" s="73"/>
      <c r="L141" s="1">
        <f>+'Ark1'!U264</f>
        <v>60.680555555555557</v>
      </c>
      <c r="M141" s="1"/>
      <c r="N141" s="98">
        <f>+'Ark1'!W264</f>
        <v>86.922916666666637</v>
      </c>
      <c r="P141" s="1">
        <f>+'Ark1'!X264</f>
        <v>9.6183326023078379</v>
      </c>
      <c r="Q141" s="1">
        <f>+'Ark1'!Y264</f>
        <v>2.373618831662812</v>
      </c>
      <c r="R141" s="9">
        <f>+'Ark1'!Z264</f>
        <v>-22.956130786019703</v>
      </c>
      <c r="S141" s="16">
        <f t="shared" si="107"/>
        <v>16</v>
      </c>
      <c r="T141" s="49">
        <f t="shared" si="108"/>
        <v>25.033799999999992</v>
      </c>
      <c r="U141" s="1">
        <f>+'Ark1'!T264</f>
        <v>3.7395833333333344</v>
      </c>
      <c r="V141" s="98">
        <f>+'Ark1'!V264</f>
        <v>94.174340917298636</v>
      </c>
      <c r="W141" s="26"/>
      <c r="AJ141"/>
      <c r="AK141"/>
      <c r="AL141"/>
      <c r="AU141"/>
      <c r="AX141"/>
      <c r="AY141"/>
    </row>
    <row r="142" spans="1:51">
      <c r="A142" s="26"/>
      <c r="B142">
        <f>+'Ark1'!C265</f>
        <v>2022</v>
      </c>
      <c r="C142">
        <f>+'Ark1'!E265</f>
        <v>27</v>
      </c>
      <c r="D142">
        <f>+'Ark1'!Q265</f>
        <v>26</v>
      </c>
      <c r="E142" s="9"/>
      <c r="F142" s="9">
        <f>+'Ark1'!R265</f>
        <v>856</v>
      </c>
      <c r="G142" s="9"/>
      <c r="H142" s="49">
        <f>+'Ark1'!AA265</f>
        <v>2.9720158322338719</v>
      </c>
      <c r="I142" s="49"/>
      <c r="J142" s="9">
        <f>+'Ark1'!S265</f>
        <v>856</v>
      </c>
      <c r="K142" s="73"/>
      <c r="L142" s="1">
        <f>+'Ark1'!U265</f>
        <v>60.879672897196272</v>
      </c>
      <c r="M142" s="1"/>
      <c r="N142" s="98">
        <f>+'Ark1'!W265</f>
        <v>83.62044392523363</v>
      </c>
      <c r="P142" s="1">
        <f>+'Ark1'!X265</f>
        <v>9.397199090021898</v>
      </c>
      <c r="Q142" s="1">
        <f>+'Ark1'!Y265</f>
        <v>2.1558999433880404</v>
      </c>
      <c r="R142" s="9">
        <f>+'Ark1'!Z265</f>
        <v>-42.162190856626545</v>
      </c>
      <c r="S142" s="16">
        <f t="shared" si="107"/>
        <v>32.92307692307692</v>
      </c>
      <c r="T142" s="49">
        <f t="shared" si="108"/>
        <v>71.579099999999997</v>
      </c>
      <c r="U142" s="1">
        <f>+'Ark1'!T265</f>
        <v>3.1448598130841119</v>
      </c>
      <c r="V142" s="98">
        <f>+'Ark1'!V265</f>
        <v>90.596363949332257</v>
      </c>
      <c r="W142" s="26"/>
      <c r="AJ142"/>
      <c r="AK142"/>
      <c r="AL142"/>
      <c r="AU142"/>
      <c r="AX142"/>
      <c r="AY142"/>
    </row>
    <row r="143" spans="1:51">
      <c r="A143" s="26"/>
      <c r="B143">
        <f>+'Ark1'!C266</f>
        <v>2022</v>
      </c>
      <c r="C143">
        <f>+'Ark1'!E266</f>
        <v>28</v>
      </c>
      <c r="D143">
        <f>+'Ark1'!Q266</f>
        <v>20</v>
      </c>
      <c r="E143" s="9"/>
      <c r="F143" s="9">
        <f>+'Ark1'!R266</f>
        <v>454</v>
      </c>
      <c r="G143" s="9"/>
      <c r="H143" s="49">
        <f>+'Ark1'!AA266</f>
        <v>1.5762794250399277</v>
      </c>
      <c r="I143" s="49"/>
      <c r="J143" s="9">
        <f>+'Ark1'!S266</f>
        <v>454</v>
      </c>
      <c r="K143" s="73"/>
      <c r="L143" s="1">
        <f>+'Ark1'!U266</f>
        <v>60.726872246696047</v>
      </c>
      <c r="M143" s="1"/>
      <c r="N143" s="98">
        <f>+'Ark1'!W266</f>
        <v>87.032158590308399</v>
      </c>
      <c r="P143" s="1">
        <f>+'Ark1'!X266</f>
        <v>11.153809574656906</v>
      </c>
      <c r="Q143" s="1">
        <f>+'Ark1'!Y266</f>
        <v>2.3306671061931881</v>
      </c>
      <c r="R143" s="9">
        <f>+'Ark1'!Z266</f>
        <v>-27.765499947266168</v>
      </c>
      <c r="S143" s="16">
        <f t="shared" si="107"/>
        <v>22.7</v>
      </c>
      <c r="T143" s="49">
        <f t="shared" si="108"/>
        <v>39.512600000000013</v>
      </c>
      <c r="U143" s="1">
        <f>+'Ark1'!T266</f>
        <v>4.211453744493391</v>
      </c>
      <c r="V143" s="98">
        <f>+'Ark1'!V266</f>
        <v>94.292696197517202</v>
      </c>
      <c r="W143" s="26"/>
      <c r="AJ143"/>
      <c r="AK143"/>
      <c r="AL143"/>
      <c r="AU143"/>
      <c r="AX143"/>
      <c r="AY143"/>
    </row>
    <row r="144" spans="1:51">
      <c r="A144" s="26"/>
      <c r="B144">
        <f>+'Ark1'!C267</f>
        <v>2022</v>
      </c>
      <c r="C144">
        <f>+'Ark1'!E267</f>
        <v>29</v>
      </c>
      <c r="D144">
        <f>+'Ark1'!Q267</f>
        <v>18</v>
      </c>
      <c r="E144" s="9"/>
      <c r="F144" s="9">
        <f>+'Ark1'!R267</f>
        <v>486</v>
      </c>
      <c r="G144" s="9"/>
      <c r="H144" s="49">
        <f>+'Ark1'!AA267</f>
        <v>1.6873828206374557</v>
      </c>
      <c r="I144" s="49"/>
      <c r="J144" s="9">
        <f>+'Ark1'!S267</f>
        <v>484</v>
      </c>
      <c r="K144" s="73"/>
      <c r="L144" s="1">
        <f>+'Ark1'!U267</f>
        <v>60.921487603305806</v>
      </c>
      <c r="M144" s="1"/>
      <c r="N144" s="98">
        <f>+'Ark1'!W267</f>
        <v>84.909504132231419</v>
      </c>
      <c r="P144" s="1">
        <f>+'Ark1'!X267</f>
        <v>10.477405469578132</v>
      </c>
      <c r="Q144" s="1">
        <f>+'Ark1'!Y267</f>
        <v>2.0695632394088497</v>
      </c>
      <c r="R144" s="9">
        <f>+'Ark1'!Z267</f>
        <v>-28.862040256532499</v>
      </c>
      <c r="S144" s="16">
        <f t="shared" si="107"/>
        <v>27</v>
      </c>
      <c r="T144" s="49">
        <f t="shared" si="108"/>
        <v>41.266019008264472</v>
      </c>
      <c r="U144" s="1">
        <f>+'Ark1'!T267</f>
        <v>3.2427983539094645</v>
      </c>
      <c r="V144" s="98">
        <f>+'Ark1'!V267</f>
        <v>92.170473572522269</v>
      </c>
      <c r="W144" s="26"/>
      <c r="AJ144"/>
      <c r="AK144"/>
      <c r="AL144"/>
      <c r="AU144"/>
      <c r="AX144"/>
      <c r="AY144"/>
    </row>
    <row r="145" spans="1:51">
      <c r="A145" s="26"/>
      <c r="B145">
        <f>+'Ark1'!C268</f>
        <v>2022</v>
      </c>
      <c r="C145">
        <f>+'Ark1'!E268</f>
        <v>30</v>
      </c>
      <c r="D145">
        <f>+'Ark1'!Q268</f>
        <v>23</v>
      </c>
      <c r="E145" s="9"/>
      <c r="F145" s="9">
        <f>+'Ark1'!R268</f>
        <v>346</v>
      </c>
      <c r="G145" s="9"/>
      <c r="H145" s="49">
        <f>+'Ark1'!AA268</f>
        <v>1.2013054648982704</v>
      </c>
      <c r="I145" s="49"/>
      <c r="J145" s="9">
        <f>+'Ark1'!S268</f>
        <v>346</v>
      </c>
      <c r="K145" s="73"/>
      <c r="L145" s="1">
        <f>+'Ark1'!U268</f>
        <v>61.537572254335259</v>
      </c>
      <c r="M145" s="1"/>
      <c r="N145" s="98">
        <f>+'Ark1'!W268</f>
        <v>84.652601156069409</v>
      </c>
      <c r="P145" s="1">
        <f>+'Ark1'!X268</f>
        <v>10.614114642784438</v>
      </c>
      <c r="Q145" s="1">
        <f>+'Ark1'!Y268</f>
        <v>2.0000083530848798</v>
      </c>
      <c r="R145" s="9">
        <f>+'Ark1'!Z268</f>
        <v>-44.892916387735752</v>
      </c>
      <c r="S145" s="16">
        <f t="shared" si="107"/>
        <v>15.043478260869565</v>
      </c>
      <c r="T145" s="49">
        <f t="shared" si="108"/>
        <v>29.289800000000014</v>
      </c>
      <c r="U145" s="1">
        <f>+'Ark1'!T268</f>
        <v>2.1676300578034673</v>
      </c>
      <c r="V145" s="98">
        <f>+'Ark1'!V268</f>
        <v>91.714627471364395</v>
      </c>
      <c r="W145" s="26"/>
      <c r="AJ145"/>
      <c r="AK145"/>
      <c r="AL145"/>
      <c r="AU145"/>
      <c r="AX145"/>
      <c r="AY145"/>
    </row>
    <row r="146" spans="1:51">
      <c r="A146" s="26"/>
      <c r="B146">
        <f>+'Ark1'!C269</f>
        <v>2022</v>
      </c>
      <c r="C146">
        <f>+'Ark1'!E269</f>
        <v>31</v>
      </c>
      <c r="D146">
        <f>+'Ark1'!Q269</f>
        <v>18</v>
      </c>
      <c r="E146" s="9"/>
      <c r="F146" s="9">
        <f>+'Ark1'!R269</f>
        <v>463</v>
      </c>
      <c r="G146" s="9"/>
      <c r="H146" s="49">
        <f>+'Ark1'!AA269</f>
        <v>1.6075272550517321</v>
      </c>
      <c r="I146" s="49"/>
      <c r="J146" s="9">
        <f>+'Ark1'!S269</f>
        <v>463</v>
      </c>
      <c r="K146" s="73"/>
      <c r="L146" s="1">
        <f>+'Ark1'!U269</f>
        <v>60.83585313174946</v>
      </c>
      <c r="M146" s="1"/>
      <c r="N146" s="98">
        <f>+'Ark1'!W269</f>
        <v>89.690928725701909</v>
      </c>
      <c r="P146" s="1">
        <f>+'Ark1'!X269</f>
        <v>10.87182359963294</v>
      </c>
      <c r="Q146" s="1">
        <f>+'Ark1'!Y269</f>
        <v>2.5350778135091181</v>
      </c>
      <c r="R146" s="9">
        <f>+'Ark1'!Z269</f>
        <v>-39.912287412598253</v>
      </c>
      <c r="S146" s="16">
        <f t="shared" si="107"/>
        <v>25.722222222222221</v>
      </c>
      <c r="T146" s="49">
        <f t="shared" si="108"/>
        <v>41.526899999999983</v>
      </c>
      <c r="U146" s="1">
        <f>+'Ark1'!T269</f>
        <v>3.6069114470842334</v>
      </c>
      <c r="V146" s="98">
        <f>+'Ark1'!V269</f>
        <v>97.173270558723743</v>
      </c>
      <c r="W146" s="26"/>
      <c r="AJ146"/>
      <c r="AK146"/>
      <c r="AL146"/>
      <c r="AU146"/>
      <c r="AX146"/>
      <c r="AY146"/>
    </row>
    <row r="147" spans="1:51">
      <c r="A147" s="26"/>
      <c r="B147">
        <f>+'Ark1'!C270</f>
        <v>2022</v>
      </c>
      <c r="C147">
        <f>+'Ark1'!E270</f>
        <v>32</v>
      </c>
      <c r="D147">
        <f>+'Ark1'!Q270</f>
        <v>23</v>
      </c>
      <c r="E147" s="9"/>
      <c r="F147" s="9">
        <f>+'Ark1'!R270</f>
        <v>809</v>
      </c>
      <c r="G147" s="9"/>
      <c r="H147" s="49">
        <f>+'Ark1'!AA270</f>
        <v>2.8088327199500038</v>
      </c>
      <c r="I147" s="49"/>
      <c r="J147" s="9">
        <f>+'Ark1'!S270</f>
        <v>809</v>
      </c>
      <c r="K147" s="73"/>
      <c r="L147" s="1">
        <f>+'Ark1'!U270</f>
        <v>60.655129789864048</v>
      </c>
      <c r="M147" s="1"/>
      <c r="N147" s="98">
        <f>+'Ark1'!W270</f>
        <v>85.330778739184098</v>
      </c>
      <c r="P147" s="1">
        <f>+'Ark1'!X270</f>
        <v>7.9944436521278881</v>
      </c>
      <c r="Q147" s="1">
        <f>+'Ark1'!Y270</f>
        <v>2.2514330586358757</v>
      </c>
      <c r="R147" s="9">
        <f>+'Ark1'!Z270</f>
        <v>-18.348220639588295</v>
      </c>
      <c r="S147" s="16">
        <f t="shared" si="107"/>
        <v>35.173913043478258</v>
      </c>
      <c r="T147" s="49">
        <f t="shared" si="108"/>
        <v>69.032599999999931</v>
      </c>
      <c r="U147" s="1">
        <f>+'Ark1'!T270</f>
        <v>3.8603213844252178</v>
      </c>
      <c r="V147" s="98">
        <f>+'Ark1'!V270</f>
        <v>92.449381082539674</v>
      </c>
      <c r="W147" s="26"/>
      <c r="AJ147"/>
      <c r="AK147"/>
      <c r="AL147"/>
      <c r="AU147"/>
      <c r="AX147"/>
      <c r="AY147"/>
    </row>
    <row r="148" spans="1:51">
      <c r="A148" s="26"/>
      <c r="B148">
        <f>+'Ark1'!C271</f>
        <v>2022</v>
      </c>
      <c r="C148">
        <f>+'Ark1'!E271</f>
        <v>33</v>
      </c>
      <c r="D148">
        <f>+'Ark1'!Q271</f>
        <v>21</v>
      </c>
      <c r="E148" s="9"/>
      <c r="F148" s="9">
        <f>+'Ark1'!R271</f>
        <v>747</v>
      </c>
      <c r="G148" s="9"/>
      <c r="H148" s="49">
        <f>+'Ark1'!AA271</f>
        <v>2.593569890979794</v>
      </c>
      <c r="I148" s="49"/>
      <c r="J148" s="9">
        <f>+'Ark1'!S271</f>
        <v>746</v>
      </c>
      <c r="K148" s="73"/>
      <c r="L148" s="1">
        <f>+'Ark1'!U271</f>
        <v>61.467828418230553</v>
      </c>
      <c r="M148" s="1"/>
      <c r="N148" s="98">
        <f>+'Ark1'!W271</f>
        <v>83.56407506702422</v>
      </c>
      <c r="P148" s="1">
        <f>+'Ark1'!X271</f>
        <v>9.7966890787593979</v>
      </c>
      <c r="Q148" s="1">
        <f>+'Ark1'!Y271</f>
        <v>1.9776661449162287</v>
      </c>
      <c r="R148" s="9">
        <f>+'Ark1'!Z271</f>
        <v>-32.304857480234134</v>
      </c>
      <c r="S148" s="16">
        <f t="shared" si="107"/>
        <v>35.571428571428569</v>
      </c>
      <c r="T148" s="49">
        <f t="shared" si="108"/>
        <v>62.422364075067087</v>
      </c>
      <c r="U148" s="1">
        <f>+'Ark1'!T271</f>
        <v>2.1512717536813923</v>
      </c>
      <c r="V148" s="98">
        <f>+'Ark1'!V271</f>
        <v>90.588737622683936</v>
      </c>
      <c r="W148" s="26"/>
      <c r="AJ148"/>
      <c r="AK148"/>
      <c r="AL148"/>
      <c r="AU148"/>
      <c r="AX148"/>
      <c r="AY148"/>
    </row>
    <row r="149" spans="1:51">
      <c r="A149" s="26"/>
      <c r="B149">
        <f>+'Ark1'!C272</f>
        <v>2022</v>
      </c>
      <c r="C149">
        <f>+'Ark1'!E272</f>
        <v>34</v>
      </c>
      <c r="D149">
        <f>+'Ark1'!Q272</f>
        <v>27</v>
      </c>
      <c r="E149" s="9"/>
      <c r="F149" s="9">
        <f>+'Ark1'!R272</f>
        <v>637</v>
      </c>
      <c r="G149" s="9"/>
      <c r="H149" s="49">
        <f>+'Ark1'!AA272</f>
        <v>2.2116519686132903</v>
      </c>
      <c r="I149" s="49"/>
      <c r="J149" s="9">
        <f>+'Ark1'!S272</f>
        <v>636</v>
      </c>
      <c r="K149" s="73"/>
      <c r="L149" s="1">
        <f>+'Ark1'!U272</f>
        <v>60.523584905660393</v>
      </c>
      <c r="M149" s="1"/>
      <c r="N149" s="98">
        <f>+'Ark1'!W272</f>
        <v>87.301729559748409</v>
      </c>
      <c r="P149" s="1">
        <f>+'Ark1'!X272</f>
        <v>11.249321998960568</v>
      </c>
      <c r="Q149" s="1">
        <f>+'Ark1'!Y272</f>
        <v>2.5323834158364278</v>
      </c>
      <c r="R149" s="9">
        <f>+'Ark1'!Z272</f>
        <v>-43.872541612112897</v>
      </c>
      <c r="S149" s="16">
        <f t="shared" si="107"/>
        <v>23.592592592592592</v>
      </c>
      <c r="T149" s="49">
        <f t="shared" si="108"/>
        <v>55.611201729559738</v>
      </c>
      <c r="U149" s="1">
        <f>+'Ark1'!T272</f>
        <v>3.7660910518053377</v>
      </c>
      <c r="V149" s="98">
        <f>+'Ark1'!V272</f>
        <v>94.63483854262482</v>
      </c>
      <c r="W149" s="26"/>
      <c r="AJ149"/>
      <c r="AK149"/>
      <c r="AL149"/>
      <c r="AU149"/>
      <c r="AX149"/>
      <c r="AY149"/>
    </row>
    <row r="150" spans="1:51">
      <c r="A150" s="26"/>
      <c r="B150">
        <f>+'Ark1'!C273</f>
        <v>2022</v>
      </c>
      <c r="C150">
        <f>+'Ark1'!E273</f>
        <v>35</v>
      </c>
      <c r="D150">
        <f>+'Ark1'!Q273</f>
        <v>27</v>
      </c>
      <c r="E150" s="9"/>
      <c r="F150" s="9">
        <f>+'Ark1'!R273</f>
        <v>555</v>
      </c>
      <c r="G150" s="9"/>
      <c r="H150" s="49">
        <f>+'Ark1'!AA273</f>
        <v>1.9269495173946256</v>
      </c>
      <c r="I150" s="49"/>
      <c r="J150" s="9">
        <f>+'Ark1'!S273</f>
        <v>554</v>
      </c>
      <c r="K150" s="73"/>
      <c r="L150" s="1">
        <f>+'Ark1'!U273</f>
        <v>61.238267148014451</v>
      </c>
      <c r="M150" s="1"/>
      <c r="N150" s="98">
        <f>+'Ark1'!W273</f>
        <v>83.100541516245499</v>
      </c>
      <c r="P150" s="1">
        <f>+'Ark1'!X273</f>
        <v>10.636851838550438</v>
      </c>
      <c r="Q150" s="1">
        <f>+'Ark1'!Y273</f>
        <v>2.1740796369916566</v>
      </c>
      <c r="R150" s="9">
        <f>+'Ark1'!Z273</f>
        <v>-29.598298058486805</v>
      </c>
      <c r="S150" s="16">
        <f t="shared" si="107"/>
        <v>20.555555555555557</v>
      </c>
      <c r="T150" s="49">
        <f t="shared" si="108"/>
        <v>46.120800541516253</v>
      </c>
      <c r="U150" s="1">
        <f>+'Ark1'!T273</f>
        <v>2.1621621621621623</v>
      </c>
      <c r="V150" s="98">
        <f>+'Ark1'!V273</f>
        <v>90.200296474766432</v>
      </c>
      <c r="W150" s="26"/>
      <c r="AJ150"/>
      <c r="AK150"/>
      <c r="AL150"/>
      <c r="AU150"/>
      <c r="AX150"/>
      <c r="AY150"/>
    </row>
    <row r="151" spans="1:51">
      <c r="A151" s="26"/>
      <c r="B151">
        <f>+'Ark1'!C274</f>
        <v>2022</v>
      </c>
      <c r="C151">
        <f>+'Ark1'!E274</f>
        <v>36</v>
      </c>
      <c r="D151">
        <f>+'Ark1'!Q274</f>
        <v>21</v>
      </c>
      <c r="E151" s="9"/>
      <c r="F151" s="9">
        <f>+'Ark1'!R274</f>
        <v>346</v>
      </c>
      <c r="G151" s="9"/>
      <c r="H151" s="49">
        <f>+'Ark1'!AA274</f>
        <v>1.2013054648982704</v>
      </c>
      <c r="I151" s="49"/>
      <c r="J151" s="9">
        <f>+'Ark1'!S274</f>
        <v>344</v>
      </c>
      <c r="K151" s="73"/>
      <c r="L151" s="1">
        <f>+'Ark1'!U274</f>
        <v>60.61337209302328</v>
      </c>
      <c r="M151" s="1"/>
      <c r="N151" s="98">
        <f>+'Ark1'!W274</f>
        <v>89.406104651162877</v>
      </c>
      <c r="P151" s="1">
        <f>+'Ark1'!X274</f>
        <v>10.077054464808226</v>
      </c>
      <c r="Q151" s="1">
        <f>+'Ark1'!Y274</f>
        <v>2.6847862114292846</v>
      </c>
      <c r="R151" s="9">
        <f>+'Ark1'!Z274</f>
        <v>-20.119505618330347</v>
      </c>
      <c r="S151" s="16">
        <f t="shared" si="107"/>
        <v>16.476190476190474</v>
      </c>
      <c r="T151" s="49">
        <f t="shared" si="108"/>
        <v>30.934512209302355</v>
      </c>
      <c r="U151" s="1">
        <f>+'Ark1'!T274</f>
        <v>4.1387283236994241</v>
      </c>
      <c r="V151" s="98">
        <f>+'Ark1'!V274</f>
        <v>97.108140794678619</v>
      </c>
      <c r="W151" s="26"/>
      <c r="AJ151"/>
      <c r="AK151"/>
      <c r="AL151"/>
      <c r="AU151"/>
      <c r="AX151"/>
      <c r="AY151"/>
    </row>
    <row r="152" spans="1:51">
      <c r="A152" s="26"/>
      <c r="B152">
        <f>+'Ark1'!C275</f>
        <v>2022</v>
      </c>
      <c r="C152">
        <f>+'Ark1'!E275</f>
        <v>37</v>
      </c>
      <c r="D152">
        <f>+'Ark1'!Q275</f>
        <v>21</v>
      </c>
      <c r="E152" s="9"/>
      <c r="F152" s="9">
        <f>+'Ark1'!R275</f>
        <v>488</v>
      </c>
      <c r="G152" s="9"/>
      <c r="H152" s="49">
        <f>+'Ark1'!AA275</f>
        <v>1.6943267828623012</v>
      </c>
      <c r="I152" s="49"/>
      <c r="J152" s="9">
        <f>+'Ark1'!S275</f>
        <v>488</v>
      </c>
      <c r="K152" s="73"/>
      <c r="L152" s="1">
        <f>+'Ark1'!U275</f>
        <v>59.905737704918003</v>
      </c>
      <c r="M152" s="1"/>
      <c r="N152" s="98">
        <f>+'Ark1'!W275</f>
        <v>86.269057377049222</v>
      </c>
      <c r="P152" s="1">
        <f>+'Ark1'!X275</f>
        <v>10.507838873906376</v>
      </c>
      <c r="Q152" s="1">
        <f>+'Ark1'!Y275</f>
        <v>2.9398561128034841</v>
      </c>
      <c r="R152" s="9">
        <f>+'Ark1'!Z275</f>
        <v>-26.824576556386361</v>
      </c>
      <c r="S152" s="16">
        <f t="shared" si="107"/>
        <v>23.238095238095237</v>
      </c>
      <c r="T152" s="49">
        <f t="shared" si="108"/>
        <v>42.099300000000021</v>
      </c>
      <c r="U152" s="1">
        <f>+'Ark1'!T275</f>
        <v>4.9221311475409841</v>
      </c>
      <c r="V152" s="98">
        <f>+'Ark1'!V275</f>
        <v>93.465934319663219</v>
      </c>
      <c r="W152" s="26"/>
      <c r="AJ152"/>
      <c r="AK152"/>
      <c r="AL152"/>
      <c r="AU152"/>
      <c r="AX152"/>
      <c r="AY152"/>
    </row>
    <row r="153" spans="1:51">
      <c r="A153" s="26"/>
      <c r="B153">
        <f>+'Ark1'!C276</f>
        <v>2022</v>
      </c>
      <c r="C153">
        <f>+'Ark1'!E276</f>
        <v>38</v>
      </c>
      <c r="D153">
        <f>+'Ark1'!Q276</f>
        <v>28</v>
      </c>
      <c r="E153" s="9"/>
      <c r="F153" s="9">
        <f>+'Ark1'!R276</f>
        <v>661</v>
      </c>
      <c r="G153" s="9"/>
      <c r="H153" s="49">
        <f>+'Ark1'!AA276</f>
        <v>2.2949795153114358</v>
      </c>
      <c r="I153" s="49"/>
      <c r="J153" s="9">
        <f>+'Ark1'!S276</f>
        <v>661</v>
      </c>
      <c r="K153" s="73"/>
      <c r="L153" s="1">
        <f>+'Ark1'!U276</f>
        <v>60.665658093797269</v>
      </c>
      <c r="M153" s="1"/>
      <c r="N153" s="98">
        <f>+'Ark1'!W276</f>
        <v>86.40453857791222</v>
      </c>
      <c r="P153" s="1">
        <f>+'Ark1'!X276</f>
        <v>12.685927160985919</v>
      </c>
      <c r="Q153" s="1">
        <f>+'Ark1'!Y276</f>
        <v>2.4250054006612567</v>
      </c>
      <c r="R153" s="9">
        <f>+'Ark1'!Z276</f>
        <v>-13.67910937753874</v>
      </c>
      <c r="S153" s="16">
        <f t="shared" si="107"/>
        <v>23.607142857142858</v>
      </c>
      <c r="T153" s="49">
        <f t="shared" si="108"/>
        <v>57.113399999999977</v>
      </c>
      <c r="U153" s="1">
        <f>+'Ark1'!T276</f>
        <v>3.7276853252647504</v>
      </c>
      <c r="V153" s="98">
        <f>+'Ark1'!V276</f>
        <v>93.612717852559356</v>
      </c>
      <c r="W153" s="26"/>
      <c r="AJ153"/>
      <c r="AK153"/>
      <c r="AL153"/>
      <c r="AU153"/>
      <c r="AX153"/>
      <c r="AY153"/>
    </row>
    <row r="154" spans="1:51">
      <c r="A154" s="26"/>
      <c r="B154">
        <f>+'Ark1'!C277</f>
        <v>2022</v>
      </c>
      <c r="C154">
        <f>+'Ark1'!E277</f>
        <v>39</v>
      </c>
      <c r="D154">
        <f>+'Ark1'!Q277</f>
        <v>28</v>
      </c>
      <c r="E154" s="9"/>
      <c r="F154" s="9">
        <f>+'Ark1'!R277</f>
        <v>779</v>
      </c>
      <c r="G154" s="9"/>
      <c r="H154" s="49">
        <f>+'Ark1'!AA277</f>
        <v>2.7046732865773202</v>
      </c>
      <c r="I154" s="49"/>
      <c r="J154" s="9">
        <f>+'Ark1'!S277</f>
        <v>779</v>
      </c>
      <c r="K154" s="73"/>
      <c r="L154" s="1">
        <f>+'Ark1'!U277</f>
        <v>61.347881899871638</v>
      </c>
      <c r="M154" s="1"/>
      <c r="N154" s="98">
        <f>+'Ark1'!W277</f>
        <v>87.271501925545522</v>
      </c>
      <c r="P154" s="1">
        <f>+'Ark1'!X277</f>
        <v>10.483057260578247</v>
      </c>
      <c r="Q154" s="1">
        <f>+'Ark1'!Y277</f>
        <v>2.0634119348189408</v>
      </c>
      <c r="R154" s="9">
        <f>+'Ark1'!Z277</f>
        <v>-16.98457909084398</v>
      </c>
      <c r="S154" s="16">
        <f t="shared" si="107"/>
        <v>27.821428571428573</v>
      </c>
      <c r="T154" s="49">
        <f t="shared" si="108"/>
        <v>67.984499999999954</v>
      </c>
      <c r="U154" s="1">
        <f>+'Ark1'!T277</f>
        <v>2.4505776636713743</v>
      </c>
      <c r="V154" s="98">
        <f>+'Ark1'!V277</f>
        <v>94.552006419875966</v>
      </c>
      <c r="W154" s="26"/>
      <c r="AJ154"/>
      <c r="AK154"/>
      <c r="AL154"/>
      <c r="AU154"/>
      <c r="AX154"/>
      <c r="AY154"/>
    </row>
    <row r="155" spans="1:51">
      <c r="A155" s="26"/>
      <c r="B155">
        <f>+'Ark1'!C278</f>
        <v>2022</v>
      </c>
      <c r="C155">
        <f>+'Ark1'!E278</f>
        <v>40</v>
      </c>
      <c r="D155">
        <f>+'Ark1'!Q278</f>
        <v>18</v>
      </c>
      <c r="E155" s="9"/>
      <c r="F155" s="9">
        <f>+'Ark1'!R278</f>
        <v>549</v>
      </c>
      <c r="G155" s="9"/>
      <c r="H155" s="49">
        <f>+'Ark1'!AA278</f>
        <v>1.9061176307200896</v>
      </c>
      <c r="I155" s="49"/>
      <c r="J155" s="9">
        <f>+'Ark1'!S278</f>
        <v>549</v>
      </c>
      <c r="K155" s="73"/>
      <c r="L155" s="1">
        <f>+'Ark1'!U278</f>
        <v>61.342440801457172</v>
      </c>
      <c r="M155" s="1"/>
      <c r="N155" s="98">
        <f>+'Ark1'!W278</f>
        <v>86.089799635701283</v>
      </c>
      <c r="P155" s="1">
        <f>+'Ark1'!X278</f>
        <v>9.0892541366882025</v>
      </c>
      <c r="Q155" s="1">
        <f>+'Ark1'!Y278</f>
        <v>2.4246837546879849</v>
      </c>
      <c r="R155" s="9">
        <f>+'Ark1'!Z278</f>
        <v>-34.612962907024951</v>
      </c>
      <c r="S155" s="16">
        <f t="shared" si="107"/>
        <v>30.5</v>
      </c>
      <c r="T155" s="49">
        <f t="shared" si="108"/>
        <v>47.263300000000001</v>
      </c>
      <c r="U155" s="1">
        <f>+'Ark1'!T278</f>
        <v>2.87431693989071</v>
      </c>
      <c r="V155" s="98">
        <f>+'Ark1'!V278</f>
        <v>93.271722248863824</v>
      </c>
      <c r="W155" s="26"/>
      <c r="AJ155"/>
      <c r="AK155"/>
      <c r="AL155"/>
      <c r="AU155"/>
      <c r="AX155"/>
      <c r="AY155"/>
    </row>
    <row r="156" spans="1:51">
      <c r="A156" s="26"/>
      <c r="B156">
        <f>+'Ark1'!C279</f>
        <v>2022</v>
      </c>
      <c r="C156">
        <f>+'Ark1'!E279</f>
        <v>41</v>
      </c>
      <c r="D156">
        <f>+'Ark1'!Q279</f>
        <v>24</v>
      </c>
      <c r="E156" s="9"/>
      <c r="F156" s="9">
        <f>+'Ark1'!R279</f>
        <v>518</v>
      </c>
      <c r="G156" s="9"/>
      <c r="H156" s="49">
        <f>+'Ark1'!AA279</f>
        <v>1.7984862162349839</v>
      </c>
      <c r="I156" s="49"/>
      <c r="J156" s="9">
        <f>+'Ark1'!S279</f>
        <v>518</v>
      </c>
      <c r="K156" s="73"/>
      <c r="L156" s="1">
        <f>+'Ark1'!U279</f>
        <v>60.76447876447876</v>
      </c>
      <c r="M156" s="1"/>
      <c r="N156" s="98">
        <f>+'Ark1'!W279</f>
        <v>86.342277992278042</v>
      </c>
      <c r="P156" s="1">
        <f>+'Ark1'!X279</f>
        <v>10.532535005991829</v>
      </c>
      <c r="Q156" s="1">
        <f>+'Ark1'!Y279</f>
        <v>2.6680095429670905</v>
      </c>
      <c r="R156" s="9">
        <f>+'Ark1'!Z279</f>
        <v>-39.832613659360256</v>
      </c>
      <c r="S156" s="16">
        <f t="shared" si="107"/>
        <v>21.583333333333332</v>
      </c>
      <c r="T156" s="49">
        <f t="shared" si="108"/>
        <v>44.725300000000026</v>
      </c>
      <c r="U156" s="1">
        <f>+'Ark1'!T279</f>
        <v>3.3610038610038599</v>
      </c>
      <c r="V156" s="98">
        <f>+'Ark1'!V279</f>
        <v>93.545263263573119</v>
      </c>
      <c r="W156" s="26"/>
      <c r="AJ156"/>
      <c r="AK156"/>
      <c r="AL156"/>
      <c r="AU156"/>
      <c r="AX156"/>
      <c r="AY156"/>
    </row>
    <row r="157" spans="1:51">
      <c r="A157" s="26"/>
      <c r="B157">
        <f>+'Ark1'!C280</f>
        <v>2022</v>
      </c>
      <c r="C157">
        <f>+'Ark1'!E280</f>
        <v>42</v>
      </c>
      <c r="D157">
        <f>+'Ark1'!Q280</f>
        <v>15</v>
      </c>
      <c r="E157" s="9"/>
      <c r="F157" s="9">
        <f>+'Ark1'!R280</f>
        <v>370</v>
      </c>
      <c r="G157" s="9"/>
      <c r="H157" s="49">
        <f>+'Ark1'!AA280</f>
        <v>1.2846330115964171</v>
      </c>
      <c r="I157" s="49"/>
      <c r="J157" s="9">
        <f>+'Ark1'!S280</f>
        <v>370</v>
      </c>
      <c r="K157" s="73"/>
      <c r="L157" s="1">
        <f>+'Ark1'!U280</f>
        <v>59.5</v>
      </c>
      <c r="M157" s="1"/>
      <c r="N157" s="98">
        <f>+'Ark1'!W280</f>
        <v>89.687297297297349</v>
      </c>
      <c r="P157" s="1">
        <f>+'Ark1'!X280</f>
        <v>8.6915103494650054</v>
      </c>
      <c r="Q157" s="1">
        <f>+'Ark1'!Y280</f>
        <v>3.0758431056883913</v>
      </c>
      <c r="R157" s="9">
        <f>+'Ark1'!Z280</f>
        <v>-34.136963859530354</v>
      </c>
      <c r="S157" s="16">
        <f t="shared" si="107"/>
        <v>24.666666666666668</v>
      </c>
      <c r="T157" s="49">
        <f t="shared" si="108"/>
        <v>33.184300000000015</v>
      </c>
      <c r="U157" s="1">
        <f>+'Ark1'!T280</f>
        <v>5.5243243243243265</v>
      </c>
      <c r="V157" s="98">
        <f>+'Ark1'!V280</f>
        <v>97.169336183420668</v>
      </c>
      <c r="W157" s="26"/>
      <c r="AJ157"/>
      <c r="AK157"/>
      <c r="AL157"/>
      <c r="AU157"/>
      <c r="AX157"/>
      <c r="AY157"/>
    </row>
    <row r="158" spans="1:51">
      <c r="A158" s="26"/>
      <c r="B158">
        <f>+'Ark1'!C281</f>
        <v>2022</v>
      </c>
      <c r="C158">
        <f>+'Ark1'!E281</f>
        <v>43</v>
      </c>
      <c r="D158">
        <f>+'Ark1'!Q281</f>
        <v>29</v>
      </c>
      <c r="E158" s="9"/>
      <c r="F158" s="9">
        <f>+'Ark1'!R281</f>
        <v>700</v>
      </c>
      <c r="G158" s="9"/>
      <c r="H158" s="49">
        <f>+'Ark1'!AA281</f>
        <v>2.4303867786959237</v>
      </c>
      <c r="I158" s="49"/>
      <c r="J158" s="9">
        <f>+'Ark1'!S281</f>
        <v>700</v>
      </c>
      <c r="K158" s="73"/>
      <c r="L158" s="1">
        <f>+'Ark1'!U281</f>
        <v>60.771428571428594</v>
      </c>
      <c r="M158" s="1"/>
      <c r="N158" s="98">
        <f>+'Ark1'!W281</f>
        <v>88.424428571428649</v>
      </c>
      <c r="P158" s="1">
        <f>+'Ark1'!X281</f>
        <v>11.213950003163989</v>
      </c>
      <c r="Q158" s="1">
        <f>+'Ark1'!Y281</f>
        <v>2.3340426521468953</v>
      </c>
      <c r="R158" s="9">
        <f>+'Ark1'!Z281</f>
        <v>-21.260550800753204</v>
      </c>
      <c r="S158" s="16">
        <f t="shared" si="107"/>
        <v>24.137931034482758</v>
      </c>
      <c r="T158" s="49">
        <f t="shared" si="108"/>
        <v>61.897100000000059</v>
      </c>
      <c r="U158" s="1">
        <f>+'Ark1'!T281</f>
        <v>3.5857142857142872</v>
      </c>
      <c r="V158" s="98">
        <f>+'Ark1'!V281</f>
        <v>95.801114378579186</v>
      </c>
      <c r="W158" s="26"/>
      <c r="AJ158"/>
      <c r="AK158"/>
      <c r="AL158"/>
      <c r="AU158"/>
      <c r="AX158"/>
      <c r="AY158"/>
    </row>
    <row r="159" spans="1:51">
      <c r="A159" s="26"/>
      <c r="B159">
        <f>+'Ark1'!C282</f>
        <v>2022</v>
      </c>
      <c r="C159">
        <f>+'Ark1'!E282</f>
        <v>44</v>
      </c>
      <c r="D159">
        <f>+'Ark1'!Q282</f>
        <v>22</v>
      </c>
      <c r="E159" s="9"/>
      <c r="F159" s="9">
        <f>+'Ark1'!R282</f>
        <v>653</v>
      </c>
      <c r="G159" s="9"/>
      <c r="H159" s="49">
        <f>+'Ark1'!AA282</f>
        <v>2.2672036664120552</v>
      </c>
      <c r="I159" s="49"/>
      <c r="J159" s="9">
        <f>+'Ark1'!S282</f>
        <v>653</v>
      </c>
      <c r="K159" s="73"/>
      <c r="L159" s="1">
        <f>+'Ark1'!U282</f>
        <v>60.088820826952528</v>
      </c>
      <c r="M159" s="1"/>
      <c r="N159" s="98">
        <f>+'Ark1'!W282</f>
        <v>85.791271056661515</v>
      </c>
      <c r="P159" s="1">
        <f>+'Ark1'!X282</f>
        <v>10.131448487802498</v>
      </c>
      <c r="Q159" s="1">
        <f>+'Ark1'!Y282</f>
        <v>2.2056756775517226</v>
      </c>
      <c r="R159" s="9">
        <f>+'Ark1'!Z282</f>
        <v>-29.278234984426312</v>
      </c>
      <c r="S159" s="16">
        <f t="shared" si="107"/>
        <v>29.681818181818183</v>
      </c>
      <c r="T159" s="49">
        <f t="shared" si="108"/>
        <v>56.021699999999967</v>
      </c>
      <c r="U159" s="1">
        <f>+'Ark1'!T282</f>
        <v>5.087289433384381</v>
      </c>
      <c r="V159" s="98">
        <f>+'Ark1'!V282</f>
        <v>92.948289335494692</v>
      </c>
      <c r="W159" s="26"/>
      <c r="AJ159"/>
      <c r="AK159"/>
      <c r="AL159"/>
      <c r="AU159"/>
      <c r="AX159"/>
      <c r="AY159"/>
    </row>
    <row r="160" spans="1:51">
      <c r="A160" s="26"/>
      <c r="B160">
        <f>+'Ark1'!C283</f>
        <v>2022</v>
      </c>
      <c r="C160">
        <f>+'Ark1'!E283</f>
        <v>45</v>
      </c>
      <c r="D160">
        <f>+'Ark1'!Q283</f>
        <v>15</v>
      </c>
      <c r="E160" s="9"/>
      <c r="F160" s="9">
        <f>+'Ark1'!R283</f>
        <v>305</v>
      </c>
      <c r="G160" s="9"/>
      <c r="H160" s="49">
        <f>+'Ark1'!AA283</f>
        <v>1.0589542392889382</v>
      </c>
      <c r="I160" s="49"/>
      <c r="J160" s="9">
        <f>+'Ark1'!S283</f>
        <v>305</v>
      </c>
      <c r="K160" s="73"/>
      <c r="L160" s="1">
        <f>+'Ark1'!U283</f>
        <v>61.177049180327892</v>
      </c>
      <c r="M160" s="1"/>
      <c r="N160" s="98">
        <f>+'Ark1'!W283</f>
        <v>86.973114754098361</v>
      </c>
      <c r="P160" s="1">
        <f>+'Ark1'!X283</f>
        <v>12.421528052166749</v>
      </c>
      <c r="Q160" s="1">
        <f>+'Ark1'!Y283</f>
        <v>1.9656387142499403</v>
      </c>
      <c r="R160" s="9">
        <f>+'Ark1'!Z283</f>
        <v>-7.8884379537528995</v>
      </c>
      <c r="S160" s="16">
        <f t="shared" si="107"/>
        <v>20.333333333333332</v>
      </c>
      <c r="T160" s="49">
        <f t="shared" si="108"/>
        <v>26.526799999999998</v>
      </c>
      <c r="U160" s="1">
        <f>+'Ark1'!T283</f>
        <v>2.3770491803278686</v>
      </c>
      <c r="V160" s="98">
        <f>+'Ark1'!V283</f>
        <v>94.228726710832404</v>
      </c>
      <c r="W160" s="26"/>
      <c r="AJ160"/>
      <c r="AK160"/>
      <c r="AL160"/>
      <c r="AU160"/>
      <c r="AX160"/>
      <c r="AY160"/>
    </row>
    <row r="161" spans="1:51">
      <c r="A161" s="26"/>
      <c r="B161">
        <f>+'Ark1'!C284</f>
        <v>2022</v>
      </c>
      <c r="C161">
        <f>+'Ark1'!E284</f>
        <v>46</v>
      </c>
      <c r="D161">
        <f>+'Ark1'!Q284</f>
        <v>32</v>
      </c>
      <c r="E161" s="9"/>
      <c r="F161" s="9">
        <f>+'Ark1'!R284</f>
        <v>713</v>
      </c>
      <c r="G161" s="9"/>
      <c r="H161" s="49">
        <f>+'Ark1'!AA284</f>
        <v>2.4755225331574198</v>
      </c>
      <c r="I161" s="49"/>
      <c r="J161" s="9">
        <f>+'Ark1'!S284</f>
        <v>713</v>
      </c>
      <c r="K161" s="73"/>
      <c r="L161" s="1">
        <f>+'Ark1'!U284</f>
        <v>60.740532959326799</v>
      </c>
      <c r="M161" s="1"/>
      <c r="N161" s="98">
        <f>+'Ark1'!W284</f>
        <v>87.128190743337939</v>
      </c>
      <c r="P161" s="1">
        <f>+'Ark1'!X284</f>
        <v>8.4130003058337106</v>
      </c>
      <c r="Q161" s="1">
        <f>+'Ark1'!Y284</f>
        <v>2.1471134598905888</v>
      </c>
      <c r="R161" s="9">
        <f>+'Ark1'!Z284</f>
        <v>-20.295867283201723</v>
      </c>
      <c r="S161" s="16">
        <f t="shared" si="107"/>
        <v>22.28125</v>
      </c>
      <c r="T161" s="49">
        <f t="shared" si="108"/>
        <v>62.122399999999949</v>
      </c>
      <c r="U161" s="1">
        <f>+'Ark1'!T284</f>
        <v>3.4698457223001409</v>
      </c>
      <c r="V161" s="98">
        <f>+'Ark1'!V284</f>
        <v>94.396739700257882</v>
      </c>
      <c r="W161" s="26"/>
      <c r="AJ161"/>
      <c r="AK161"/>
      <c r="AL161"/>
      <c r="AU161"/>
      <c r="AX161"/>
      <c r="AY161"/>
    </row>
    <row r="162" spans="1:51">
      <c r="A162" s="26"/>
      <c r="B162">
        <f>+'Ark1'!C285</f>
        <v>2022</v>
      </c>
      <c r="C162">
        <f>+'Ark1'!E285</f>
        <v>47</v>
      </c>
      <c r="D162">
        <f>+'Ark1'!Q285</f>
        <v>20</v>
      </c>
      <c r="E162" s="9"/>
      <c r="F162" s="9">
        <f>+'Ark1'!R285</f>
        <v>445</v>
      </c>
      <c r="G162" s="9"/>
      <c r="H162" s="49">
        <f>+'Ark1'!AA285</f>
        <v>1.5450315950281228</v>
      </c>
      <c r="I162" s="49"/>
      <c r="J162" s="9">
        <f>+'Ark1'!S285</f>
        <v>445</v>
      </c>
      <c r="K162" s="73"/>
      <c r="L162" s="1">
        <f>+'Ark1'!U285</f>
        <v>61.150561797752808</v>
      </c>
      <c r="M162" s="1"/>
      <c r="N162" s="98">
        <f>+'Ark1'!W285</f>
        <v>87.533258426966228</v>
      </c>
      <c r="P162" s="1">
        <f>+'Ark1'!X285</f>
        <v>9.0979325686177468</v>
      </c>
      <c r="Q162" s="1">
        <f>+'Ark1'!Y285</f>
        <v>2.2380330246032609</v>
      </c>
      <c r="R162" s="9">
        <f>+'Ark1'!Z285</f>
        <v>-22.446316063836168</v>
      </c>
      <c r="S162" s="16">
        <f t="shared" si="107"/>
        <v>22.25</v>
      </c>
      <c r="T162" s="49">
        <f t="shared" si="108"/>
        <v>38.952299999999973</v>
      </c>
      <c r="U162" s="1">
        <f>+'Ark1'!T285</f>
        <v>2.6651685393258422</v>
      </c>
      <c r="V162" s="98">
        <f>+'Ark1'!V285</f>
        <v>94.83559959584656</v>
      </c>
      <c r="W162" s="26"/>
      <c r="AJ162"/>
      <c r="AK162"/>
      <c r="AL162"/>
      <c r="AU162"/>
      <c r="AX162"/>
      <c r="AY162"/>
    </row>
    <row r="163" spans="1:51">
      <c r="A163" s="26"/>
      <c r="B163">
        <f>+'Ark1'!C286</f>
        <v>2022</v>
      </c>
      <c r="C163">
        <f>+'Ark1'!E286</f>
        <v>48</v>
      </c>
      <c r="D163">
        <f>+'Ark1'!Q286</f>
        <v>29</v>
      </c>
      <c r="E163" s="9"/>
      <c r="F163" s="9">
        <f>+'Ark1'!R286</f>
        <v>962</v>
      </c>
      <c r="G163" s="9"/>
      <c r="H163" s="49">
        <f>+'Ark1'!AA286</f>
        <v>3.3400458301506841</v>
      </c>
      <c r="I163" s="49"/>
      <c r="J163" s="9">
        <f>+'Ark1'!S286</f>
        <v>962</v>
      </c>
      <c r="K163" s="73"/>
      <c r="L163" s="1">
        <f>+'Ark1'!U286</f>
        <v>60.355509355509362</v>
      </c>
      <c r="M163" s="1"/>
      <c r="N163" s="98">
        <f>+'Ark1'!W286</f>
        <v>85.607900207900258</v>
      </c>
      <c r="P163" s="1">
        <f>+'Ark1'!X286</f>
        <v>10.038384748351879</v>
      </c>
      <c r="Q163" s="1">
        <f>+'Ark1'!Y286</f>
        <v>2.7064287445430528</v>
      </c>
      <c r="R163" s="9">
        <f>+'Ark1'!Z286</f>
        <v>-38.523437696417872</v>
      </c>
      <c r="S163" s="16">
        <f t="shared" si="107"/>
        <v>33.172413793103445</v>
      </c>
      <c r="T163" s="49">
        <f t="shared" si="108"/>
        <v>82.35480000000004</v>
      </c>
      <c r="U163" s="1">
        <f>+'Ark1'!T286</f>
        <v>4.5831600831600836</v>
      </c>
      <c r="V163" s="98">
        <f>+'Ark1'!V286</f>
        <v>92.749621026977564</v>
      </c>
      <c r="W163" s="26"/>
      <c r="AJ163"/>
      <c r="AK163"/>
      <c r="AL163"/>
      <c r="AU163"/>
      <c r="AX163"/>
      <c r="AY163"/>
    </row>
    <row r="164" spans="1:51">
      <c r="A164" s="26"/>
      <c r="B164">
        <f>+'Ark1'!C287</f>
        <v>2022</v>
      </c>
      <c r="C164">
        <f>+'Ark1'!E287</f>
        <v>49</v>
      </c>
      <c r="D164">
        <f>+'Ark1'!Q287</f>
        <v>28</v>
      </c>
      <c r="E164" s="9"/>
      <c r="F164" s="9">
        <f>+'Ark1'!R287</f>
        <v>795</v>
      </c>
      <c r="G164" s="9"/>
      <c r="H164" s="49">
        <f>+'Ark1'!AA287</f>
        <v>2.7602249843760847</v>
      </c>
      <c r="I164" s="49"/>
      <c r="J164" s="9">
        <f>+'Ark1'!S287</f>
        <v>795</v>
      </c>
      <c r="K164" s="73"/>
      <c r="L164" s="1">
        <f>+'Ark1'!U287</f>
        <v>61.002515723270413</v>
      </c>
      <c r="M164" s="1"/>
      <c r="N164" s="98">
        <f>+'Ark1'!W287</f>
        <v>83.075849056603744</v>
      </c>
      <c r="P164" s="1">
        <f>+'Ark1'!X287</f>
        <v>9.760084048373102</v>
      </c>
      <c r="Q164" s="1">
        <f>+'Ark1'!Y287</f>
        <v>2.4241953780346099</v>
      </c>
      <c r="R164" s="9">
        <f>+'Ark1'!Z287</f>
        <v>-34.631361267546602</v>
      </c>
      <c r="S164" s="16">
        <f t="shared" si="107"/>
        <v>28.392857142857142</v>
      </c>
      <c r="T164" s="49">
        <f t="shared" si="108"/>
        <v>66.045299999999969</v>
      </c>
      <c r="U164" s="1">
        <f>+'Ark1'!T287</f>
        <v>3.1421383647798753</v>
      </c>
      <c r="V164" s="98">
        <f>+'Ark1'!V287</f>
        <v>90.006337006071249</v>
      </c>
      <c r="W164" s="26"/>
      <c r="AJ164"/>
      <c r="AK164"/>
      <c r="AL164"/>
      <c r="AU164"/>
      <c r="AX164"/>
      <c r="AY164"/>
    </row>
    <row r="165" spans="1:51">
      <c r="A165" s="26"/>
      <c r="B165">
        <f>+'Ark1'!C288</f>
        <v>2022</v>
      </c>
      <c r="C165">
        <f>+'Ark1'!E288</f>
        <v>50</v>
      </c>
      <c r="D165">
        <f>+'Ark1'!Q288</f>
        <v>24</v>
      </c>
      <c r="E165" s="9"/>
      <c r="F165" s="9">
        <f>+'Ark1'!R288</f>
        <v>589</v>
      </c>
      <c r="G165" s="9"/>
      <c r="H165" s="49">
        <f>+'Ark1'!AA288</f>
        <v>2.0449968752169982</v>
      </c>
      <c r="I165" s="49"/>
      <c r="J165" s="9">
        <f>+'Ark1'!S288</f>
        <v>589</v>
      </c>
      <c r="K165" s="73"/>
      <c r="L165" s="1">
        <f>+'Ark1'!U288</f>
        <v>61.095076400679119</v>
      </c>
      <c r="M165" s="1"/>
      <c r="N165" s="98">
        <f>+'Ark1'!W288</f>
        <v>82.212903225806386</v>
      </c>
      <c r="P165" s="1">
        <f>+'Ark1'!X288</f>
        <v>13.519938237337165</v>
      </c>
      <c r="Q165" s="1">
        <f>+'Ark1'!Y288</f>
        <v>2.281793192301012</v>
      </c>
      <c r="R165" s="9">
        <f>+'Ark1'!Z288</f>
        <v>-48.787511274490221</v>
      </c>
      <c r="S165" s="16">
        <f t="shared" si="107"/>
        <v>24.541666666666668</v>
      </c>
      <c r="T165" s="49">
        <f t="shared" si="108"/>
        <v>48.423399999999958</v>
      </c>
      <c r="U165" s="1">
        <f>+'Ark1'!T288</f>
        <v>2.9507640067911711</v>
      </c>
      <c r="V165" s="98">
        <f>+'Ark1'!V288</f>
        <v>89.071401111383111</v>
      </c>
      <c r="W165" s="26"/>
      <c r="AJ165"/>
      <c r="AK165"/>
      <c r="AL165"/>
      <c r="AU165"/>
      <c r="AX165"/>
      <c r="AY165"/>
    </row>
    <row r="166" spans="1:51">
      <c r="A166" s="26"/>
      <c r="B166">
        <f>+'Ark1'!C289</f>
        <v>2022</v>
      </c>
      <c r="C166">
        <f>+'Ark1'!E289</f>
        <v>51</v>
      </c>
      <c r="D166">
        <f>+'Ark1'!Q289</f>
        <v>15</v>
      </c>
      <c r="E166" s="9"/>
      <c r="F166" s="9">
        <f>+'Ark1'!R289</f>
        <v>276</v>
      </c>
      <c r="G166" s="9"/>
      <c r="H166" s="49">
        <f>+'Ark1'!AA289</f>
        <v>0.9582667870286784</v>
      </c>
      <c r="I166" s="49"/>
      <c r="J166" s="9">
        <f>+'Ark1'!S289</f>
        <v>276</v>
      </c>
      <c r="K166" s="73"/>
      <c r="L166" s="1">
        <f>+'Ark1'!U289</f>
        <v>61.126811594202898</v>
      </c>
      <c r="M166" s="1"/>
      <c r="N166" s="98">
        <f>+'Ark1'!W289</f>
        <v>84.08949275362319</v>
      </c>
      <c r="P166" s="1">
        <f>+'Ark1'!X289</f>
        <v>10.013986510359276</v>
      </c>
      <c r="Q166" s="1">
        <f>+'Ark1'!Y289</f>
        <v>2.2202637216080214</v>
      </c>
      <c r="R166" s="9">
        <f>+'Ark1'!Z289</f>
        <v>-36.107434436877071</v>
      </c>
      <c r="S166" s="16">
        <f t="shared" si="107"/>
        <v>18.399999999999999</v>
      </c>
      <c r="T166" s="49">
        <f t="shared" si="108"/>
        <v>23.2087</v>
      </c>
      <c r="U166" s="1">
        <f>+'Ark1'!T289</f>
        <v>2.8804347826086958</v>
      </c>
      <c r="V166" s="98">
        <f>+'Ark1'!V289</f>
        <v>91.104542528302417</v>
      </c>
      <c r="W166" s="26"/>
      <c r="AJ166"/>
      <c r="AK166"/>
      <c r="AL166"/>
      <c r="AU166"/>
      <c r="AX166"/>
      <c r="AY166"/>
    </row>
    <row r="167" spans="1:51">
      <c r="A167" s="26"/>
      <c r="B167">
        <f>+'Ark1'!C290</f>
        <v>2022</v>
      </c>
      <c r="C167">
        <f>+'Ark1'!E290</f>
        <v>52</v>
      </c>
      <c r="D167">
        <f>+'Ark1'!Q290</f>
        <v>13</v>
      </c>
      <c r="E167" s="9"/>
      <c r="F167" s="9">
        <f>+'Ark1'!R290</f>
        <v>385</v>
      </c>
      <c r="G167" s="9"/>
      <c r="H167" s="49">
        <f>+'Ark1'!AA290</f>
        <v>1.336712728282758</v>
      </c>
      <c r="I167" s="49"/>
      <c r="J167" s="9">
        <f>+'Ark1'!S290</f>
        <v>385</v>
      </c>
      <c r="K167" s="73"/>
      <c r="L167" s="1">
        <f>+'Ark1'!U290</f>
        <v>61.6</v>
      </c>
      <c r="M167" s="1"/>
      <c r="N167" s="98">
        <f>+'Ark1'!W290</f>
        <v>87.37220779220776</v>
      </c>
      <c r="P167" s="1">
        <f>+'Ark1'!X290</f>
        <v>10.00229488256964</v>
      </c>
      <c r="Q167" s="1">
        <f>+'Ark1'!Y290</f>
        <v>1.8990086272140847</v>
      </c>
      <c r="R167" s="9">
        <f>+'Ark1'!Z290</f>
        <v>-21.948728275028284</v>
      </c>
      <c r="S167" s="16">
        <f t="shared" si="107"/>
        <v>29.615384615384617</v>
      </c>
      <c r="T167" s="49">
        <f t="shared" si="108"/>
        <v>33.638299999999987</v>
      </c>
      <c r="U167" s="1">
        <f>+'Ark1'!T290</f>
        <v>1.4025974025974028</v>
      </c>
      <c r="V167" s="98">
        <f>+'Ark1'!V290</f>
        <v>94.661113534352964</v>
      </c>
      <c r="W167" s="26"/>
      <c r="AJ167"/>
      <c r="AK167"/>
      <c r="AL167"/>
      <c r="AU167"/>
      <c r="AX167"/>
      <c r="AY167"/>
    </row>
    <row r="168" spans="1:51" ht="1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AJ168"/>
      <c r="AK168"/>
      <c r="AL168"/>
      <c r="AU168"/>
      <c r="AX168"/>
      <c r="AY168"/>
    </row>
    <row r="169" spans="1:51">
      <c r="A169" s="26"/>
      <c r="B169" s="26"/>
      <c r="C169" s="26"/>
      <c r="D169" s="26"/>
      <c r="E169" s="26"/>
      <c r="F169" s="26"/>
      <c r="G169" s="26"/>
      <c r="H169" s="103"/>
      <c r="I169" s="103"/>
      <c r="J169" s="26"/>
      <c r="K169" s="26"/>
      <c r="L169" s="26"/>
      <c r="M169" s="26"/>
      <c r="N169" s="103"/>
      <c r="O169" s="103"/>
      <c r="P169" s="26"/>
      <c r="Q169" s="26"/>
      <c r="R169" s="72"/>
      <c r="S169" s="72"/>
      <c r="T169" s="26"/>
      <c r="U169" s="26"/>
      <c r="V169" s="103"/>
      <c r="W169" s="26"/>
      <c r="AM169" s="1"/>
      <c r="AN169" s="1"/>
      <c r="AO169" s="1"/>
      <c r="AP169" s="1"/>
      <c r="AQ169" s="1"/>
      <c r="AR169" s="1"/>
      <c r="AS169" s="1"/>
      <c r="AT169" s="1"/>
      <c r="AV169" s="1"/>
      <c r="AW169" s="1"/>
    </row>
    <row r="170" spans="1:51">
      <c r="AM170" s="1"/>
      <c r="AN170" s="1"/>
      <c r="AO170" s="1"/>
      <c r="AP170" s="1"/>
      <c r="AQ170" s="1"/>
      <c r="AR170" s="1"/>
      <c r="AS170" s="1"/>
      <c r="AT170" s="1"/>
      <c r="AV170" s="1"/>
      <c r="AW170" s="1"/>
    </row>
    <row r="171" spans="1:51">
      <c r="AM171" s="1"/>
      <c r="AN171" s="1"/>
      <c r="AO171" s="1"/>
      <c r="AP171" s="1"/>
      <c r="AQ171" s="1"/>
      <c r="AR171" s="1"/>
      <c r="AS171" s="1"/>
      <c r="AT171" s="1"/>
      <c r="AV171" s="1"/>
      <c r="AW171" s="1"/>
    </row>
    <row r="172" spans="1:51">
      <c r="AM172" s="1"/>
      <c r="AN172" s="1"/>
      <c r="AO172" s="1"/>
      <c r="AP172" s="1"/>
      <c r="AQ172" s="1"/>
      <c r="AR172" s="1"/>
      <c r="AS172" s="1"/>
      <c r="AT172" s="1"/>
      <c r="AV172" s="1"/>
      <c r="AW172" s="1"/>
    </row>
    <row r="173" spans="1:51">
      <c r="AM173" s="1"/>
      <c r="AN173" s="1"/>
      <c r="AO173" s="1"/>
      <c r="AP173" s="1"/>
      <c r="AQ173" s="1"/>
      <c r="AR173" s="1"/>
      <c r="AS173" s="1"/>
      <c r="AT173" s="1"/>
      <c r="AV173" s="1"/>
      <c r="AW173" s="1"/>
    </row>
    <row r="174" spans="1:51">
      <c r="AM174" s="1"/>
      <c r="AN174" s="1"/>
      <c r="AO174" s="1"/>
      <c r="AP174" s="1"/>
      <c r="AQ174" s="1"/>
      <c r="AR174" s="1"/>
      <c r="AS174" s="1"/>
      <c r="AT174" s="1"/>
      <c r="AV174" s="1"/>
      <c r="AW174" s="1"/>
    </row>
    <row r="175" spans="1:51">
      <c r="AM175" s="1"/>
      <c r="AN175" s="1"/>
      <c r="AO175" s="1"/>
      <c r="AP175" s="1"/>
      <c r="AQ175" s="1"/>
      <c r="AR175" s="1"/>
      <c r="AS175" s="1"/>
      <c r="AT175" s="1"/>
      <c r="AV175" s="1"/>
      <c r="AW175" s="1"/>
    </row>
    <row r="176" spans="1:51">
      <c r="AM176" s="1"/>
      <c r="AN176" s="1"/>
      <c r="AO176" s="1"/>
      <c r="AP176" s="1"/>
      <c r="AQ176" s="1"/>
      <c r="AR176" s="1"/>
      <c r="AS176" s="1"/>
      <c r="AT176" s="1"/>
      <c r="AV176" s="1"/>
      <c r="AW176" s="1"/>
    </row>
    <row r="177" spans="39:49">
      <c r="AM177" s="1"/>
      <c r="AN177" s="1"/>
      <c r="AO177" s="1"/>
      <c r="AP177" s="1"/>
      <c r="AQ177" s="1"/>
      <c r="AR177" s="1"/>
      <c r="AS177" s="1"/>
      <c r="AT177" s="1"/>
      <c r="AV177" s="1"/>
      <c r="AW177" s="1"/>
    </row>
    <row r="178" spans="39:49">
      <c r="AM178" s="1"/>
      <c r="AN178" s="1"/>
      <c r="AO178" s="1"/>
      <c r="AP178" s="1"/>
      <c r="AQ178" s="1"/>
      <c r="AR178" s="1"/>
      <c r="AS178" s="1"/>
      <c r="AT178" s="1"/>
      <c r="AV178" s="1"/>
      <c r="AW178" s="1"/>
    </row>
    <row r="179" spans="39:49">
      <c r="AM179" s="1"/>
      <c r="AN179" s="1"/>
      <c r="AO179" s="1"/>
      <c r="AP179" s="1"/>
      <c r="AQ179" s="1"/>
      <c r="AR179" s="1"/>
      <c r="AS179" s="1"/>
      <c r="AT179" s="1"/>
      <c r="AV179" s="1"/>
      <c r="AW179" s="1"/>
    </row>
    <row r="180" spans="39:49">
      <c r="AM180" s="1"/>
      <c r="AN180" s="1"/>
      <c r="AO180" s="1"/>
      <c r="AP180" s="1"/>
      <c r="AQ180" s="1"/>
      <c r="AR180" s="1"/>
      <c r="AS180" s="1"/>
      <c r="AT180" s="1"/>
      <c r="AV180" s="1"/>
      <c r="AW180" s="1"/>
    </row>
    <row r="181" spans="39:49">
      <c r="AM181" s="1"/>
      <c r="AN181" s="1"/>
      <c r="AO181" s="1"/>
      <c r="AP181" s="1"/>
      <c r="AQ181" s="1"/>
      <c r="AR181" s="1"/>
      <c r="AS181" s="1"/>
      <c r="AT181" s="1"/>
      <c r="AV181" s="1"/>
      <c r="AW181" s="1"/>
    </row>
    <row r="182" spans="39:49">
      <c r="AM182" s="1"/>
      <c r="AN182" s="1"/>
      <c r="AO182" s="1"/>
      <c r="AP182" s="1"/>
      <c r="AQ182" s="1"/>
      <c r="AR182" s="1"/>
      <c r="AS182" s="1"/>
      <c r="AT182" s="1"/>
      <c r="AV182" s="1"/>
      <c r="AW182" s="1"/>
    </row>
    <row r="183" spans="39:49">
      <c r="AM183" s="1"/>
      <c r="AN183" s="1"/>
      <c r="AO183" s="1"/>
      <c r="AP183" s="1"/>
      <c r="AQ183" s="1"/>
      <c r="AR183" s="1"/>
      <c r="AS183" s="1"/>
      <c r="AT183" s="1"/>
      <c r="AV183" s="1"/>
      <c r="AW183" s="1"/>
    </row>
    <row r="184" spans="39:49">
      <c r="AM184" s="1"/>
      <c r="AN184" s="1"/>
      <c r="AO184" s="1"/>
      <c r="AP184" s="1"/>
      <c r="AQ184" s="1"/>
      <c r="AR184" s="1"/>
      <c r="AS184" s="1"/>
      <c r="AT184" s="1"/>
      <c r="AV184" s="1"/>
      <c r="AW184" s="1"/>
    </row>
    <row r="185" spans="39:49">
      <c r="AM185" s="1"/>
      <c r="AN185" s="1"/>
      <c r="AO185" s="1"/>
      <c r="AP185" s="1"/>
      <c r="AQ185" s="1"/>
      <c r="AR185" s="1"/>
      <c r="AS185" s="1"/>
      <c r="AT185" s="1"/>
      <c r="AV185" s="1"/>
      <c r="AW185" s="1"/>
    </row>
    <row r="186" spans="39:49">
      <c r="AM186" s="1"/>
      <c r="AN186" s="1"/>
      <c r="AO186" s="1"/>
      <c r="AP186" s="1"/>
      <c r="AQ186" s="1"/>
      <c r="AR186" s="1"/>
      <c r="AS186" s="1"/>
      <c r="AT186" s="1"/>
      <c r="AV186" s="1"/>
      <c r="AW186" s="1"/>
    </row>
    <row r="187" spans="39:49">
      <c r="AM187" s="1"/>
      <c r="AN187" s="1"/>
      <c r="AO187" s="1"/>
      <c r="AP187" s="1"/>
      <c r="AQ187" s="1"/>
      <c r="AR187" s="1"/>
      <c r="AS187" s="1"/>
      <c r="AT187" s="1"/>
      <c r="AV187" s="1"/>
      <c r="AW187" s="1"/>
    </row>
    <row r="188" spans="39:49">
      <c r="AM188" s="1"/>
      <c r="AN188" s="1"/>
      <c r="AO188" s="1"/>
      <c r="AP188" s="1"/>
      <c r="AQ188" s="1"/>
      <c r="AR188" s="1"/>
      <c r="AS188" s="1"/>
      <c r="AT188" s="1"/>
      <c r="AV188" s="1"/>
      <c r="AW188" s="1"/>
    </row>
    <row r="189" spans="39:49">
      <c r="AM189" s="1"/>
      <c r="AN189" s="1"/>
      <c r="AO189" s="1"/>
      <c r="AP189" s="1"/>
      <c r="AQ189" s="1"/>
      <c r="AR189" s="1"/>
      <c r="AS189" s="1"/>
      <c r="AT189" s="1"/>
      <c r="AV189" s="1"/>
      <c r="AW189" s="1"/>
    </row>
    <row r="190" spans="39:49">
      <c r="AM190" s="1"/>
      <c r="AN190" s="1"/>
      <c r="AO190" s="1"/>
      <c r="AP190" s="1"/>
      <c r="AQ190" s="1"/>
      <c r="AR190" s="1"/>
      <c r="AS190" s="1"/>
      <c r="AT190" s="1"/>
      <c r="AV190" s="1"/>
      <c r="AW190" s="1"/>
    </row>
    <row r="191" spans="39:49">
      <c r="AM191" s="1"/>
      <c r="AN191" s="1"/>
      <c r="AO191" s="1"/>
      <c r="AP191" s="1"/>
      <c r="AQ191" s="1"/>
      <c r="AR191" s="1"/>
      <c r="AS191" s="1"/>
      <c r="AT191" s="1"/>
      <c r="AV191" s="1"/>
      <c r="AW191" s="1"/>
    </row>
    <row r="192" spans="39:49">
      <c r="AM192" s="1"/>
      <c r="AN192" s="1"/>
      <c r="AO192" s="1"/>
      <c r="AP192" s="1"/>
      <c r="AQ192" s="1"/>
      <c r="AR192" s="1"/>
      <c r="AS192" s="1"/>
      <c r="AT192" s="1"/>
      <c r="AV192" s="1"/>
      <c r="AW192" s="1"/>
    </row>
    <row r="193" spans="39:49">
      <c r="AM193" s="1"/>
      <c r="AN193" s="1"/>
      <c r="AO193" s="1"/>
      <c r="AP193" s="1"/>
      <c r="AQ193" s="1"/>
      <c r="AR193" s="1"/>
      <c r="AS193" s="1"/>
      <c r="AT193" s="1"/>
      <c r="AV193" s="1"/>
      <c r="AW193" s="1"/>
    </row>
    <row r="194" spans="39:49">
      <c r="AM194" s="1"/>
      <c r="AN194" s="1"/>
      <c r="AO194" s="1"/>
      <c r="AP194" s="1"/>
      <c r="AQ194" s="1"/>
      <c r="AR194" s="1"/>
      <c r="AS194" s="1"/>
      <c r="AT194" s="1"/>
      <c r="AV194" s="1"/>
      <c r="AW194" s="1"/>
    </row>
    <row r="195" spans="39:49">
      <c r="AM195" s="1"/>
      <c r="AN195" s="1"/>
      <c r="AO195" s="1"/>
      <c r="AP195" s="1"/>
      <c r="AQ195" s="1"/>
      <c r="AR195" s="1"/>
      <c r="AS195" s="1"/>
      <c r="AT195" s="1"/>
      <c r="AV195" s="1"/>
      <c r="AW195" s="1"/>
    </row>
    <row r="196" spans="39:49">
      <c r="AM196" s="1"/>
      <c r="AN196" s="1"/>
      <c r="AO196" s="1"/>
      <c r="AP196" s="1"/>
      <c r="AQ196" s="1"/>
      <c r="AR196" s="1"/>
      <c r="AS196" s="1"/>
      <c r="AT196" s="1"/>
      <c r="AV196" s="1"/>
      <c r="AW196" s="1"/>
    </row>
    <row r="197" spans="39:49">
      <c r="AM197" s="1"/>
      <c r="AN197" s="1"/>
      <c r="AO197" s="1"/>
      <c r="AP197" s="1"/>
      <c r="AQ197" s="1"/>
      <c r="AR197" s="1"/>
      <c r="AS197" s="1"/>
      <c r="AT197" s="1"/>
      <c r="AV197" s="1"/>
      <c r="AW197" s="1"/>
    </row>
    <row r="198" spans="39:49">
      <c r="AM198" s="1"/>
      <c r="AN198" s="1"/>
      <c r="AO198" s="1"/>
      <c r="AP198" s="1"/>
      <c r="AQ198" s="1"/>
      <c r="AR198" s="1"/>
      <c r="AS198" s="1"/>
      <c r="AT198" s="1"/>
      <c r="AV198" s="1"/>
      <c r="AW198" s="1"/>
    </row>
    <row r="199" spans="39:49">
      <c r="AM199" s="1"/>
      <c r="AN199" s="1"/>
      <c r="AO199" s="1"/>
      <c r="AP199" s="1"/>
      <c r="AQ199" s="1"/>
      <c r="AR199" s="1"/>
      <c r="AS199" s="1"/>
      <c r="AT199" s="1"/>
      <c r="AV199" s="1"/>
      <c r="AW199" s="1"/>
    </row>
    <row r="200" spans="39:49">
      <c r="AM200" s="1"/>
      <c r="AN200" s="1"/>
      <c r="AO200" s="1"/>
      <c r="AP200" s="1"/>
      <c r="AQ200" s="1"/>
      <c r="AR200" s="1"/>
      <c r="AS200" s="1"/>
      <c r="AT200" s="1"/>
      <c r="AV200" s="1"/>
      <c r="AW200" s="1"/>
    </row>
    <row r="201" spans="39:49">
      <c r="AM201" s="1"/>
      <c r="AN201" s="1"/>
      <c r="AO201" s="1"/>
      <c r="AP201" s="1"/>
      <c r="AQ201" s="1"/>
      <c r="AR201" s="1"/>
      <c r="AS201" s="1"/>
      <c r="AT201" s="1"/>
      <c r="AV201" s="1"/>
      <c r="AW201" s="1"/>
    </row>
    <row r="202" spans="39:49">
      <c r="AM202" s="1"/>
      <c r="AN202" s="1"/>
      <c r="AO202" s="1"/>
      <c r="AP202" s="1"/>
      <c r="AQ202" s="1"/>
      <c r="AR202" s="1"/>
      <c r="AS202" s="1"/>
      <c r="AT202" s="1"/>
      <c r="AV202" s="1"/>
      <c r="AW202" s="1"/>
    </row>
    <row r="203" spans="39:49">
      <c r="AM203" s="1"/>
      <c r="AN203" s="1"/>
      <c r="AO203" s="1"/>
      <c r="AP203" s="1"/>
      <c r="AQ203" s="1"/>
      <c r="AR203" s="1"/>
      <c r="AS203" s="1"/>
      <c r="AT203" s="1"/>
      <c r="AV203" s="1"/>
      <c r="AW203" s="1"/>
    </row>
    <row r="204" spans="39:49">
      <c r="AM204" s="1"/>
      <c r="AN204" s="1"/>
      <c r="AO204" s="1"/>
      <c r="AP204" s="1"/>
      <c r="AQ204" s="1"/>
      <c r="AR204" s="1"/>
      <c r="AS204" s="1"/>
      <c r="AT204" s="1"/>
      <c r="AV204" s="1"/>
      <c r="AW204" s="1"/>
    </row>
    <row r="205" spans="39:49">
      <c r="AM205" s="1"/>
      <c r="AN205" s="1"/>
      <c r="AO205" s="1"/>
      <c r="AP205" s="1"/>
      <c r="AQ205" s="1"/>
      <c r="AR205" s="1"/>
      <c r="AS205" s="1"/>
      <c r="AT205" s="1"/>
      <c r="AV205" s="1"/>
      <c r="AW205" s="1"/>
    </row>
    <row r="206" spans="39:49">
      <c r="AM206" s="1"/>
      <c r="AN206" s="1"/>
      <c r="AO206" s="1"/>
      <c r="AP206" s="1"/>
      <c r="AQ206" s="1"/>
      <c r="AR206" s="1"/>
      <c r="AS206" s="1"/>
      <c r="AT206" s="1"/>
      <c r="AV206" s="1"/>
      <c r="AW206" s="1"/>
    </row>
    <row r="207" spans="39:49">
      <c r="AM207" s="1"/>
      <c r="AN207" s="1"/>
      <c r="AO207" s="1"/>
      <c r="AP207" s="1"/>
      <c r="AQ207" s="1"/>
      <c r="AR207" s="1"/>
      <c r="AS207" s="1"/>
      <c r="AT207" s="1"/>
      <c r="AV207" s="1"/>
      <c r="AW207" s="1"/>
    </row>
    <row r="208" spans="39:49">
      <c r="AM208" s="1"/>
      <c r="AN208" s="1"/>
      <c r="AO208" s="1"/>
      <c r="AP208" s="1"/>
      <c r="AQ208" s="1"/>
      <c r="AR208" s="1"/>
      <c r="AS208" s="1"/>
      <c r="AT208" s="1"/>
      <c r="AV208" s="1"/>
      <c r="AW208" s="1"/>
    </row>
    <row r="209" spans="39:49">
      <c r="AM209" s="1"/>
      <c r="AN209" s="1"/>
      <c r="AO209" s="1"/>
      <c r="AP209" s="1"/>
      <c r="AQ209" s="1"/>
      <c r="AR209" s="1"/>
      <c r="AS209" s="1"/>
      <c r="AT209" s="1"/>
      <c r="AV209" s="1"/>
      <c r="AW209" s="1"/>
    </row>
    <row r="210" spans="39:49">
      <c r="AM210" s="1"/>
      <c r="AN210" s="1"/>
      <c r="AO210" s="1"/>
      <c r="AP210" s="1"/>
      <c r="AQ210" s="1"/>
      <c r="AR210" s="1"/>
      <c r="AS210" s="1"/>
      <c r="AT210" s="1"/>
      <c r="AV210" s="1"/>
      <c r="AW210" s="1"/>
    </row>
    <row r="211" spans="39:49">
      <c r="AM211" s="1"/>
      <c r="AN211" s="1"/>
      <c r="AO211" s="1"/>
      <c r="AP211" s="1"/>
      <c r="AQ211" s="1"/>
      <c r="AR211" s="1"/>
      <c r="AS211" s="1"/>
      <c r="AT211" s="1"/>
      <c r="AV211" s="1"/>
      <c r="AW211" s="1"/>
    </row>
    <row r="212" spans="39:49">
      <c r="AM212" s="1"/>
      <c r="AN212" s="1"/>
      <c r="AO212" s="1"/>
      <c r="AP212" s="1"/>
      <c r="AQ212" s="1"/>
      <c r="AR212" s="1"/>
      <c r="AS212" s="1"/>
      <c r="AT212" s="1"/>
      <c r="AV212" s="1"/>
      <c r="AW212" s="1"/>
    </row>
    <row r="213" spans="39:49">
      <c r="AM213" s="1"/>
      <c r="AN213" s="1"/>
      <c r="AO213" s="1"/>
      <c r="AP213" s="1"/>
      <c r="AQ213" s="1"/>
      <c r="AR213" s="1"/>
      <c r="AS213" s="1"/>
      <c r="AT213" s="1"/>
      <c r="AV213" s="1"/>
      <c r="AW213" s="1"/>
    </row>
    <row r="214" spans="39:49">
      <c r="AM214" s="1"/>
      <c r="AN214" s="1"/>
      <c r="AO214" s="1"/>
      <c r="AP214" s="1"/>
      <c r="AQ214" s="1"/>
      <c r="AR214" s="1"/>
      <c r="AS214" s="1"/>
      <c r="AT214" s="1"/>
      <c r="AV214" s="1"/>
      <c r="AW214" s="1"/>
    </row>
    <row r="215" spans="39:49">
      <c r="AM215" s="1"/>
      <c r="AN215" s="1"/>
      <c r="AO215" s="1"/>
      <c r="AP215" s="1"/>
      <c r="AQ215" s="1"/>
      <c r="AR215" s="1"/>
      <c r="AS215" s="1"/>
      <c r="AT215" s="1"/>
      <c r="AV215" s="1"/>
      <c r="AW215" s="1"/>
    </row>
    <row r="216" spans="39:49">
      <c r="AM216" s="1"/>
      <c r="AN216" s="1"/>
      <c r="AO216" s="1"/>
      <c r="AP216" s="1"/>
      <c r="AQ216" s="1"/>
      <c r="AR216" s="1"/>
      <c r="AS216" s="1"/>
      <c r="AT216" s="1"/>
      <c r="AV216" s="1"/>
      <c r="AW216" s="1"/>
    </row>
    <row r="217" spans="39:49">
      <c r="AM217" s="1"/>
      <c r="AN217" s="1"/>
      <c r="AO217" s="1"/>
      <c r="AP217" s="1"/>
      <c r="AQ217" s="1"/>
      <c r="AR217" s="1"/>
      <c r="AS217" s="1"/>
      <c r="AT217" s="1"/>
      <c r="AV217" s="1"/>
      <c r="AW217" s="1"/>
    </row>
    <row r="218" spans="39:49">
      <c r="AM218" s="1"/>
      <c r="AN218" s="1"/>
      <c r="AO218" s="1"/>
      <c r="AP218" s="1"/>
      <c r="AQ218" s="1"/>
      <c r="AR218" s="1"/>
      <c r="AS218" s="1"/>
      <c r="AT218" s="1"/>
      <c r="AV218" s="1"/>
      <c r="AW218" s="1"/>
    </row>
    <row r="219" spans="39:49">
      <c r="AM219" s="1"/>
      <c r="AN219" s="1"/>
      <c r="AO219" s="1"/>
      <c r="AP219" s="1"/>
      <c r="AQ219" s="1"/>
      <c r="AR219" s="1"/>
      <c r="AS219" s="1"/>
      <c r="AT219" s="1"/>
      <c r="AV219" s="1"/>
      <c r="AW219" s="1"/>
    </row>
    <row r="220" spans="39:49">
      <c r="AM220" s="1"/>
      <c r="AN220" s="1"/>
      <c r="AO220" s="1"/>
      <c r="AP220" s="1"/>
      <c r="AQ220" s="1"/>
      <c r="AR220" s="1"/>
      <c r="AS220" s="1"/>
      <c r="AT220" s="1"/>
      <c r="AV220" s="1"/>
      <c r="AW220" s="1"/>
    </row>
    <row r="221" spans="39:49">
      <c r="AM221" s="1"/>
      <c r="AN221" s="1"/>
      <c r="AO221" s="1"/>
      <c r="AP221" s="1"/>
      <c r="AQ221" s="1"/>
      <c r="AR221" s="1"/>
      <c r="AS221" s="1"/>
      <c r="AT221" s="1"/>
      <c r="AV221" s="1"/>
      <c r="AW221" s="1"/>
    </row>
    <row r="222" spans="39:49">
      <c r="AM222" s="1"/>
      <c r="AN222" s="1"/>
      <c r="AO222" s="1"/>
      <c r="AP222" s="1"/>
      <c r="AQ222" s="1"/>
      <c r="AR222" s="1"/>
      <c r="AS222" s="1"/>
      <c r="AT222" s="1"/>
      <c r="AV222" s="1"/>
      <c r="AW222" s="1"/>
    </row>
    <row r="223" spans="39:49">
      <c r="AM223" s="1"/>
      <c r="AN223" s="1"/>
      <c r="AO223" s="1"/>
      <c r="AP223" s="1"/>
      <c r="AQ223" s="1"/>
      <c r="AR223" s="1"/>
      <c r="AS223" s="1"/>
      <c r="AT223" s="1"/>
      <c r="AV223" s="1"/>
      <c r="AW223" s="1"/>
    </row>
    <row r="224" spans="39:49">
      <c r="AM224" s="1"/>
      <c r="AN224" s="1"/>
      <c r="AO224" s="1"/>
      <c r="AP224" s="1"/>
      <c r="AQ224" s="1"/>
      <c r="AR224" s="1"/>
      <c r="AS224" s="1"/>
      <c r="AT224" s="1"/>
      <c r="AV224" s="1"/>
      <c r="AW224" s="1"/>
    </row>
    <row r="225" spans="39:49">
      <c r="AM225" s="1"/>
      <c r="AN225" s="1"/>
      <c r="AO225" s="1"/>
      <c r="AP225" s="1"/>
      <c r="AQ225" s="1"/>
      <c r="AR225" s="1"/>
      <c r="AS225" s="1"/>
      <c r="AT225" s="1"/>
      <c r="AV225" s="1"/>
      <c r="AW225" s="1"/>
    </row>
    <row r="226" spans="39:49">
      <c r="AM226" s="1"/>
      <c r="AN226" s="1"/>
      <c r="AO226" s="1"/>
      <c r="AP226" s="1"/>
      <c r="AQ226" s="1"/>
      <c r="AR226" s="1"/>
      <c r="AS226" s="1"/>
      <c r="AT226" s="1"/>
      <c r="AV226" s="1"/>
      <c r="AW226" s="1"/>
    </row>
    <row r="227" spans="39:49">
      <c r="AM227" s="1"/>
      <c r="AN227" s="1"/>
      <c r="AO227" s="1"/>
      <c r="AP227" s="1"/>
      <c r="AQ227" s="1"/>
      <c r="AR227" s="1"/>
      <c r="AS227" s="1"/>
      <c r="AT227" s="1"/>
      <c r="AV227" s="1"/>
      <c r="AW227" s="1"/>
    </row>
    <row r="228" spans="39:49">
      <c r="AM228" s="1"/>
      <c r="AN228" s="1"/>
      <c r="AO228" s="1"/>
      <c r="AP228" s="1"/>
      <c r="AQ228" s="1"/>
      <c r="AR228" s="1"/>
      <c r="AS228" s="1"/>
      <c r="AT228" s="1"/>
      <c r="AV228" s="1"/>
      <c r="AW228" s="1"/>
    </row>
    <row r="229" spans="39:49">
      <c r="AM229" s="1"/>
      <c r="AN229" s="1"/>
      <c r="AO229" s="1"/>
      <c r="AP229" s="1"/>
      <c r="AQ229" s="1"/>
      <c r="AR229" s="1"/>
      <c r="AS229" s="1"/>
      <c r="AT229" s="1"/>
      <c r="AV229" s="1"/>
      <c r="AW229" s="1"/>
    </row>
    <row r="230" spans="39:49">
      <c r="AM230" s="1"/>
      <c r="AN230" s="1"/>
      <c r="AO230" s="1"/>
      <c r="AP230" s="1"/>
      <c r="AQ230" s="1"/>
      <c r="AR230" s="1"/>
      <c r="AS230" s="1"/>
      <c r="AT230" s="1"/>
      <c r="AV230" s="1"/>
      <c r="AW230" s="1"/>
    </row>
    <row r="231" spans="39:49">
      <c r="AM231" s="1"/>
      <c r="AN231" s="1"/>
      <c r="AO231" s="1"/>
      <c r="AP231" s="1"/>
      <c r="AQ231" s="1"/>
      <c r="AR231" s="1"/>
      <c r="AS231" s="1"/>
      <c r="AT231" s="1"/>
      <c r="AV231" s="1"/>
      <c r="AW231" s="1"/>
    </row>
    <row r="232" spans="39:49">
      <c r="AM232" s="1"/>
      <c r="AN232" s="1"/>
      <c r="AO232" s="1"/>
      <c r="AP232" s="1"/>
      <c r="AQ232" s="1"/>
      <c r="AR232" s="1"/>
      <c r="AS232" s="1"/>
      <c r="AT232" s="1"/>
      <c r="AV232" s="1"/>
      <c r="AW232" s="1"/>
    </row>
    <row r="233" spans="39:49">
      <c r="AM233" s="1"/>
      <c r="AN233" s="1"/>
      <c r="AO233" s="1"/>
      <c r="AP233" s="1"/>
      <c r="AQ233" s="1"/>
      <c r="AR233" s="1"/>
      <c r="AS233" s="1"/>
      <c r="AT233" s="1"/>
      <c r="AV233" s="1"/>
      <c r="AW233" s="1"/>
    </row>
    <row r="234" spans="39:49">
      <c r="AM234" s="1"/>
      <c r="AN234" s="1"/>
      <c r="AO234" s="1"/>
      <c r="AP234" s="1"/>
      <c r="AQ234" s="1"/>
      <c r="AR234" s="1"/>
      <c r="AS234" s="1"/>
      <c r="AT234" s="1"/>
      <c r="AV234" s="1"/>
      <c r="AW234" s="1"/>
    </row>
    <row r="235" spans="39:49">
      <c r="AM235" s="1"/>
      <c r="AN235" s="1"/>
      <c r="AO235" s="1"/>
      <c r="AP235" s="1"/>
      <c r="AQ235" s="1"/>
      <c r="AR235" s="1"/>
      <c r="AS235" s="1"/>
      <c r="AT235" s="1"/>
      <c r="AV235" s="1"/>
      <c r="AW235" s="1"/>
    </row>
    <row r="236" spans="39:49">
      <c r="AM236" s="1"/>
      <c r="AN236" s="1"/>
      <c r="AO236" s="1"/>
      <c r="AP236" s="1"/>
      <c r="AQ236" s="1"/>
      <c r="AR236" s="1"/>
      <c r="AS236" s="1"/>
      <c r="AT236" s="1"/>
      <c r="AV236" s="1"/>
      <c r="AW236" s="1"/>
    </row>
    <row r="237" spans="39:49">
      <c r="AM237" s="1"/>
      <c r="AN237" s="1"/>
      <c r="AO237" s="1"/>
      <c r="AP237" s="1"/>
      <c r="AQ237" s="1"/>
      <c r="AR237" s="1"/>
      <c r="AS237" s="1"/>
      <c r="AT237" s="1"/>
      <c r="AV237" s="1"/>
      <c r="AW237" s="1"/>
    </row>
    <row r="238" spans="39:49">
      <c r="AM238" s="1"/>
      <c r="AN238" s="1"/>
      <c r="AO238" s="1"/>
      <c r="AP238" s="1"/>
      <c r="AQ238" s="1"/>
      <c r="AR238" s="1"/>
      <c r="AS238" s="1"/>
      <c r="AT238" s="1"/>
      <c r="AV238" s="1"/>
      <c r="AW238" s="1"/>
    </row>
    <row r="239" spans="39:49">
      <c r="AM239" s="1"/>
      <c r="AN239" s="1"/>
      <c r="AO239" s="1"/>
      <c r="AP239" s="1"/>
      <c r="AQ239" s="1"/>
      <c r="AR239" s="1"/>
      <c r="AS239" s="1"/>
      <c r="AT239" s="1"/>
      <c r="AV239" s="1"/>
      <c r="AW239" s="1"/>
    </row>
    <row r="240" spans="39:49">
      <c r="AM240" s="1"/>
      <c r="AN240" s="1"/>
      <c r="AO240" s="1"/>
      <c r="AP240" s="1"/>
      <c r="AQ240" s="1"/>
      <c r="AR240" s="1"/>
      <c r="AS240" s="1"/>
      <c r="AT240" s="1"/>
      <c r="AV240" s="1"/>
      <c r="AW240" s="1"/>
    </row>
    <row r="241" spans="39:49">
      <c r="AM241" s="1"/>
      <c r="AN241" s="1"/>
      <c r="AO241" s="1"/>
      <c r="AP241" s="1"/>
      <c r="AQ241" s="1"/>
      <c r="AR241" s="1"/>
      <c r="AS241" s="1"/>
      <c r="AT241" s="1"/>
      <c r="AV241" s="1"/>
      <c r="AW241" s="1"/>
    </row>
    <row r="242" spans="39:49">
      <c r="AM242" s="1"/>
      <c r="AN242" s="1"/>
      <c r="AO242" s="1"/>
      <c r="AP242" s="1"/>
      <c r="AQ242" s="1"/>
      <c r="AR242" s="1"/>
      <c r="AS242" s="1"/>
      <c r="AT242" s="1"/>
      <c r="AV242" s="1"/>
      <c r="AW242" s="1"/>
    </row>
    <row r="243" spans="39:49">
      <c r="AM243" s="1"/>
      <c r="AN243" s="1"/>
      <c r="AO243" s="1"/>
      <c r="AP243" s="1"/>
      <c r="AQ243" s="1"/>
      <c r="AR243" s="1"/>
      <c r="AS243" s="1"/>
      <c r="AT243" s="1"/>
      <c r="AV243" s="1"/>
      <c r="AW243" s="1"/>
    </row>
    <row r="244" spans="39:49">
      <c r="AM244" s="1"/>
      <c r="AN244" s="1"/>
      <c r="AO244" s="1"/>
      <c r="AP244" s="1"/>
      <c r="AQ244" s="1"/>
      <c r="AR244" s="1"/>
      <c r="AS244" s="1"/>
      <c r="AT244" s="1"/>
      <c r="AV244" s="1"/>
      <c r="AW244" s="1"/>
    </row>
    <row r="245" spans="39:49">
      <c r="AM245" s="1"/>
      <c r="AN245" s="1"/>
      <c r="AO245" s="1"/>
      <c r="AP245" s="1"/>
      <c r="AQ245" s="1"/>
      <c r="AR245" s="1"/>
      <c r="AS245" s="1"/>
      <c r="AT245" s="1"/>
      <c r="AV245" s="1"/>
      <c r="AW245" s="1"/>
    </row>
    <row r="246" spans="39:49">
      <c r="AM246" s="1"/>
      <c r="AN246" s="1"/>
      <c r="AO246" s="1"/>
      <c r="AP246" s="1"/>
      <c r="AQ246" s="1"/>
      <c r="AR246" s="1"/>
      <c r="AS246" s="1"/>
      <c r="AT246" s="1"/>
      <c r="AV246" s="1"/>
      <c r="AW246" s="1"/>
    </row>
    <row r="247" spans="39:49">
      <c r="AM247" s="1"/>
      <c r="AN247" s="1"/>
      <c r="AO247" s="1"/>
      <c r="AP247" s="1"/>
      <c r="AQ247" s="1"/>
      <c r="AR247" s="1"/>
      <c r="AS247" s="1"/>
      <c r="AT247" s="1"/>
      <c r="AV247" s="1"/>
      <c r="AW247" s="1"/>
    </row>
    <row r="248" spans="39:49">
      <c r="AM248" s="1"/>
      <c r="AN248" s="1"/>
      <c r="AO248" s="1"/>
      <c r="AP248" s="1"/>
      <c r="AQ248" s="1"/>
      <c r="AR248" s="1"/>
      <c r="AS248" s="1"/>
      <c r="AT248" s="1"/>
      <c r="AV248" s="1"/>
      <c r="AW248" s="1"/>
    </row>
    <row r="249" spans="39:49">
      <c r="AM249" s="1"/>
      <c r="AN249" s="1"/>
      <c r="AO249" s="1"/>
      <c r="AP249" s="1"/>
      <c r="AQ249" s="1"/>
      <c r="AR249" s="1"/>
      <c r="AS249" s="1"/>
      <c r="AT249" s="1"/>
      <c r="AV249" s="1"/>
      <c r="AW249" s="1"/>
    </row>
    <row r="250" spans="39:49">
      <c r="AM250" s="1"/>
      <c r="AN250" s="1"/>
      <c r="AO250" s="1"/>
      <c r="AP250" s="1"/>
      <c r="AQ250" s="1"/>
      <c r="AR250" s="1"/>
      <c r="AS250" s="1"/>
      <c r="AT250" s="1"/>
      <c r="AV250" s="1"/>
      <c r="AW250" s="1"/>
    </row>
    <row r="251" spans="39:49">
      <c r="AM251" s="1"/>
      <c r="AN251" s="1"/>
      <c r="AO251" s="1"/>
      <c r="AP251" s="1"/>
      <c r="AQ251" s="1"/>
      <c r="AR251" s="1"/>
      <c r="AS251" s="1"/>
      <c r="AT251" s="1"/>
      <c r="AV251" s="1"/>
      <c r="AW251" s="1"/>
    </row>
    <row r="252" spans="39:49">
      <c r="AM252" s="1"/>
      <c r="AN252" s="1"/>
      <c r="AO252" s="1"/>
      <c r="AP252" s="1"/>
      <c r="AQ252" s="1"/>
      <c r="AR252" s="1"/>
      <c r="AS252" s="1"/>
      <c r="AT252" s="1"/>
      <c r="AV252" s="1"/>
      <c r="AW252" s="1"/>
    </row>
    <row r="253" spans="39:49">
      <c r="AM253" s="1"/>
      <c r="AN253" s="1"/>
      <c r="AO253" s="1"/>
      <c r="AP253" s="1"/>
      <c r="AQ253" s="1"/>
      <c r="AR253" s="1"/>
      <c r="AS253" s="1"/>
      <c r="AT253" s="1"/>
      <c r="AV253" s="1"/>
      <c r="AW253" s="1"/>
    </row>
    <row r="254" spans="39:49">
      <c r="AM254" s="1"/>
      <c r="AN254" s="1"/>
      <c r="AO254" s="1"/>
      <c r="AP254" s="1"/>
      <c r="AQ254" s="1"/>
      <c r="AR254" s="1"/>
      <c r="AS254" s="1"/>
      <c r="AT254" s="1"/>
      <c r="AV254" s="1"/>
      <c r="AW254" s="1"/>
    </row>
    <row r="255" spans="39:49">
      <c r="AM255" s="1"/>
      <c r="AN255" s="1"/>
      <c r="AO255" s="1"/>
      <c r="AP255" s="1"/>
      <c r="AQ255" s="1"/>
      <c r="AR255" s="1"/>
      <c r="AS255" s="1"/>
      <c r="AT255" s="1"/>
      <c r="AV255" s="1"/>
      <c r="AW255" s="1"/>
    </row>
    <row r="256" spans="39:49">
      <c r="AM256" s="1"/>
      <c r="AN256" s="1"/>
      <c r="AO256" s="1"/>
      <c r="AP256" s="1"/>
      <c r="AQ256" s="1"/>
      <c r="AR256" s="1"/>
      <c r="AS256" s="1"/>
      <c r="AT256" s="1"/>
      <c r="AV256" s="1"/>
      <c r="AW256" s="1"/>
    </row>
    <row r="257" spans="39:49">
      <c r="AM257" s="1"/>
      <c r="AN257" s="1"/>
      <c r="AO257" s="1"/>
      <c r="AP257" s="1"/>
      <c r="AQ257" s="1"/>
      <c r="AR257" s="1"/>
      <c r="AS257" s="1"/>
      <c r="AT257" s="1"/>
      <c r="AV257" s="1"/>
      <c r="AW257" s="1"/>
    </row>
    <row r="258" spans="39:49">
      <c r="AM258" s="1"/>
      <c r="AN258" s="1"/>
      <c r="AO258" s="1"/>
      <c r="AP258" s="1"/>
      <c r="AQ258" s="1"/>
      <c r="AR258" s="1"/>
      <c r="AS258" s="1"/>
      <c r="AT258" s="1"/>
      <c r="AV258" s="1"/>
      <c r="AW258" s="1"/>
    </row>
    <row r="259" spans="39:49">
      <c r="AM259" s="1"/>
      <c r="AN259" s="1"/>
      <c r="AO259" s="1"/>
      <c r="AP259" s="1"/>
      <c r="AQ259" s="1"/>
      <c r="AR259" s="1"/>
      <c r="AS259" s="1"/>
      <c r="AT259" s="1"/>
      <c r="AV259" s="1"/>
      <c r="AW259" s="1"/>
    </row>
    <row r="260" spans="39:49">
      <c r="AM260" s="1"/>
      <c r="AN260" s="1"/>
      <c r="AO260" s="1"/>
      <c r="AP260" s="1"/>
      <c r="AQ260" s="1"/>
      <c r="AR260" s="1"/>
      <c r="AS260" s="1"/>
      <c r="AT260" s="1"/>
      <c r="AV260" s="1"/>
      <c r="AW260" s="1"/>
    </row>
    <row r="261" spans="39:49">
      <c r="AM261" s="1"/>
      <c r="AN261" s="1"/>
      <c r="AO261" s="1"/>
      <c r="AP261" s="1"/>
      <c r="AQ261" s="1"/>
      <c r="AR261" s="1"/>
      <c r="AS261" s="1"/>
      <c r="AT261" s="1"/>
      <c r="AV261" s="1"/>
      <c r="AW261" s="1"/>
    </row>
    <row r="262" spans="39:49">
      <c r="AM262" s="1"/>
      <c r="AN262" s="1"/>
      <c r="AO262" s="1"/>
      <c r="AP262" s="1"/>
      <c r="AQ262" s="1"/>
      <c r="AR262" s="1"/>
      <c r="AS262" s="1"/>
      <c r="AT262" s="1"/>
      <c r="AV262" s="1"/>
      <c r="AW262" s="1"/>
    </row>
    <row r="263" spans="39:49">
      <c r="AM263" s="1"/>
      <c r="AN263" s="1"/>
      <c r="AO263" s="1"/>
      <c r="AP263" s="1"/>
      <c r="AQ263" s="1"/>
      <c r="AR263" s="1"/>
      <c r="AS263" s="1"/>
      <c r="AT263" s="1"/>
      <c r="AV263" s="1"/>
      <c r="AW263" s="1"/>
    </row>
    <row r="264" spans="39:49">
      <c r="AM264" s="1"/>
      <c r="AN264" s="1"/>
      <c r="AO264" s="1"/>
      <c r="AP264" s="1"/>
      <c r="AQ264" s="1"/>
      <c r="AR264" s="1"/>
      <c r="AS264" s="1"/>
      <c r="AT264" s="1"/>
      <c r="AV264" s="1"/>
      <c r="AW264" s="1"/>
    </row>
    <row r="265" spans="39:49">
      <c r="AM265" s="1"/>
      <c r="AN265" s="1"/>
      <c r="AO265" s="1"/>
      <c r="AP265" s="1"/>
      <c r="AQ265" s="1"/>
      <c r="AR265" s="1"/>
      <c r="AS265" s="1"/>
      <c r="AT265" s="1"/>
      <c r="AV265" s="1"/>
      <c r="AW265" s="1"/>
    </row>
    <row r="266" spans="39:49">
      <c r="AM266" s="1"/>
      <c r="AN266" s="1"/>
      <c r="AO266" s="1"/>
      <c r="AP266" s="1"/>
      <c r="AQ266" s="1"/>
      <c r="AR266" s="1"/>
      <c r="AS266" s="1"/>
      <c r="AT266" s="1"/>
      <c r="AV266" s="1"/>
      <c r="AW266" s="1"/>
    </row>
    <row r="267" spans="39:49">
      <c r="AM267" s="1"/>
      <c r="AN267" s="1"/>
      <c r="AO267" s="1"/>
      <c r="AP267" s="1"/>
      <c r="AQ267" s="1"/>
      <c r="AR267" s="1"/>
      <c r="AS267" s="1"/>
      <c r="AT267" s="1"/>
      <c r="AV267" s="1"/>
      <c r="AW267" s="1"/>
    </row>
    <row r="268" spans="39:49">
      <c r="AM268" s="1"/>
      <c r="AN268" s="1"/>
      <c r="AO268" s="1"/>
      <c r="AP268" s="1"/>
      <c r="AQ268" s="1"/>
      <c r="AR268" s="1"/>
      <c r="AS268" s="1"/>
      <c r="AT268" s="1"/>
      <c r="AV268" s="1"/>
      <c r="AW268" s="1"/>
    </row>
    <row r="269" spans="39:49">
      <c r="AM269" s="1"/>
      <c r="AN269" s="1"/>
      <c r="AO269" s="1"/>
      <c r="AP269" s="1"/>
      <c r="AQ269" s="1"/>
      <c r="AR269" s="1"/>
      <c r="AS269" s="1"/>
      <c r="AT269" s="1"/>
      <c r="AV269" s="1"/>
      <c r="AW269" s="1"/>
    </row>
    <row r="270" spans="39:49">
      <c r="AM270" s="1"/>
      <c r="AN270" s="1"/>
      <c r="AO270" s="1"/>
      <c r="AP270" s="1"/>
      <c r="AQ270" s="1"/>
      <c r="AR270" s="1"/>
      <c r="AS270" s="1"/>
      <c r="AT270" s="1"/>
      <c r="AV270" s="1"/>
      <c r="AW270" s="1"/>
    </row>
    <row r="271" spans="39:49">
      <c r="AM271" s="1"/>
      <c r="AN271" s="1"/>
      <c r="AO271" s="1"/>
      <c r="AP271" s="1"/>
      <c r="AQ271" s="1"/>
      <c r="AR271" s="1"/>
      <c r="AS271" s="1"/>
      <c r="AT271" s="1"/>
      <c r="AV271" s="1"/>
      <c r="AW271" s="1"/>
    </row>
    <row r="272" spans="39:49">
      <c r="AM272" s="1"/>
      <c r="AN272" s="1"/>
      <c r="AO272" s="1"/>
      <c r="AP272" s="1"/>
      <c r="AQ272" s="1"/>
      <c r="AR272" s="1"/>
      <c r="AS272" s="1"/>
      <c r="AT272" s="1"/>
      <c r="AV272" s="1"/>
      <c r="AW272" s="1"/>
    </row>
    <row r="273" spans="39:49">
      <c r="AM273" s="1"/>
      <c r="AN273" s="1"/>
      <c r="AO273" s="1"/>
      <c r="AP273" s="1"/>
      <c r="AQ273" s="1"/>
      <c r="AR273" s="1"/>
      <c r="AS273" s="1"/>
      <c r="AT273" s="1"/>
      <c r="AV273" s="1"/>
      <c r="AW273" s="1"/>
    </row>
    <row r="274" spans="39:49">
      <c r="AM274" s="1"/>
      <c r="AN274" s="1"/>
      <c r="AO274" s="1"/>
      <c r="AP274" s="1"/>
      <c r="AQ274" s="1"/>
      <c r="AR274" s="1"/>
      <c r="AS274" s="1"/>
      <c r="AT274" s="1"/>
      <c r="AV274" s="1"/>
      <c r="AW274" s="1"/>
    </row>
    <row r="275" spans="39:49">
      <c r="AM275" s="1"/>
      <c r="AN275" s="1"/>
      <c r="AO275" s="1"/>
      <c r="AP275" s="1"/>
      <c r="AQ275" s="1"/>
      <c r="AR275" s="1"/>
      <c r="AS275" s="1"/>
      <c r="AT275" s="1"/>
      <c r="AV275" s="1"/>
      <c r="AW275" s="1"/>
    </row>
    <row r="276" spans="39:49">
      <c r="AM276" s="1"/>
      <c r="AN276" s="1"/>
      <c r="AO276" s="1"/>
      <c r="AP276" s="1"/>
      <c r="AQ276" s="1"/>
      <c r="AR276" s="1"/>
      <c r="AS276" s="1"/>
      <c r="AT276" s="1"/>
      <c r="AV276" s="1"/>
      <c r="AW276" s="1"/>
    </row>
    <row r="277" spans="39:49">
      <c r="AM277" s="1"/>
      <c r="AN277" s="1"/>
      <c r="AO277" s="1"/>
      <c r="AP277" s="1"/>
      <c r="AQ277" s="1"/>
      <c r="AR277" s="1"/>
      <c r="AS277" s="1"/>
      <c r="AT277" s="1"/>
      <c r="AV277" s="1"/>
      <c r="AW277" s="1"/>
    </row>
    <row r="278" spans="39:49">
      <c r="AM278" s="1"/>
      <c r="AN278" s="1"/>
      <c r="AO278" s="1"/>
      <c r="AP278" s="1"/>
      <c r="AQ278" s="1"/>
      <c r="AR278" s="1"/>
      <c r="AS278" s="1"/>
      <c r="AT278" s="1"/>
      <c r="AV278" s="1"/>
      <c r="AW278" s="1"/>
    </row>
    <row r="279" spans="39:49">
      <c r="AM279" s="1"/>
      <c r="AN279" s="1"/>
      <c r="AO279" s="1"/>
      <c r="AP279" s="1"/>
      <c r="AQ279" s="1"/>
      <c r="AR279" s="1"/>
      <c r="AS279" s="1"/>
      <c r="AT279" s="1"/>
      <c r="AV279" s="1"/>
      <c r="AW279" s="1"/>
    </row>
    <row r="280" spans="39:49">
      <c r="AM280" s="1"/>
      <c r="AN280" s="1"/>
      <c r="AO280" s="1"/>
      <c r="AP280" s="1"/>
      <c r="AQ280" s="1"/>
      <c r="AR280" s="1"/>
      <c r="AS280" s="1"/>
      <c r="AT280" s="1"/>
      <c r="AV280" s="1"/>
      <c r="AW280" s="1"/>
    </row>
    <row r="281" spans="39:49">
      <c r="AM281" s="1"/>
      <c r="AN281" s="1"/>
      <c r="AO281" s="1"/>
      <c r="AP281" s="1"/>
      <c r="AQ281" s="1"/>
      <c r="AR281" s="1"/>
      <c r="AS281" s="1"/>
      <c r="AT281" s="1"/>
      <c r="AV281" s="1"/>
      <c r="AW281" s="1"/>
    </row>
    <row r="282" spans="39:49">
      <c r="AM282" s="1"/>
      <c r="AN282" s="1"/>
      <c r="AO282" s="1"/>
      <c r="AP282" s="1"/>
      <c r="AQ282" s="1"/>
      <c r="AR282" s="1"/>
      <c r="AS282" s="1"/>
      <c r="AT282" s="1"/>
      <c r="AV282" s="1"/>
      <c r="AW282" s="1"/>
    </row>
    <row r="283" spans="39:49">
      <c r="AM283" s="1"/>
      <c r="AN283" s="1"/>
      <c r="AO283" s="1"/>
      <c r="AP283" s="1"/>
      <c r="AQ283" s="1"/>
      <c r="AR283" s="1"/>
      <c r="AS283" s="1"/>
      <c r="AT283" s="1"/>
      <c r="AV283" s="1"/>
      <c r="AW283" s="1"/>
    </row>
    <row r="284" spans="39:49">
      <c r="AM284" s="1"/>
      <c r="AN284" s="1"/>
      <c r="AO284" s="1"/>
      <c r="AP284" s="1"/>
      <c r="AQ284" s="1"/>
      <c r="AR284" s="1"/>
      <c r="AS284" s="1"/>
      <c r="AT284" s="1"/>
      <c r="AV284" s="1"/>
      <c r="AW284" s="1"/>
    </row>
    <row r="285" spans="39:49">
      <c r="AM285" s="1"/>
      <c r="AN285" s="1"/>
      <c r="AO285" s="1"/>
      <c r="AP285" s="1"/>
      <c r="AQ285" s="1"/>
      <c r="AR285" s="1"/>
      <c r="AS285" s="1"/>
      <c r="AT285" s="1"/>
      <c r="AV285" s="1"/>
      <c r="AW285" s="1"/>
    </row>
    <row r="286" spans="39:49">
      <c r="AM286" s="1"/>
      <c r="AN286" s="1"/>
      <c r="AO286" s="1"/>
      <c r="AP286" s="1"/>
      <c r="AQ286" s="1"/>
      <c r="AR286" s="1"/>
      <c r="AS286" s="1"/>
      <c r="AT286" s="1"/>
      <c r="AV286" s="1"/>
      <c r="AW286" s="1"/>
    </row>
    <row r="287" spans="39:49">
      <c r="AM287" s="1"/>
      <c r="AN287" s="1"/>
      <c r="AO287" s="1"/>
      <c r="AP287" s="1"/>
      <c r="AQ287" s="1"/>
      <c r="AR287" s="1"/>
      <c r="AS287" s="1"/>
      <c r="AT287" s="1"/>
      <c r="AV287" s="1"/>
      <c r="AW287" s="1"/>
    </row>
    <row r="288" spans="39:49">
      <c r="AM288" s="1"/>
      <c r="AN288" s="1"/>
      <c r="AO288" s="1"/>
      <c r="AP288" s="1"/>
      <c r="AQ288" s="1"/>
      <c r="AR288" s="1"/>
      <c r="AS288" s="1"/>
      <c r="AT288" s="1"/>
      <c r="AV288" s="1"/>
      <c r="AW288" s="1"/>
    </row>
    <row r="289" spans="39:49">
      <c r="AM289" s="1"/>
      <c r="AN289" s="1"/>
      <c r="AO289" s="1"/>
      <c r="AP289" s="1"/>
      <c r="AQ289" s="1"/>
      <c r="AR289" s="1"/>
      <c r="AS289" s="1"/>
      <c r="AT289" s="1"/>
      <c r="AV289" s="1"/>
      <c r="AW289" s="1"/>
    </row>
    <row r="290" spans="39:49">
      <c r="AM290" s="1"/>
      <c r="AN290" s="1"/>
      <c r="AO290" s="1"/>
      <c r="AP290" s="1"/>
      <c r="AQ290" s="1"/>
      <c r="AR290" s="1"/>
      <c r="AS290" s="1"/>
      <c r="AT290" s="1"/>
      <c r="AV290" s="1"/>
      <c r="AW290" s="1"/>
    </row>
    <row r="291" spans="39:49">
      <c r="AM291" s="1"/>
      <c r="AN291" s="1"/>
      <c r="AO291" s="1"/>
      <c r="AP291" s="1"/>
      <c r="AQ291" s="1"/>
      <c r="AR291" s="1"/>
      <c r="AS291" s="1"/>
      <c r="AT291" s="1"/>
      <c r="AV291" s="1"/>
      <c r="AW291" s="1"/>
    </row>
    <row r="292" spans="39:49">
      <c r="AM292" s="1"/>
      <c r="AN292" s="1"/>
      <c r="AO292" s="1"/>
      <c r="AP292" s="1"/>
      <c r="AQ292" s="1"/>
      <c r="AR292" s="1"/>
      <c r="AS292" s="1"/>
      <c r="AT292" s="1"/>
      <c r="AV292" s="1"/>
      <c r="AW292" s="1"/>
    </row>
    <row r="293" spans="39:49">
      <c r="AM293" s="1"/>
      <c r="AN293" s="1"/>
      <c r="AO293" s="1"/>
      <c r="AP293" s="1"/>
      <c r="AQ293" s="1"/>
      <c r="AR293" s="1"/>
      <c r="AS293" s="1"/>
      <c r="AT293" s="1"/>
      <c r="AV293" s="1"/>
      <c r="AW293" s="1"/>
    </row>
    <row r="294" spans="39:49">
      <c r="AM294" s="1"/>
      <c r="AN294" s="1"/>
      <c r="AO294" s="1"/>
      <c r="AP294" s="1"/>
      <c r="AQ294" s="1"/>
      <c r="AR294" s="1"/>
      <c r="AS294" s="1"/>
      <c r="AT294" s="1"/>
      <c r="AV294" s="1"/>
      <c r="AW294" s="1"/>
    </row>
    <row r="295" spans="39:49">
      <c r="AM295" s="1"/>
      <c r="AN295" s="1"/>
      <c r="AO295" s="1"/>
      <c r="AP295" s="1"/>
      <c r="AQ295" s="1"/>
      <c r="AR295" s="1"/>
      <c r="AS295" s="1"/>
      <c r="AT295" s="1"/>
      <c r="AV295" s="1"/>
      <c r="AW295" s="1"/>
    </row>
    <row r="296" spans="39:49">
      <c r="AM296" s="1"/>
      <c r="AN296" s="1"/>
      <c r="AO296" s="1"/>
      <c r="AP296" s="1"/>
      <c r="AQ296" s="1"/>
      <c r="AR296" s="1"/>
      <c r="AS296" s="1"/>
      <c r="AT296" s="1"/>
      <c r="AV296" s="1"/>
      <c r="AW296" s="1"/>
    </row>
    <row r="297" spans="39:49">
      <c r="AM297" s="1"/>
      <c r="AN297" s="1"/>
      <c r="AO297" s="1"/>
      <c r="AP297" s="1"/>
      <c r="AQ297" s="1"/>
      <c r="AR297" s="1"/>
      <c r="AS297" s="1"/>
      <c r="AT297" s="1"/>
      <c r="AV297" s="1"/>
      <c r="AW297" s="1"/>
    </row>
    <row r="298" spans="39:49">
      <c r="AM298" s="1"/>
      <c r="AN298" s="1"/>
      <c r="AO298" s="1"/>
      <c r="AP298" s="1"/>
      <c r="AQ298" s="1"/>
      <c r="AR298" s="1"/>
      <c r="AS298" s="1"/>
      <c r="AT298" s="1"/>
      <c r="AV298" s="1"/>
      <c r="AW298" s="1"/>
    </row>
    <row r="299" spans="39:49">
      <c r="AM299" s="1"/>
      <c r="AN299" s="1"/>
      <c r="AO299" s="1"/>
      <c r="AP299" s="1"/>
      <c r="AQ299" s="1"/>
      <c r="AR299" s="1"/>
      <c r="AS299" s="1"/>
      <c r="AT299" s="1"/>
      <c r="AV299" s="1"/>
      <c r="AW299" s="1"/>
    </row>
    <row r="300" spans="39:49">
      <c r="AM300" s="1"/>
      <c r="AN300" s="1"/>
      <c r="AO300" s="1"/>
      <c r="AP300" s="1"/>
      <c r="AQ300" s="1"/>
      <c r="AR300" s="1"/>
      <c r="AS300" s="1"/>
      <c r="AT300" s="1"/>
      <c r="AV300" s="1"/>
      <c r="AW300" s="1"/>
    </row>
    <row r="301" spans="39:49">
      <c r="AM301" s="1"/>
      <c r="AN301" s="1"/>
      <c r="AO301" s="1"/>
      <c r="AP301" s="1"/>
      <c r="AQ301" s="1"/>
      <c r="AR301" s="1"/>
      <c r="AS301" s="1"/>
      <c r="AT301" s="1"/>
      <c r="AV301" s="1"/>
      <c r="AW301" s="1"/>
    </row>
    <row r="302" spans="39:49">
      <c r="AM302" s="1"/>
      <c r="AN302" s="1"/>
      <c r="AO302" s="1"/>
      <c r="AP302" s="1"/>
      <c r="AQ302" s="1"/>
      <c r="AR302" s="1"/>
      <c r="AS302" s="1"/>
      <c r="AT302" s="1"/>
      <c r="AV302" s="1"/>
      <c r="AW302" s="1"/>
    </row>
    <row r="303" spans="39:49">
      <c r="AM303" s="1"/>
      <c r="AN303" s="1"/>
      <c r="AO303" s="1"/>
      <c r="AP303" s="1"/>
      <c r="AQ303" s="1"/>
      <c r="AR303" s="1"/>
      <c r="AS303" s="1"/>
      <c r="AT303" s="1"/>
      <c r="AV303" s="1"/>
      <c r="AW303" s="1"/>
    </row>
    <row r="304" spans="39:49">
      <c r="AM304" s="1"/>
      <c r="AN304" s="1"/>
      <c r="AO304" s="1"/>
      <c r="AP304" s="1"/>
      <c r="AQ304" s="1"/>
      <c r="AR304" s="1"/>
      <c r="AS304" s="1"/>
      <c r="AT304" s="1"/>
      <c r="AV304" s="1"/>
      <c r="AW304" s="1"/>
    </row>
    <row r="305" spans="39:49">
      <c r="AM305" s="1"/>
      <c r="AN305" s="1"/>
      <c r="AO305" s="1"/>
      <c r="AP305" s="1"/>
      <c r="AQ305" s="1"/>
      <c r="AR305" s="1"/>
      <c r="AS305" s="1"/>
      <c r="AT305" s="1"/>
      <c r="AV305" s="1"/>
      <c r="AW305" s="1"/>
    </row>
    <row r="306" spans="39:49">
      <c r="AM306" s="1"/>
      <c r="AN306" s="1"/>
      <c r="AO306" s="1"/>
      <c r="AP306" s="1"/>
      <c r="AQ306" s="1"/>
      <c r="AR306" s="1"/>
      <c r="AS306" s="1"/>
      <c r="AT306" s="1"/>
      <c r="AV306" s="1"/>
      <c r="AW306" s="1"/>
    </row>
    <row r="307" spans="39:49">
      <c r="AM307" s="1"/>
      <c r="AN307" s="1"/>
      <c r="AO307" s="1"/>
      <c r="AP307" s="1"/>
      <c r="AQ307" s="1"/>
      <c r="AR307" s="1"/>
      <c r="AS307" s="1"/>
      <c r="AT307" s="1"/>
      <c r="AV307" s="1"/>
      <c r="AW307" s="1"/>
    </row>
    <row r="308" spans="39:49">
      <c r="AM308" s="1"/>
      <c r="AN308" s="1"/>
      <c r="AO308" s="1"/>
      <c r="AP308" s="1"/>
      <c r="AQ308" s="1"/>
      <c r="AR308" s="1"/>
      <c r="AS308" s="1"/>
      <c r="AT308" s="1"/>
      <c r="AV308" s="1"/>
      <c r="AW308" s="1"/>
    </row>
    <row r="309" spans="39:49">
      <c r="AM309" s="1"/>
      <c r="AN309" s="1"/>
      <c r="AO309" s="1"/>
      <c r="AP309" s="1"/>
      <c r="AQ309" s="1"/>
      <c r="AR309" s="1"/>
      <c r="AS309" s="1"/>
      <c r="AT309" s="1"/>
      <c r="AV309" s="1"/>
      <c r="AW309" s="1"/>
    </row>
    <row r="310" spans="39:49">
      <c r="AM310" s="1"/>
      <c r="AN310" s="1"/>
      <c r="AO310" s="1"/>
      <c r="AP310" s="1"/>
      <c r="AQ310" s="1"/>
      <c r="AR310" s="1"/>
      <c r="AS310" s="1"/>
      <c r="AT310" s="1"/>
      <c r="AV310" s="1"/>
      <c r="AW310" s="1"/>
    </row>
    <row r="311" spans="39:49">
      <c r="AM311" s="1"/>
      <c r="AN311" s="1"/>
      <c r="AO311" s="1"/>
      <c r="AP311" s="1"/>
      <c r="AQ311" s="1"/>
      <c r="AR311" s="1"/>
      <c r="AS311" s="1"/>
      <c r="AT311" s="1"/>
      <c r="AV311" s="1"/>
      <c r="AW311" s="1"/>
    </row>
    <row r="312" spans="39:49">
      <c r="AM312" s="1"/>
      <c r="AN312" s="1"/>
      <c r="AO312" s="1"/>
      <c r="AP312" s="1"/>
      <c r="AQ312" s="1"/>
      <c r="AR312" s="1"/>
      <c r="AS312" s="1"/>
      <c r="AT312" s="1"/>
      <c r="AV312" s="1"/>
      <c r="AW312" s="1"/>
    </row>
    <row r="313" spans="39:49">
      <c r="AM313" s="1"/>
      <c r="AN313" s="1"/>
      <c r="AO313" s="1"/>
      <c r="AP313" s="1"/>
      <c r="AQ313" s="1"/>
      <c r="AR313" s="1"/>
      <c r="AS313" s="1"/>
      <c r="AT313" s="1"/>
      <c r="AV313" s="1"/>
      <c r="AW313" s="1"/>
    </row>
    <row r="314" spans="39:49">
      <c r="AM314" s="1"/>
      <c r="AN314" s="1"/>
      <c r="AO314" s="1"/>
      <c r="AP314" s="1"/>
      <c r="AQ314" s="1"/>
      <c r="AR314" s="1"/>
      <c r="AS314" s="1"/>
      <c r="AT314" s="1"/>
      <c r="AV314" s="1"/>
      <c r="AW314" s="1"/>
    </row>
    <row r="315" spans="39:49">
      <c r="AM315" s="1"/>
      <c r="AN315" s="1"/>
      <c r="AO315" s="1"/>
      <c r="AP315" s="1"/>
      <c r="AQ315" s="1"/>
      <c r="AR315" s="1"/>
      <c r="AS315" s="1"/>
      <c r="AT315" s="1"/>
      <c r="AV315" s="1"/>
      <c r="AW315" s="1"/>
    </row>
    <row r="316" spans="39:49">
      <c r="AM316" s="1"/>
      <c r="AN316" s="1"/>
      <c r="AO316" s="1"/>
      <c r="AP316" s="1"/>
      <c r="AQ316" s="1"/>
      <c r="AR316" s="1"/>
      <c r="AS316" s="1"/>
      <c r="AT316" s="1"/>
      <c r="AV316" s="1"/>
      <c r="AW316" s="1"/>
    </row>
    <row r="317" spans="39:49">
      <c r="AM317" s="1"/>
      <c r="AN317" s="1"/>
      <c r="AO317" s="1"/>
      <c r="AP317" s="1"/>
      <c r="AQ317" s="1"/>
      <c r="AR317" s="1"/>
      <c r="AS317" s="1"/>
      <c r="AT317" s="1"/>
      <c r="AV317" s="1"/>
      <c r="AW317" s="1"/>
    </row>
    <row r="318" spans="39:49">
      <c r="AM318" s="1"/>
      <c r="AN318" s="1"/>
      <c r="AO318" s="1"/>
      <c r="AP318" s="1"/>
      <c r="AQ318" s="1"/>
      <c r="AR318" s="1"/>
      <c r="AS318" s="1"/>
      <c r="AT318" s="1"/>
      <c r="AV318" s="1"/>
      <c r="AW318" s="1"/>
    </row>
    <row r="319" spans="39:49">
      <c r="AM319" s="1"/>
      <c r="AN319" s="1"/>
      <c r="AO319" s="1"/>
      <c r="AP319" s="1"/>
      <c r="AQ319" s="1"/>
      <c r="AR319" s="1"/>
      <c r="AS319" s="1"/>
      <c r="AT319" s="1"/>
      <c r="AV319" s="1"/>
      <c r="AW319" s="1"/>
    </row>
    <row r="320" spans="39:49">
      <c r="AM320" s="1"/>
      <c r="AN320" s="1"/>
      <c r="AO320" s="1"/>
      <c r="AP320" s="1"/>
      <c r="AQ320" s="1"/>
      <c r="AR320" s="1"/>
      <c r="AS320" s="1"/>
      <c r="AT320" s="1"/>
      <c r="AV320" s="1"/>
      <c r="AW320" s="1"/>
    </row>
    <row r="321" spans="39:49">
      <c r="AM321" s="1"/>
      <c r="AN321" s="1"/>
      <c r="AO321" s="1"/>
      <c r="AP321" s="1"/>
      <c r="AQ321" s="1"/>
      <c r="AR321" s="1"/>
      <c r="AS321" s="1"/>
      <c r="AT321" s="1"/>
      <c r="AV321" s="1"/>
      <c r="AW321" s="1"/>
    </row>
    <row r="322" spans="39:49">
      <c r="AM322" s="1"/>
      <c r="AN322" s="1"/>
      <c r="AO322" s="1"/>
      <c r="AP322" s="1"/>
      <c r="AQ322" s="1"/>
      <c r="AR322" s="1"/>
      <c r="AS322" s="1"/>
      <c r="AT322" s="1"/>
      <c r="AV322" s="1"/>
      <c r="AW322" s="1"/>
    </row>
    <row r="323" spans="39:49">
      <c r="AM323" s="1"/>
      <c r="AN323" s="1"/>
      <c r="AO323" s="1"/>
      <c r="AP323" s="1"/>
      <c r="AQ323" s="1"/>
      <c r="AR323" s="1"/>
      <c r="AS323" s="1"/>
      <c r="AT323" s="1"/>
      <c r="AV323" s="1"/>
      <c r="AW323" s="1"/>
    </row>
    <row r="324" spans="39:49">
      <c r="AM324" s="1"/>
      <c r="AN324" s="1"/>
      <c r="AO324" s="1"/>
      <c r="AP324" s="1"/>
      <c r="AQ324" s="1"/>
      <c r="AR324" s="1"/>
      <c r="AS324" s="1"/>
      <c r="AT324" s="1"/>
      <c r="AV324" s="1"/>
      <c r="AW324" s="1"/>
    </row>
    <row r="325" spans="39:49">
      <c r="AM325" s="1"/>
      <c r="AN325" s="1"/>
      <c r="AO325" s="1"/>
      <c r="AP325" s="1"/>
      <c r="AQ325" s="1"/>
      <c r="AR325" s="1"/>
      <c r="AS325" s="1"/>
      <c r="AT325" s="1"/>
      <c r="AV325" s="1"/>
      <c r="AW325" s="1"/>
    </row>
    <row r="326" spans="39:49">
      <c r="AM326" s="1"/>
      <c r="AN326" s="1"/>
      <c r="AO326" s="1"/>
      <c r="AP326" s="1"/>
      <c r="AQ326" s="1"/>
      <c r="AR326" s="1"/>
      <c r="AS326" s="1"/>
      <c r="AT326" s="1"/>
      <c r="AV326" s="1"/>
      <c r="AW326" s="1"/>
    </row>
    <row r="327" spans="39:49">
      <c r="AM327" s="1"/>
      <c r="AN327" s="1"/>
      <c r="AO327" s="1"/>
      <c r="AP327" s="1"/>
      <c r="AQ327" s="1"/>
      <c r="AR327" s="1"/>
      <c r="AS327" s="1"/>
      <c r="AT327" s="1"/>
      <c r="AV327" s="1"/>
      <c r="AW327" s="1"/>
    </row>
    <row r="328" spans="39:49">
      <c r="AM328" s="1"/>
      <c r="AN328" s="1"/>
      <c r="AO328" s="1"/>
      <c r="AP328" s="1"/>
      <c r="AQ328" s="1"/>
      <c r="AR328" s="1"/>
      <c r="AS328" s="1"/>
      <c r="AT328" s="1"/>
      <c r="AV328" s="1"/>
      <c r="AW328" s="1"/>
    </row>
    <row r="329" spans="39:49">
      <c r="AM329" s="1"/>
      <c r="AN329" s="1"/>
      <c r="AO329" s="1"/>
      <c r="AP329" s="1"/>
      <c r="AQ329" s="1"/>
      <c r="AR329" s="1"/>
      <c r="AS329" s="1"/>
      <c r="AT329" s="1"/>
      <c r="AV329" s="1"/>
      <c r="AW329" s="1"/>
    </row>
    <row r="330" spans="39:49">
      <c r="AM330" s="1"/>
      <c r="AN330" s="1"/>
      <c r="AO330" s="1"/>
      <c r="AP330" s="1"/>
      <c r="AQ330" s="1"/>
      <c r="AR330" s="1"/>
      <c r="AS330" s="1"/>
      <c r="AT330" s="1"/>
      <c r="AV330" s="1"/>
      <c r="AW330" s="1"/>
    </row>
    <row r="331" spans="39:49">
      <c r="AM331" s="1"/>
      <c r="AN331" s="1"/>
      <c r="AO331" s="1"/>
      <c r="AP331" s="1"/>
      <c r="AQ331" s="1"/>
      <c r="AR331" s="1"/>
      <c r="AS331" s="1"/>
      <c r="AT331" s="1"/>
      <c r="AV331" s="1"/>
      <c r="AW331" s="1"/>
    </row>
    <row r="332" spans="39:49">
      <c r="AM332" s="1"/>
      <c r="AN332" s="1"/>
      <c r="AO332" s="1"/>
      <c r="AP332" s="1"/>
      <c r="AQ332" s="1"/>
      <c r="AR332" s="1"/>
      <c r="AS332" s="1"/>
      <c r="AT332" s="1"/>
      <c r="AV332" s="1"/>
      <c r="AW332" s="1"/>
    </row>
    <row r="333" spans="39:49">
      <c r="AM333" s="1"/>
      <c r="AN333" s="1"/>
      <c r="AO333" s="1"/>
      <c r="AP333" s="1"/>
      <c r="AQ333" s="1"/>
      <c r="AR333" s="1"/>
      <c r="AS333" s="1"/>
      <c r="AT333" s="1"/>
      <c r="AV333" s="1"/>
      <c r="AW333" s="1"/>
    </row>
    <row r="334" spans="39:49">
      <c r="AM334" s="1"/>
      <c r="AN334" s="1"/>
      <c r="AO334" s="1"/>
      <c r="AP334" s="1"/>
      <c r="AQ334" s="1"/>
      <c r="AR334" s="1"/>
      <c r="AS334" s="1"/>
      <c r="AT334" s="1"/>
      <c r="AV334" s="1"/>
      <c r="AW334" s="1"/>
    </row>
    <row r="335" spans="39:49">
      <c r="AM335" s="1"/>
      <c r="AN335" s="1"/>
      <c r="AO335" s="1"/>
      <c r="AP335" s="1"/>
      <c r="AQ335" s="1"/>
      <c r="AR335" s="1"/>
      <c r="AS335" s="1"/>
      <c r="AT335" s="1"/>
      <c r="AV335" s="1"/>
      <c r="AW335" s="1"/>
    </row>
    <row r="336" spans="39:49">
      <c r="AM336" s="1"/>
      <c r="AN336" s="1"/>
      <c r="AO336" s="1"/>
      <c r="AP336" s="1"/>
      <c r="AQ336" s="1"/>
      <c r="AR336" s="1"/>
      <c r="AS336" s="1"/>
      <c r="AT336" s="1"/>
      <c r="AV336" s="1"/>
      <c r="AW336" s="1"/>
    </row>
    <row r="337" spans="39:49">
      <c r="AM337" s="1"/>
      <c r="AN337" s="1"/>
      <c r="AO337" s="1"/>
      <c r="AP337" s="1"/>
      <c r="AQ337" s="1"/>
      <c r="AR337" s="1"/>
      <c r="AS337" s="1"/>
      <c r="AT337" s="1"/>
      <c r="AV337" s="1"/>
      <c r="AW337" s="1"/>
    </row>
    <row r="338" spans="39:49">
      <c r="AM338" s="1"/>
      <c r="AN338" s="1"/>
      <c r="AO338" s="1"/>
      <c r="AP338" s="1"/>
      <c r="AQ338" s="1"/>
      <c r="AR338" s="1"/>
      <c r="AS338" s="1"/>
      <c r="AT338" s="1"/>
      <c r="AV338" s="1"/>
      <c r="AW338" s="1"/>
    </row>
    <row r="339" spans="39:49">
      <c r="AM339" s="1"/>
      <c r="AN339" s="1"/>
      <c r="AO339" s="1"/>
      <c r="AP339" s="1"/>
      <c r="AQ339" s="1"/>
      <c r="AR339" s="1"/>
      <c r="AS339" s="1"/>
      <c r="AT339" s="1"/>
      <c r="AV339" s="1"/>
      <c r="AW339" s="1"/>
    </row>
    <row r="340" spans="39:49">
      <c r="AM340" s="1"/>
      <c r="AN340" s="1"/>
      <c r="AO340" s="1"/>
      <c r="AP340" s="1"/>
      <c r="AQ340" s="1"/>
      <c r="AR340" s="1"/>
      <c r="AS340" s="1"/>
      <c r="AT340" s="1"/>
      <c r="AV340" s="1"/>
      <c r="AW340" s="1"/>
    </row>
    <row r="341" spans="39:49">
      <c r="AM341" s="1"/>
      <c r="AN341" s="1"/>
      <c r="AO341" s="1"/>
      <c r="AP341" s="1"/>
      <c r="AQ341" s="1"/>
      <c r="AR341" s="1"/>
      <c r="AS341" s="1"/>
      <c r="AT341" s="1"/>
      <c r="AV341" s="1"/>
      <c r="AW341" s="1"/>
    </row>
    <row r="342" spans="39:49">
      <c r="AM342" s="1"/>
      <c r="AN342" s="1"/>
      <c r="AO342" s="1"/>
      <c r="AP342" s="1"/>
      <c r="AQ342" s="1"/>
      <c r="AR342" s="1"/>
      <c r="AS342" s="1"/>
      <c r="AT342" s="1"/>
      <c r="AV342" s="1"/>
      <c r="AW342" s="1"/>
    </row>
    <row r="343" spans="39:49">
      <c r="AM343" s="1"/>
      <c r="AN343" s="1"/>
      <c r="AO343" s="1"/>
      <c r="AP343" s="1"/>
      <c r="AQ343" s="1"/>
      <c r="AR343" s="1"/>
      <c r="AS343" s="1"/>
      <c r="AT343" s="1"/>
      <c r="AV343" s="1"/>
      <c r="AW343" s="1"/>
    </row>
    <row r="344" spans="39:49">
      <c r="AM344" s="1"/>
      <c r="AN344" s="1"/>
      <c r="AO344" s="1"/>
      <c r="AP344" s="1"/>
      <c r="AQ344" s="1"/>
      <c r="AR344" s="1"/>
      <c r="AS344" s="1"/>
      <c r="AT344" s="1"/>
      <c r="AV344" s="1"/>
      <c r="AW344" s="1"/>
    </row>
    <row r="345" spans="39:49">
      <c r="AM345" s="1"/>
      <c r="AN345" s="1"/>
      <c r="AO345" s="1"/>
      <c r="AP345" s="1"/>
      <c r="AQ345" s="1"/>
      <c r="AR345" s="1"/>
      <c r="AS345" s="1"/>
      <c r="AT345" s="1"/>
      <c r="AV345" s="1"/>
      <c r="AW345" s="1"/>
    </row>
    <row r="346" spans="39:49">
      <c r="AM346" s="1"/>
      <c r="AN346" s="1"/>
      <c r="AO346" s="1"/>
      <c r="AP346" s="1"/>
      <c r="AQ346" s="1"/>
      <c r="AR346" s="1"/>
      <c r="AS346" s="1"/>
      <c r="AT346" s="1"/>
      <c r="AV346" s="1"/>
      <c r="AW346" s="1"/>
    </row>
    <row r="347" spans="39:49">
      <c r="AM347" s="1"/>
      <c r="AN347" s="1"/>
      <c r="AO347" s="1"/>
      <c r="AP347" s="1"/>
      <c r="AQ347" s="1"/>
      <c r="AR347" s="1"/>
      <c r="AS347" s="1"/>
      <c r="AT347" s="1"/>
      <c r="AV347" s="1"/>
      <c r="AW347" s="1"/>
    </row>
    <row r="348" spans="39:49">
      <c r="AM348" s="1"/>
      <c r="AN348" s="1"/>
      <c r="AO348" s="1"/>
      <c r="AP348" s="1"/>
      <c r="AQ348" s="1"/>
      <c r="AR348" s="1"/>
      <c r="AS348" s="1"/>
      <c r="AT348" s="1"/>
      <c r="AV348" s="1"/>
      <c r="AW348" s="1"/>
    </row>
    <row r="349" spans="39:49">
      <c r="AM349" s="1"/>
      <c r="AN349" s="1"/>
      <c r="AO349" s="1"/>
      <c r="AP349" s="1"/>
      <c r="AQ349" s="1"/>
      <c r="AR349" s="1"/>
      <c r="AS349" s="1"/>
      <c r="AT349" s="1"/>
      <c r="AV349" s="1"/>
      <c r="AW349" s="1"/>
    </row>
    <row r="350" spans="39:49">
      <c r="AM350" s="1"/>
      <c r="AN350" s="1"/>
      <c r="AO350" s="1"/>
      <c r="AP350" s="1"/>
      <c r="AQ350" s="1"/>
      <c r="AR350" s="1"/>
      <c r="AS350" s="1"/>
      <c r="AT350" s="1"/>
      <c r="AV350" s="1"/>
      <c r="AW350" s="1"/>
    </row>
    <row r="351" spans="39:49">
      <c r="AM351" s="1"/>
      <c r="AN351" s="1"/>
      <c r="AO351" s="1"/>
      <c r="AP351" s="1"/>
      <c r="AQ351" s="1"/>
      <c r="AR351" s="1"/>
      <c r="AS351" s="1"/>
      <c r="AT351" s="1"/>
      <c r="AV351" s="1"/>
      <c r="AW351" s="1"/>
    </row>
    <row r="352" spans="39:49">
      <c r="AM352" s="1"/>
      <c r="AN352" s="1"/>
      <c r="AO352" s="1"/>
      <c r="AP352" s="1"/>
      <c r="AQ352" s="1"/>
      <c r="AR352" s="1"/>
      <c r="AS352" s="1"/>
      <c r="AT352" s="1"/>
      <c r="AV352" s="1"/>
      <c r="AW352" s="1"/>
    </row>
    <row r="353" spans="39:49">
      <c r="AM353" s="1"/>
      <c r="AN353" s="1"/>
      <c r="AO353" s="1"/>
      <c r="AP353" s="1"/>
      <c r="AQ353" s="1"/>
      <c r="AR353" s="1"/>
      <c r="AS353" s="1"/>
      <c r="AT353" s="1"/>
      <c r="AV353" s="1"/>
      <c r="AW353" s="1"/>
    </row>
    <row r="354" spans="39:49">
      <c r="AM354" s="1"/>
      <c r="AN354" s="1"/>
      <c r="AO354" s="1"/>
      <c r="AP354" s="1"/>
      <c r="AQ354" s="1"/>
      <c r="AR354" s="1"/>
      <c r="AS354" s="1"/>
      <c r="AT354" s="1"/>
      <c r="AV354" s="1"/>
      <c r="AW354" s="1"/>
    </row>
    <row r="355" spans="39:49">
      <c r="AM355" s="1"/>
      <c r="AN355" s="1"/>
      <c r="AO355" s="1"/>
      <c r="AP355" s="1"/>
      <c r="AQ355" s="1"/>
      <c r="AR355" s="1"/>
      <c r="AS355" s="1"/>
      <c r="AT355" s="1"/>
      <c r="AV355" s="1"/>
      <c r="AW355" s="1"/>
    </row>
    <row r="356" spans="39:49">
      <c r="AM356" s="1"/>
      <c r="AN356" s="1"/>
      <c r="AO356" s="1"/>
      <c r="AP356" s="1"/>
      <c r="AQ356" s="1"/>
      <c r="AR356" s="1"/>
      <c r="AS356" s="1"/>
      <c r="AT356" s="1"/>
      <c r="AV356" s="1"/>
      <c r="AW356" s="1"/>
    </row>
    <row r="357" spans="39:49">
      <c r="AM357" s="1"/>
      <c r="AN357" s="1"/>
      <c r="AO357" s="1"/>
      <c r="AP357" s="1"/>
      <c r="AQ357" s="1"/>
      <c r="AR357" s="1"/>
      <c r="AS357" s="1"/>
      <c r="AT357" s="1"/>
      <c r="AV357" s="1"/>
      <c r="AW357" s="1"/>
    </row>
    <row r="358" spans="39:49">
      <c r="AM358" s="1"/>
      <c r="AN358" s="1"/>
      <c r="AO358" s="1"/>
      <c r="AP358" s="1"/>
      <c r="AQ358" s="1"/>
      <c r="AR358" s="1"/>
      <c r="AS358" s="1"/>
      <c r="AT358" s="1"/>
      <c r="AV358" s="1"/>
      <c r="AW358" s="1"/>
    </row>
    <row r="359" spans="39:49">
      <c r="AM359" s="1"/>
      <c r="AN359" s="1"/>
      <c r="AO359" s="1"/>
      <c r="AP359" s="1"/>
      <c r="AQ359" s="1"/>
      <c r="AR359" s="1"/>
      <c r="AS359" s="1"/>
      <c r="AT359" s="1"/>
      <c r="AV359" s="1"/>
      <c r="AW359" s="1"/>
    </row>
    <row r="360" spans="39:49">
      <c r="AM360" s="1"/>
      <c r="AN360" s="1"/>
      <c r="AO360" s="1"/>
      <c r="AP360" s="1"/>
      <c r="AQ360" s="1"/>
      <c r="AR360" s="1"/>
      <c r="AS360" s="1"/>
      <c r="AT360" s="1"/>
      <c r="AV360" s="1"/>
      <c r="AW360" s="1"/>
    </row>
    <row r="361" spans="39:49">
      <c r="AM361" s="1"/>
      <c r="AN361" s="1"/>
      <c r="AO361" s="1"/>
      <c r="AP361" s="1"/>
      <c r="AQ361" s="1"/>
      <c r="AR361" s="1"/>
      <c r="AS361" s="1"/>
      <c r="AT361" s="1"/>
      <c r="AV361" s="1"/>
      <c r="AW361" s="1"/>
    </row>
    <row r="362" spans="39:49">
      <c r="AM362" s="1"/>
      <c r="AN362" s="1"/>
      <c r="AO362" s="1"/>
      <c r="AP362" s="1"/>
      <c r="AQ362" s="1"/>
      <c r="AR362" s="1"/>
      <c r="AS362" s="1"/>
      <c r="AT362" s="1"/>
      <c r="AV362" s="1"/>
      <c r="AW362" s="1"/>
    </row>
    <row r="363" spans="39:49">
      <c r="AM363" s="1"/>
      <c r="AN363" s="1"/>
      <c r="AO363" s="1"/>
      <c r="AP363" s="1"/>
      <c r="AQ363" s="1"/>
      <c r="AR363" s="1"/>
      <c r="AS363" s="1"/>
      <c r="AT363" s="1"/>
      <c r="AV363" s="1"/>
      <c r="AW363" s="1"/>
    </row>
    <row r="364" spans="39:49">
      <c r="AM364" s="1"/>
      <c r="AN364" s="1"/>
      <c r="AO364" s="1"/>
      <c r="AP364" s="1"/>
      <c r="AQ364" s="1"/>
      <c r="AR364" s="1"/>
      <c r="AS364" s="1"/>
      <c r="AT364" s="1"/>
      <c r="AV364" s="1"/>
      <c r="AW364" s="1"/>
    </row>
    <row r="365" spans="39:49">
      <c r="AM365" s="1"/>
      <c r="AN365" s="1"/>
      <c r="AO365" s="1"/>
      <c r="AP365" s="1"/>
      <c r="AQ365" s="1"/>
      <c r="AR365" s="1"/>
      <c r="AS365" s="1"/>
      <c r="AT365" s="1"/>
      <c r="AV365" s="1"/>
      <c r="AW365" s="1"/>
    </row>
    <row r="366" spans="39:49">
      <c r="AM366" s="1"/>
      <c r="AN366" s="1"/>
      <c r="AO366" s="1"/>
      <c r="AP366" s="1"/>
      <c r="AQ366" s="1"/>
      <c r="AR366" s="1"/>
      <c r="AS366" s="1"/>
      <c r="AT366" s="1"/>
      <c r="AV366" s="1"/>
      <c r="AW366" s="1"/>
    </row>
    <row r="367" spans="39:49">
      <c r="AM367" s="1"/>
      <c r="AN367" s="1"/>
      <c r="AO367" s="1"/>
      <c r="AP367" s="1"/>
      <c r="AQ367" s="1"/>
      <c r="AR367" s="1"/>
      <c r="AS367" s="1"/>
      <c r="AT367" s="1"/>
      <c r="AV367" s="1"/>
      <c r="AW367" s="1"/>
    </row>
    <row r="368" spans="39:49">
      <c r="AM368" s="1"/>
      <c r="AN368" s="1"/>
      <c r="AO368" s="1"/>
      <c r="AP368" s="1"/>
      <c r="AQ368" s="1"/>
      <c r="AR368" s="1"/>
      <c r="AS368" s="1"/>
      <c r="AT368" s="1"/>
      <c r="AV368" s="1"/>
      <c r="AW368" s="1"/>
    </row>
    <row r="369" spans="39:49">
      <c r="AM369" s="1"/>
      <c r="AN369" s="1"/>
      <c r="AO369" s="1"/>
      <c r="AP369" s="1"/>
      <c r="AQ369" s="1"/>
      <c r="AR369" s="1"/>
      <c r="AS369" s="1"/>
      <c r="AT369" s="1"/>
      <c r="AV369" s="1"/>
      <c r="AW369" s="1"/>
    </row>
    <row r="370" spans="39:49">
      <c r="AM370" s="1"/>
      <c r="AN370" s="1"/>
      <c r="AO370" s="1"/>
      <c r="AP370" s="1"/>
      <c r="AQ370" s="1"/>
      <c r="AR370" s="1"/>
      <c r="AS370" s="1"/>
      <c r="AT370" s="1"/>
      <c r="AV370" s="1"/>
      <c r="AW370" s="1"/>
    </row>
    <row r="371" spans="39:49">
      <c r="AM371" s="1"/>
      <c r="AN371" s="1"/>
      <c r="AO371" s="1"/>
      <c r="AP371" s="1"/>
      <c r="AQ371" s="1"/>
      <c r="AR371" s="1"/>
      <c r="AS371" s="1"/>
      <c r="AT371" s="1"/>
      <c r="AV371" s="1"/>
      <c r="AW371" s="1"/>
    </row>
    <row r="372" spans="39:49">
      <c r="AM372" s="1"/>
      <c r="AN372" s="1"/>
      <c r="AO372" s="1"/>
      <c r="AP372" s="1"/>
      <c r="AQ372" s="1"/>
      <c r="AR372" s="1"/>
      <c r="AS372" s="1"/>
      <c r="AT372" s="1"/>
      <c r="AV372" s="1"/>
      <c r="AW372" s="1"/>
    </row>
    <row r="373" spans="39:49">
      <c r="AM373" s="1"/>
      <c r="AN373" s="1"/>
      <c r="AO373" s="1"/>
      <c r="AP373" s="1"/>
      <c r="AQ373" s="1"/>
      <c r="AR373" s="1"/>
      <c r="AS373" s="1"/>
      <c r="AT373" s="1"/>
      <c r="AV373" s="1"/>
      <c r="AW373" s="1"/>
    </row>
    <row r="374" spans="39:49">
      <c r="AM374" s="1"/>
      <c r="AN374" s="1"/>
      <c r="AO374" s="1"/>
      <c r="AP374" s="1"/>
      <c r="AQ374" s="1"/>
      <c r="AR374" s="1"/>
      <c r="AS374" s="1"/>
      <c r="AT374" s="1"/>
      <c r="AV374" s="1"/>
      <c r="AW374" s="1"/>
    </row>
    <row r="375" spans="39:49">
      <c r="AM375" s="1"/>
      <c r="AN375" s="1"/>
      <c r="AO375" s="1"/>
      <c r="AP375" s="1"/>
      <c r="AQ375" s="1"/>
      <c r="AR375" s="1"/>
      <c r="AS375" s="1"/>
      <c r="AT375" s="1"/>
      <c r="AV375" s="1"/>
      <c r="AW375" s="1"/>
    </row>
    <row r="376" spans="39:49">
      <c r="AM376" s="1"/>
      <c r="AN376" s="1"/>
      <c r="AO376" s="1"/>
      <c r="AP376" s="1"/>
      <c r="AQ376" s="1"/>
      <c r="AR376" s="1"/>
      <c r="AS376" s="1"/>
      <c r="AT376" s="1"/>
      <c r="AV376" s="1"/>
      <c r="AW376" s="1"/>
    </row>
    <row r="377" spans="39:49">
      <c r="AM377" s="1"/>
      <c r="AN377" s="1"/>
      <c r="AO377" s="1"/>
      <c r="AP377" s="1"/>
      <c r="AQ377" s="1"/>
      <c r="AR377" s="1"/>
      <c r="AS377" s="1"/>
      <c r="AT377" s="1"/>
      <c r="AV377" s="1"/>
      <c r="AW377" s="1"/>
    </row>
    <row r="378" spans="39:49">
      <c r="AM378" s="1"/>
      <c r="AN378" s="1"/>
      <c r="AO378" s="1"/>
      <c r="AP378" s="1"/>
      <c r="AQ378" s="1"/>
      <c r="AR378" s="1"/>
      <c r="AS378" s="1"/>
      <c r="AT378" s="1"/>
      <c r="AV378" s="1"/>
      <c r="AW378" s="1"/>
    </row>
    <row r="379" spans="39:49">
      <c r="AM379" s="1"/>
      <c r="AN379" s="1"/>
      <c r="AO379" s="1"/>
      <c r="AP379" s="1"/>
      <c r="AQ379" s="1"/>
      <c r="AR379" s="1"/>
      <c r="AS379" s="1"/>
      <c r="AT379" s="1"/>
      <c r="AV379" s="1"/>
      <c r="AW379" s="1"/>
    </row>
    <row r="380" spans="39:49">
      <c r="AM380" s="1"/>
      <c r="AN380" s="1"/>
      <c r="AO380" s="1"/>
      <c r="AP380" s="1"/>
      <c r="AQ380" s="1"/>
      <c r="AR380" s="1"/>
      <c r="AS380" s="1"/>
      <c r="AT380" s="1"/>
      <c r="AV380" s="1"/>
      <c r="AW380" s="1"/>
    </row>
    <row r="381" spans="39:49">
      <c r="AM381" s="1"/>
      <c r="AN381" s="1"/>
      <c r="AO381" s="1"/>
      <c r="AP381" s="1"/>
      <c r="AQ381" s="1"/>
      <c r="AR381" s="1"/>
      <c r="AS381" s="1"/>
      <c r="AT381" s="1"/>
      <c r="AV381" s="1"/>
      <c r="AW381" s="1"/>
    </row>
    <row r="382" spans="39:49">
      <c r="AM382" s="1"/>
      <c r="AN382" s="1"/>
      <c r="AO382" s="1"/>
      <c r="AP382" s="1"/>
      <c r="AQ382" s="1"/>
      <c r="AR382" s="1"/>
      <c r="AS382" s="1"/>
      <c r="AT382" s="1"/>
      <c r="AV382" s="1"/>
      <c r="AW382" s="1"/>
    </row>
    <row r="383" spans="39:49">
      <c r="AM383" s="1"/>
      <c r="AN383" s="1"/>
      <c r="AO383" s="1"/>
      <c r="AP383" s="1"/>
      <c r="AQ383" s="1"/>
      <c r="AR383" s="1"/>
      <c r="AS383" s="1"/>
      <c r="AT383" s="1"/>
      <c r="AV383" s="1"/>
      <c r="AW383" s="1"/>
    </row>
    <row r="384" spans="39:49">
      <c r="AM384" s="1"/>
      <c r="AN384" s="1"/>
      <c r="AO384" s="1"/>
      <c r="AP384" s="1"/>
      <c r="AQ384" s="1"/>
      <c r="AR384" s="1"/>
      <c r="AS384" s="1"/>
      <c r="AT384" s="1"/>
      <c r="AV384" s="1"/>
      <c r="AW384" s="1"/>
    </row>
    <row r="385" spans="39:49">
      <c r="AM385" s="1"/>
      <c r="AN385" s="1"/>
      <c r="AO385" s="1"/>
      <c r="AP385" s="1"/>
      <c r="AQ385" s="1"/>
      <c r="AR385" s="1"/>
      <c r="AS385" s="1"/>
      <c r="AT385" s="1"/>
      <c r="AV385" s="1"/>
      <c r="AW385" s="1"/>
    </row>
    <row r="386" spans="39:49">
      <c r="AM386" s="1"/>
      <c r="AN386" s="1"/>
      <c r="AO386" s="1"/>
      <c r="AP386" s="1"/>
      <c r="AQ386" s="1"/>
      <c r="AR386" s="1"/>
      <c r="AS386" s="1"/>
      <c r="AT386" s="1"/>
      <c r="AV386" s="1"/>
      <c r="AW386" s="1"/>
    </row>
    <row r="387" spans="39:49">
      <c r="AM387" s="1"/>
      <c r="AN387" s="1"/>
      <c r="AO387" s="1"/>
      <c r="AP387" s="1"/>
      <c r="AQ387" s="1"/>
      <c r="AR387" s="1"/>
      <c r="AS387" s="1"/>
      <c r="AT387" s="1"/>
      <c r="AV387" s="1"/>
      <c r="AW387" s="1"/>
    </row>
    <row r="388" spans="39:49">
      <c r="AM388" s="1"/>
      <c r="AN388" s="1"/>
      <c r="AO388" s="1"/>
      <c r="AP388" s="1"/>
      <c r="AQ388" s="1"/>
      <c r="AR388" s="1"/>
      <c r="AS388" s="1"/>
      <c r="AT388" s="1"/>
      <c r="AV388" s="1"/>
      <c r="AW388" s="1"/>
    </row>
    <row r="389" spans="39:49">
      <c r="AM389" s="1"/>
      <c r="AN389" s="1"/>
      <c r="AO389" s="1"/>
      <c r="AP389" s="1"/>
      <c r="AQ389" s="1"/>
      <c r="AR389" s="1"/>
      <c r="AS389" s="1"/>
      <c r="AT389" s="1"/>
      <c r="AV389" s="1"/>
      <c r="AW389" s="1"/>
    </row>
    <row r="390" spans="39:49">
      <c r="AM390" s="1"/>
      <c r="AN390" s="1"/>
      <c r="AO390" s="1"/>
      <c r="AP390" s="1"/>
      <c r="AQ390" s="1"/>
      <c r="AR390" s="1"/>
      <c r="AS390" s="1"/>
      <c r="AT390" s="1"/>
      <c r="AV390" s="1"/>
      <c r="AW390" s="1"/>
    </row>
    <row r="391" spans="39:49">
      <c r="AM391" s="1"/>
      <c r="AN391" s="1"/>
      <c r="AO391" s="1"/>
      <c r="AP391" s="1"/>
      <c r="AQ391" s="1"/>
      <c r="AR391" s="1"/>
      <c r="AS391" s="1"/>
      <c r="AT391" s="1"/>
      <c r="AV391" s="1"/>
      <c r="AW391" s="1"/>
    </row>
    <row r="392" spans="39:49">
      <c r="AM392" s="1"/>
      <c r="AN392" s="1"/>
      <c r="AO392" s="1"/>
      <c r="AP392" s="1"/>
      <c r="AQ392" s="1"/>
      <c r="AR392" s="1"/>
      <c r="AS392" s="1"/>
      <c r="AT392" s="1"/>
      <c r="AV392" s="1"/>
      <c r="AW392" s="1"/>
    </row>
    <row r="393" spans="39:49">
      <c r="AM393" s="1"/>
      <c r="AN393" s="1"/>
      <c r="AO393" s="1"/>
      <c r="AP393" s="1"/>
      <c r="AQ393" s="1"/>
      <c r="AR393" s="1"/>
      <c r="AS393" s="1"/>
      <c r="AT393" s="1"/>
      <c r="AV393" s="1"/>
      <c r="AW393" s="1"/>
    </row>
    <row r="394" spans="39:49">
      <c r="AM394" s="1"/>
      <c r="AN394" s="1"/>
      <c r="AO394" s="1"/>
      <c r="AP394" s="1"/>
      <c r="AQ394" s="1"/>
      <c r="AR394" s="1"/>
      <c r="AS394" s="1"/>
      <c r="AT394" s="1"/>
      <c r="AV394" s="1"/>
      <c r="AW394" s="1"/>
    </row>
    <row r="395" spans="39:49">
      <c r="AM395" s="1"/>
      <c r="AN395" s="1"/>
      <c r="AO395" s="1"/>
      <c r="AP395" s="1"/>
      <c r="AQ395" s="1"/>
      <c r="AR395" s="1"/>
      <c r="AS395" s="1"/>
      <c r="AT395" s="1"/>
      <c r="AV395" s="1"/>
      <c r="AW395" s="1"/>
    </row>
    <row r="396" spans="39:49">
      <c r="AM396" s="1"/>
      <c r="AN396" s="1"/>
      <c r="AO396" s="1"/>
      <c r="AP396" s="1"/>
      <c r="AQ396" s="1"/>
      <c r="AR396" s="1"/>
      <c r="AS396" s="1"/>
      <c r="AT396" s="1"/>
      <c r="AV396" s="1"/>
      <c r="AW396" s="1"/>
    </row>
    <row r="397" spans="39:49">
      <c r="AM397" s="1"/>
      <c r="AN397" s="1"/>
      <c r="AO397" s="1"/>
      <c r="AP397" s="1"/>
      <c r="AQ397" s="1"/>
      <c r="AR397" s="1"/>
      <c r="AS397" s="1"/>
      <c r="AT397" s="1"/>
      <c r="AV397" s="1"/>
      <c r="AW397" s="1"/>
    </row>
    <row r="398" spans="39:49">
      <c r="AM398" s="1"/>
      <c r="AN398" s="1"/>
      <c r="AO398" s="1"/>
      <c r="AP398" s="1"/>
      <c r="AQ398" s="1"/>
      <c r="AR398" s="1"/>
      <c r="AS398" s="1"/>
      <c r="AT398" s="1"/>
      <c r="AV398" s="1"/>
      <c r="AW398" s="1"/>
    </row>
    <row r="399" spans="39:49">
      <c r="AM399" s="1"/>
      <c r="AN399" s="1"/>
      <c r="AO399" s="1"/>
      <c r="AP399" s="1"/>
      <c r="AQ399" s="1"/>
      <c r="AR399" s="1"/>
      <c r="AS399" s="1"/>
      <c r="AT399" s="1"/>
      <c r="AV399" s="1"/>
      <c r="AW399" s="1"/>
    </row>
    <row r="400" spans="39:49">
      <c r="AM400" s="1"/>
      <c r="AN400" s="1"/>
      <c r="AO400" s="1"/>
      <c r="AP400" s="1"/>
      <c r="AQ400" s="1"/>
      <c r="AR400" s="1"/>
      <c r="AS400" s="1"/>
      <c r="AT400" s="1"/>
      <c r="AV400" s="1"/>
      <c r="AW400" s="1"/>
    </row>
    <row r="401" spans="39:49">
      <c r="AM401" s="1"/>
      <c r="AN401" s="1"/>
      <c r="AO401" s="1"/>
      <c r="AP401" s="1"/>
      <c r="AQ401" s="1"/>
      <c r="AR401" s="1"/>
      <c r="AS401" s="1"/>
      <c r="AT401" s="1"/>
      <c r="AV401" s="1"/>
      <c r="AW401" s="1"/>
    </row>
    <row r="402" spans="39:49">
      <c r="AM402" s="1"/>
      <c r="AN402" s="1"/>
      <c r="AO402" s="1"/>
      <c r="AP402" s="1"/>
      <c r="AQ402" s="1"/>
      <c r="AR402" s="1"/>
      <c r="AS402" s="1"/>
      <c r="AT402" s="1"/>
      <c r="AV402" s="1"/>
      <c r="AW402" s="1"/>
    </row>
    <row r="403" spans="39:49">
      <c r="AM403" s="1"/>
      <c r="AN403" s="1"/>
      <c r="AO403" s="1"/>
      <c r="AP403" s="1"/>
      <c r="AQ403" s="1"/>
      <c r="AR403" s="1"/>
      <c r="AS403" s="1"/>
      <c r="AT403" s="1"/>
      <c r="AV403" s="1"/>
      <c r="AW403" s="1"/>
    </row>
    <row r="404" spans="39:49">
      <c r="AM404" s="1"/>
      <c r="AN404" s="1"/>
      <c r="AO404" s="1"/>
      <c r="AP404" s="1"/>
      <c r="AQ404" s="1"/>
      <c r="AR404" s="1"/>
      <c r="AS404" s="1"/>
      <c r="AT404" s="1"/>
      <c r="AV404" s="1"/>
      <c r="AW404" s="1"/>
    </row>
    <row r="405" spans="39:49">
      <c r="AM405" s="1"/>
      <c r="AN405" s="1"/>
      <c r="AO405" s="1"/>
      <c r="AP405" s="1"/>
      <c r="AQ405" s="1"/>
      <c r="AR405" s="1"/>
      <c r="AS405" s="1"/>
      <c r="AT405" s="1"/>
      <c r="AV405" s="1"/>
      <c r="AW405" s="1"/>
    </row>
    <row r="406" spans="39:49">
      <c r="AM406" s="1"/>
      <c r="AN406" s="1"/>
      <c r="AO406" s="1"/>
      <c r="AP406" s="1"/>
      <c r="AQ406" s="1"/>
      <c r="AR406" s="1"/>
      <c r="AS406" s="1"/>
      <c r="AT406" s="1"/>
      <c r="AV406" s="1"/>
      <c r="AW406" s="1"/>
    </row>
    <row r="407" spans="39:49">
      <c r="AM407" s="1"/>
      <c r="AN407" s="1"/>
      <c r="AO407" s="1"/>
      <c r="AP407" s="1"/>
      <c r="AQ407" s="1"/>
      <c r="AR407" s="1"/>
      <c r="AS407" s="1"/>
      <c r="AT407" s="1"/>
      <c r="AV407" s="1"/>
      <c r="AW407" s="1"/>
    </row>
    <row r="408" spans="39:49">
      <c r="AM408" s="1"/>
      <c r="AN408" s="1"/>
      <c r="AO408" s="1"/>
      <c r="AP408" s="1"/>
      <c r="AQ408" s="1"/>
      <c r="AR408" s="1"/>
      <c r="AS408" s="1"/>
      <c r="AT408" s="1"/>
      <c r="AV408" s="1"/>
      <c r="AW408" s="1"/>
    </row>
    <row r="409" spans="39:49">
      <c r="AM409" s="1"/>
      <c r="AN409" s="1"/>
      <c r="AO409" s="1"/>
      <c r="AP409" s="1"/>
      <c r="AQ409" s="1"/>
      <c r="AR409" s="1"/>
      <c r="AS409" s="1"/>
      <c r="AT409" s="1"/>
      <c r="AV409" s="1"/>
      <c r="AW409" s="1"/>
    </row>
    <row r="410" spans="39:49">
      <c r="AM410" s="1"/>
      <c r="AN410" s="1"/>
      <c r="AO410" s="1"/>
      <c r="AP410" s="1"/>
      <c r="AQ410" s="1"/>
      <c r="AR410" s="1"/>
      <c r="AS410" s="1"/>
      <c r="AT410" s="1"/>
      <c r="AV410" s="1"/>
      <c r="AW410" s="1"/>
    </row>
    <row r="411" spans="39:49">
      <c r="AM411" s="1"/>
      <c r="AN411" s="1"/>
      <c r="AO411" s="1"/>
      <c r="AP411" s="1"/>
      <c r="AQ411" s="1"/>
      <c r="AR411" s="1"/>
      <c r="AS411" s="1"/>
      <c r="AT411" s="1"/>
      <c r="AV411" s="1"/>
      <c r="AW411" s="1"/>
    </row>
    <row r="412" spans="39:49">
      <c r="AM412" s="1"/>
      <c r="AN412" s="1"/>
      <c r="AO412" s="1"/>
      <c r="AP412" s="1"/>
      <c r="AQ412" s="1"/>
      <c r="AR412" s="1"/>
      <c r="AS412" s="1"/>
      <c r="AT412" s="1"/>
      <c r="AV412" s="1"/>
      <c r="AW412" s="1"/>
    </row>
    <row r="413" spans="39:49">
      <c r="AM413" s="1"/>
      <c r="AN413" s="1"/>
      <c r="AO413" s="1"/>
      <c r="AP413" s="1"/>
      <c r="AQ413" s="1"/>
      <c r="AR413" s="1"/>
      <c r="AS413" s="1"/>
      <c r="AT413" s="1"/>
      <c r="AV413" s="1"/>
      <c r="AW413" s="1"/>
    </row>
    <row r="414" spans="39:49">
      <c r="AM414" s="1"/>
      <c r="AN414" s="1"/>
      <c r="AO414" s="1"/>
      <c r="AP414" s="1"/>
      <c r="AQ414" s="1"/>
      <c r="AR414" s="1"/>
      <c r="AS414" s="1"/>
      <c r="AT414" s="1"/>
      <c r="AV414" s="1"/>
      <c r="AW414" s="1"/>
    </row>
    <row r="415" spans="39:49">
      <c r="AM415" s="1"/>
      <c r="AN415" s="1"/>
      <c r="AO415" s="1"/>
      <c r="AP415" s="1"/>
      <c r="AQ415" s="1"/>
      <c r="AR415" s="1"/>
      <c r="AS415" s="1"/>
      <c r="AT415" s="1"/>
      <c r="AV415" s="1"/>
      <c r="AW415" s="1"/>
    </row>
    <row r="416" spans="39:49">
      <c r="AM416" s="1"/>
      <c r="AN416" s="1"/>
      <c r="AO416" s="1"/>
      <c r="AP416" s="1"/>
      <c r="AQ416" s="1"/>
      <c r="AR416" s="1"/>
      <c r="AS416" s="1"/>
      <c r="AT416" s="1"/>
      <c r="AV416" s="1"/>
      <c r="AW416" s="1"/>
    </row>
    <row r="417" spans="39:49">
      <c r="AM417" s="1"/>
      <c r="AN417" s="1"/>
      <c r="AO417" s="1"/>
      <c r="AP417" s="1"/>
      <c r="AQ417" s="1"/>
      <c r="AR417" s="1"/>
      <c r="AS417" s="1"/>
      <c r="AT417" s="1"/>
      <c r="AV417" s="1"/>
      <c r="AW417" s="1"/>
    </row>
    <row r="418" spans="39:49">
      <c r="AM418" s="1"/>
      <c r="AN418" s="1"/>
      <c r="AO418" s="1"/>
      <c r="AP418" s="1"/>
      <c r="AQ418" s="1"/>
      <c r="AR418" s="1"/>
      <c r="AS418" s="1"/>
      <c r="AT418" s="1"/>
      <c r="AV418" s="1"/>
      <c r="AW418" s="1"/>
    </row>
    <row r="419" spans="39:49">
      <c r="AM419" s="1"/>
      <c r="AN419" s="1"/>
      <c r="AO419" s="1"/>
      <c r="AP419" s="1"/>
      <c r="AQ419" s="1"/>
      <c r="AR419" s="1"/>
      <c r="AS419" s="1"/>
      <c r="AT419" s="1"/>
      <c r="AV419" s="1"/>
      <c r="AW419" s="1"/>
    </row>
    <row r="420" spans="39:49">
      <c r="AM420" s="1"/>
      <c r="AN420" s="1"/>
      <c r="AO420" s="1"/>
      <c r="AP420" s="1"/>
      <c r="AQ420" s="1"/>
      <c r="AR420" s="1"/>
      <c r="AS420" s="1"/>
      <c r="AT420" s="1"/>
      <c r="AV420" s="1"/>
      <c r="AW420" s="1"/>
    </row>
    <row r="421" spans="39:49">
      <c r="AM421" s="1"/>
      <c r="AN421" s="1"/>
      <c r="AO421" s="1"/>
      <c r="AP421" s="1"/>
      <c r="AQ421" s="1"/>
      <c r="AR421" s="1"/>
      <c r="AS421" s="1"/>
      <c r="AT421" s="1"/>
      <c r="AV421" s="1"/>
      <c r="AW421" s="1"/>
    </row>
    <row r="422" spans="39:49">
      <c r="AM422" s="1"/>
      <c r="AN422" s="1"/>
      <c r="AO422" s="1"/>
      <c r="AP422" s="1"/>
      <c r="AQ422" s="1"/>
      <c r="AR422" s="1"/>
      <c r="AS422" s="1"/>
      <c r="AT422" s="1"/>
      <c r="AV422" s="1"/>
      <c r="AW422" s="1"/>
    </row>
    <row r="423" spans="39:49">
      <c r="AM423" s="1"/>
      <c r="AN423" s="1"/>
      <c r="AO423" s="1"/>
      <c r="AP423" s="1"/>
      <c r="AQ423" s="1"/>
      <c r="AR423" s="1"/>
      <c r="AS423" s="1"/>
      <c r="AT423" s="1"/>
      <c r="AV423" s="1"/>
      <c r="AW423" s="1"/>
    </row>
    <row r="424" spans="39:49">
      <c r="AM424" s="1"/>
      <c r="AN424" s="1"/>
      <c r="AO424" s="1"/>
      <c r="AP424" s="1"/>
      <c r="AQ424" s="1"/>
      <c r="AR424" s="1"/>
      <c r="AS424" s="1"/>
      <c r="AT424" s="1"/>
      <c r="AV424" s="1"/>
      <c r="AW424" s="1"/>
    </row>
    <row r="425" spans="39:49">
      <c r="AM425" s="1"/>
      <c r="AN425" s="1"/>
      <c r="AO425" s="1"/>
      <c r="AP425" s="1"/>
      <c r="AQ425" s="1"/>
      <c r="AR425" s="1"/>
      <c r="AS425" s="1"/>
      <c r="AT425" s="1"/>
      <c r="AV425" s="1"/>
      <c r="AW425" s="1"/>
    </row>
    <row r="426" spans="39:49">
      <c r="AM426" s="1"/>
      <c r="AN426" s="1"/>
      <c r="AO426" s="1"/>
      <c r="AP426" s="1"/>
      <c r="AQ426" s="1"/>
      <c r="AR426" s="1"/>
      <c r="AS426" s="1"/>
      <c r="AT426" s="1"/>
      <c r="AV426" s="1"/>
      <c r="AW426" s="1"/>
    </row>
    <row r="427" spans="39:49">
      <c r="AM427" s="1"/>
      <c r="AN427" s="1"/>
      <c r="AO427" s="1"/>
      <c r="AP427" s="1"/>
      <c r="AQ427" s="1"/>
      <c r="AR427" s="1"/>
      <c r="AS427" s="1"/>
      <c r="AT427" s="1"/>
      <c r="AV427" s="1"/>
      <c r="AW427" s="1"/>
    </row>
    <row r="428" spans="39:49">
      <c r="AM428" s="1"/>
      <c r="AN428" s="1"/>
      <c r="AO428" s="1"/>
      <c r="AP428" s="1"/>
      <c r="AQ428" s="1"/>
      <c r="AR428" s="1"/>
      <c r="AS428" s="1"/>
      <c r="AT428" s="1"/>
      <c r="AV428" s="1"/>
      <c r="AW428" s="1"/>
    </row>
    <row r="429" spans="39:49">
      <c r="AM429" s="1"/>
      <c r="AN429" s="1"/>
      <c r="AO429" s="1"/>
      <c r="AP429" s="1"/>
      <c r="AQ429" s="1"/>
      <c r="AR429" s="1"/>
      <c r="AS429" s="1"/>
      <c r="AT429" s="1"/>
      <c r="AV429" s="1"/>
      <c r="AW429" s="1"/>
    </row>
    <row r="430" spans="39:49">
      <c r="AM430" s="1"/>
      <c r="AN430" s="1"/>
      <c r="AO430" s="1"/>
      <c r="AP430" s="1"/>
      <c r="AQ430" s="1"/>
      <c r="AR430" s="1"/>
      <c r="AS430" s="1"/>
      <c r="AT430" s="1"/>
      <c r="AV430" s="1"/>
      <c r="AW430" s="1"/>
    </row>
    <row r="431" spans="39:49">
      <c r="AM431" s="1"/>
      <c r="AN431" s="1"/>
      <c r="AO431" s="1"/>
      <c r="AP431" s="1"/>
      <c r="AQ431" s="1"/>
      <c r="AR431" s="1"/>
      <c r="AS431" s="1"/>
      <c r="AT431" s="1"/>
      <c r="AV431" s="1"/>
      <c r="AW431" s="1"/>
    </row>
    <row r="432" spans="39:49">
      <c r="AM432" s="1"/>
      <c r="AN432" s="1"/>
      <c r="AO432" s="1"/>
      <c r="AP432" s="1"/>
      <c r="AQ432" s="1"/>
      <c r="AR432" s="1"/>
      <c r="AS432" s="1"/>
      <c r="AT432" s="1"/>
      <c r="AV432" s="1"/>
      <c r="AW432" s="1"/>
    </row>
    <row r="433" spans="39:49">
      <c r="AM433" s="1"/>
      <c r="AN433" s="1"/>
      <c r="AO433" s="1"/>
      <c r="AP433" s="1"/>
      <c r="AQ433" s="1"/>
      <c r="AR433" s="1"/>
      <c r="AS433" s="1"/>
      <c r="AT433" s="1"/>
      <c r="AV433" s="1"/>
      <c r="AW433" s="1"/>
    </row>
    <row r="434" spans="39:49">
      <c r="AM434" s="1"/>
      <c r="AN434" s="1"/>
      <c r="AO434" s="1"/>
      <c r="AP434" s="1"/>
      <c r="AQ434" s="1"/>
      <c r="AR434" s="1"/>
      <c r="AS434" s="1"/>
      <c r="AT434" s="1"/>
      <c r="AV434" s="1"/>
      <c r="AW434" s="1"/>
    </row>
    <row r="435" spans="39:49">
      <c r="AM435" s="1"/>
      <c r="AN435" s="1"/>
      <c r="AO435" s="1"/>
      <c r="AP435" s="1"/>
      <c r="AQ435" s="1"/>
      <c r="AR435" s="1"/>
      <c r="AS435" s="1"/>
      <c r="AT435" s="1"/>
      <c r="AV435" s="1"/>
      <c r="AW435" s="1"/>
    </row>
    <row r="436" spans="39:49">
      <c r="AM436" s="1"/>
      <c r="AN436" s="1"/>
      <c r="AO436" s="1"/>
      <c r="AP436" s="1"/>
      <c r="AQ436" s="1"/>
      <c r="AR436" s="1"/>
      <c r="AS436" s="1"/>
      <c r="AT436" s="1"/>
      <c r="AV436" s="1"/>
      <c r="AW436" s="1"/>
    </row>
    <row r="437" spans="39:49">
      <c r="AM437" s="1"/>
      <c r="AN437" s="1"/>
      <c r="AO437" s="1"/>
      <c r="AP437" s="1"/>
      <c r="AQ437" s="1"/>
      <c r="AR437" s="1"/>
      <c r="AS437" s="1"/>
      <c r="AT437" s="1"/>
      <c r="AV437" s="1"/>
      <c r="AW437" s="1"/>
    </row>
    <row r="438" spans="39:49">
      <c r="AM438" s="1"/>
      <c r="AN438" s="1"/>
      <c r="AO438" s="1"/>
      <c r="AP438" s="1"/>
      <c r="AQ438" s="1"/>
      <c r="AR438" s="1"/>
      <c r="AS438" s="1"/>
      <c r="AT438" s="1"/>
      <c r="AV438" s="1"/>
      <c r="AW438" s="1"/>
    </row>
    <row r="439" spans="39:49">
      <c r="AM439" s="1"/>
      <c r="AN439" s="1"/>
      <c r="AO439" s="1"/>
      <c r="AP439" s="1"/>
      <c r="AQ439" s="1"/>
      <c r="AR439" s="1"/>
      <c r="AS439" s="1"/>
      <c r="AT439" s="1"/>
      <c r="AV439" s="1"/>
      <c r="AW439" s="1"/>
    </row>
    <row r="440" spans="39:49">
      <c r="AM440" s="1"/>
      <c r="AN440" s="1"/>
      <c r="AO440" s="1"/>
      <c r="AP440" s="1"/>
      <c r="AQ440" s="1"/>
      <c r="AR440" s="1"/>
      <c r="AS440" s="1"/>
      <c r="AT440" s="1"/>
      <c r="AV440" s="1"/>
      <c r="AW440" s="1"/>
    </row>
    <row r="441" spans="39:49">
      <c r="AM441" s="1"/>
      <c r="AN441" s="1"/>
      <c r="AO441" s="1"/>
      <c r="AP441" s="1"/>
      <c r="AQ441" s="1"/>
      <c r="AR441" s="1"/>
      <c r="AS441" s="1"/>
      <c r="AT441" s="1"/>
      <c r="AV441" s="1"/>
      <c r="AW441" s="1"/>
    </row>
    <row r="442" spans="39:49">
      <c r="AM442" s="1"/>
      <c r="AN442" s="1"/>
      <c r="AO442" s="1"/>
      <c r="AP442" s="1"/>
      <c r="AQ442" s="1"/>
      <c r="AR442" s="1"/>
      <c r="AS442" s="1"/>
      <c r="AT442" s="1"/>
      <c r="AV442" s="1"/>
      <c r="AW442" s="1"/>
    </row>
    <row r="443" spans="39:49">
      <c r="AM443" s="1"/>
      <c r="AN443" s="1"/>
      <c r="AO443" s="1"/>
      <c r="AP443" s="1"/>
      <c r="AQ443" s="1"/>
      <c r="AR443" s="1"/>
      <c r="AS443" s="1"/>
      <c r="AT443" s="1"/>
      <c r="AV443" s="1"/>
      <c r="AW443" s="1"/>
    </row>
    <row r="444" spans="39:49">
      <c r="AM444" s="1"/>
      <c r="AN444" s="1"/>
      <c r="AO444" s="1"/>
      <c r="AP444" s="1"/>
      <c r="AQ444" s="1"/>
      <c r="AR444" s="1"/>
      <c r="AS444" s="1"/>
      <c r="AT444" s="1"/>
      <c r="AV444" s="1"/>
      <c r="AW444" s="1"/>
    </row>
    <row r="445" spans="39:49">
      <c r="AM445" s="1"/>
      <c r="AN445" s="1"/>
      <c r="AO445" s="1"/>
      <c r="AP445" s="1"/>
      <c r="AQ445" s="1"/>
      <c r="AR445" s="1"/>
      <c r="AS445" s="1"/>
      <c r="AT445" s="1"/>
      <c r="AV445" s="1"/>
      <c r="AW445" s="1"/>
    </row>
    <row r="446" spans="39:49">
      <c r="AM446" s="1"/>
      <c r="AN446" s="1"/>
      <c r="AO446" s="1"/>
      <c r="AP446" s="1"/>
      <c r="AQ446" s="1"/>
      <c r="AR446" s="1"/>
      <c r="AS446" s="1"/>
      <c r="AT446" s="1"/>
      <c r="AV446" s="1"/>
      <c r="AW446" s="1"/>
    </row>
    <row r="447" spans="39:49">
      <c r="AM447" s="1"/>
      <c r="AN447" s="1"/>
      <c r="AO447" s="1"/>
      <c r="AP447" s="1"/>
      <c r="AQ447" s="1"/>
      <c r="AR447" s="1"/>
      <c r="AS447" s="1"/>
      <c r="AT447" s="1"/>
      <c r="AV447" s="1"/>
      <c r="AW447" s="1"/>
    </row>
    <row r="448" spans="39:49">
      <c r="AM448" s="1"/>
      <c r="AN448" s="1"/>
      <c r="AO448" s="1"/>
      <c r="AP448" s="1"/>
      <c r="AQ448" s="1"/>
      <c r="AR448" s="1"/>
      <c r="AS448" s="1"/>
      <c r="AT448" s="1"/>
      <c r="AV448" s="1"/>
      <c r="AW448" s="1"/>
    </row>
    <row r="449" spans="39:49">
      <c r="AM449" s="1"/>
      <c r="AN449" s="1"/>
      <c r="AO449" s="1"/>
      <c r="AP449" s="1"/>
      <c r="AQ449" s="1"/>
      <c r="AR449" s="1"/>
      <c r="AS449" s="1"/>
      <c r="AT449" s="1"/>
      <c r="AV449" s="1"/>
      <c r="AW449" s="1"/>
    </row>
    <row r="450" spans="39:49">
      <c r="AM450" s="1"/>
      <c r="AN450" s="1"/>
      <c r="AO450" s="1"/>
      <c r="AP450" s="1"/>
      <c r="AQ450" s="1"/>
      <c r="AR450" s="1"/>
      <c r="AS450" s="1"/>
      <c r="AT450" s="1"/>
      <c r="AV450" s="1"/>
      <c r="AW450" s="1"/>
    </row>
    <row r="451" spans="39:49">
      <c r="AM451" s="1"/>
      <c r="AN451" s="1"/>
      <c r="AO451" s="1"/>
      <c r="AP451" s="1"/>
      <c r="AQ451" s="1"/>
      <c r="AR451" s="1"/>
      <c r="AS451" s="1"/>
      <c r="AT451" s="1"/>
      <c r="AV451" s="1"/>
      <c r="AW451" s="1"/>
    </row>
    <row r="452" spans="39:49">
      <c r="AM452" s="1"/>
      <c r="AN452" s="1"/>
      <c r="AO452" s="1"/>
      <c r="AP452" s="1"/>
      <c r="AQ452" s="1"/>
      <c r="AR452" s="1"/>
      <c r="AS452" s="1"/>
      <c r="AT452" s="1"/>
      <c r="AV452" s="1"/>
      <c r="AW452" s="1"/>
    </row>
    <row r="453" spans="39:49">
      <c r="AM453" s="1"/>
      <c r="AN453" s="1"/>
      <c r="AO453" s="1"/>
      <c r="AP453" s="1"/>
      <c r="AQ453" s="1"/>
      <c r="AR453" s="1"/>
      <c r="AS453" s="1"/>
      <c r="AT453" s="1"/>
      <c r="AV453" s="1"/>
      <c r="AW453" s="1"/>
    </row>
    <row r="454" spans="39:49">
      <c r="AM454" s="1"/>
      <c r="AN454" s="1"/>
      <c r="AO454" s="1"/>
      <c r="AP454" s="1"/>
      <c r="AQ454" s="1"/>
      <c r="AR454" s="1"/>
      <c r="AS454" s="1"/>
      <c r="AT454" s="1"/>
      <c r="AV454" s="1"/>
      <c r="AW454" s="1"/>
    </row>
    <row r="455" spans="39:49">
      <c r="AM455" s="1"/>
      <c r="AN455" s="1"/>
      <c r="AO455" s="1"/>
      <c r="AP455" s="1"/>
      <c r="AQ455" s="1"/>
      <c r="AR455" s="1"/>
      <c r="AS455" s="1"/>
      <c r="AT455" s="1"/>
      <c r="AV455" s="1"/>
      <c r="AW455" s="1"/>
    </row>
    <row r="456" spans="39:49">
      <c r="AM456" s="1"/>
      <c r="AN456" s="1"/>
      <c r="AO456" s="1"/>
      <c r="AP456" s="1"/>
      <c r="AQ456" s="1"/>
      <c r="AR456" s="1"/>
      <c r="AS456" s="1"/>
      <c r="AT456" s="1"/>
      <c r="AV456" s="1"/>
      <c r="AW456" s="1"/>
    </row>
    <row r="457" spans="39:49">
      <c r="AM457" s="1"/>
      <c r="AN457" s="1"/>
      <c r="AO457" s="1"/>
      <c r="AP457" s="1"/>
      <c r="AQ457" s="1"/>
      <c r="AR457" s="1"/>
      <c r="AS457" s="1"/>
      <c r="AT457" s="1"/>
      <c r="AV457" s="1"/>
      <c r="AW457" s="1"/>
    </row>
    <row r="458" spans="39:49">
      <c r="AM458" s="1"/>
      <c r="AN458" s="1"/>
      <c r="AO458" s="1"/>
      <c r="AP458" s="1"/>
      <c r="AQ458" s="1"/>
      <c r="AR458" s="1"/>
      <c r="AS458" s="1"/>
      <c r="AT458" s="1"/>
      <c r="AV458" s="1"/>
      <c r="AW458" s="1"/>
    </row>
    <row r="459" spans="39:49">
      <c r="AM459" s="1"/>
      <c r="AN459" s="1"/>
      <c r="AO459" s="1"/>
      <c r="AP459" s="1"/>
      <c r="AQ459" s="1"/>
      <c r="AR459" s="1"/>
      <c r="AS459" s="1"/>
      <c r="AT459" s="1"/>
      <c r="AV459" s="1"/>
      <c r="AW459" s="1"/>
    </row>
    <row r="460" spans="39:49">
      <c r="AM460" s="1"/>
      <c r="AN460" s="1"/>
      <c r="AO460" s="1"/>
      <c r="AP460" s="1"/>
      <c r="AQ460" s="1"/>
      <c r="AR460" s="1"/>
      <c r="AS460" s="1"/>
      <c r="AT460" s="1"/>
      <c r="AV460" s="1"/>
      <c r="AW460" s="1"/>
    </row>
    <row r="461" spans="39:49">
      <c r="AM461" s="1"/>
      <c r="AN461" s="1"/>
      <c r="AO461" s="1"/>
      <c r="AP461" s="1"/>
      <c r="AQ461" s="1"/>
      <c r="AR461" s="1"/>
      <c r="AS461" s="1"/>
      <c r="AT461" s="1"/>
      <c r="AV461" s="1"/>
      <c r="AW461" s="1"/>
    </row>
    <row r="462" spans="39:49">
      <c r="AM462" s="1"/>
      <c r="AN462" s="1"/>
      <c r="AO462" s="1"/>
      <c r="AP462" s="1"/>
      <c r="AQ462" s="1"/>
      <c r="AR462" s="1"/>
      <c r="AS462" s="1"/>
      <c r="AT462" s="1"/>
      <c r="AV462" s="1"/>
      <c r="AW462" s="1"/>
    </row>
    <row r="463" spans="39:49">
      <c r="AM463" s="1"/>
      <c r="AN463" s="1"/>
      <c r="AO463" s="1"/>
      <c r="AP463" s="1"/>
      <c r="AQ463" s="1"/>
      <c r="AR463" s="1"/>
      <c r="AS463" s="1"/>
      <c r="AT463" s="1"/>
      <c r="AV463" s="1"/>
      <c r="AW463" s="1"/>
    </row>
    <row r="464" spans="39:49">
      <c r="AM464" s="1"/>
      <c r="AN464" s="1"/>
      <c r="AO464" s="1"/>
      <c r="AP464" s="1"/>
      <c r="AQ464" s="1"/>
      <c r="AR464" s="1"/>
      <c r="AS464" s="1"/>
      <c r="AT464" s="1"/>
      <c r="AV464" s="1"/>
      <c r="AW464" s="1"/>
    </row>
    <row r="465" spans="39:49">
      <c r="AM465" s="1"/>
      <c r="AN465" s="1"/>
      <c r="AO465" s="1"/>
      <c r="AP465" s="1"/>
      <c r="AQ465" s="1"/>
      <c r="AR465" s="1"/>
      <c r="AS465" s="1"/>
      <c r="AT465" s="1"/>
      <c r="AV465" s="1"/>
      <c r="AW465" s="1"/>
    </row>
    <row r="466" spans="39:49">
      <c r="AM466" s="1"/>
      <c r="AN466" s="1"/>
      <c r="AO466" s="1"/>
      <c r="AP466" s="1"/>
      <c r="AQ466" s="1"/>
      <c r="AR466" s="1"/>
      <c r="AS466" s="1"/>
      <c r="AT466" s="1"/>
      <c r="AV466" s="1"/>
      <c r="AW466" s="1"/>
    </row>
    <row r="467" spans="39:49">
      <c r="AM467" s="1"/>
      <c r="AN467" s="1"/>
      <c r="AO467" s="1"/>
      <c r="AP467" s="1"/>
      <c r="AQ467" s="1"/>
      <c r="AR467" s="1"/>
      <c r="AS467" s="1"/>
      <c r="AT467" s="1"/>
      <c r="AV467" s="1"/>
      <c r="AW467" s="1"/>
    </row>
    <row r="468" spans="39:49">
      <c r="AM468" s="1"/>
      <c r="AN468" s="1"/>
      <c r="AO468" s="1"/>
      <c r="AP468" s="1"/>
      <c r="AQ468" s="1"/>
      <c r="AR468" s="1"/>
      <c r="AS468" s="1"/>
      <c r="AT468" s="1"/>
      <c r="AV468" s="1"/>
      <c r="AW468" s="1"/>
    </row>
    <row r="469" spans="39:49">
      <c r="AM469" s="1"/>
      <c r="AN469" s="1"/>
      <c r="AO469" s="1"/>
      <c r="AP469" s="1"/>
      <c r="AQ469" s="1"/>
      <c r="AR469" s="1"/>
      <c r="AS469" s="1"/>
      <c r="AT469" s="1"/>
      <c r="AV469" s="1"/>
      <c r="AW469" s="1"/>
    </row>
    <row r="470" spans="39:49">
      <c r="AM470" s="1"/>
      <c r="AN470" s="1"/>
      <c r="AO470" s="1"/>
      <c r="AP470" s="1"/>
      <c r="AQ470" s="1"/>
      <c r="AR470" s="1"/>
      <c r="AS470" s="1"/>
      <c r="AT470" s="1"/>
      <c r="AV470" s="1"/>
      <c r="AW470" s="1"/>
    </row>
    <row r="471" spans="39:49">
      <c r="AM471" s="1"/>
      <c r="AN471" s="1"/>
      <c r="AO471" s="1"/>
      <c r="AP471" s="1"/>
      <c r="AQ471" s="1"/>
      <c r="AR471" s="1"/>
      <c r="AS471" s="1"/>
      <c r="AT471" s="1"/>
      <c r="AV471" s="1"/>
      <c r="AW471" s="1"/>
    </row>
    <row r="472" spans="39:49">
      <c r="AM472" s="1"/>
      <c r="AN472" s="1"/>
      <c r="AO472" s="1"/>
      <c r="AP472" s="1"/>
      <c r="AQ472" s="1"/>
      <c r="AR472" s="1"/>
      <c r="AS472" s="1"/>
      <c r="AT472" s="1"/>
      <c r="AV472" s="1"/>
      <c r="AW472" s="1"/>
    </row>
    <row r="473" spans="39:49">
      <c r="AM473" s="1"/>
      <c r="AN473" s="1"/>
      <c r="AO473" s="1"/>
      <c r="AP473" s="1"/>
      <c r="AQ473" s="1"/>
      <c r="AR473" s="1"/>
      <c r="AS473" s="1"/>
      <c r="AT473" s="1"/>
      <c r="AV473" s="1"/>
      <c r="AW473" s="1"/>
    </row>
    <row r="474" spans="39:49">
      <c r="AM474" s="1"/>
      <c r="AN474" s="1"/>
      <c r="AO474" s="1"/>
      <c r="AP474" s="1"/>
      <c r="AQ474" s="1"/>
      <c r="AR474" s="1"/>
      <c r="AS474" s="1"/>
      <c r="AT474" s="1"/>
      <c r="AV474" s="1"/>
      <c r="AW474" s="1"/>
    </row>
    <row r="475" spans="39:49">
      <c r="AM475" s="1"/>
      <c r="AN475" s="1"/>
      <c r="AO475" s="1"/>
      <c r="AP475" s="1"/>
      <c r="AQ475" s="1"/>
      <c r="AR475" s="1"/>
      <c r="AS475" s="1"/>
      <c r="AT475" s="1"/>
      <c r="AV475" s="1"/>
      <c r="AW475" s="1"/>
    </row>
    <row r="476" spans="39:49">
      <c r="AM476" s="1"/>
      <c r="AN476" s="1"/>
      <c r="AO476" s="1"/>
      <c r="AP476" s="1"/>
      <c r="AQ476" s="1"/>
      <c r="AR476" s="1"/>
      <c r="AS476" s="1"/>
      <c r="AT476" s="1"/>
      <c r="AV476" s="1"/>
      <c r="AW476" s="1"/>
    </row>
    <row r="477" spans="39:49">
      <c r="AM477" s="1"/>
      <c r="AN477" s="1"/>
      <c r="AO477" s="1"/>
      <c r="AP477" s="1"/>
      <c r="AQ477" s="1"/>
      <c r="AR477" s="1"/>
      <c r="AS477" s="1"/>
      <c r="AT477" s="1"/>
      <c r="AV477" s="1"/>
      <c r="AW477" s="1"/>
    </row>
    <row r="478" spans="39:49">
      <c r="AM478" s="1"/>
      <c r="AN478" s="1"/>
      <c r="AO478" s="1"/>
      <c r="AP478" s="1"/>
      <c r="AQ478" s="1"/>
      <c r="AR478" s="1"/>
      <c r="AS478" s="1"/>
      <c r="AT478" s="1"/>
      <c r="AV478" s="1"/>
      <c r="AW478" s="1"/>
    </row>
    <row r="479" spans="39:49">
      <c r="AM479" s="1"/>
      <c r="AN479" s="1"/>
      <c r="AO479" s="1"/>
      <c r="AP479" s="1"/>
      <c r="AQ479" s="1"/>
      <c r="AR479" s="1"/>
      <c r="AS479" s="1"/>
      <c r="AT479" s="1"/>
      <c r="AV479" s="1"/>
      <c r="AW479" s="1"/>
    </row>
    <row r="480" spans="39:49">
      <c r="AM480" s="1"/>
      <c r="AN480" s="1"/>
      <c r="AO480" s="1"/>
      <c r="AP480" s="1"/>
      <c r="AQ480" s="1"/>
      <c r="AR480" s="1"/>
      <c r="AS480" s="1"/>
      <c r="AT480" s="1"/>
      <c r="AV480" s="1"/>
      <c r="AW480" s="1"/>
    </row>
    <row r="481" spans="39:49">
      <c r="AM481" s="1"/>
      <c r="AN481" s="1"/>
      <c r="AO481" s="1"/>
      <c r="AP481" s="1"/>
      <c r="AQ481" s="1"/>
      <c r="AR481" s="1"/>
      <c r="AS481" s="1"/>
      <c r="AT481" s="1"/>
      <c r="AV481" s="1"/>
      <c r="AW481" s="1"/>
    </row>
    <row r="482" spans="39:49">
      <c r="AM482" s="1"/>
      <c r="AN482" s="1"/>
      <c r="AO482" s="1"/>
      <c r="AP482" s="1"/>
      <c r="AQ482" s="1"/>
      <c r="AR482" s="1"/>
      <c r="AS482" s="1"/>
      <c r="AT482" s="1"/>
      <c r="AV482" s="1"/>
      <c r="AW482" s="1"/>
    </row>
    <row r="483" spans="39:49">
      <c r="AM483" s="1"/>
      <c r="AN483" s="1"/>
      <c r="AO483" s="1"/>
      <c r="AP483" s="1"/>
      <c r="AQ483" s="1"/>
      <c r="AR483" s="1"/>
      <c r="AS483" s="1"/>
      <c r="AT483" s="1"/>
      <c r="AV483" s="1"/>
      <c r="AW483" s="1"/>
    </row>
    <row r="484" spans="39:49">
      <c r="AM484" s="1"/>
      <c r="AN484" s="1"/>
      <c r="AO484" s="1"/>
      <c r="AP484" s="1"/>
      <c r="AQ484" s="1"/>
      <c r="AR484" s="1"/>
      <c r="AS484" s="1"/>
      <c r="AT484" s="1"/>
      <c r="AV484" s="1"/>
      <c r="AW484" s="1"/>
    </row>
    <row r="485" spans="39:49">
      <c r="AM485" s="1"/>
      <c r="AN485" s="1"/>
      <c r="AO485" s="1"/>
      <c r="AP485" s="1"/>
      <c r="AQ485" s="1"/>
      <c r="AR485" s="1"/>
      <c r="AS485" s="1"/>
      <c r="AT485" s="1"/>
      <c r="AV485" s="1"/>
      <c r="AW485" s="1"/>
    </row>
    <row r="486" spans="39:49">
      <c r="AM486" s="1"/>
      <c r="AN486" s="1"/>
      <c r="AO486" s="1"/>
      <c r="AP486" s="1"/>
      <c r="AQ486" s="1"/>
      <c r="AR486" s="1"/>
      <c r="AS486" s="1"/>
      <c r="AT486" s="1"/>
      <c r="AV486" s="1"/>
      <c r="AW486" s="1"/>
    </row>
    <row r="487" spans="39:49">
      <c r="AM487" s="1"/>
      <c r="AN487" s="1"/>
      <c r="AO487" s="1"/>
      <c r="AP487" s="1"/>
      <c r="AQ487" s="1"/>
      <c r="AR487" s="1"/>
      <c r="AS487" s="1"/>
      <c r="AT487" s="1"/>
      <c r="AV487" s="1"/>
      <c r="AW487" s="1"/>
    </row>
    <row r="488" spans="39:49">
      <c r="AM488" s="1"/>
      <c r="AN488" s="1"/>
      <c r="AO488" s="1"/>
      <c r="AP488" s="1"/>
      <c r="AQ488" s="1"/>
      <c r="AR488" s="1"/>
      <c r="AS488" s="1"/>
      <c r="AT488" s="1"/>
      <c r="AV488" s="1"/>
      <c r="AW488" s="1"/>
    </row>
    <row r="489" spans="39:49">
      <c r="AM489" s="1"/>
      <c r="AN489" s="1"/>
      <c r="AO489" s="1"/>
      <c r="AP489" s="1"/>
      <c r="AQ489" s="1"/>
      <c r="AR489" s="1"/>
      <c r="AS489" s="1"/>
      <c r="AT489" s="1"/>
      <c r="AV489" s="1"/>
      <c r="AW489" s="1"/>
    </row>
    <row r="490" spans="39:49">
      <c r="AM490" s="1"/>
      <c r="AN490" s="1"/>
      <c r="AO490" s="1"/>
      <c r="AP490" s="1"/>
      <c r="AQ490" s="1"/>
      <c r="AR490" s="1"/>
      <c r="AS490" s="1"/>
      <c r="AT490" s="1"/>
      <c r="AV490" s="1"/>
      <c r="AW490" s="1"/>
    </row>
    <row r="491" spans="39:49">
      <c r="AM491" s="1"/>
      <c r="AN491" s="1"/>
      <c r="AO491" s="1"/>
      <c r="AP491" s="1"/>
      <c r="AQ491" s="1"/>
      <c r="AR491" s="1"/>
      <c r="AS491" s="1"/>
      <c r="AT491" s="1"/>
      <c r="AV491" s="1"/>
      <c r="AW491" s="1"/>
    </row>
    <row r="492" spans="39:49">
      <c r="AM492" s="1"/>
      <c r="AN492" s="1"/>
      <c r="AO492" s="1"/>
      <c r="AP492" s="1"/>
      <c r="AQ492" s="1"/>
      <c r="AR492" s="1"/>
      <c r="AS492" s="1"/>
      <c r="AT492" s="1"/>
      <c r="AV492" s="1"/>
      <c r="AW492" s="1"/>
    </row>
    <row r="493" spans="39:49">
      <c r="AM493" s="1"/>
      <c r="AN493" s="1"/>
      <c r="AO493" s="1"/>
      <c r="AP493" s="1"/>
      <c r="AQ493" s="1"/>
      <c r="AR493" s="1"/>
      <c r="AS493" s="1"/>
      <c r="AT493" s="1"/>
      <c r="AV493" s="1"/>
      <c r="AW493" s="1"/>
    </row>
    <row r="494" spans="39:49">
      <c r="AM494" s="1"/>
      <c r="AN494" s="1"/>
      <c r="AO494" s="1"/>
      <c r="AP494" s="1"/>
      <c r="AQ494" s="1"/>
      <c r="AR494" s="1"/>
      <c r="AS494" s="1"/>
      <c r="AT494" s="1"/>
      <c r="AV494" s="1"/>
      <c r="AW494" s="1"/>
    </row>
    <row r="495" spans="39:49">
      <c r="AM495" s="1"/>
      <c r="AN495" s="1"/>
      <c r="AO495" s="1"/>
      <c r="AP495" s="1"/>
      <c r="AQ495" s="1"/>
      <c r="AR495" s="1"/>
      <c r="AS495" s="1"/>
      <c r="AT495" s="1"/>
      <c r="AV495" s="1"/>
      <c r="AW495" s="1"/>
    </row>
    <row r="496" spans="39:49">
      <c r="AM496" s="1"/>
      <c r="AN496" s="1"/>
      <c r="AO496" s="1"/>
      <c r="AP496" s="1"/>
      <c r="AQ496" s="1"/>
      <c r="AR496" s="1"/>
      <c r="AS496" s="1"/>
      <c r="AT496" s="1"/>
      <c r="AV496" s="1"/>
      <c r="AW496" s="1"/>
    </row>
    <row r="497" spans="39:49">
      <c r="AM497" s="1"/>
      <c r="AN497" s="1"/>
      <c r="AO497" s="1"/>
      <c r="AP497" s="1"/>
      <c r="AQ497" s="1"/>
      <c r="AR497" s="1"/>
      <c r="AS497" s="1"/>
      <c r="AT497" s="1"/>
      <c r="AV497" s="1"/>
      <c r="AW497" s="1"/>
    </row>
    <row r="498" spans="39:49">
      <c r="AM498" s="1"/>
      <c r="AN498" s="1"/>
      <c r="AO498" s="1"/>
      <c r="AP498" s="1"/>
      <c r="AQ498" s="1"/>
      <c r="AR498" s="1"/>
      <c r="AS498" s="1"/>
      <c r="AT498" s="1"/>
      <c r="AV498" s="1"/>
      <c r="AW498" s="1"/>
    </row>
    <row r="499" spans="39:49">
      <c r="AM499" s="1"/>
      <c r="AN499" s="1"/>
      <c r="AO499" s="1"/>
      <c r="AP499" s="1"/>
      <c r="AQ499" s="1"/>
      <c r="AR499" s="1"/>
      <c r="AS499" s="1"/>
      <c r="AT499" s="1"/>
      <c r="AV499" s="1"/>
      <c r="AW499" s="1"/>
    </row>
    <row r="500" spans="39:49">
      <c r="AM500" s="1"/>
      <c r="AN500" s="1"/>
      <c r="AO500" s="1"/>
      <c r="AP500" s="1"/>
      <c r="AQ500" s="1"/>
      <c r="AR500" s="1"/>
      <c r="AS500" s="1"/>
      <c r="AT500" s="1"/>
      <c r="AV500" s="1"/>
      <c r="AW500" s="1"/>
    </row>
    <row r="501" spans="39:49">
      <c r="AM501" s="1"/>
      <c r="AN501" s="1"/>
      <c r="AO501" s="1"/>
      <c r="AP501" s="1"/>
      <c r="AQ501" s="1"/>
      <c r="AR501" s="1"/>
      <c r="AS501" s="1"/>
      <c r="AT501" s="1"/>
      <c r="AV501" s="1"/>
      <c r="AW501" s="1"/>
    </row>
    <row r="502" spans="39:49">
      <c r="AM502" s="1"/>
      <c r="AN502" s="1"/>
      <c r="AO502" s="1"/>
      <c r="AP502" s="1"/>
      <c r="AQ502" s="1"/>
      <c r="AR502" s="1"/>
      <c r="AS502" s="1"/>
      <c r="AT502" s="1"/>
      <c r="AV502" s="1"/>
      <c r="AW502" s="1"/>
    </row>
    <row r="503" spans="39:49">
      <c r="AM503" s="1"/>
      <c r="AN503" s="1"/>
      <c r="AO503" s="1"/>
      <c r="AP503" s="1"/>
      <c r="AQ503" s="1"/>
      <c r="AR503" s="1"/>
      <c r="AS503" s="1"/>
      <c r="AT503" s="1"/>
      <c r="AV503" s="1"/>
      <c r="AW503" s="1"/>
    </row>
    <row r="504" spans="39:49">
      <c r="AM504" s="1"/>
      <c r="AN504" s="1"/>
      <c r="AO504" s="1"/>
      <c r="AP504" s="1"/>
      <c r="AQ504" s="1"/>
      <c r="AR504" s="1"/>
      <c r="AS504" s="1"/>
      <c r="AT504" s="1"/>
      <c r="AV504" s="1"/>
      <c r="AW504" s="1"/>
    </row>
    <row r="505" spans="39:49">
      <c r="AM505" s="1"/>
      <c r="AN505" s="1"/>
      <c r="AO505" s="1"/>
      <c r="AP505" s="1"/>
      <c r="AQ505" s="1"/>
      <c r="AR505" s="1"/>
      <c r="AS505" s="1"/>
      <c r="AT505" s="1"/>
      <c r="AV505" s="1"/>
      <c r="AW505" s="1"/>
    </row>
    <row r="506" spans="39:49">
      <c r="AM506" s="1"/>
      <c r="AN506" s="1"/>
      <c r="AO506" s="1"/>
      <c r="AP506" s="1"/>
      <c r="AQ506" s="1"/>
      <c r="AR506" s="1"/>
      <c r="AS506" s="1"/>
      <c r="AT506" s="1"/>
      <c r="AV506" s="1"/>
      <c r="AW506" s="1"/>
    </row>
    <row r="507" spans="39:49">
      <c r="AM507" s="1"/>
      <c r="AN507" s="1"/>
      <c r="AO507" s="1"/>
      <c r="AP507" s="1"/>
      <c r="AQ507" s="1"/>
      <c r="AR507" s="1"/>
      <c r="AS507" s="1"/>
      <c r="AT507" s="1"/>
      <c r="AV507" s="1"/>
      <c r="AW507" s="1"/>
    </row>
    <row r="508" spans="39:49">
      <c r="AM508" s="1"/>
      <c r="AN508" s="1"/>
      <c r="AO508" s="1"/>
      <c r="AP508" s="1"/>
      <c r="AQ508" s="1"/>
      <c r="AR508" s="1"/>
      <c r="AS508" s="1"/>
      <c r="AT508" s="1"/>
      <c r="AV508" s="1"/>
      <c r="AW508" s="1"/>
    </row>
    <row r="509" spans="39:49">
      <c r="AM509" s="1"/>
      <c r="AN509" s="1"/>
      <c r="AO509" s="1"/>
      <c r="AP509" s="1"/>
      <c r="AQ509" s="1"/>
      <c r="AR509" s="1"/>
      <c r="AS509" s="1"/>
      <c r="AT509" s="1"/>
      <c r="AV509" s="1"/>
      <c r="AW509" s="1"/>
    </row>
    <row r="510" spans="39:49">
      <c r="AM510" s="1"/>
      <c r="AN510" s="1"/>
      <c r="AO510" s="1"/>
      <c r="AP510" s="1"/>
      <c r="AQ510" s="1"/>
      <c r="AR510" s="1"/>
      <c r="AS510" s="1"/>
      <c r="AT510" s="1"/>
      <c r="AV510" s="1"/>
      <c r="AW510" s="1"/>
    </row>
    <row r="511" spans="39:49">
      <c r="AM511" s="1"/>
      <c r="AN511" s="1"/>
      <c r="AO511" s="1"/>
      <c r="AP511" s="1"/>
      <c r="AQ511" s="1"/>
      <c r="AR511" s="1"/>
      <c r="AS511" s="1"/>
      <c r="AT511" s="1"/>
      <c r="AV511" s="1"/>
      <c r="AW511" s="1"/>
    </row>
    <row r="512" spans="39:49">
      <c r="AM512" s="1"/>
      <c r="AN512" s="1"/>
      <c r="AO512" s="1"/>
      <c r="AP512" s="1"/>
      <c r="AQ512" s="1"/>
      <c r="AR512" s="1"/>
      <c r="AS512" s="1"/>
      <c r="AT512" s="1"/>
      <c r="AV512" s="1"/>
      <c r="AW512" s="1"/>
    </row>
    <row r="513" spans="39:49">
      <c r="AM513" s="1"/>
      <c r="AN513" s="1"/>
      <c r="AO513" s="1"/>
      <c r="AP513" s="1"/>
      <c r="AQ513" s="1"/>
      <c r="AR513" s="1"/>
      <c r="AS513" s="1"/>
      <c r="AT513" s="1"/>
      <c r="AV513" s="1"/>
      <c r="AW513" s="1"/>
    </row>
    <row r="514" spans="39:49">
      <c r="AM514" s="1"/>
      <c r="AN514" s="1"/>
      <c r="AO514" s="1"/>
      <c r="AP514" s="1"/>
      <c r="AQ514" s="1"/>
      <c r="AR514" s="1"/>
      <c r="AS514" s="1"/>
      <c r="AT514" s="1"/>
      <c r="AV514" s="1"/>
      <c r="AW514" s="1"/>
    </row>
    <row r="515" spans="39:49">
      <c r="AM515" s="1"/>
      <c r="AN515" s="1"/>
      <c r="AO515" s="1"/>
      <c r="AP515" s="1"/>
      <c r="AQ515" s="1"/>
      <c r="AR515" s="1"/>
      <c r="AS515" s="1"/>
      <c r="AT515" s="1"/>
      <c r="AV515" s="1"/>
      <c r="AW515" s="1"/>
    </row>
    <row r="516" spans="39:49">
      <c r="AM516" s="1"/>
      <c r="AN516" s="1"/>
      <c r="AO516" s="1"/>
      <c r="AP516" s="1"/>
      <c r="AQ516" s="1"/>
      <c r="AR516" s="1"/>
      <c r="AS516" s="1"/>
      <c r="AT516" s="1"/>
      <c r="AV516" s="1"/>
      <c r="AW516" s="1"/>
    </row>
    <row r="517" spans="39:49">
      <c r="AM517" s="1"/>
      <c r="AN517" s="1"/>
      <c r="AO517" s="1"/>
      <c r="AP517" s="1"/>
      <c r="AQ517" s="1"/>
      <c r="AR517" s="1"/>
      <c r="AS517" s="1"/>
      <c r="AT517" s="1"/>
      <c r="AV517" s="1"/>
      <c r="AW517" s="1"/>
    </row>
    <row r="518" spans="39:49">
      <c r="AM518" s="1"/>
      <c r="AN518" s="1"/>
      <c r="AO518" s="1"/>
      <c r="AP518" s="1"/>
      <c r="AQ518" s="1"/>
      <c r="AR518" s="1"/>
      <c r="AS518" s="1"/>
      <c r="AT518" s="1"/>
      <c r="AV518" s="1"/>
      <c r="AW518" s="1"/>
    </row>
    <row r="519" spans="39:49">
      <c r="AM519" s="1"/>
      <c r="AN519" s="1"/>
      <c r="AO519" s="1"/>
      <c r="AP519" s="1"/>
      <c r="AQ519" s="1"/>
      <c r="AR519" s="1"/>
      <c r="AS519" s="1"/>
      <c r="AT519" s="1"/>
      <c r="AV519" s="1"/>
      <c r="AW519" s="1"/>
    </row>
    <row r="520" spans="39:49">
      <c r="AM520" s="1"/>
      <c r="AN520" s="1"/>
      <c r="AO520" s="1"/>
      <c r="AP520" s="1"/>
      <c r="AQ520" s="1"/>
      <c r="AR520" s="1"/>
      <c r="AS520" s="1"/>
      <c r="AT520" s="1"/>
      <c r="AV520" s="1"/>
      <c r="AW520" s="1"/>
    </row>
    <row r="521" spans="39:49">
      <c r="AM521" s="1"/>
      <c r="AN521" s="1"/>
      <c r="AO521" s="1"/>
      <c r="AP521" s="1"/>
      <c r="AQ521" s="1"/>
      <c r="AR521" s="1"/>
      <c r="AS521" s="1"/>
      <c r="AT521" s="1"/>
      <c r="AV521" s="1"/>
      <c r="AW521" s="1"/>
    </row>
    <row r="522" spans="39:49">
      <c r="AM522" s="1"/>
      <c r="AN522" s="1"/>
      <c r="AO522" s="1"/>
      <c r="AP522" s="1"/>
      <c r="AQ522" s="1"/>
      <c r="AR522" s="1"/>
      <c r="AS522" s="1"/>
      <c r="AT522" s="1"/>
      <c r="AV522" s="1"/>
      <c r="AW522" s="1"/>
    </row>
    <row r="523" spans="39:49">
      <c r="AM523" s="1"/>
      <c r="AN523" s="1"/>
      <c r="AO523" s="1"/>
      <c r="AP523" s="1"/>
      <c r="AQ523" s="1"/>
      <c r="AR523" s="1"/>
      <c r="AS523" s="1"/>
      <c r="AT523" s="1"/>
      <c r="AV523" s="1"/>
      <c r="AW523" s="1"/>
    </row>
    <row r="524" spans="39:49">
      <c r="AM524" s="1"/>
      <c r="AN524" s="1"/>
      <c r="AO524" s="1"/>
      <c r="AP524" s="1"/>
      <c r="AQ524" s="1"/>
      <c r="AR524" s="1"/>
      <c r="AS524" s="1"/>
      <c r="AT524" s="1"/>
      <c r="AV524" s="1"/>
      <c r="AW524" s="1"/>
    </row>
    <row r="525" spans="39:49">
      <c r="AM525" s="1"/>
      <c r="AN525" s="1"/>
      <c r="AO525" s="1"/>
      <c r="AP525" s="1"/>
      <c r="AQ525" s="1"/>
      <c r="AR525" s="1"/>
      <c r="AS525" s="1"/>
      <c r="AT525" s="1"/>
      <c r="AV525" s="1"/>
      <c r="AW525" s="1"/>
    </row>
    <row r="526" spans="39:49">
      <c r="AM526" s="1"/>
      <c r="AN526" s="1"/>
      <c r="AO526" s="1"/>
      <c r="AP526" s="1"/>
      <c r="AQ526" s="1"/>
      <c r="AR526" s="1"/>
      <c r="AS526" s="1"/>
      <c r="AT526" s="1"/>
      <c r="AV526" s="1"/>
      <c r="AW526" s="1"/>
    </row>
    <row r="527" spans="39:49">
      <c r="AM527" s="1"/>
      <c r="AN527" s="1"/>
      <c r="AO527" s="1"/>
      <c r="AP527" s="1"/>
      <c r="AQ527" s="1"/>
      <c r="AR527" s="1"/>
      <c r="AS527" s="1"/>
      <c r="AT527" s="1"/>
      <c r="AV527" s="1"/>
      <c r="AW527" s="1"/>
    </row>
    <row r="528" spans="39:49">
      <c r="AM528" s="1"/>
      <c r="AN528" s="1"/>
      <c r="AO528" s="1"/>
      <c r="AP528" s="1"/>
      <c r="AQ528" s="1"/>
      <c r="AR528" s="1"/>
      <c r="AS528" s="1"/>
      <c r="AT528" s="1"/>
      <c r="AV528" s="1"/>
      <c r="AW528" s="1"/>
    </row>
    <row r="529" spans="39:49">
      <c r="AM529" s="1"/>
      <c r="AN529" s="1"/>
      <c r="AO529" s="1"/>
      <c r="AP529" s="1"/>
      <c r="AQ529" s="1"/>
      <c r="AR529" s="1"/>
      <c r="AS529" s="1"/>
      <c r="AT529" s="1"/>
      <c r="AV529" s="1"/>
      <c r="AW529" s="1"/>
    </row>
    <row r="530" spans="39:49">
      <c r="AM530" s="1"/>
      <c r="AN530" s="1"/>
      <c r="AO530" s="1"/>
      <c r="AP530" s="1"/>
      <c r="AQ530" s="1"/>
      <c r="AR530" s="1"/>
      <c r="AS530" s="1"/>
      <c r="AT530" s="1"/>
      <c r="AV530" s="1"/>
      <c r="AW530" s="1"/>
    </row>
    <row r="531" spans="39:49">
      <c r="AM531" s="1"/>
      <c r="AN531" s="1"/>
      <c r="AO531" s="1"/>
      <c r="AP531" s="1"/>
      <c r="AQ531" s="1"/>
      <c r="AR531" s="1"/>
      <c r="AS531" s="1"/>
      <c r="AT531" s="1"/>
      <c r="AV531" s="1"/>
      <c r="AW531" s="1"/>
    </row>
    <row r="532" spans="39:49">
      <c r="AM532" s="1"/>
      <c r="AN532" s="1"/>
      <c r="AO532" s="1"/>
      <c r="AP532" s="1"/>
      <c r="AQ532" s="1"/>
      <c r="AR532" s="1"/>
      <c r="AS532" s="1"/>
      <c r="AT532" s="1"/>
      <c r="AV532" s="1"/>
      <c r="AW532" s="1"/>
    </row>
    <row r="533" spans="39:49">
      <c r="AM533" s="1"/>
      <c r="AN533" s="1"/>
      <c r="AO533" s="1"/>
      <c r="AP533" s="1"/>
      <c r="AQ533" s="1"/>
      <c r="AR533" s="1"/>
      <c r="AS533" s="1"/>
      <c r="AT533" s="1"/>
      <c r="AV533" s="1"/>
      <c r="AW533" s="1"/>
    </row>
    <row r="534" spans="39:49">
      <c r="AM534" s="1"/>
      <c r="AN534" s="1"/>
      <c r="AO534" s="1"/>
      <c r="AP534" s="1"/>
      <c r="AQ534" s="1"/>
      <c r="AR534" s="1"/>
      <c r="AS534" s="1"/>
      <c r="AT534" s="1"/>
      <c r="AV534" s="1"/>
      <c r="AW534" s="1"/>
    </row>
    <row r="535" spans="39:49">
      <c r="AM535" s="1"/>
      <c r="AN535" s="1"/>
      <c r="AO535" s="1"/>
      <c r="AP535" s="1"/>
      <c r="AQ535" s="1"/>
      <c r="AR535" s="1"/>
      <c r="AS535" s="1"/>
      <c r="AT535" s="1"/>
      <c r="AV535" s="1"/>
      <c r="AW535" s="1"/>
    </row>
    <row r="536" spans="39:49">
      <c r="AM536" s="1"/>
      <c r="AN536" s="1"/>
      <c r="AO536" s="1"/>
      <c r="AP536" s="1"/>
      <c r="AQ536" s="1"/>
      <c r="AR536" s="1"/>
      <c r="AS536" s="1"/>
      <c r="AT536" s="1"/>
      <c r="AV536" s="1"/>
      <c r="AW536" s="1"/>
    </row>
    <row r="537" spans="39:49">
      <c r="AM537" s="1"/>
      <c r="AN537" s="1"/>
      <c r="AO537" s="1"/>
      <c r="AP537" s="1"/>
      <c r="AQ537" s="1"/>
      <c r="AR537" s="1"/>
      <c r="AS537" s="1"/>
      <c r="AT537" s="1"/>
      <c r="AV537" s="1"/>
      <c r="AW537" s="1"/>
    </row>
    <row r="538" spans="39:49">
      <c r="AM538" s="1"/>
      <c r="AN538" s="1"/>
      <c r="AO538" s="1"/>
      <c r="AP538" s="1"/>
      <c r="AQ538" s="1"/>
      <c r="AR538" s="1"/>
      <c r="AS538" s="1"/>
      <c r="AT538" s="1"/>
      <c r="AV538" s="1"/>
      <c r="AW538" s="1"/>
    </row>
    <row r="539" spans="39:49">
      <c r="AM539" s="1"/>
      <c r="AN539" s="1"/>
      <c r="AO539" s="1"/>
      <c r="AP539" s="1"/>
      <c r="AQ539" s="1"/>
      <c r="AR539" s="1"/>
      <c r="AS539" s="1"/>
      <c r="AT539" s="1"/>
      <c r="AV539" s="1"/>
      <c r="AW539" s="1"/>
    </row>
    <row r="540" spans="39:49">
      <c r="AM540" s="1"/>
      <c r="AN540" s="1"/>
      <c r="AO540" s="1"/>
      <c r="AP540" s="1"/>
      <c r="AQ540" s="1"/>
      <c r="AR540" s="1"/>
      <c r="AS540" s="1"/>
      <c r="AT540" s="1"/>
      <c r="AV540" s="1"/>
      <c r="AW540" s="1"/>
    </row>
    <row r="541" spans="39:49">
      <c r="AM541" s="1"/>
      <c r="AN541" s="1"/>
      <c r="AO541" s="1"/>
      <c r="AP541" s="1"/>
      <c r="AQ541" s="1"/>
      <c r="AR541" s="1"/>
      <c r="AS541" s="1"/>
      <c r="AT541" s="1"/>
      <c r="AV541" s="1"/>
      <c r="AW541" s="1"/>
    </row>
    <row r="542" spans="39:49">
      <c r="AM542" s="1"/>
      <c r="AN542" s="1"/>
      <c r="AO542" s="1"/>
      <c r="AP542" s="1"/>
      <c r="AQ542" s="1"/>
      <c r="AR542" s="1"/>
      <c r="AS542" s="1"/>
      <c r="AT542" s="1"/>
      <c r="AV542" s="1"/>
      <c r="AW542" s="1"/>
    </row>
    <row r="543" spans="39:49">
      <c r="AM543" s="1"/>
      <c r="AN543" s="1"/>
      <c r="AO543" s="1"/>
      <c r="AP543" s="1"/>
      <c r="AQ543" s="1"/>
      <c r="AR543" s="1"/>
      <c r="AS543" s="1"/>
      <c r="AT543" s="1"/>
      <c r="AV543" s="1"/>
      <c r="AW543" s="1"/>
    </row>
    <row r="544" spans="39:49">
      <c r="AM544" s="1"/>
      <c r="AN544" s="1"/>
      <c r="AO544" s="1"/>
      <c r="AP544" s="1"/>
      <c r="AQ544" s="1"/>
      <c r="AR544" s="1"/>
      <c r="AS544" s="1"/>
      <c r="AT544" s="1"/>
      <c r="AV544" s="1"/>
      <c r="AW544" s="1"/>
    </row>
    <row r="545" spans="39:49">
      <c r="AM545" s="1"/>
      <c r="AN545" s="1"/>
      <c r="AO545" s="1"/>
      <c r="AP545" s="1"/>
      <c r="AQ545" s="1"/>
      <c r="AR545" s="1"/>
      <c r="AS545" s="1"/>
      <c r="AT545" s="1"/>
      <c r="AV545" s="1"/>
      <c r="AW545" s="1"/>
    </row>
    <row r="546" spans="39:49">
      <c r="AM546" s="1"/>
      <c r="AN546" s="1"/>
      <c r="AO546" s="1"/>
      <c r="AP546" s="1"/>
      <c r="AQ546" s="1"/>
      <c r="AR546" s="1"/>
      <c r="AS546" s="1"/>
      <c r="AT546" s="1"/>
      <c r="AV546" s="1"/>
      <c r="AW546" s="1"/>
    </row>
    <row r="547" spans="39:49">
      <c r="AM547" s="1"/>
      <c r="AN547" s="1"/>
      <c r="AO547" s="1"/>
      <c r="AP547" s="1"/>
      <c r="AQ547" s="1"/>
      <c r="AR547" s="1"/>
      <c r="AS547" s="1"/>
      <c r="AT547" s="1"/>
      <c r="AV547" s="1"/>
      <c r="AW547" s="1"/>
    </row>
    <row r="548" spans="39:49">
      <c r="AM548" s="1"/>
      <c r="AN548" s="1"/>
      <c r="AO548" s="1"/>
      <c r="AP548" s="1"/>
      <c r="AQ548" s="1"/>
      <c r="AR548" s="1"/>
      <c r="AS548" s="1"/>
      <c r="AT548" s="1"/>
      <c r="AV548" s="1"/>
      <c r="AW548" s="1"/>
    </row>
    <row r="549" spans="39:49">
      <c r="AM549" s="1"/>
      <c r="AN549" s="1"/>
      <c r="AO549" s="1"/>
      <c r="AP549" s="1"/>
      <c r="AQ549" s="1"/>
      <c r="AR549" s="1"/>
      <c r="AS549" s="1"/>
      <c r="AT549" s="1"/>
      <c r="AV549" s="1"/>
      <c r="AW549" s="1"/>
    </row>
    <row r="550" spans="39:49">
      <c r="AM550" s="1"/>
      <c r="AN550" s="1"/>
      <c r="AO550" s="1"/>
      <c r="AP550" s="1"/>
      <c r="AQ550" s="1"/>
      <c r="AR550" s="1"/>
      <c r="AS550" s="1"/>
      <c r="AT550" s="1"/>
      <c r="AV550" s="1"/>
      <c r="AW550" s="1"/>
    </row>
    <row r="551" spans="39:49">
      <c r="AM551" s="1"/>
      <c r="AN551" s="1"/>
      <c r="AO551" s="1"/>
      <c r="AP551" s="1"/>
      <c r="AQ551" s="1"/>
      <c r="AR551" s="1"/>
      <c r="AS551" s="1"/>
      <c r="AT551" s="1"/>
      <c r="AV551" s="1"/>
      <c r="AW551" s="1"/>
    </row>
    <row r="552" spans="39:49">
      <c r="AM552" s="1"/>
      <c r="AN552" s="1"/>
      <c r="AO552" s="1"/>
      <c r="AP552" s="1"/>
      <c r="AQ552" s="1"/>
      <c r="AR552" s="1"/>
      <c r="AS552" s="1"/>
      <c r="AT552" s="1"/>
      <c r="AV552" s="1"/>
      <c r="AW552" s="1"/>
    </row>
    <row r="553" spans="39:49">
      <c r="AM553" s="1"/>
      <c r="AN553" s="1"/>
      <c r="AO553" s="1"/>
      <c r="AP553" s="1"/>
      <c r="AQ553" s="1"/>
      <c r="AR553" s="1"/>
      <c r="AS553" s="1"/>
      <c r="AT553" s="1"/>
      <c r="AV553" s="1"/>
      <c r="AW553" s="1"/>
    </row>
    <row r="554" spans="39:49">
      <c r="AM554" s="1"/>
      <c r="AN554" s="1"/>
      <c r="AO554" s="1"/>
      <c r="AP554" s="1"/>
      <c r="AQ554" s="1"/>
      <c r="AR554" s="1"/>
      <c r="AS554" s="1"/>
      <c r="AT554" s="1"/>
      <c r="AV554" s="1"/>
      <c r="AW554" s="1"/>
    </row>
    <row r="555" spans="39:49">
      <c r="AM555" s="1"/>
      <c r="AN555" s="1"/>
      <c r="AO555" s="1"/>
      <c r="AP555" s="1"/>
      <c r="AQ555" s="1"/>
      <c r="AR555" s="1"/>
      <c r="AS555" s="1"/>
      <c r="AT555" s="1"/>
      <c r="AV555" s="1"/>
      <c r="AW555" s="1"/>
    </row>
    <row r="556" spans="39:49">
      <c r="AM556" s="1"/>
      <c r="AN556" s="1"/>
      <c r="AO556" s="1"/>
      <c r="AP556" s="1"/>
      <c r="AQ556" s="1"/>
      <c r="AR556" s="1"/>
      <c r="AS556" s="1"/>
      <c r="AT556" s="1"/>
      <c r="AV556" s="1"/>
      <c r="AW556" s="1"/>
    </row>
    <row r="557" spans="39:49">
      <c r="AM557" s="1"/>
      <c r="AN557" s="1"/>
      <c r="AO557" s="1"/>
      <c r="AP557" s="1"/>
      <c r="AQ557" s="1"/>
      <c r="AR557" s="1"/>
      <c r="AS557" s="1"/>
      <c r="AT557" s="1"/>
      <c r="AV557" s="1"/>
      <c r="AW557" s="1"/>
    </row>
    <row r="558" spans="39:49">
      <c r="AM558" s="1"/>
      <c r="AN558" s="1"/>
      <c r="AO558" s="1"/>
      <c r="AP558" s="1"/>
      <c r="AQ558" s="1"/>
      <c r="AR558" s="1"/>
      <c r="AS558" s="1"/>
      <c r="AT558" s="1"/>
      <c r="AV558" s="1"/>
      <c r="AW558" s="1"/>
    </row>
    <row r="559" spans="39:49">
      <c r="AM559" s="1"/>
      <c r="AN559" s="1"/>
      <c r="AO559" s="1"/>
      <c r="AP559" s="1"/>
      <c r="AQ559" s="1"/>
      <c r="AR559" s="1"/>
      <c r="AS559" s="1"/>
      <c r="AT559" s="1"/>
      <c r="AV559" s="1"/>
      <c r="AW559" s="1"/>
    </row>
    <row r="560" spans="39:49">
      <c r="AM560" s="1"/>
      <c r="AN560" s="1"/>
      <c r="AO560" s="1"/>
      <c r="AP560" s="1"/>
      <c r="AQ560" s="1"/>
      <c r="AR560" s="1"/>
      <c r="AS560" s="1"/>
      <c r="AT560" s="1"/>
      <c r="AV560" s="1"/>
      <c r="AW560" s="1"/>
    </row>
    <row r="561" spans="39:49">
      <c r="AM561" s="1"/>
      <c r="AN561" s="1"/>
      <c r="AO561" s="1"/>
      <c r="AP561" s="1"/>
      <c r="AQ561" s="1"/>
      <c r="AR561" s="1"/>
      <c r="AS561" s="1"/>
      <c r="AT561" s="1"/>
      <c r="AV561" s="1"/>
      <c r="AW561" s="1"/>
    </row>
    <row r="562" spans="39:49">
      <c r="AM562" s="1"/>
      <c r="AN562" s="1"/>
      <c r="AO562" s="1"/>
      <c r="AP562" s="1"/>
      <c r="AQ562" s="1"/>
      <c r="AR562" s="1"/>
      <c r="AS562" s="1"/>
      <c r="AT562" s="1"/>
      <c r="AV562" s="1"/>
      <c r="AW562" s="1"/>
    </row>
    <row r="563" spans="39:49">
      <c r="AM563" s="1"/>
      <c r="AN563" s="1"/>
      <c r="AO563" s="1"/>
      <c r="AP563" s="1"/>
      <c r="AQ563" s="1"/>
      <c r="AR563" s="1"/>
      <c r="AS563" s="1"/>
      <c r="AT563" s="1"/>
      <c r="AV563" s="1"/>
      <c r="AW563" s="1"/>
    </row>
    <row r="564" spans="39:49">
      <c r="AM564" s="1"/>
      <c r="AN564" s="1"/>
      <c r="AO564" s="1"/>
      <c r="AP564" s="1"/>
      <c r="AQ564" s="1"/>
      <c r="AR564" s="1"/>
      <c r="AS564" s="1"/>
      <c r="AT564" s="1"/>
      <c r="AV564" s="1"/>
      <c r="AW564" s="1"/>
    </row>
    <row r="565" spans="39:49">
      <c r="AM565" s="1"/>
      <c r="AN565" s="1"/>
      <c r="AO565" s="1"/>
      <c r="AP565" s="1"/>
      <c r="AQ565" s="1"/>
      <c r="AR565" s="1"/>
      <c r="AS565" s="1"/>
      <c r="AT565" s="1"/>
      <c r="AV565" s="1"/>
      <c r="AW565" s="1"/>
    </row>
    <row r="566" spans="39:49">
      <c r="AM566" s="1"/>
      <c r="AN566" s="1"/>
      <c r="AO566" s="1"/>
      <c r="AP566" s="1"/>
      <c r="AQ566" s="1"/>
      <c r="AR566" s="1"/>
      <c r="AS566" s="1"/>
      <c r="AT566" s="1"/>
      <c r="AV566" s="1"/>
      <c r="AW566" s="1"/>
    </row>
    <row r="567" spans="39:49">
      <c r="AM567" s="1"/>
      <c r="AN567" s="1"/>
      <c r="AO567" s="1"/>
      <c r="AP567" s="1"/>
      <c r="AQ567" s="1"/>
      <c r="AR567" s="1"/>
      <c r="AS567" s="1"/>
      <c r="AT567" s="1"/>
      <c r="AV567" s="1"/>
      <c r="AW567" s="1"/>
    </row>
    <row r="568" spans="39:49">
      <c r="AM568" s="1"/>
      <c r="AN568" s="1"/>
      <c r="AO568" s="1"/>
      <c r="AP568" s="1"/>
      <c r="AQ568" s="1"/>
      <c r="AR568" s="1"/>
      <c r="AS568" s="1"/>
      <c r="AT568" s="1"/>
      <c r="AV568" s="1"/>
      <c r="AW568" s="1"/>
    </row>
    <row r="569" spans="39:49">
      <c r="AM569" s="1"/>
      <c r="AN569" s="1"/>
      <c r="AO569" s="1"/>
      <c r="AP569" s="1"/>
      <c r="AQ569" s="1"/>
      <c r="AR569" s="1"/>
      <c r="AS569" s="1"/>
      <c r="AT569" s="1"/>
      <c r="AV569" s="1"/>
      <c r="AW569" s="1"/>
    </row>
    <row r="570" spans="39:49">
      <c r="AM570" s="1"/>
      <c r="AN570" s="1"/>
      <c r="AO570" s="1"/>
      <c r="AP570" s="1"/>
      <c r="AQ570" s="1"/>
      <c r="AR570" s="1"/>
      <c r="AS570" s="1"/>
      <c r="AT570" s="1"/>
      <c r="AV570" s="1"/>
      <c r="AW570" s="1"/>
    </row>
    <row r="571" spans="39:49">
      <c r="AM571" s="1"/>
      <c r="AN571" s="1"/>
      <c r="AO571" s="1"/>
      <c r="AP571" s="1"/>
      <c r="AQ571" s="1"/>
      <c r="AR571" s="1"/>
      <c r="AS571" s="1"/>
      <c r="AT571" s="1"/>
      <c r="AV571" s="1"/>
      <c r="AW571" s="1"/>
    </row>
    <row r="572" spans="39:49">
      <c r="AM572" s="1"/>
      <c r="AN572" s="1"/>
      <c r="AO572" s="1"/>
      <c r="AP572" s="1"/>
      <c r="AQ572" s="1"/>
      <c r="AR572" s="1"/>
      <c r="AS572" s="1"/>
      <c r="AT572" s="1"/>
      <c r="AV572" s="1"/>
      <c r="AW572" s="1"/>
    </row>
    <row r="573" spans="39:49">
      <c r="AM573" s="1"/>
      <c r="AN573" s="1"/>
      <c r="AO573" s="1"/>
      <c r="AP573" s="1"/>
      <c r="AQ573" s="1"/>
      <c r="AR573" s="1"/>
      <c r="AS573" s="1"/>
      <c r="AT573" s="1"/>
      <c r="AV573" s="1"/>
      <c r="AW573" s="1"/>
    </row>
    <row r="574" spans="39:49">
      <c r="AM574" s="1"/>
      <c r="AN574" s="1"/>
      <c r="AO574" s="1"/>
      <c r="AP574" s="1"/>
      <c r="AQ574" s="1"/>
      <c r="AR574" s="1"/>
      <c r="AS574" s="1"/>
      <c r="AT574" s="1"/>
      <c r="AV574" s="1"/>
      <c r="AW574" s="1"/>
    </row>
    <row r="575" spans="39:49">
      <c r="AM575" s="1"/>
      <c r="AN575" s="1"/>
      <c r="AO575" s="1"/>
      <c r="AP575" s="1"/>
      <c r="AQ575" s="1"/>
      <c r="AR575" s="1"/>
      <c r="AS575" s="1"/>
      <c r="AT575" s="1"/>
      <c r="AV575" s="1"/>
      <c r="AW575" s="1"/>
    </row>
    <row r="576" spans="39:49">
      <c r="AM576" s="1"/>
      <c r="AN576" s="1"/>
      <c r="AO576" s="1"/>
      <c r="AP576" s="1"/>
      <c r="AQ576" s="1"/>
      <c r="AR576" s="1"/>
      <c r="AS576" s="1"/>
      <c r="AT576" s="1"/>
      <c r="AV576" s="1"/>
      <c r="AW576" s="1"/>
    </row>
    <row r="577" spans="39:49">
      <c r="AM577" s="1"/>
      <c r="AN577" s="1"/>
      <c r="AO577" s="1"/>
      <c r="AP577" s="1"/>
      <c r="AQ577" s="1"/>
      <c r="AR577" s="1"/>
      <c r="AS577" s="1"/>
      <c r="AT577" s="1"/>
      <c r="AV577" s="1"/>
      <c r="AW577" s="1"/>
    </row>
    <row r="578" spans="39:49">
      <c r="AM578" s="1"/>
      <c r="AN578" s="1"/>
      <c r="AO578" s="1"/>
      <c r="AP578" s="1"/>
      <c r="AQ578" s="1"/>
      <c r="AR578" s="1"/>
      <c r="AS578" s="1"/>
      <c r="AT578" s="1"/>
      <c r="AV578" s="1"/>
      <c r="AW578" s="1"/>
    </row>
    <row r="579" spans="39:49">
      <c r="AM579" s="1"/>
      <c r="AN579" s="1"/>
      <c r="AO579" s="1"/>
      <c r="AP579" s="1"/>
      <c r="AQ579" s="1"/>
      <c r="AR579" s="1"/>
      <c r="AS579" s="1"/>
      <c r="AT579" s="1"/>
      <c r="AV579" s="1"/>
      <c r="AW579" s="1"/>
    </row>
    <row r="580" spans="39:49">
      <c r="AM580" s="1"/>
      <c r="AN580" s="1"/>
      <c r="AO580" s="1"/>
      <c r="AP580" s="1"/>
      <c r="AQ580" s="1"/>
      <c r="AR580" s="1"/>
      <c r="AS580" s="1"/>
      <c r="AT580" s="1"/>
      <c r="AV580" s="1"/>
      <c r="AW580" s="1"/>
    </row>
    <row r="581" spans="39:49">
      <c r="AM581" s="1"/>
      <c r="AN581" s="1"/>
      <c r="AO581" s="1"/>
      <c r="AP581" s="1"/>
      <c r="AQ581" s="1"/>
      <c r="AR581" s="1"/>
      <c r="AS581" s="1"/>
      <c r="AT581" s="1"/>
      <c r="AV581" s="1"/>
      <c r="AW581" s="1"/>
    </row>
    <row r="582" spans="39:49">
      <c r="AM582" s="1"/>
      <c r="AN582" s="1"/>
      <c r="AO582" s="1"/>
      <c r="AP582" s="1"/>
      <c r="AQ582" s="1"/>
      <c r="AR582" s="1"/>
      <c r="AS582" s="1"/>
      <c r="AT582" s="1"/>
      <c r="AV582" s="1"/>
      <c r="AW582" s="1"/>
    </row>
    <row r="583" spans="39:49">
      <c r="AM583" s="1"/>
      <c r="AN583" s="1"/>
      <c r="AO583" s="1"/>
      <c r="AP583" s="1"/>
      <c r="AQ583" s="1"/>
      <c r="AR583" s="1"/>
      <c r="AS583" s="1"/>
      <c r="AT583" s="1"/>
      <c r="AV583" s="1"/>
      <c r="AW583" s="1"/>
    </row>
    <row r="584" spans="39:49">
      <c r="AM584" s="1"/>
      <c r="AN584" s="1"/>
      <c r="AO584" s="1"/>
      <c r="AP584" s="1"/>
      <c r="AQ584" s="1"/>
      <c r="AR584" s="1"/>
      <c r="AS584" s="1"/>
      <c r="AT584" s="1"/>
      <c r="AV584" s="1"/>
      <c r="AW584" s="1"/>
    </row>
    <row r="585" spans="39:49">
      <c r="AM585" s="1"/>
      <c r="AN585" s="1"/>
      <c r="AO585" s="1"/>
      <c r="AP585" s="1"/>
      <c r="AQ585" s="1"/>
      <c r="AR585" s="1"/>
      <c r="AS585" s="1"/>
      <c r="AT585" s="1"/>
      <c r="AV585" s="1"/>
      <c r="AW585" s="1"/>
    </row>
    <row r="586" spans="39:49">
      <c r="AM586" s="1"/>
      <c r="AN586" s="1"/>
      <c r="AO586" s="1"/>
      <c r="AP586" s="1"/>
      <c r="AQ586" s="1"/>
      <c r="AR586" s="1"/>
      <c r="AS586" s="1"/>
      <c r="AT586" s="1"/>
      <c r="AV586" s="1"/>
      <c r="AW586" s="1"/>
    </row>
    <row r="587" spans="39:49">
      <c r="AM587" s="1"/>
      <c r="AN587" s="1"/>
      <c r="AO587" s="1"/>
      <c r="AP587" s="1"/>
      <c r="AQ587" s="1"/>
      <c r="AR587" s="1"/>
      <c r="AS587" s="1"/>
      <c r="AT587" s="1"/>
      <c r="AV587" s="1"/>
      <c r="AW587" s="1"/>
    </row>
    <row r="588" spans="39:49">
      <c r="AM588" s="1"/>
      <c r="AN588" s="1"/>
      <c r="AO588" s="1"/>
      <c r="AP588" s="1"/>
      <c r="AQ588" s="1"/>
      <c r="AR588" s="1"/>
      <c r="AS588" s="1"/>
      <c r="AT588" s="1"/>
      <c r="AV588" s="1"/>
      <c r="AW588" s="1"/>
    </row>
    <row r="589" spans="39:49">
      <c r="AM589" s="1"/>
      <c r="AN589" s="1"/>
      <c r="AO589" s="1"/>
      <c r="AP589" s="1"/>
      <c r="AQ589" s="1"/>
      <c r="AR589" s="1"/>
      <c r="AS589" s="1"/>
      <c r="AT589" s="1"/>
      <c r="AV589" s="1"/>
      <c r="AW589" s="1"/>
    </row>
    <row r="590" spans="39:49">
      <c r="AM590" s="1"/>
      <c r="AN590" s="1"/>
      <c r="AO590" s="1"/>
      <c r="AP590" s="1"/>
      <c r="AQ590" s="1"/>
      <c r="AR590" s="1"/>
      <c r="AS590" s="1"/>
      <c r="AT590" s="1"/>
      <c r="AV590" s="1"/>
      <c r="AW590" s="1"/>
    </row>
    <row r="591" spans="39:49">
      <c r="AM591" s="1"/>
      <c r="AN591" s="1"/>
      <c r="AO591" s="1"/>
      <c r="AP591" s="1"/>
      <c r="AQ591" s="1"/>
      <c r="AR591" s="1"/>
      <c r="AS591" s="1"/>
      <c r="AT591" s="1"/>
      <c r="AV591" s="1"/>
      <c r="AW591" s="1"/>
    </row>
    <row r="592" spans="39:49">
      <c r="AM592" s="1"/>
      <c r="AN592" s="1"/>
      <c r="AO592" s="1"/>
      <c r="AP592" s="1"/>
      <c r="AQ592" s="1"/>
      <c r="AR592" s="1"/>
      <c r="AS592" s="1"/>
      <c r="AT592" s="1"/>
      <c r="AV592" s="1"/>
      <c r="AW592" s="1"/>
    </row>
    <row r="593" spans="39:49">
      <c r="AM593" s="1"/>
      <c r="AN593" s="1"/>
      <c r="AO593" s="1"/>
      <c r="AP593" s="1"/>
      <c r="AQ593" s="1"/>
      <c r="AR593" s="1"/>
      <c r="AS593" s="1"/>
      <c r="AT593" s="1"/>
      <c r="AV593" s="1"/>
      <c r="AW593" s="1"/>
    </row>
    <row r="594" spans="39:49">
      <c r="AM594" s="1"/>
      <c r="AN594" s="1"/>
      <c r="AO594" s="1"/>
      <c r="AP594" s="1"/>
      <c r="AQ594" s="1"/>
      <c r="AR594" s="1"/>
      <c r="AS594" s="1"/>
      <c r="AT594" s="1"/>
      <c r="AV594" s="1"/>
      <c r="AW594" s="1"/>
    </row>
    <row r="595" spans="39:49">
      <c r="AM595" s="1"/>
      <c r="AN595" s="1"/>
      <c r="AO595" s="1"/>
      <c r="AP595" s="1"/>
      <c r="AQ595" s="1"/>
      <c r="AR595" s="1"/>
      <c r="AS595" s="1"/>
      <c r="AT595" s="1"/>
      <c r="AV595" s="1"/>
      <c r="AW595" s="1"/>
    </row>
    <row r="596" spans="39:49">
      <c r="AM596" s="1"/>
      <c r="AN596" s="1"/>
      <c r="AO596" s="1"/>
      <c r="AP596" s="1"/>
      <c r="AQ596" s="1"/>
      <c r="AR596" s="1"/>
      <c r="AS596" s="1"/>
      <c r="AT596" s="1"/>
      <c r="AV596" s="1"/>
      <c r="AW596" s="1"/>
    </row>
    <row r="597" spans="39:49">
      <c r="AM597" s="1"/>
      <c r="AN597" s="1"/>
      <c r="AO597" s="1"/>
      <c r="AP597" s="1"/>
      <c r="AQ597" s="1"/>
      <c r="AR597" s="1"/>
      <c r="AS597" s="1"/>
      <c r="AT597" s="1"/>
      <c r="AV597" s="1"/>
      <c r="AW597" s="1"/>
    </row>
    <row r="598" spans="39:49">
      <c r="AM598" s="1"/>
      <c r="AN598" s="1"/>
      <c r="AO598" s="1"/>
      <c r="AP598" s="1"/>
      <c r="AQ598" s="1"/>
      <c r="AR598" s="1"/>
      <c r="AS598" s="1"/>
      <c r="AT598" s="1"/>
      <c r="AV598" s="1"/>
      <c r="AW598" s="1"/>
    </row>
    <row r="599" spans="39:49">
      <c r="AM599" s="1"/>
      <c r="AN599" s="1"/>
      <c r="AO599" s="1"/>
      <c r="AP599" s="1"/>
      <c r="AQ599" s="1"/>
      <c r="AR599" s="1"/>
      <c r="AS599" s="1"/>
      <c r="AT599" s="1"/>
      <c r="AV599" s="1"/>
      <c r="AW599" s="1"/>
    </row>
    <row r="600" spans="39:49">
      <c r="AM600" s="1"/>
      <c r="AN600" s="1"/>
      <c r="AO600" s="1"/>
      <c r="AP600" s="1"/>
      <c r="AQ600" s="1"/>
      <c r="AR600" s="1"/>
      <c r="AS600" s="1"/>
      <c r="AT600" s="1"/>
      <c r="AV600" s="1"/>
      <c r="AW600" s="1"/>
    </row>
    <row r="601" spans="39:49">
      <c r="AM601" s="1"/>
      <c r="AN601" s="1"/>
      <c r="AO601" s="1"/>
      <c r="AP601" s="1"/>
      <c r="AQ601" s="1"/>
      <c r="AR601" s="1"/>
      <c r="AS601" s="1"/>
      <c r="AT601" s="1"/>
      <c r="AV601" s="1"/>
      <c r="AW601" s="1"/>
    </row>
    <row r="602" spans="39:49">
      <c r="AM602" s="1"/>
      <c r="AN602" s="1"/>
      <c r="AO602" s="1"/>
      <c r="AP602" s="1"/>
      <c r="AQ602" s="1"/>
      <c r="AR602" s="1"/>
      <c r="AS602" s="1"/>
      <c r="AT602" s="1"/>
      <c r="AV602" s="1"/>
      <c r="AW602" s="1"/>
    </row>
    <row r="603" spans="39:49">
      <c r="AM603" s="1"/>
      <c r="AN603" s="1"/>
      <c r="AO603" s="1"/>
      <c r="AP603" s="1"/>
      <c r="AQ603" s="1"/>
      <c r="AR603" s="1"/>
      <c r="AS603" s="1"/>
      <c r="AT603" s="1"/>
      <c r="AV603" s="1"/>
      <c r="AW603" s="1"/>
    </row>
    <row r="604" spans="39:49">
      <c r="AM604" s="1"/>
      <c r="AN604" s="1"/>
      <c r="AO604" s="1"/>
      <c r="AP604" s="1"/>
      <c r="AQ604" s="1"/>
      <c r="AR604" s="1"/>
      <c r="AS604" s="1"/>
      <c r="AT604" s="1"/>
      <c r="AV604" s="1"/>
      <c r="AW604" s="1"/>
    </row>
    <row r="605" spans="39:49">
      <c r="AM605" s="1"/>
      <c r="AN605" s="1"/>
      <c r="AO605" s="1"/>
      <c r="AP605" s="1"/>
      <c r="AQ605" s="1"/>
      <c r="AR605" s="1"/>
      <c r="AS605" s="1"/>
      <c r="AT605" s="1"/>
      <c r="AV605" s="1"/>
      <c r="AW605" s="1"/>
    </row>
    <row r="606" spans="39:49">
      <c r="AM606" s="1"/>
      <c r="AN606" s="1"/>
      <c r="AO606" s="1"/>
      <c r="AP606" s="1"/>
      <c r="AQ606" s="1"/>
      <c r="AR606" s="1"/>
      <c r="AS606" s="1"/>
      <c r="AT606" s="1"/>
      <c r="AV606" s="1"/>
      <c r="AW606" s="1"/>
    </row>
    <row r="607" spans="39:49">
      <c r="AM607" s="1"/>
      <c r="AN607" s="1"/>
      <c r="AO607" s="1"/>
      <c r="AP607" s="1"/>
      <c r="AQ607" s="1"/>
      <c r="AR607" s="1"/>
      <c r="AS607" s="1"/>
      <c r="AT607" s="1"/>
      <c r="AV607" s="1"/>
      <c r="AW607" s="1"/>
    </row>
    <row r="608" spans="39:49">
      <c r="AM608" s="1"/>
      <c r="AN608" s="1"/>
      <c r="AO608" s="1"/>
      <c r="AP608" s="1"/>
      <c r="AQ608" s="1"/>
      <c r="AR608" s="1"/>
      <c r="AS608" s="1"/>
      <c r="AT608" s="1"/>
      <c r="AV608" s="1"/>
      <c r="AW608" s="1"/>
    </row>
    <row r="609" spans="39:49">
      <c r="AM609" s="1"/>
      <c r="AN609" s="1"/>
      <c r="AO609" s="1"/>
      <c r="AP609" s="1"/>
      <c r="AQ609" s="1"/>
      <c r="AR609" s="1"/>
      <c r="AS609" s="1"/>
      <c r="AT609" s="1"/>
      <c r="AV609" s="1"/>
      <c r="AW609" s="1"/>
    </row>
    <row r="610" spans="39:49">
      <c r="AM610" s="1"/>
      <c r="AN610" s="1"/>
      <c r="AO610" s="1"/>
      <c r="AP610" s="1"/>
      <c r="AQ610" s="1"/>
      <c r="AR610" s="1"/>
      <c r="AS610" s="1"/>
      <c r="AT610" s="1"/>
      <c r="AV610" s="1"/>
      <c r="AW610" s="1"/>
    </row>
    <row r="611" spans="39:49">
      <c r="AM611" s="1"/>
      <c r="AN611" s="1"/>
      <c r="AO611" s="1"/>
      <c r="AP611" s="1"/>
      <c r="AQ611" s="1"/>
      <c r="AR611" s="1"/>
      <c r="AS611" s="1"/>
      <c r="AT611" s="1"/>
      <c r="AV611" s="1"/>
      <c r="AW611" s="1"/>
    </row>
    <row r="612" spans="39:49">
      <c r="AM612" s="1"/>
      <c r="AN612" s="1"/>
      <c r="AO612" s="1"/>
      <c r="AP612" s="1"/>
      <c r="AQ612" s="1"/>
      <c r="AR612" s="1"/>
      <c r="AS612" s="1"/>
      <c r="AT612" s="1"/>
      <c r="AV612" s="1"/>
      <c r="AW612" s="1"/>
    </row>
    <row r="613" spans="39:49">
      <c r="AM613" s="1"/>
      <c r="AN613" s="1"/>
      <c r="AO613" s="1"/>
      <c r="AP613" s="1"/>
      <c r="AQ613" s="1"/>
      <c r="AR613" s="1"/>
      <c r="AS613" s="1"/>
      <c r="AT613" s="1"/>
      <c r="AV613" s="1"/>
      <c r="AW613" s="1"/>
    </row>
    <row r="614" spans="39:49">
      <c r="AM614" s="1"/>
      <c r="AN614" s="1"/>
      <c r="AO614" s="1"/>
      <c r="AP614" s="1"/>
      <c r="AQ614" s="1"/>
      <c r="AR614" s="1"/>
      <c r="AS614" s="1"/>
      <c r="AT614" s="1"/>
      <c r="AV614" s="1"/>
      <c r="AW614" s="1"/>
    </row>
    <row r="615" spans="39:49">
      <c r="AM615" s="1"/>
      <c r="AN615" s="1"/>
      <c r="AO615" s="1"/>
      <c r="AP615" s="1"/>
      <c r="AQ615" s="1"/>
      <c r="AR615" s="1"/>
      <c r="AS615" s="1"/>
      <c r="AT615" s="1"/>
      <c r="AV615" s="1"/>
      <c r="AW615" s="1"/>
    </row>
    <row r="616" spans="39:49">
      <c r="AM616" s="1"/>
      <c r="AN616" s="1"/>
      <c r="AO616" s="1"/>
      <c r="AP616" s="1"/>
      <c r="AQ616" s="1"/>
      <c r="AR616" s="1"/>
      <c r="AS616" s="1"/>
      <c r="AT616" s="1"/>
      <c r="AV616" s="1"/>
      <c r="AW616" s="1"/>
    </row>
    <row r="617" spans="39:49">
      <c r="AM617" s="1"/>
      <c r="AN617" s="1"/>
      <c r="AO617" s="1"/>
      <c r="AP617" s="1"/>
      <c r="AQ617" s="1"/>
      <c r="AR617" s="1"/>
      <c r="AS617" s="1"/>
      <c r="AT617" s="1"/>
      <c r="AV617" s="1"/>
      <c r="AW617" s="1"/>
    </row>
    <row r="618" spans="39:49">
      <c r="AM618" s="1"/>
      <c r="AN618" s="1"/>
      <c r="AO618" s="1"/>
      <c r="AP618" s="1"/>
      <c r="AQ618" s="1"/>
      <c r="AR618" s="1"/>
      <c r="AS618" s="1"/>
      <c r="AT618" s="1"/>
      <c r="AV618" s="1"/>
      <c r="AW618" s="1"/>
    </row>
    <row r="619" spans="39:49">
      <c r="AM619" s="1"/>
      <c r="AN619" s="1"/>
      <c r="AO619" s="1"/>
      <c r="AP619" s="1"/>
      <c r="AQ619" s="1"/>
      <c r="AR619" s="1"/>
      <c r="AS619" s="1"/>
      <c r="AT619" s="1"/>
      <c r="AV619" s="1"/>
      <c r="AW619" s="1"/>
    </row>
    <row r="620" spans="39:49">
      <c r="AM620" s="1"/>
      <c r="AN620" s="1"/>
      <c r="AO620" s="1"/>
      <c r="AP620" s="1"/>
      <c r="AQ620" s="1"/>
      <c r="AR620" s="1"/>
      <c r="AS620" s="1"/>
      <c r="AT620" s="1"/>
      <c r="AV620" s="1"/>
      <c r="AW620" s="1"/>
    </row>
    <row r="621" spans="39:49">
      <c r="AM621" s="1"/>
      <c r="AN621" s="1"/>
      <c r="AO621" s="1"/>
      <c r="AP621" s="1"/>
      <c r="AQ621" s="1"/>
      <c r="AR621" s="1"/>
      <c r="AS621" s="1"/>
      <c r="AT621" s="1"/>
      <c r="AV621" s="1"/>
      <c r="AW621" s="1"/>
    </row>
    <row r="622" spans="39:49">
      <c r="AM622" s="1"/>
      <c r="AN622" s="1"/>
      <c r="AO622" s="1"/>
      <c r="AP622" s="1"/>
      <c r="AQ622" s="1"/>
      <c r="AR622" s="1"/>
      <c r="AS622" s="1"/>
      <c r="AT622" s="1"/>
      <c r="AV622" s="1"/>
      <c r="AW622" s="1"/>
    </row>
    <row r="623" spans="39:49">
      <c r="AM623" s="1"/>
      <c r="AN623" s="1"/>
      <c r="AO623" s="1"/>
      <c r="AP623" s="1"/>
      <c r="AQ623" s="1"/>
      <c r="AR623" s="1"/>
      <c r="AS623" s="1"/>
      <c r="AT623" s="1"/>
      <c r="AV623" s="1"/>
      <c r="AW623" s="1"/>
    </row>
    <row r="624" spans="39:49">
      <c r="AM624" s="1"/>
      <c r="AN624" s="1"/>
      <c r="AO624" s="1"/>
      <c r="AP624" s="1"/>
      <c r="AQ624" s="1"/>
      <c r="AR624" s="1"/>
      <c r="AS624" s="1"/>
      <c r="AT624" s="1"/>
      <c r="AV624" s="1"/>
      <c r="AW624" s="1"/>
    </row>
    <row r="625" spans="39:49">
      <c r="AM625" s="1"/>
      <c r="AN625" s="1"/>
      <c r="AO625" s="1"/>
      <c r="AP625" s="1"/>
      <c r="AQ625" s="1"/>
      <c r="AR625" s="1"/>
      <c r="AS625" s="1"/>
      <c r="AT625" s="1"/>
      <c r="AV625" s="1"/>
      <c r="AW625" s="1"/>
    </row>
    <row r="626" spans="39:49">
      <c r="AM626" s="1"/>
      <c r="AN626" s="1"/>
      <c r="AO626" s="1"/>
      <c r="AP626" s="1"/>
      <c r="AQ626" s="1"/>
      <c r="AR626" s="1"/>
      <c r="AS626" s="1"/>
      <c r="AT626" s="1"/>
      <c r="AV626" s="1"/>
      <c r="AW626" s="1"/>
    </row>
    <row r="627" spans="39:49">
      <c r="AM627" s="1"/>
      <c r="AN627" s="1"/>
      <c r="AO627" s="1"/>
      <c r="AP627" s="1"/>
      <c r="AQ627" s="1"/>
      <c r="AR627" s="1"/>
      <c r="AS627" s="1"/>
      <c r="AT627" s="1"/>
      <c r="AV627" s="1"/>
      <c r="AW627" s="1"/>
    </row>
    <row r="628" spans="39:49">
      <c r="AM628" s="1"/>
      <c r="AN628" s="1"/>
      <c r="AO628" s="1"/>
      <c r="AP628" s="1"/>
      <c r="AQ628" s="1"/>
      <c r="AR628" s="1"/>
      <c r="AS628" s="1"/>
      <c r="AT628" s="1"/>
      <c r="AV628" s="1"/>
      <c r="AW628" s="1"/>
    </row>
    <row r="629" spans="39:49">
      <c r="AM629" s="1"/>
      <c r="AN629" s="1"/>
      <c r="AO629" s="1"/>
      <c r="AP629" s="1"/>
      <c r="AQ629" s="1"/>
      <c r="AR629" s="1"/>
      <c r="AS629" s="1"/>
      <c r="AT629" s="1"/>
      <c r="AV629" s="1"/>
      <c r="AW629" s="1"/>
    </row>
    <row r="630" spans="39:49">
      <c r="AM630" s="1"/>
      <c r="AN630" s="1"/>
      <c r="AO630" s="1"/>
      <c r="AP630" s="1"/>
      <c r="AQ630" s="1"/>
      <c r="AR630" s="1"/>
      <c r="AS630" s="1"/>
      <c r="AT630" s="1"/>
      <c r="AV630" s="1"/>
      <c r="AW630" s="1"/>
    </row>
    <row r="631" spans="39:49">
      <c r="AM631" s="1"/>
      <c r="AN631" s="1"/>
      <c r="AO631" s="1"/>
      <c r="AP631" s="1"/>
      <c r="AQ631" s="1"/>
      <c r="AR631" s="1"/>
      <c r="AS631" s="1"/>
      <c r="AT631" s="1"/>
      <c r="AV631" s="1"/>
      <c r="AW631" s="1"/>
    </row>
    <row r="632" spans="39:49">
      <c r="AM632" s="1"/>
      <c r="AN632" s="1"/>
      <c r="AO632" s="1"/>
      <c r="AP632" s="1"/>
      <c r="AQ632" s="1"/>
      <c r="AR632" s="1"/>
      <c r="AS632" s="1"/>
      <c r="AT632" s="1"/>
      <c r="AV632" s="1"/>
      <c r="AW632" s="1"/>
    </row>
    <row r="633" spans="39:49">
      <c r="AM633" s="1"/>
      <c r="AN633" s="1"/>
      <c r="AO633" s="1"/>
      <c r="AP633" s="1"/>
      <c r="AQ633" s="1"/>
      <c r="AR633" s="1"/>
      <c r="AS633" s="1"/>
      <c r="AT633" s="1"/>
      <c r="AV633" s="1"/>
      <c r="AW633" s="1"/>
    </row>
    <row r="634" spans="39:49">
      <c r="AM634" s="1"/>
      <c r="AN634" s="1"/>
      <c r="AO634" s="1"/>
      <c r="AP634" s="1"/>
      <c r="AQ634" s="1"/>
      <c r="AR634" s="1"/>
      <c r="AS634" s="1"/>
      <c r="AT634" s="1"/>
      <c r="AV634" s="1"/>
      <c r="AW634" s="1"/>
    </row>
    <row r="635" spans="39:49">
      <c r="AM635" s="1"/>
      <c r="AN635" s="1"/>
      <c r="AO635" s="1"/>
      <c r="AP635" s="1"/>
      <c r="AQ635" s="1"/>
      <c r="AR635" s="1"/>
      <c r="AS635" s="1"/>
      <c r="AT635" s="1"/>
      <c r="AV635" s="1"/>
      <c r="AW635" s="1"/>
    </row>
    <row r="636" spans="39:49">
      <c r="AM636" s="1"/>
      <c r="AN636" s="1"/>
      <c r="AO636" s="1"/>
      <c r="AP636" s="1"/>
      <c r="AQ636" s="1"/>
      <c r="AR636" s="1"/>
      <c r="AS636" s="1"/>
      <c r="AT636" s="1"/>
      <c r="AV636" s="1"/>
      <c r="AW636" s="1"/>
    </row>
    <row r="637" spans="39:49">
      <c r="AM637" s="1"/>
      <c r="AN637" s="1"/>
      <c r="AO637" s="1"/>
      <c r="AP637" s="1"/>
      <c r="AQ637" s="1"/>
      <c r="AR637" s="1"/>
      <c r="AS637" s="1"/>
      <c r="AT637" s="1"/>
      <c r="AV637" s="1"/>
      <c r="AW637" s="1"/>
    </row>
    <row r="638" spans="39:49">
      <c r="AM638" s="1"/>
      <c r="AN638" s="1"/>
      <c r="AO638" s="1"/>
      <c r="AP638" s="1"/>
      <c r="AQ638" s="1"/>
      <c r="AR638" s="1"/>
      <c r="AS638" s="1"/>
      <c r="AT638" s="1"/>
      <c r="AV638" s="1"/>
      <c r="AW638" s="1"/>
    </row>
    <row r="639" spans="39:49">
      <c r="AM639" s="1"/>
      <c r="AN639" s="1"/>
      <c r="AO639" s="1"/>
      <c r="AP639" s="1"/>
      <c r="AQ639" s="1"/>
      <c r="AR639" s="1"/>
      <c r="AS639" s="1"/>
      <c r="AT639" s="1"/>
      <c r="AV639" s="1"/>
      <c r="AW639" s="1"/>
    </row>
    <row r="640" spans="39:49">
      <c r="AM640" s="1"/>
      <c r="AN640" s="1"/>
      <c r="AO640" s="1"/>
      <c r="AP640" s="1"/>
      <c r="AQ640" s="1"/>
      <c r="AR640" s="1"/>
      <c r="AS640" s="1"/>
      <c r="AT640" s="1"/>
      <c r="AV640" s="1"/>
      <c r="AW640" s="1"/>
    </row>
    <row r="641" spans="39:49">
      <c r="AM641" s="1"/>
      <c r="AN641" s="1"/>
      <c r="AO641" s="1"/>
      <c r="AP641" s="1"/>
      <c r="AQ641" s="1"/>
      <c r="AR641" s="1"/>
      <c r="AS641" s="1"/>
      <c r="AT641" s="1"/>
      <c r="AV641" s="1"/>
      <c r="AW641" s="1"/>
    </row>
    <row r="642" spans="39:49">
      <c r="AM642" s="1"/>
      <c r="AN642" s="1"/>
      <c r="AO642" s="1"/>
      <c r="AP642" s="1"/>
      <c r="AQ642" s="1"/>
      <c r="AR642" s="1"/>
      <c r="AS642" s="1"/>
      <c r="AT642" s="1"/>
      <c r="AV642" s="1"/>
      <c r="AW642" s="1"/>
    </row>
    <row r="643" spans="39:49">
      <c r="AM643" s="1"/>
      <c r="AN643" s="1"/>
      <c r="AO643" s="1"/>
      <c r="AP643" s="1"/>
      <c r="AQ643" s="1"/>
      <c r="AR643" s="1"/>
      <c r="AS643" s="1"/>
      <c r="AT643" s="1"/>
      <c r="AV643" s="1"/>
      <c r="AW643" s="1"/>
    </row>
    <row r="644" spans="39:49">
      <c r="AM644" s="1"/>
      <c r="AN644" s="1"/>
      <c r="AO644" s="1"/>
      <c r="AP644" s="1"/>
      <c r="AQ644" s="1"/>
      <c r="AR644" s="1"/>
      <c r="AS644" s="1"/>
      <c r="AT644" s="1"/>
      <c r="AV644" s="1"/>
      <c r="AW644" s="1"/>
    </row>
    <row r="645" spans="39:49">
      <c r="AM645" s="1"/>
      <c r="AN645" s="1"/>
      <c r="AO645" s="1"/>
      <c r="AP645" s="1"/>
      <c r="AQ645" s="1"/>
      <c r="AR645" s="1"/>
      <c r="AS645" s="1"/>
      <c r="AT645" s="1"/>
      <c r="AV645" s="1"/>
      <c r="AW645" s="1"/>
    </row>
    <row r="646" spans="39:49">
      <c r="AM646" s="1"/>
      <c r="AN646" s="1"/>
      <c r="AO646" s="1"/>
      <c r="AP646" s="1"/>
      <c r="AQ646" s="1"/>
      <c r="AR646" s="1"/>
      <c r="AS646" s="1"/>
      <c r="AT646" s="1"/>
      <c r="AV646" s="1"/>
      <c r="AW646" s="1"/>
    </row>
    <row r="647" spans="39:49">
      <c r="AM647" s="1"/>
      <c r="AN647" s="1"/>
      <c r="AO647" s="1"/>
      <c r="AP647" s="1"/>
      <c r="AQ647" s="1"/>
      <c r="AR647" s="1"/>
      <c r="AS647" s="1"/>
      <c r="AT647" s="1"/>
      <c r="AV647" s="1"/>
      <c r="AW647" s="1"/>
    </row>
    <row r="648" spans="39:49">
      <c r="AM648" s="1"/>
      <c r="AN648" s="1"/>
      <c r="AO648" s="1"/>
      <c r="AP648" s="1"/>
      <c r="AQ648" s="1"/>
      <c r="AR648" s="1"/>
      <c r="AS648" s="1"/>
      <c r="AT648" s="1"/>
      <c r="AV648" s="1"/>
      <c r="AW648" s="1"/>
    </row>
    <row r="649" spans="39:49">
      <c r="AM649" s="1"/>
      <c r="AN649" s="1"/>
      <c r="AO649" s="1"/>
      <c r="AP649" s="1"/>
      <c r="AQ649" s="1"/>
      <c r="AR649" s="1"/>
      <c r="AS649" s="1"/>
      <c r="AT649" s="1"/>
      <c r="AV649" s="1"/>
      <c r="AW649" s="1"/>
    </row>
    <row r="650" spans="39:49">
      <c r="AM650" s="1"/>
      <c r="AN650" s="1"/>
      <c r="AO650" s="1"/>
      <c r="AP650" s="1"/>
      <c r="AQ650" s="1"/>
      <c r="AR650" s="1"/>
      <c r="AS650" s="1"/>
      <c r="AT650" s="1"/>
      <c r="AV650" s="1"/>
      <c r="AW650" s="1"/>
    </row>
    <row r="651" spans="39:49">
      <c r="AM651" s="1"/>
      <c r="AN651" s="1"/>
      <c r="AO651" s="1"/>
      <c r="AP651" s="1"/>
      <c r="AQ651" s="1"/>
      <c r="AR651" s="1"/>
      <c r="AS651" s="1"/>
      <c r="AT651" s="1"/>
      <c r="AV651" s="1"/>
      <c r="AW651" s="1"/>
    </row>
    <row r="652" spans="39:49">
      <c r="AM652" s="1"/>
      <c r="AN652" s="1"/>
      <c r="AO652" s="1"/>
      <c r="AP652" s="1"/>
      <c r="AQ652" s="1"/>
      <c r="AR652" s="1"/>
      <c r="AS652" s="1"/>
      <c r="AT652" s="1"/>
      <c r="AV652" s="1"/>
      <c r="AW652" s="1"/>
    </row>
    <row r="653" spans="39:49">
      <c r="AM653" s="1"/>
      <c r="AN653" s="1"/>
      <c r="AO653" s="1"/>
      <c r="AP653" s="1"/>
      <c r="AQ653" s="1"/>
      <c r="AR653" s="1"/>
      <c r="AS653" s="1"/>
      <c r="AT653" s="1"/>
      <c r="AV653" s="1"/>
      <c r="AW653" s="1"/>
    </row>
    <row r="654" spans="39:49">
      <c r="AM654" s="1"/>
      <c r="AN654" s="1"/>
      <c r="AO654" s="1"/>
      <c r="AP654" s="1"/>
      <c r="AQ654" s="1"/>
      <c r="AR654" s="1"/>
      <c r="AS654" s="1"/>
      <c r="AT654" s="1"/>
      <c r="AV654" s="1"/>
      <c r="AW654" s="1"/>
    </row>
    <row r="655" spans="39:49">
      <c r="AM655" s="1"/>
      <c r="AN655" s="1"/>
      <c r="AO655" s="1"/>
      <c r="AP655" s="1"/>
      <c r="AQ655" s="1"/>
      <c r="AR655" s="1"/>
      <c r="AS655" s="1"/>
      <c r="AT655" s="1"/>
      <c r="AV655" s="1"/>
      <c r="AW655" s="1"/>
    </row>
    <row r="656" spans="39:49">
      <c r="AM656" s="1"/>
      <c r="AN656" s="1"/>
      <c r="AO656" s="1"/>
      <c r="AP656" s="1"/>
      <c r="AQ656" s="1"/>
      <c r="AR656" s="1"/>
      <c r="AS656" s="1"/>
      <c r="AT656" s="1"/>
      <c r="AV656" s="1"/>
      <c r="AW656" s="1"/>
    </row>
    <row r="657" spans="39:49">
      <c r="AM657" s="1"/>
      <c r="AN657" s="1"/>
      <c r="AO657" s="1"/>
      <c r="AP657" s="1"/>
      <c r="AQ657" s="1"/>
      <c r="AR657" s="1"/>
      <c r="AS657" s="1"/>
      <c r="AT657" s="1"/>
      <c r="AV657" s="1"/>
      <c r="AW657" s="1"/>
    </row>
    <row r="658" spans="39:49">
      <c r="AM658" s="1"/>
      <c r="AN658" s="1"/>
      <c r="AO658" s="1"/>
      <c r="AP658" s="1"/>
      <c r="AQ658" s="1"/>
      <c r="AR658" s="1"/>
      <c r="AS658" s="1"/>
      <c r="AT658" s="1"/>
      <c r="AV658" s="1"/>
      <c r="AW658" s="1"/>
    </row>
    <row r="659" spans="39:49">
      <c r="AM659" s="1"/>
      <c r="AN659" s="1"/>
      <c r="AO659" s="1"/>
      <c r="AP659" s="1"/>
      <c r="AQ659" s="1"/>
      <c r="AR659" s="1"/>
      <c r="AS659" s="1"/>
      <c r="AT659" s="1"/>
      <c r="AV659" s="1"/>
      <c r="AW659" s="1"/>
    </row>
    <row r="660" spans="39:49">
      <c r="AM660" s="1"/>
      <c r="AN660" s="1"/>
      <c r="AO660" s="1"/>
      <c r="AP660" s="1"/>
      <c r="AQ660" s="1"/>
      <c r="AR660" s="1"/>
      <c r="AS660" s="1"/>
      <c r="AT660" s="1"/>
      <c r="AV660" s="1"/>
      <c r="AW660" s="1"/>
    </row>
    <row r="661" spans="39:49">
      <c r="AM661" s="1"/>
      <c r="AN661" s="1"/>
      <c r="AO661" s="1"/>
      <c r="AP661" s="1"/>
      <c r="AQ661" s="1"/>
      <c r="AR661" s="1"/>
      <c r="AS661" s="1"/>
      <c r="AT661" s="1"/>
      <c r="AV661" s="1"/>
      <c r="AW661" s="1"/>
    </row>
    <row r="662" spans="39:49">
      <c r="AM662" s="1"/>
      <c r="AN662" s="1"/>
      <c r="AO662" s="1"/>
      <c r="AP662" s="1"/>
      <c r="AQ662" s="1"/>
      <c r="AR662" s="1"/>
      <c r="AS662" s="1"/>
      <c r="AT662" s="1"/>
      <c r="AV662" s="1"/>
      <c r="AW662" s="1"/>
    </row>
    <row r="663" spans="39:49">
      <c r="AM663" s="1"/>
      <c r="AN663" s="1"/>
      <c r="AO663" s="1"/>
      <c r="AP663" s="1"/>
      <c r="AQ663" s="1"/>
      <c r="AR663" s="1"/>
      <c r="AS663" s="1"/>
      <c r="AT663" s="1"/>
      <c r="AV663" s="1"/>
      <c r="AW663" s="1"/>
    </row>
    <row r="664" spans="39:49">
      <c r="AM664" s="1"/>
      <c r="AN664" s="1"/>
      <c r="AO664" s="1"/>
      <c r="AP664" s="1"/>
      <c r="AQ664" s="1"/>
      <c r="AR664" s="1"/>
      <c r="AS664" s="1"/>
      <c r="AT664" s="1"/>
      <c r="AV664" s="1"/>
      <c r="AW664" s="1"/>
    </row>
    <row r="665" spans="39:49">
      <c r="AM665" s="1"/>
      <c r="AN665" s="1"/>
      <c r="AO665" s="1"/>
      <c r="AP665" s="1"/>
      <c r="AQ665" s="1"/>
      <c r="AR665" s="1"/>
      <c r="AS665" s="1"/>
      <c r="AT665" s="1"/>
      <c r="AV665" s="1"/>
      <c r="AW665" s="1"/>
    </row>
    <row r="666" spans="39:49">
      <c r="AM666" s="1"/>
      <c r="AN666" s="1"/>
      <c r="AO666" s="1"/>
      <c r="AP666" s="1"/>
      <c r="AQ666" s="1"/>
      <c r="AR666" s="1"/>
      <c r="AS666" s="1"/>
      <c r="AT666" s="1"/>
      <c r="AV666" s="1"/>
      <c r="AW666" s="1"/>
    </row>
    <row r="667" spans="39:49">
      <c r="AM667" s="1"/>
      <c r="AN667" s="1"/>
      <c r="AO667" s="1"/>
      <c r="AP667" s="1"/>
      <c r="AQ667" s="1"/>
      <c r="AR667" s="1"/>
      <c r="AS667" s="1"/>
      <c r="AT667" s="1"/>
      <c r="AV667" s="1"/>
      <c r="AW667" s="1"/>
    </row>
    <row r="668" spans="39:49">
      <c r="AM668" s="1"/>
      <c r="AN668" s="1"/>
      <c r="AO668" s="1"/>
      <c r="AP668" s="1"/>
      <c r="AQ668" s="1"/>
      <c r="AR668" s="1"/>
      <c r="AS668" s="1"/>
      <c r="AT668" s="1"/>
      <c r="AV668" s="1"/>
      <c r="AW668" s="1"/>
    </row>
    <row r="669" spans="39:49">
      <c r="AM669" s="1"/>
      <c r="AN669" s="1"/>
      <c r="AO669" s="1"/>
      <c r="AP669" s="1"/>
      <c r="AQ669" s="1"/>
      <c r="AR669" s="1"/>
      <c r="AS669" s="1"/>
      <c r="AT669" s="1"/>
      <c r="AV669" s="1"/>
      <c r="AW669" s="1"/>
    </row>
    <row r="670" spans="39:49">
      <c r="AM670" s="1"/>
      <c r="AN670" s="1"/>
      <c r="AO670" s="1"/>
      <c r="AP670" s="1"/>
      <c r="AQ670" s="1"/>
      <c r="AR670" s="1"/>
      <c r="AS670" s="1"/>
      <c r="AT670" s="1"/>
      <c r="AV670" s="1"/>
      <c r="AW670" s="1"/>
    </row>
    <row r="671" spans="39:49">
      <c r="AM671" s="1"/>
      <c r="AN671" s="1"/>
      <c r="AO671" s="1"/>
      <c r="AP671" s="1"/>
      <c r="AQ671" s="1"/>
      <c r="AR671" s="1"/>
      <c r="AS671" s="1"/>
      <c r="AT671" s="1"/>
      <c r="AV671" s="1"/>
      <c r="AW671" s="1"/>
    </row>
    <row r="672" spans="39:49">
      <c r="AM672" s="1"/>
      <c r="AN672" s="1"/>
      <c r="AO672" s="1"/>
      <c r="AP672" s="1"/>
      <c r="AQ672" s="1"/>
      <c r="AR672" s="1"/>
      <c r="AS672" s="1"/>
      <c r="AT672" s="1"/>
      <c r="AV672" s="1"/>
      <c r="AW672" s="1"/>
    </row>
    <row r="673" spans="39:49">
      <c r="AM673" s="1"/>
      <c r="AN673" s="1"/>
      <c r="AO673" s="1"/>
      <c r="AP673" s="1"/>
      <c r="AQ673" s="1"/>
      <c r="AR673" s="1"/>
      <c r="AS673" s="1"/>
      <c r="AT673" s="1"/>
      <c r="AV673" s="1"/>
      <c r="AW673" s="1"/>
    </row>
    <row r="674" spans="39:49">
      <c r="AM674" s="1"/>
      <c r="AN674" s="1"/>
      <c r="AO674" s="1"/>
      <c r="AP674" s="1"/>
      <c r="AQ674" s="1"/>
      <c r="AR674" s="1"/>
      <c r="AS674" s="1"/>
      <c r="AT674" s="1"/>
      <c r="AV674" s="1"/>
      <c r="AW674" s="1"/>
    </row>
    <row r="675" spans="39:49">
      <c r="AM675" s="1"/>
      <c r="AN675" s="1"/>
      <c r="AO675" s="1"/>
      <c r="AP675" s="1"/>
      <c r="AQ675" s="1"/>
      <c r="AR675" s="1"/>
      <c r="AS675" s="1"/>
      <c r="AT675" s="1"/>
      <c r="AV675" s="1"/>
      <c r="AW675" s="1"/>
    </row>
    <row r="676" spans="39:49">
      <c r="AM676" s="1"/>
      <c r="AN676" s="1"/>
      <c r="AO676" s="1"/>
      <c r="AP676" s="1"/>
      <c r="AQ676" s="1"/>
      <c r="AR676" s="1"/>
      <c r="AS676" s="1"/>
      <c r="AT676" s="1"/>
      <c r="AV676" s="1"/>
      <c r="AW676" s="1"/>
    </row>
    <row r="677" spans="39:49">
      <c r="AM677" s="1"/>
      <c r="AN677" s="1"/>
      <c r="AO677" s="1"/>
      <c r="AP677" s="1"/>
      <c r="AQ677" s="1"/>
      <c r="AR677" s="1"/>
      <c r="AS677" s="1"/>
      <c r="AT677" s="1"/>
      <c r="AV677" s="1"/>
      <c r="AW677" s="1"/>
    </row>
    <row r="678" spans="39:49">
      <c r="AM678" s="1"/>
      <c r="AN678" s="1"/>
      <c r="AO678" s="1"/>
      <c r="AP678" s="1"/>
      <c r="AQ678" s="1"/>
      <c r="AR678" s="1"/>
      <c r="AS678" s="1"/>
      <c r="AT678" s="1"/>
      <c r="AV678" s="1"/>
      <c r="AW678" s="1"/>
    </row>
    <row r="679" spans="39:49">
      <c r="AM679" s="1"/>
      <c r="AN679" s="1"/>
      <c r="AO679" s="1"/>
      <c r="AP679" s="1"/>
      <c r="AQ679" s="1"/>
      <c r="AR679" s="1"/>
      <c r="AS679" s="1"/>
      <c r="AT679" s="1"/>
      <c r="AV679" s="1"/>
      <c r="AW679" s="1"/>
    </row>
    <row r="680" spans="39:49">
      <c r="AM680" s="1"/>
      <c r="AN680" s="1"/>
      <c r="AO680" s="1"/>
      <c r="AP680" s="1"/>
      <c r="AQ680" s="1"/>
      <c r="AR680" s="1"/>
      <c r="AS680" s="1"/>
      <c r="AT680" s="1"/>
      <c r="AV680" s="1"/>
      <c r="AW680" s="1"/>
    </row>
    <row r="681" spans="39:49">
      <c r="AM681" s="1"/>
      <c r="AN681" s="1"/>
      <c r="AO681" s="1"/>
      <c r="AP681" s="1"/>
      <c r="AQ681" s="1"/>
      <c r="AR681" s="1"/>
      <c r="AS681" s="1"/>
      <c r="AT681" s="1"/>
      <c r="AV681" s="1"/>
      <c r="AW681" s="1"/>
    </row>
    <row r="682" spans="39:49">
      <c r="AM682" s="1"/>
      <c r="AN682" s="1"/>
      <c r="AO682" s="1"/>
      <c r="AP682" s="1"/>
      <c r="AQ682" s="1"/>
      <c r="AR682" s="1"/>
      <c r="AS682" s="1"/>
      <c r="AT682" s="1"/>
      <c r="AV682" s="1"/>
      <c r="AW682" s="1"/>
    </row>
    <row r="683" spans="39:49">
      <c r="AM683" s="1"/>
      <c r="AN683" s="1"/>
      <c r="AO683" s="1"/>
      <c r="AP683" s="1"/>
      <c r="AQ683" s="1"/>
      <c r="AR683" s="1"/>
      <c r="AS683" s="1"/>
      <c r="AT683" s="1"/>
      <c r="AV683" s="1"/>
      <c r="AW683" s="1"/>
    </row>
    <row r="684" spans="39:49">
      <c r="AM684" s="1"/>
      <c r="AN684" s="1"/>
      <c r="AO684" s="1"/>
      <c r="AP684" s="1"/>
      <c r="AQ684" s="1"/>
      <c r="AR684" s="1"/>
      <c r="AS684" s="1"/>
      <c r="AT684" s="1"/>
      <c r="AV684" s="1"/>
      <c r="AW684" s="1"/>
    </row>
    <row r="685" spans="39:49">
      <c r="AM685" s="1"/>
      <c r="AN685" s="1"/>
      <c r="AO685" s="1"/>
      <c r="AP685" s="1"/>
      <c r="AQ685" s="1"/>
      <c r="AR685" s="1"/>
      <c r="AS685" s="1"/>
      <c r="AT685" s="1"/>
      <c r="AV685" s="1"/>
      <c r="AW685" s="1"/>
    </row>
    <row r="686" spans="39:49">
      <c r="AM686" s="1"/>
      <c r="AN686" s="1"/>
      <c r="AO686" s="1"/>
      <c r="AP686" s="1"/>
      <c r="AQ686" s="1"/>
      <c r="AR686" s="1"/>
      <c r="AS686" s="1"/>
      <c r="AT686" s="1"/>
      <c r="AV686" s="1"/>
      <c r="AW686" s="1"/>
    </row>
    <row r="687" spans="39:49">
      <c r="AM687" s="1"/>
      <c r="AN687" s="1"/>
      <c r="AO687" s="1"/>
      <c r="AP687" s="1"/>
      <c r="AQ687" s="1"/>
      <c r="AR687" s="1"/>
      <c r="AS687" s="1"/>
      <c r="AT687" s="1"/>
      <c r="AV687" s="1"/>
      <c r="AW687" s="1"/>
    </row>
    <row r="688" spans="39:49">
      <c r="AM688" s="1"/>
      <c r="AN688" s="1"/>
      <c r="AO688" s="1"/>
      <c r="AP688" s="1"/>
      <c r="AQ688" s="1"/>
      <c r="AR688" s="1"/>
      <c r="AS688" s="1"/>
      <c r="AT688" s="1"/>
      <c r="AV688" s="1"/>
      <c r="AW688" s="1"/>
    </row>
    <row r="689" spans="39:49">
      <c r="AM689" s="1"/>
      <c r="AN689" s="1"/>
      <c r="AO689" s="1"/>
      <c r="AP689" s="1"/>
      <c r="AQ689" s="1"/>
      <c r="AR689" s="1"/>
      <c r="AS689" s="1"/>
      <c r="AT689" s="1"/>
      <c r="AV689" s="1"/>
      <c r="AW689" s="1"/>
    </row>
    <row r="690" spans="39:49">
      <c r="AM690" s="1"/>
      <c r="AN690" s="1"/>
      <c r="AO690" s="1"/>
      <c r="AP690" s="1"/>
      <c r="AQ690" s="1"/>
      <c r="AR690" s="1"/>
      <c r="AS690" s="1"/>
      <c r="AT690" s="1"/>
      <c r="AV690" s="1"/>
      <c r="AW690" s="1"/>
    </row>
    <row r="691" spans="39:49">
      <c r="AM691" s="1"/>
      <c r="AN691" s="1"/>
      <c r="AO691" s="1"/>
      <c r="AP691" s="1"/>
      <c r="AQ691" s="1"/>
      <c r="AR691" s="1"/>
      <c r="AS691" s="1"/>
      <c r="AT691" s="1"/>
      <c r="AV691" s="1"/>
      <c r="AW691" s="1"/>
    </row>
    <row r="692" spans="39:49">
      <c r="AM692" s="1"/>
      <c r="AN692" s="1"/>
      <c r="AO692" s="1"/>
      <c r="AP692" s="1"/>
      <c r="AQ692" s="1"/>
      <c r="AR692" s="1"/>
      <c r="AS692" s="1"/>
      <c r="AT692" s="1"/>
      <c r="AV692" s="1"/>
      <c r="AW692" s="1"/>
    </row>
    <row r="693" spans="39:49">
      <c r="AM693" s="1"/>
      <c r="AN693" s="1"/>
      <c r="AO693" s="1"/>
      <c r="AP693" s="1"/>
      <c r="AQ693" s="1"/>
      <c r="AR693" s="1"/>
      <c r="AS693" s="1"/>
      <c r="AT693" s="1"/>
      <c r="AV693" s="1"/>
      <c r="AW693" s="1"/>
    </row>
    <row r="694" spans="39:49">
      <c r="AM694" s="1"/>
      <c r="AN694" s="1"/>
      <c r="AO694" s="1"/>
      <c r="AP694" s="1"/>
      <c r="AQ694" s="1"/>
      <c r="AR694" s="1"/>
      <c r="AS694" s="1"/>
      <c r="AT694" s="1"/>
      <c r="AV694" s="1"/>
      <c r="AW694" s="1"/>
    </row>
    <row r="695" spans="39:49">
      <c r="AM695" s="1"/>
      <c r="AN695" s="1"/>
      <c r="AO695" s="1"/>
      <c r="AP695" s="1"/>
      <c r="AQ695" s="1"/>
      <c r="AR695" s="1"/>
      <c r="AS695" s="1"/>
      <c r="AT695" s="1"/>
      <c r="AV695" s="1"/>
      <c r="AW695" s="1"/>
    </row>
    <row r="696" spans="39:49">
      <c r="AM696" s="1"/>
      <c r="AN696" s="1"/>
      <c r="AO696" s="1"/>
      <c r="AP696" s="1"/>
      <c r="AQ696" s="1"/>
      <c r="AR696" s="1"/>
      <c r="AS696" s="1"/>
      <c r="AT696" s="1"/>
      <c r="AV696" s="1"/>
      <c r="AW696" s="1"/>
    </row>
    <row r="697" spans="39:49">
      <c r="AM697" s="1"/>
      <c r="AN697" s="1"/>
      <c r="AO697" s="1"/>
      <c r="AP697" s="1"/>
      <c r="AQ697" s="1"/>
      <c r="AR697" s="1"/>
      <c r="AS697" s="1"/>
      <c r="AT697" s="1"/>
      <c r="AV697" s="1"/>
      <c r="AW697" s="1"/>
    </row>
    <row r="698" spans="39:49">
      <c r="AM698" s="1"/>
      <c r="AN698" s="1"/>
      <c r="AO698" s="1"/>
      <c r="AP698" s="1"/>
      <c r="AQ698" s="1"/>
      <c r="AR698" s="1"/>
      <c r="AS698" s="1"/>
      <c r="AT698" s="1"/>
      <c r="AV698" s="1"/>
      <c r="AW698" s="1"/>
    </row>
    <row r="699" spans="39:49">
      <c r="AM699" s="1"/>
      <c r="AN699" s="1"/>
      <c r="AO699" s="1"/>
      <c r="AP699" s="1"/>
      <c r="AQ699" s="1"/>
      <c r="AR699" s="1"/>
      <c r="AS699" s="1"/>
      <c r="AT699" s="1"/>
      <c r="AV699" s="1"/>
      <c r="AW699" s="1"/>
    </row>
    <row r="700" spans="39:49">
      <c r="AM700" s="1"/>
      <c r="AN700" s="1"/>
      <c r="AO700" s="1"/>
      <c r="AP700" s="1"/>
      <c r="AQ700" s="1"/>
      <c r="AR700" s="1"/>
      <c r="AS700" s="1"/>
      <c r="AT700" s="1"/>
      <c r="AV700" s="1"/>
      <c r="AW700" s="1"/>
    </row>
    <row r="701" spans="39:49">
      <c r="AM701" s="1"/>
      <c r="AN701" s="1"/>
      <c r="AO701" s="1"/>
      <c r="AP701" s="1"/>
      <c r="AQ701" s="1"/>
      <c r="AR701" s="1"/>
      <c r="AS701" s="1"/>
      <c r="AT701" s="1"/>
      <c r="AV701" s="1"/>
      <c r="AW701" s="1"/>
    </row>
    <row r="702" spans="39:49">
      <c r="AM702" s="1"/>
      <c r="AN702" s="1"/>
      <c r="AO702" s="1"/>
      <c r="AP702" s="1"/>
      <c r="AQ702" s="1"/>
      <c r="AR702" s="1"/>
      <c r="AS702" s="1"/>
      <c r="AT702" s="1"/>
      <c r="AV702" s="1"/>
      <c r="AW702" s="1"/>
    </row>
    <row r="703" spans="39:49">
      <c r="AM703" s="1"/>
      <c r="AN703" s="1"/>
      <c r="AO703" s="1"/>
      <c r="AP703" s="1"/>
      <c r="AQ703" s="1"/>
      <c r="AR703" s="1"/>
      <c r="AS703" s="1"/>
      <c r="AT703" s="1"/>
      <c r="AV703" s="1"/>
      <c r="AW703" s="1"/>
    </row>
    <row r="704" spans="39:49">
      <c r="AM704" s="1"/>
      <c r="AN704" s="1"/>
      <c r="AO704" s="1"/>
      <c r="AP704" s="1"/>
      <c r="AQ704" s="1"/>
      <c r="AR704" s="1"/>
      <c r="AS704" s="1"/>
      <c r="AT704" s="1"/>
      <c r="AV704" s="1"/>
      <c r="AW704" s="1"/>
    </row>
    <row r="705" spans="39:49">
      <c r="AM705" s="1"/>
      <c r="AN705" s="1"/>
      <c r="AO705" s="1"/>
      <c r="AP705" s="1"/>
      <c r="AQ705" s="1"/>
      <c r="AR705" s="1"/>
      <c r="AS705" s="1"/>
      <c r="AT705" s="1"/>
      <c r="AV705" s="1"/>
      <c r="AW705" s="1"/>
    </row>
    <row r="706" spans="39:49">
      <c r="AM706" s="1"/>
      <c r="AN706" s="1"/>
      <c r="AO706" s="1"/>
      <c r="AP706" s="1"/>
      <c r="AQ706" s="1"/>
      <c r="AR706" s="1"/>
      <c r="AS706" s="1"/>
      <c r="AT706" s="1"/>
      <c r="AV706" s="1"/>
      <c r="AW706" s="1"/>
    </row>
    <row r="707" spans="39:49">
      <c r="AM707" s="1"/>
      <c r="AN707" s="1"/>
      <c r="AO707" s="1"/>
      <c r="AP707" s="1"/>
      <c r="AQ707" s="1"/>
      <c r="AR707" s="1"/>
      <c r="AS707" s="1"/>
      <c r="AT707" s="1"/>
      <c r="AV707" s="1"/>
      <c r="AW707" s="1"/>
    </row>
    <row r="708" spans="39:49">
      <c r="AM708" s="1"/>
      <c r="AN708" s="1"/>
      <c r="AO708" s="1"/>
      <c r="AP708" s="1"/>
      <c r="AQ708" s="1"/>
      <c r="AR708" s="1"/>
      <c r="AS708" s="1"/>
      <c r="AT708" s="1"/>
      <c r="AV708" s="1"/>
      <c r="AW708" s="1"/>
    </row>
    <row r="709" spans="39:49">
      <c r="AM709" s="1"/>
      <c r="AN709" s="1"/>
      <c r="AO709" s="1"/>
      <c r="AP709" s="1"/>
      <c r="AQ709" s="1"/>
      <c r="AR709" s="1"/>
      <c r="AS709" s="1"/>
      <c r="AT709" s="1"/>
      <c r="AV709" s="1"/>
      <c r="AW709" s="1"/>
    </row>
    <row r="710" spans="39:49">
      <c r="AM710" s="1"/>
      <c r="AN710" s="1"/>
      <c r="AO710" s="1"/>
      <c r="AP710" s="1"/>
      <c r="AQ710" s="1"/>
      <c r="AR710" s="1"/>
      <c r="AS710" s="1"/>
      <c r="AT710" s="1"/>
      <c r="AV710" s="1"/>
      <c r="AW710" s="1"/>
    </row>
    <row r="711" spans="39:49">
      <c r="AM711" s="1"/>
      <c r="AN711" s="1"/>
      <c r="AO711" s="1"/>
      <c r="AP711" s="1"/>
      <c r="AQ711" s="1"/>
      <c r="AR711" s="1"/>
      <c r="AS711" s="1"/>
      <c r="AT711" s="1"/>
      <c r="AV711" s="1"/>
      <c r="AW711" s="1"/>
    </row>
    <row r="712" spans="39:49">
      <c r="AM712" s="1"/>
      <c r="AN712" s="1"/>
      <c r="AO712" s="1"/>
      <c r="AP712" s="1"/>
      <c r="AQ712" s="1"/>
      <c r="AR712" s="1"/>
      <c r="AS712" s="1"/>
      <c r="AT712" s="1"/>
      <c r="AV712" s="1"/>
      <c r="AW712" s="1"/>
    </row>
    <row r="713" spans="39:49">
      <c r="AM713" s="1"/>
      <c r="AN713" s="1"/>
      <c r="AO713" s="1"/>
      <c r="AP713" s="1"/>
      <c r="AQ713" s="1"/>
      <c r="AR713" s="1"/>
      <c r="AS713" s="1"/>
      <c r="AT713" s="1"/>
      <c r="AV713" s="1"/>
      <c r="AW713" s="1"/>
    </row>
    <row r="714" spans="39:49">
      <c r="AM714" s="1"/>
      <c r="AN714" s="1"/>
      <c r="AO714" s="1"/>
      <c r="AP714" s="1"/>
      <c r="AQ714" s="1"/>
      <c r="AR714" s="1"/>
      <c r="AS714" s="1"/>
      <c r="AT714" s="1"/>
      <c r="AV714" s="1"/>
      <c r="AW714" s="1"/>
    </row>
    <row r="715" spans="39:49">
      <c r="AM715" s="1"/>
      <c r="AN715" s="1"/>
      <c r="AO715" s="1"/>
      <c r="AP715" s="1"/>
      <c r="AQ715" s="1"/>
      <c r="AR715" s="1"/>
      <c r="AS715" s="1"/>
      <c r="AT715" s="1"/>
      <c r="AV715" s="1"/>
      <c r="AW715" s="1"/>
    </row>
    <row r="716" spans="39:49">
      <c r="AM716" s="1"/>
      <c r="AN716" s="1"/>
      <c r="AO716" s="1"/>
      <c r="AP716" s="1"/>
      <c r="AQ716" s="1"/>
      <c r="AR716" s="1"/>
      <c r="AS716" s="1"/>
      <c r="AT716" s="1"/>
      <c r="AV716" s="1"/>
      <c r="AW716" s="1"/>
    </row>
    <row r="717" spans="39:49">
      <c r="AM717" s="1"/>
      <c r="AN717" s="1"/>
      <c r="AO717" s="1"/>
      <c r="AP717" s="1"/>
      <c r="AQ717" s="1"/>
      <c r="AR717" s="1"/>
      <c r="AS717" s="1"/>
      <c r="AT717" s="1"/>
      <c r="AV717" s="1"/>
      <c r="AW717" s="1"/>
    </row>
    <row r="718" spans="39:49">
      <c r="AM718" s="1"/>
      <c r="AN718" s="1"/>
      <c r="AO718" s="1"/>
      <c r="AP718" s="1"/>
      <c r="AQ718" s="1"/>
      <c r="AR718" s="1"/>
      <c r="AS718" s="1"/>
      <c r="AT718" s="1"/>
      <c r="AV718" s="1"/>
      <c r="AW718" s="1"/>
    </row>
    <row r="719" spans="39:49">
      <c r="AM719" s="1"/>
      <c r="AN719" s="1"/>
      <c r="AO719" s="1"/>
      <c r="AP719" s="1"/>
      <c r="AQ719" s="1"/>
      <c r="AR719" s="1"/>
      <c r="AS719" s="1"/>
      <c r="AT719" s="1"/>
      <c r="AV719" s="1"/>
      <c r="AW719" s="1"/>
    </row>
    <row r="720" spans="39:49">
      <c r="AM720" s="1"/>
      <c r="AN720" s="1"/>
      <c r="AO720" s="1"/>
      <c r="AP720" s="1"/>
      <c r="AQ720" s="1"/>
      <c r="AR720" s="1"/>
      <c r="AS720" s="1"/>
      <c r="AT720" s="1"/>
      <c r="AV720" s="1"/>
      <c r="AW720" s="1"/>
    </row>
    <row r="721" spans="39:49">
      <c r="AM721" s="1"/>
      <c r="AN721" s="1"/>
      <c r="AO721" s="1"/>
      <c r="AP721" s="1"/>
      <c r="AQ721" s="1"/>
      <c r="AR721" s="1"/>
      <c r="AS721" s="1"/>
      <c r="AT721" s="1"/>
      <c r="AV721" s="1"/>
      <c r="AW721" s="1"/>
    </row>
    <row r="722" spans="39:49">
      <c r="AM722" s="1"/>
      <c r="AN722" s="1"/>
      <c r="AO722" s="1"/>
      <c r="AP722" s="1"/>
      <c r="AQ722" s="1"/>
      <c r="AR722" s="1"/>
      <c r="AS722" s="1"/>
      <c r="AT722" s="1"/>
      <c r="AV722" s="1"/>
      <c r="AW722" s="1"/>
    </row>
    <row r="723" spans="39:49">
      <c r="AM723" s="1"/>
      <c r="AN723" s="1"/>
      <c r="AO723" s="1"/>
      <c r="AP723" s="1"/>
      <c r="AQ723" s="1"/>
      <c r="AR723" s="1"/>
      <c r="AS723" s="1"/>
      <c r="AT723" s="1"/>
      <c r="AV723" s="1"/>
      <c r="AW723" s="1"/>
    </row>
    <row r="724" spans="39:49">
      <c r="AM724" s="1"/>
      <c r="AN724" s="1"/>
      <c r="AO724" s="1"/>
      <c r="AP724" s="1"/>
      <c r="AQ724" s="1"/>
      <c r="AR724" s="1"/>
      <c r="AS724" s="1"/>
      <c r="AT724" s="1"/>
      <c r="AV724" s="1"/>
      <c r="AW724" s="1"/>
    </row>
    <row r="725" spans="39:49">
      <c r="AM725" s="1"/>
      <c r="AN725" s="1"/>
      <c r="AO725" s="1"/>
      <c r="AP725" s="1"/>
      <c r="AQ725" s="1"/>
      <c r="AR725" s="1"/>
      <c r="AS725" s="1"/>
      <c r="AT725" s="1"/>
      <c r="AV725" s="1"/>
      <c r="AW725" s="1"/>
    </row>
    <row r="726" spans="39:49">
      <c r="AM726" s="1"/>
      <c r="AN726" s="1"/>
      <c r="AO726" s="1"/>
      <c r="AP726" s="1"/>
      <c r="AQ726" s="1"/>
      <c r="AR726" s="1"/>
      <c r="AS726" s="1"/>
      <c r="AT726" s="1"/>
      <c r="AV726" s="1"/>
      <c r="AW726" s="1"/>
    </row>
    <row r="727" spans="39:49">
      <c r="AM727" s="1"/>
      <c r="AN727" s="1"/>
      <c r="AO727" s="1"/>
      <c r="AP727" s="1"/>
      <c r="AQ727" s="1"/>
      <c r="AR727" s="1"/>
      <c r="AS727" s="1"/>
      <c r="AT727" s="1"/>
      <c r="AV727" s="1"/>
      <c r="AW727" s="1"/>
    </row>
    <row r="728" spans="39:49">
      <c r="AM728" s="1"/>
      <c r="AN728" s="1"/>
      <c r="AO728" s="1"/>
      <c r="AP728" s="1"/>
      <c r="AQ728" s="1"/>
      <c r="AR728" s="1"/>
      <c r="AS728" s="1"/>
      <c r="AT728" s="1"/>
      <c r="AV728" s="1"/>
      <c r="AW728" s="1"/>
    </row>
    <row r="729" spans="39:49">
      <c r="AM729" s="1"/>
      <c r="AN729" s="1"/>
      <c r="AO729" s="1"/>
      <c r="AP729" s="1"/>
      <c r="AQ729" s="1"/>
      <c r="AR729" s="1"/>
      <c r="AS729" s="1"/>
      <c r="AT729" s="1"/>
      <c r="AV729" s="1"/>
      <c r="AW729" s="1"/>
    </row>
    <row r="730" spans="39:49">
      <c r="AM730" s="1"/>
      <c r="AN730" s="1"/>
      <c r="AO730" s="1"/>
      <c r="AP730" s="1"/>
      <c r="AQ730" s="1"/>
      <c r="AR730" s="1"/>
      <c r="AS730" s="1"/>
      <c r="AT730" s="1"/>
      <c r="AV730" s="1"/>
      <c r="AW730" s="1"/>
    </row>
    <row r="731" spans="39:49">
      <c r="AM731" s="1"/>
      <c r="AN731" s="1"/>
      <c r="AO731" s="1"/>
      <c r="AP731" s="1"/>
      <c r="AQ731" s="1"/>
      <c r="AR731" s="1"/>
      <c r="AS731" s="1"/>
      <c r="AT731" s="1"/>
      <c r="AV731" s="1"/>
      <c r="AW731" s="1"/>
    </row>
    <row r="732" spans="39:49">
      <c r="AM732" s="1"/>
      <c r="AN732" s="1"/>
      <c r="AO732" s="1"/>
      <c r="AP732" s="1"/>
      <c r="AQ732" s="1"/>
      <c r="AR732" s="1"/>
      <c r="AS732" s="1"/>
      <c r="AT732" s="1"/>
      <c r="AV732" s="1"/>
      <c r="AW732" s="1"/>
    </row>
    <row r="733" spans="39:49">
      <c r="AM733" s="1"/>
      <c r="AN733" s="1"/>
      <c r="AO733" s="1"/>
      <c r="AP733" s="1"/>
      <c r="AQ733" s="1"/>
      <c r="AR733" s="1"/>
      <c r="AS733" s="1"/>
      <c r="AT733" s="1"/>
      <c r="AV733" s="1"/>
      <c r="AW733" s="1"/>
    </row>
    <row r="734" spans="39:49">
      <c r="AM734" s="1"/>
      <c r="AN734" s="1"/>
      <c r="AO734" s="1"/>
      <c r="AP734" s="1"/>
      <c r="AQ734" s="1"/>
      <c r="AR734" s="1"/>
      <c r="AS734" s="1"/>
      <c r="AT734" s="1"/>
      <c r="AV734" s="1"/>
      <c r="AW734" s="1"/>
    </row>
    <row r="735" spans="39:49">
      <c r="AM735" s="1"/>
      <c r="AN735" s="1"/>
      <c r="AO735" s="1"/>
      <c r="AP735" s="1"/>
      <c r="AQ735" s="1"/>
      <c r="AR735" s="1"/>
      <c r="AS735" s="1"/>
      <c r="AT735" s="1"/>
      <c r="AV735" s="1"/>
      <c r="AW735" s="1"/>
    </row>
    <row r="736" spans="39:49">
      <c r="AM736" s="1"/>
      <c r="AN736" s="1"/>
      <c r="AO736" s="1"/>
      <c r="AP736" s="1"/>
      <c r="AQ736" s="1"/>
      <c r="AR736" s="1"/>
      <c r="AS736" s="1"/>
      <c r="AT736" s="1"/>
      <c r="AV736" s="1"/>
      <c r="AW736" s="1"/>
    </row>
    <row r="737" spans="39:49">
      <c r="AM737" s="1"/>
      <c r="AN737" s="1"/>
      <c r="AO737" s="1"/>
      <c r="AP737" s="1"/>
      <c r="AQ737" s="1"/>
      <c r="AR737" s="1"/>
      <c r="AS737" s="1"/>
      <c r="AT737" s="1"/>
      <c r="AV737" s="1"/>
      <c r="AW737" s="1"/>
    </row>
    <row r="738" spans="39:49">
      <c r="AM738" s="1"/>
      <c r="AN738" s="1"/>
      <c r="AO738" s="1"/>
      <c r="AP738" s="1"/>
      <c r="AQ738" s="1"/>
      <c r="AR738" s="1"/>
      <c r="AS738" s="1"/>
      <c r="AT738" s="1"/>
      <c r="AV738" s="1"/>
      <c r="AW738" s="1"/>
    </row>
    <row r="739" spans="39:49">
      <c r="AM739" s="1"/>
      <c r="AN739" s="1"/>
      <c r="AO739" s="1"/>
      <c r="AP739" s="1"/>
      <c r="AQ739" s="1"/>
      <c r="AR739" s="1"/>
      <c r="AS739" s="1"/>
      <c r="AT739" s="1"/>
      <c r="AV739" s="1"/>
      <c r="AW739" s="1"/>
    </row>
    <row r="740" spans="39:49">
      <c r="AM740" s="1"/>
      <c r="AN740" s="1"/>
      <c r="AO740" s="1"/>
      <c r="AP740" s="1"/>
      <c r="AQ740" s="1"/>
      <c r="AR740" s="1"/>
      <c r="AS740" s="1"/>
      <c r="AT740" s="1"/>
      <c r="AV740" s="1"/>
      <c r="AW740" s="1"/>
    </row>
    <row r="741" spans="39:49">
      <c r="AM741" s="1"/>
      <c r="AN741" s="1"/>
      <c r="AO741" s="1"/>
      <c r="AP741" s="1"/>
      <c r="AQ741" s="1"/>
      <c r="AR741" s="1"/>
      <c r="AS741" s="1"/>
      <c r="AT741" s="1"/>
      <c r="AV741" s="1"/>
      <c r="AW741" s="1"/>
    </row>
    <row r="742" spans="39:49">
      <c r="AM742" s="1"/>
      <c r="AN742" s="1"/>
      <c r="AO742" s="1"/>
      <c r="AP742" s="1"/>
      <c r="AQ742" s="1"/>
      <c r="AR742" s="1"/>
      <c r="AS742" s="1"/>
      <c r="AT742" s="1"/>
      <c r="AV742" s="1"/>
      <c r="AW742" s="1"/>
    </row>
    <row r="743" spans="39:49">
      <c r="AM743" s="1"/>
      <c r="AN743" s="1"/>
      <c r="AO743" s="1"/>
      <c r="AP743" s="1"/>
      <c r="AQ743" s="1"/>
      <c r="AR743" s="1"/>
      <c r="AS743" s="1"/>
      <c r="AT743" s="1"/>
      <c r="AV743" s="1"/>
      <c r="AW743" s="1"/>
    </row>
    <row r="744" spans="39:49">
      <c r="AM744" s="1"/>
      <c r="AN744" s="1"/>
      <c r="AO744" s="1"/>
      <c r="AP744" s="1"/>
      <c r="AQ744" s="1"/>
      <c r="AR744" s="1"/>
      <c r="AS744" s="1"/>
      <c r="AT744" s="1"/>
      <c r="AV744" s="1"/>
      <c r="AW744" s="1"/>
    </row>
    <row r="745" spans="39:49">
      <c r="AM745" s="1"/>
      <c r="AN745" s="1"/>
      <c r="AO745" s="1"/>
      <c r="AP745" s="1"/>
      <c r="AQ745" s="1"/>
      <c r="AR745" s="1"/>
      <c r="AS745" s="1"/>
      <c r="AT745" s="1"/>
      <c r="AV745" s="1"/>
      <c r="AW745" s="1"/>
    </row>
    <row r="746" spans="39:49">
      <c r="AM746" s="1"/>
      <c r="AN746" s="1"/>
      <c r="AO746" s="1"/>
      <c r="AP746" s="1"/>
      <c r="AQ746" s="1"/>
      <c r="AR746" s="1"/>
      <c r="AS746" s="1"/>
      <c r="AT746" s="1"/>
      <c r="AV746" s="1"/>
      <c r="AW746" s="1"/>
    </row>
    <row r="747" spans="39:49">
      <c r="AM747" s="1"/>
      <c r="AN747" s="1"/>
      <c r="AO747" s="1"/>
      <c r="AP747" s="1"/>
      <c r="AQ747" s="1"/>
      <c r="AR747" s="1"/>
      <c r="AS747" s="1"/>
      <c r="AT747" s="1"/>
      <c r="AV747" s="1"/>
      <c r="AW747" s="1"/>
    </row>
    <row r="748" spans="39:49">
      <c r="AM748" s="1"/>
      <c r="AN748" s="1"/>
      <c r="AO748" s="1"/>
      <c r="AP748" s="1"/>
      <c r="AQ748" s="1"/>
      <c r="AR748" s="1"/>
      <c r="AS748" s="1"/>
      <c r="AT748" s="1"/>
      <c r="AV748" s="1"/>
      <c r="AW748" s="1"/>
    </row>
    <row r="749" spans="39:49">
      <c r="AM749" s="1"/>
      <c r="AN749" s="1"/>
      <c r="AO749" s="1"/>
      <c r="AP749" s="1"/>
      <c r="AQ749" s="1"/>
      <c r="AR749" s="1"/>
      <c r="AS749" s="1"/>
      <c r="AT749" s="1"/>
      <c r="AV749" s="1"/>
      <c r="AW749" s="1"/>
    </row>
    <row r="750" spans="39:49">
      <c r="AM750" s="1"/>
      <c r="AN750" s="1"/>
      <c r="AO750" s="1"/>
      <c r="AP750" s="1"/>
      <c r="AQ750" s="1"/>
      <c r="AR750" s="1"/>
      <c r="AS750" s="1"/>
      <c r="AT750" s="1"/>
      <c r="AV750" s="1"/>
      <c r="AW750" s="1"/>
    </row>
    <row r="751" spans="39:49">
      <c r="AM751" s="1"/>
      <c r="AN751" s="1"/>
      <c r="AO751" s="1"/>
      <c r="AP751" s="1"/>
      <c r="AQ751" s="1"/>
      <c r="AR751" s="1"/>
      <c r="AS751" s="1"/>
      <c r="AT751" s="1"/>
      <c r="AV751" s="1"/>
      <c r="AW751" s="1"/>
    </row>
    <row r="752" spans="39:49">
      <c r="AM752" s="1"/>
      <c r="AN752" s="1"/>
      <c r="AO752" s="1"/>
      <c r="AP752" s="1"/>
      <c r="AQ752" s="1"/>
      <c r="AR752" s="1"/>
      <c r="AS752" s="1"/>
      <c r="AT752" s="1"/>
      <c r="AV752" s="1"/>
      <c r="AW752" s="1"/>
    </row>
    <row r="753" spans="39:49">
      <c r="AM753" s="1"/>
      <c r="AN753" s="1"/>
      <c r="AO753" s="1"/>
      <c r="AP753" s="1"/>
      <c r="AQ753" s="1"/>
      <c r="AR753" s="1"/>
      <c r="AS753" s="1"/>
      <c r="AT753" s="1"/>
      <c r="AV753" s="1"/>
      <c r="AW753" s="1"/>
    </row>
    <row r="754" spans="39:49">
      <c r="AM754" s="1"/>
      <c r="AN754" s="1"/>
      <c r="AO754" s="1"/>
      <c r="AP754" s="1"/>
      <c r="AQ754" s="1"/>
      <c r="AR754" s="1"/>
      <c r="AS754" s="1"/>
      <c r="AT754" s="1"/>
      <c r="AV754" s="1"/>
      <c r="AW754" s="1"/>
    </row>
    <row r="755" spans="39:49">
      <c r="AM755" s="1"/>
      <c r="AN755" s="1"/>
      <c r="AO755" s="1"/>
      <c r="AP755" s="1"/>
      <c r="AQ755" s="1"/>
      <c r="AR755" s="1"/>
      <c r="AS755" s="1"/>
      <c r="AT755" s="1"/>
      <c r="AV755" s="1"/>
      <c r="AW755" s="1"/>
    </row>
    <row r="756" spans="39:49">
      <c r="AM756" s="1"/>
      <c r="AN756" s="1"/>
      <c r="AO756" s="1"/>
      <c r="AP756" s="1"/>
      <c r="AQ756" s="1"/>
      <c r="AR756" s="1"/>
      <c r="AS756" s="1"/>
      <c r="AT756" s="1"/>
      <c r="AV756" s="1"/>
      <c r="AW756" s="1"/>
    </row>
    <row r="757" spans="39:49">
      <c r="AM757" s="1"/>
      <c r="AN757" s="1"/>
      <c r="AO757" s="1"/>
      <c r="AP757" s="1"/>
      <c r="AQ757" s="1"/>
      <c r="AR757" s="1"/>
      <c r="AS757" s="1"/>
      <c r="AT757" s="1"/>
      <c r="AV757" s="1"/>
      <c r="AW757" s="1"/>
    </row>
    <row r="758" spans="39:49">
      <c r="AM758" s="1"/>
      <c r="AN758" s="1"/>
      <c r="AO758" s="1"/>
      <c r="AP758" s="1"/>
      <c r="AQ758" s="1"/>
      <c r="AR758" s="1"/>
      <c r="AS758" s="1"/>
      <c r="AT758" s="1"/>
      <c r="AV758" s="1"/>
      <c r="AW758" s="1"/>
    </row>
    <row r="759" spans="39:49">
      <c r="AM759" s="1"/>
      <c r="AN759" s="1"/>
      <c r="AO759" s="1"/>
      <c r="AP759" s="1"/>
      <c r="AQ759" s="1"/>
      <c r="AR759" s="1"/>
      <c r="AS759" s="1"/>
      <c r="AT759" s="1"/>
      <c r="AV759" s="1"/>
      <c r="AW759" s="1"/>
    </row>
    <row r="760" spans="39:49">
      <c r="AM760" s="1"/>
      <c r="AN760" s="1"/>
      <c r="AO760" s="1"/>
      <c r="AP760" s="1"/>
      <c r="AQ760" s="1"/>
      <c r="AR760" s="1"/>
      <c r="AS760" s="1"/>
      <c r="AT760" s="1"/>
      <c r="AV760" s="1"/>
      <c r="AW760" s="1"/>
    </row>
    <row r="761" spans="39:49">
      <c r="AM761" s="1"/>
      <c r="AN761" s="1"/>
      <c r="AO761" s="1"/>
      <c r="AP761" s="1"/>
      <c r="AQ761" s="1"/>
      <c r="AR761" s="1"/>
      <c r="AS761" s="1"/>
      <c r="AT761" s="1"/>
      <c r="AV761" s="1"/>
      <c r="AW761" s="1"/>
    </row>
    <row r="762" spans="39:49">
      <c r="AM762" s="1"/>
      <c r="AN762" s="1"/>
      <c r="AO762" s="1"/>
      <c r="AP762" s="1"/>
      <c r="AQ762" s="1"/>
      <c r="AR762" s="1"/>
      <c r="AS762" s="1"/>
      <c r="AT762" s="1"/>
      <c r="AV762" s="1"/>
      <c r="AW762" s="1"/>
    </row>
    <row r="763" spans="39:49">
      <c r="AM763" s="1"/>
      <c r="AN763" s="1"/>
      <c r="AO763" s="1"/>
      <c r="AP763" s="1"/>
      <c r="AQ763" s="1"/>
      <c r="AR763" s="1"/>
      <c r="AS763" s="1"/>
      <c r="AT763" s="1"/>
      <c r="AV763" s="1"/>
      <c r="AW763" s="1"/>
    </row>
    <row r="764" spans="39:49">
      <c r="AM764" s="1"/>
      <c r="AN764" s="1"/>
      <c r="AO764" s="1"/>
      <c r="AP764" s="1"/>
      <c r="AQ764" s="1"/>
      <c r="AR764" s="1"/>
      <c r="AS764" s="1"/>
      <c r="AT764" s="1"/>
      <c r="AV764" s="1"/>
      <c r="AW764" s="1"/>
    </row>
    <row r="765" spans="39:49">
      <c r="AM765" s="1"/>
      <c r="AN765" s="1"/>
      <c r="AO765" s="1"/>
      <c r="AP765" s="1"/>
      <c r="AQ765" s="1"/>
      <c r="AR765" s="1"/>
      <c r="AS765" s="1"/>
      <c r="AT765" s="1"/>
      <c r="AV765" s="1"/>
      <c r="AW765" s="1"/>
    </row>
    <row r="766" spans="39:49">
      <c r="AM766" s="1"/>
      <c r="AN766" s="1"/>
      <c r="AO766" s="1"/>
      <c r="AP766" s="1"/>
      <c r="AQ766" s="1"/>
      <c r="AR766" s="1"/>
      <c r="AS766" s="1"/>
      <c r="AT766" s="1"/>
      <c r="AV766" s="1"/>
      <c r="AW766" s="1"/>
    </row>
    <row r="767" spans="39:49">
      <c r="AM767" s="1"/>
      <c r="AN767" s="1"/>
      <c r="AO767" s="1"/>
      <c r="AP767" s="1"/>
      <c r="AQ767" s="1"/>
      <c r="AR767" s="1"/>
      <c r="AS767" s="1"/>
      <c r="AT767" s="1"/>
      <c r="AV767" s="1"/>
      <c r="AW767" s="1"/>
    </row>
    <row r="768" spans="39:49">
      <c r="AM768" s="1"/>
      <c r="AN768" s="1"/>
      <c r="AO768" s="1"/>
      <c r="AP768" s="1"/>
      <c r="AQ768" s="1"/>
      <c r="AR768" s="1"/>
      <c r="AS768" s="1"/>
      <c r="AT768" s="1"/>
      <c r="AV768" s="1"/>
      <c r="AW768" s="1"/>
    </row>
    <row r="769" spans="39:49">
      <c r="AM769" s="1"/>
      <c r="AN769" s="1"/>
      <c r="AO769" s="1"/>
      <c r="AP769" s="1"/>
      <c r="AQ769" s="1"/>
      <c r="AR769" s="1"/>
      <c r="AS769" s="1"/>
      <c r="AT769" s="1"/>
      <c r="AV769" s="1"/>
      <c r="AW769" s="1"/>
    </row>
    <row r="770" spans="39:49">
      <c r="AM770" s="1"/>
      <c r="AN770" s="1"/>
      <c r="AO770" s="1"/>
      <c r="AP770" s="1"/>
      <c r="AQ770" s="1"/>
      <c r="AR770" s="1"/>
      <c r="AS770" s="1"/>
      <c r="AT770" s="1"/>
      <c r="AV770" s="1"/>
      <c r="AW770" s="1"/>
    </row>
    <row r="771" spans="39:49">
      <c r="AM771" s="1"/>
      <c r="AN771" s="1"/>
      <c r="AO771" s="1"/>
      <c r="AP771" s="1"/>
      <c r="AQ771" s="1"/>
      <c r="AR771" s="1"/>
      <c r="AS771" s="1"/>
      <c r="AT771" s="1"/>
      <c r="AV771" s="1"/>
      <c r="AW771" s="1"/>
    </row>
    <row r="772" spans="39:49">
      <c r="AM772" s="1"/>
      <c r="AN772" s="1"/>
      <c r="AO772" s="1"/>
      <c r="AP772" s="1"/>
      <c r="AQ772" s="1"/>
      <c r="AR772" s="1"/>
      <c r="AS772" s="1"/>
      <c r="AT772" s="1"/>
      <c r="AV772" s="1"/>
      <c r="AW772" s="1"/>
    </row>
    <row r="773" spans="39:49">
      <c r="AM773" s="1"/>
      <c r="AN773" s="1"/>
      <c r="AO773" s="1"/>
      <c r="AP773" s="1"/>
      <c r="AQ773" s="1"/>
      <c r="AR773" s="1"/>
      <c r="AS773" s="1"/>
      <c r="AT773" s="1"/>
      <c r="AV773" s="1"/>
      <c r="AW773" s="1"/>
    </row>
    <row r="774" spans="39:49">
      <c r="AM774" s="1"/>
      <c r="AN774" s="1"/>
      <c r="AO774" s="1"/>
      <c r="AP774" s="1"/>
      <c r="AQ774" s="1"/>
      <c r="AR774" s="1"/>
      <c r="AS774" s="1"/>
      <c r="AT774" s="1"/>
      <c r="AV774" s="1"/>
      <c r="AW774" s="1"/>
    </row>
    <row r="775" spans="39:49">
      <c r="AM775" s="1"/>
      <c r="AN775" s="1"/>
      <c r="AO775" s="1"/>
      <c r="AP775" s="1"/>
      <c r="AQ775" s="1"/>
      <c r="AR775" s="1"/>
      <c r="AS775" s="1"/>
      <c r="AT775" s="1"/>
      <c r="AV775" s="1"/>
      <c r="AW775" s="1"/>
    </row>
    <row r="776" spans="39:49">
      <c r="AM776" s="1"/>
      <c r="AN776" s="1"/>
      <c r="AO776" s="1"/>
      <c r="AP776" s="1"/>
      <c r="AQ776" s="1"/>
      <c r="AR776" s="1"/>
      <c r="AS776" s="1"/>
      <c r="AT776" s="1"/>
      <c r="AV776" s="1"/>
      <c r="AW776" s="1"/>
    </row>
    <row r="777" spans="39:49">
      <c r="AM777" s="1"/>
      <c r="AN777" s="1"/>
      <c r="AO777" s="1"/>
      <c r="AP777" s="1"/>
      <c r="AQ777" s="1"/>
      <c r="AR777" s="1"/>
      <c r="AS777" s="1"/>
      <c r="AT777" s="1"/>
      <c r="AV777" s="1"/>
      <c r="AW777" s="1"/>
    </row>
    <row r="778" spans="39:49">
      <c r="AM778" s="1"/>
      <c r="AN778" s="1"/>
      <c r="AO778" s="1"/>
      <c r="AP778" s="1"/>
      <c r="AQ778" s="1"/>
      <c r="AR778" s="1"/>
      <c r="AS778" s="1"/>
      <c r="AT778" s="1"/>
      <c r="AV778" s="1"/>
      <c r="AW778" s="1"/>
    </row>
    <row r="779" spans="39:49">
      <c r="AM779" s="1"/>
      <c r="AN779" s="1"/>
      <c r="AO779" s="1"/>
      <c r="AP779" s="1"/>
      <c r="AQ779" s="1"/>
      <c r="AR779" s="1"/>
      <c r="AS779" s="1"/>
      <c r="AT779" s="1"/>
      <c r="AV779" s="1"/>
      <c r="AW779" s="1"/>
    </row>
    <row r="780" spans="39:49">
      <c r="AM780" s="1"/>
      <c r="AN780" s="1"/>
      <c r="AO780" s="1"/>
      <c r="AP780" s="1"/>
      <c r="AQ780" s="1"/>
      <c r="AR780" s="1"/>
      <c r="AS780" s="1"/>
      <c r="AT780" s="1"/>
      <c r="AV780" s="1"/>
      <c r="AW780" s="1"/>
    </row>
    <row r="781" spans="39:49">
      <c r="AM781" s="1"/>
      <c r="AN781" s="1"/>
      <c r="AO781" s="1"/>
      <c r="AP781" s="1"/>
      <c r="AQ781" s="1"/>
      <c r="AR781" s="1"/>
      <c r="AS781" s="1"/>
      <c r="AT781" s="1"/>
      <c r="AV781" s="1"/>
      <c r="AW781" s="1"/>
    </row>
    <row r="782" spans="39:49">
      <c r="AM782" s="1"/>
      <c r="AN782" s="1"/>
      <c r="AO782" s="1"/>
      <c r="AP782" s="1"/>
      <c r="AQ782" s="1"/>
      <c r="AR782" s="1"/>
      <c r="AS782" s="1"/>
      <c r="AT782" s="1"/>
      <c r="AV782" s="1"/>
      <c r="AW782" s="1"/>
    </row>
    <row r="783" spans="39:49">
      <c r="AM783" s="1"/>
      <c r="AN783" s="1"/>
      <c r="AO783" s="1"/>
      <c r="AP783" s="1"/>
      <c r="AQ783" s="1"/>
      <c r="AR783" s="1"/>
      <c r="AS783" s="1"/>
      <c r="AT783" s="1"/>
      <c r="AV783" s="1"/>
      <c r="AW783" s="1"/>
    </row>
    <row r="784" spans="39:49">
      <c r="AM784" s="1"/>
      <c r="AN784" s="1"/>
      <c r="AO784" s="1"/>
      <c r="AP784" s="1"/>
      <c r="AQ784" s="1"/>
      <c r="AR784" s="1"/>
      <c r="AS784" s="1"/>
      <c r="AT784" s="1"/>
      <c r="AV784" s="1"/>
      <c r="AW784" s="1"/>
    </row>
    <row r="785" spans="39:49">
      <c r="AM785" s="1"/>
      <c r="AN785" s="1"/>
      <c r="AO785" s="1"/>
      <c r="AP785" s="1"/>
      <c r="AQ785" s="1"/>
      <c r="AR785" s="1"/>
      <c r="AS785" s="1"/>
      <c r="AT785" s="1"/>
      <c r="AV785" s="1"/>
      <c r="AW785" s="1"/>
    </row>
    <row r="786" spans="39:49">
      <c r="AM786" s="1"/>
      <c r="AN786" s="1"/>
      <c r="AO786" s="1"/>
      <c r="AP786" s="1"/>
      <c r="AQ786" s="1"/>
      <c r="AR786" s="1"/>
      <c r="AS786" s="1"/>
      <c r="AT786" s="1"/>
      <c r="AV786" s="1"/>
      <c r="AW786" s="1"/>
    </row>
    <row r="787" spans="39:49">
      <c r="AM787" s="1"/>
      <c r="AN787" s="1"/>
      <c r="AO787" s="1"/>
      <c r="AP787" s="1"/>
      <c r="AQ787" s="1"/>
      <c r="AR787" s="1"/>
      <c r="AS787" s="1"/>
      <c r="AT787" s="1"/>
      <c r="AV787" s="1"/>
      <c r="AW787" s="1"/>
    </row>
    <row r="788" spans="39:49">
      <c r="AM788" s="1"/>
      <c r="AN788" s="1"/>
      <c r="AO788" s="1"/>
      <c r="AP788" s="1"/>
      <c r="AQ788" s="1"/>
      <c r="AR788" s="1"/>
      <c r="AS788" s="1"/>
      <c r="AT788" s="1"/>
      <c r="AV788" s="1"/>
      <c r="AW788" s="1"/>
    </row>
    <row r="789" spans="39:49">
      <c r="AM789" s="1"/>
      <c r="AN789" s="1"/>
      <c r="AO789" s="1"/>
      <c r="AP789" s="1"/>
      <c r="AQ789" s="1"/>
      <c r="AR789" s="1"/>
      <c r="AS789" s="1"/>
      <c r="AT789" s="1"/>
      <c r="AV789" s="1"/>
      <c r="AW789" s="1"/>
    </row>
    <row r="790" spans="39:49">
      <c r="AM790" s="1"/>
      <c r="AN790" s="1"/>
      <c r="AO790" s="1"/>
      <c r="AP790" s="1"/>
      <c r="AQ790" s="1"/>
      <c r="AR790" s="1"/>
      <c r="AS790" s="1"/>
      <c r="AT790" s="1"/>
      <c r="AV790" s="1"/>
      <c r="AW790" s="1"/>
    </row>
    <row r="791" spans="39:49">
      <c r="AM791" s="1"/>
      <c r="AN791" s="1"/>
      <c r="AO791" s="1"/>
      <c r="AP791" s="1"/>
      <c r="AQ791" s="1"/>
      <c r="AR791" s="1"/>
      <c r="AS791" s="1"/>
      <c r="AT791" s="1"/>
      <c r="AV791" s="1"/>
      <c r="AW791" s="1"/>
    </row>
    <row r="792" spans="39:49">
      <c r="AM792" s="1"/>
      <c r="AN792" s="1"/>
      <c r="AO792" s="1"/>
      <c r="AP792" s="1"/>
      <c r="AQ792" s="1"/>
      <c r="AR792" s="1"/>
      <c r="AS792" s="1"/>
      <c r="AT792" s="1"/>
      <c r="AV792" s="1"/>
      <c r="AW792" s="1"/>
    </row>
    <row r="793" spans="39:49">
      <c r="AM793" s="1"/>
      <c r="AN793" s="1"/>
      <c r="AO793" s="1"/>
      <c r="AP793" s="1"/>
      <c r="AQ793" s="1"/>
      <c r="AR793" s="1"/>
      <c r="AS793" s="1"/>
      <c r="AT793" s="1"/>
      <c r="AV793" s="1"/>
      <c r="AW793" s="1"/>
    </row>
    <row r="794" spans="39:49">
      <c r="AM794" s="1"/>
      <c r="AN794" s="1"/>
      <c r="AO794" s="1"/>
      <c r="AP794" s="1"/>
      <c r="AQ794" s="1"/>
      <c r="AR794" s="1"/>
      <c r="AS794" s="1"/>
      <c r="AT794" s="1"/>
      <c r="AV794" s="1"/>
      <c r="AW794" s="1"/>
    </row>
    <row r="795" spans="39:49">
      <c r="AM795" s="1"/>
      <c r="AN795" s="1"/>
      <c r="AO795" s="1"/>
      <c r="AP795" s="1"/>
      <c r="AQ795" s="1"/>
      <c r="AR795" s="1"/>
      <c r="AS795" s="1"/>
      <c r="AT795" s="1"/>
      <c r="AV795" s="1"/>
      <c r="AW795" s="1"/>
    </row>
    <row r="796" spans="39:49">
      <c r="AM796" s="1"/>
      <c r="AN796" s="1"/>
      <c r="AO796" s="1"/>
      <c r="AP796" s="1"/>
      <c r="AQ796" s="1"/>
      <c r="AR796" s="1"/>
      <c r="AS796" s="1"/>
      <c r="AT796" s="1"/>
      <c r="AV796" s="1"/>
      <c r="AW796" s="1"/>
    </row>
    <row r="797" spans="39:49">
      <c r="AM797" s="1"/>
      <c r="AN797" s="1"/>
      <c r="AO797" s="1"/>
      <c r="AP797" s="1"/>
      <c r="AQ797" s="1"/>
      <c r="AR797" s="1"/>
      <c r="AS797" s="1"/>
      <c r="AT797" s="1"/>
      <c r="AV797" s="1"/>
      <c r="AW797" s="1"/>
    </row>
    <row r="798" spans="39:49">
      <c r="AM798" s="1"/>
      <c r="AN798" s="1"/>
      <c r="AO798" s="1"/>
      <c r="AP798" s="1"/>
      <c r="AQ798" s="1"/>
      <c r="AR798" s="1"/>
      <c r="AS798" s="1"/>
      <c r="AT798" s="1"/>
      <c r="AV798" s="1"/>
      <c r="AW798" s="1"/>
    </row>
    <row r="799" spans="39:49">
      <c r="AM799" s="1"/>
      <c r="AN799" s="1"/>
      <c r="AO799" s="1"/>
      <c r="AP799" s="1"/>
      <c r="AQ799" s="1"/>
      <c r="AR799" s="1"/>
      <c r="AS799" s="1"/>
      <c r="AT799" s="1"/>
      <c r="AV799" s="1"/>
      <c r="AW799" s="1"/>
    </row>
    <row r="800" spans="39:49">
      <c r="AM800" s="1"/>
      <c r="AN800" s="1"/>
      <c r="AO800" s="1"/>
      <c r="AP800" s="1"/>
      <c r="AQ800" s="1"/>
      <c r="AR800" s="1"/>
      <c r="AS800" s="1"/>
      <c r="AT800" s="1"/>
      <c r="AV800" s="1"/>
      <c r="AW800" s="1"/>
    </row>
    <row r="801" spans="39:49">
      <c r="AM801" s="1"/>
      <c r="AN801" s="1"/>
      <c r="AO801" s="1"/>
      <c r="AP801" s="1"/>
      <c r="AQ801" s="1"/>
      <c r="AR801" s="1"/>
      <c r="AS801" s="1"/>
      <c r="AT801" s="1"/>
      <c r="AV801" s="1"/>
      <c r="AW801" s="1"/>
    </row>
    <row r="802" spans="39:49">
      <c r="AM802" s="1"/>
      <c r="AN802" s="1"/>
      <c r="AO802" s="1"/>
      <c r="AP802" s="1"/>
      <c r="AQ802" s="1"/>
      <c r="AR802" s="1"/>
      <c r="AS802" s="1"/>
      <c r="AT802" s="1"/>
      <c r="AV802" s="1"/>
      <c r="AW802" s="1"/>
    </row>
    <row r="803" spans="39:49">
      <c r="AM803" s="1"/>
      <c r="AN803" s="1"/>
      <c r="AO803" s="1"/>
      <c r="AP803" s="1"/>
      <c r="AQ803" s="1"/>
      <c r="AR803" s="1"/>
      <c r="AS803" s="1"/>
      <c r="AT803" s="1"/>
      <c r="AV803" s="1"/>
      <c r="AW803" s="1"/>
    </row>
    <row r="804" spans="39:49">
      <c r="AM804" s="1"/>
      <c r="AN804" s="1"/>
      <c r="AO804" s="1"/>
      <c r="AP804" s="1"/>
      <c r="AQ804" s="1"/>
      <c r="AR804" s="1"/>
      <c r="AS804" s="1"/>
      <c r="AT804" s="1"/>
      <c r="AV804" s="1"/>
      <c r="AW804" s="1"/>
    </row>
    <row r="805" spans="39:49">
      <c r="AM805" s="1"/>
      <c r="AN805" s="1"/>
      <c r="AO805" s="1"/>
      <c r="AP805" s="1"/>
      <c r="AQ805" s="1"/>
      <c r="AR805" s="1"/>
      <c r="AS805" s="1"/>
      <c r="AT805" s="1"/>
      <c r="AV805" s="1"/>
      <c r="AW805" s="1"/>
    </row>
    <row r="806" spans="39:49">
      <c r="AM806" s="1"/>
      <c r="AN806" s="1"/>
      <c r="AO806" s="1"/>
      <c r="AP806" s="1"/>
      <c r="AQ806" s="1"/>
      <c r="AR806" s="1"/>
      <c r="AS806" s="1"/>
      <c r="AT806" s="1"/>
      <c r="AV806" s="1"/>
      <c r="AW806" s="1"/>
    </row>
    <row r="807" spans="39:49">
      <c r="AM807" s="1"/>
      <c r="AN807" s="1"/>
      <c r="AO807" s="1"/>
      <c r="AP807" s="1"/>
      <c r="AQ807" s="1"/>
      <c r="AR807" s="1"/>
      <c r="AS807" s="1"/>
      <c r="AT807" s="1"/>
      <c r="AV807" s="1"/>
      <c r="AW807" s="1"/>
    </row>
    <row r="808" spans="39:49">
      <c r="AM808" s="1"/>
      <c r="AN808" s="1"/>
      <c r="AO808" s="1"/>
      <c r="AP808" s="1"/>
      <c r="AQ808" s="1"/>
      <c r="AR808" s="1"/>
      <c r="AS808" s="1"/>
      <c r="AT808" s="1"/>
      <c r="AV808" s="1"/>
      <c r="AW808" s="1"/>
    </row>
    <row r="809" spans="39:49">
      <c r="AM809" s="1"/>
      <c r="AN809" s="1"/>
      <c r="AO809" s="1"/>
      <c r="AP809" s="1"/>
      <c r="AQ809" s="1"/>
      <c r="AR809" s="1"/>
      <c r="AS809" s="1"/>
      <c r="AT809" s="1"/>
      <c r="AV809" s="1"/>
      <c r="AW809" s="1"/>
    </row>
    <row r="810" spans="39:49">
      <c r="AM810" s="1"/>
      <c r="AN810" s="1"/>
      <c r="AO810" s="1"/>
      <c r="AP810" s="1"/>
      <c r="AQ810" s="1"/>
      <c r="AR810" s="1"/>
      <c r="AS810" s="1"/>
      <c r="AT810" s="1"/>
      <c r="AV810" s="1"/>
      <c r="AW810" s="1"/>
    </row>
    <row r="811" spans="39:49">
      <c r="AM811" s="1"/>
      <c r="AN811" s="1"/>
      <c r="AO811" s="1"/>
      <c r="AP811" s="1"/>
      <c r="AQ811" s="1"/>
      <c r="AR811" s="1"/>
      <c r="AS811" s="1"/>
      <c r="AT811" s="1"/>
      <c r="AV811" s="1"/>
      <c r="AW811" s="1"/>
    </row>
    <row r="812" spans="39:49">
      <c r="AM812" s="1"/>
      <c r="AN812" s="1"/>
      <c r="AO812" s="1"/>
      <c r="AP812" s="1"/>
      <c r="AQ812" s="1"/>
      <c r="AR812" s="1"/>
      <c r="AS812" s="1"/>
      <c r="AT812" s="1"/>
      <c r="AV812" s="1"/>
      <c r="AW812" s="1"/>
    </row>
    <row r="813" spans="39:49">
      <c r="AM813" s="1"/>
      <c r="AN813" s="1"/>
      <c r="AO813" s="1"/>
      <c r="AP813" s="1"/>
      <c r="AQ813" s="1"/>
      <c r="AR813" s="1"/>
      <c r="AS813" s="1"/>
      <c r="AT813" s="1"/>
      <c r="AV813" s="1"/>
      <c r="AW813" s="1"/>
    </row>
    <row r="814" spans="39:49">
      <c r="AM814" s="1"/>
      <c r="AN814" s="1"/>
      <c r="AO814" s="1"/>
      <c r="AP814" s="1"/>
      <c r="AQ814" s="1"/>
      <c r="AR814" s="1"/>
      <c r="AS814" s="1"/>
      <c r="AT814" s="1"/>
      <c r="AV814" s="1"/>
      <c r="AW814" s="1"/>
    </row>
    <row r="815" spans="39:49">
      <c r="AM815" s="1"/>
      <c r="AN815" s="1"/>
      <c r="AO815" s="1"/>
      <c r="AP815" s="1"/>
      <c r="AQ815" s="1"/>
      <c r="AR815" s="1"/>
      <c r="AS815" s="1"/>
      <c r="AT815" s="1"/>
      <c r="AV815" s="1"/>
      <c r="AW815" s="1"/>
    </row>
    <row r="816" spans="39:49">
      <c r="AM816" s="1"/>
      <c r="AN816" s="1"/>
      <c r="AO816" s="1"/>
      <c r="AP816" s="1"/>
      <c r="AQ816" s="1"/>
      <c r="AR816" s="1"/>
      <c r="AS816" s="1"/>
      <c r="AT816" s="1"/>
      <c r="AV816" s="1"/>
      <c r="AW816" s="1"/>
    </row>
    <row r="817" spans="39:49">
      <c r="AM817" s="1"/>
      <c r="AN817" s="1"/>
      <c r="AO817" s="1"/>
      <c r="AP817" s="1"/>
      <c r="AQ817" s="1"/>
      <c r="AR817" s="1"/>
      <c r="AS817" s="1"/>
      <c r="AT817" s="1"/>
      <c r="AV817" s="1"/>
      <c r="AW817" s="1"/>
    </row>
    <row r="818" spans="39:49">
      <c r="AM818" s="1"/>
      <c r="AN818" s="1"/>
      <c r="AO818" s="1"/>
      <c r="AP818" s="1"/>
      <c r="AQ818" s="1"/>
      <c r="AR818" s="1"/>
      <c r="AS818" s="1"/>
      <c r="AT818" s="1"/>
      <c r="AV818" s="1"/>
      <c r="AW818" s="1"/>
    </row>
    <row r="819" spans="39:49">
      <c r="AM819" s="1"/>
      <c r="AN819" s="1"/>
      <c r="AO819" s="1"/>
      <c r="AP819" s="1"/>
      <c r="AQ819" s="1"/>
      <c r="AR819" s="1"/>
      <c r="AS819" s="1"/>
      <c r="AT819" s="1"/>
      <c r="AV819" s="1"/>
      <c r="AW819" s="1"/>
    </row>
    <row r="820" spans="39:49">
      <c r="AM820" s="1"/>
      <c r="AN820" s="1"/>
      <c r="AO820" s="1"/>
      <c r="AP820" s="1"/>
      <c r="AQ820" s="1"/>
      <c r="AR820" s="1"/>
      <c r="AS820" s="1"/>
      <c r="AT820" s="1"/>
      <c r="AV820" s="1"/>
      <c r="AW820" s="1"/>
    </row>
    <row r="821" spans="39:49">
      <c r="AM821" s="1"/>
      <c r="AN821" s="1"/>
      <c r="AO821" s="1"/>
      <c r="AP821" s="1"/>
      <c r="AQ821" s="1"/>
      <c r="AR821" s="1"/>
      <c r="AS821" s="1"/>
      <c r="AT821" s="1"/>
      <c r="AV821" s="1"/>
      <c r="AW821" s="1"/>
    </row>
    <row r="822" spans="39:49">
      <c r="AM822" s="1"/>
      <c r="AN822" s="1"/>
      <c r="AO822" s="1"/>
      <c r="AP822" s="1"/>
      <c r="AQ822" s="1"/>
      <c r="AR822" s="1"/>
      <c r="AS822" s="1"/>
      <c r="AT822" s="1"/>
      <c r="AV822" s="1"/>
      <c r="AW822" s="1"/>
    </row>
    <row r="823" spans="39:49">
      <c r="AM823" s="1"/>
      <c r="AN823" s="1"/>
      <c r="AO823" s="1"/>
      <c r="AP823" s="1"/>
      <c r="AQ823" s="1"/>
      <c r="AR823" s="1"/>
      <c r="AS823" s="1"/>
      <c r="AT823" s="1"/>
      <c r="AV823" s="1"/>
      <c r="AW823" s="1"/>
    </row>
    <row r="824" spans="39:49">
      <c r="AM824" s="1"/>
      <c r="AN824" s="1"/>
      <c r="AO824" s="1"/>
      <c r="AP824" s="1"/>
      <c r="AQ824" s="1"/>
      <c r="AR824" s="1"/>
      <c r="AS824" s="1"/>
      <c r="AT824" s="1"/>
      <c r="AV824" s="1"/>
      <c r="AW824" s="1"/>
    </row>
    <row r="825" spans="39:49">
      <c r="AM825" s="1"/>
      <c r="AN825" s="1"/>
      <c r="AO825" s="1"/>
      <c r="AP825" s="1"/>
      <c r="AQ825" s="1"/>
      <c r="AR825" s="1"/>
      <c r="AS825" s="1"/>
      <c r="AT825" s="1"/>
      <c r="AV825" s="1"/>
      <c r="AW825" s="1"/>
    </row>
    <row r="826" spans="39:49">
      <c r="AM826" s="1"/>
      <c r="AN826" s="1"/>
      <c r="AO826" s="1"/>
      <c r="AP826" s="1"/>
      <c r="AQ826" s="1"/>
      <c r="AR826" s="1"/>
      <c r="AS826" s="1"/>
      <c r="AT826" s="1"/>
      <c r="AV826" s="1"/>
      <c r="AW826" s="1"/>
    </row>
    <row r="827" spans="39:49">
      <c r="AM827" s="1"/>
      <c r="AN827" s="1"/>
      <c r="AO827" s="1"/>
      <c r="AP827" s="1"/>
      <c r="AQ827" s="1"/>
      <c r="AR827" s="1"/>
      <c r="AS827" s="1"/>
      <c r="AT827" s="1"/>
      <c r="AV827" s="1"/>
      <c r="AW827" s="1"/>
    </row>
    <row r="828" spans="39:49">
      <c r="AM828" s="1"/>
      <c r="AN828" s="1"/>
      <c r="AO828" s="1"/>
      <c r="AP828" s="1"/>
      <c r="AQ828" s="1"/>
      <c r="AR828" s="1"/>
      <c r="AS828" s="1"/>
      <c r="AT828" s="1"/>
      <c r="AV828" s="1"/>
      <c r="AW828" s="1"/>
    </row>
    <row r="829" spans="39:49">
      <c r="AM829" s="1"/>
      <c r="AN829" s="1"/>
      <c r="AO829" s="1"/>
      <c r="AP829" s="1"/>
      <c r="AQ829" s="1"/>
      <c r="AR829" s="1"/>
      <c r="AS829" s="1"/>
      <c r="AT829" s="1"/>
      <c r="AV829" s="1"/>
      <c r="AW829" s="1"/>
    </row>
    <row r="830" spans="39:49">
      <c r="AM830" s="1"/>
      <c r="AN830" s="1"/>
      <c r="AO830" s="1"/>
      <c r="AP830" s="1"/>
      <c r="AQ830" s="1"/>
      <c r="AR830" s="1"/>
      <c r="AS830" s="1"/>
      <c r="AT830" s="1"/>
      <c r="AV830" s="1"/>
      <c r="AW830" s="1"/>
    </row>
    <row r="831" spans="39:49">
      <c r="AM831" s="1"/>
      <c r="AN831" s="1"/>
      <c r="AO831" s="1"/>
      <c r="AP831" s="1"/>
      <c r="AQ831" s="1"/>
      <c r="AR831" s="1"/>
      <c r="AS831" s="1"/>
      <c r="AT831" s="1"/>
      <c r="AV831" s="1"/>
      <c r="AW831" s="1"/>
    </row>
    <row r="832" spans="39:49">
      <c r="AM832" s="1"/>
      <c r="AN832" s="1"/>
      <c r="AO832" s="1"/>
      <c r="AP832" s="1"/>
      <c r="AQ832" s="1"/>
      <c r="AR832" s="1"/>
      <c r="AS832" s="1"/>
      <c r="AT832" s="1"/>
      <c r="AV832" s="1"/>
      <c r="AW832" s="1"/>
    </row>
    <row r="833" spans="39:49">
      <c r="AM833" s="1"/>
      <c r="AN833" s="1"/>
      <c r="AO833" s="1"/>
      <c r="AP833" s="1"/>
      <c r="AQ833" s="1"/>
      <c r="AR833" s="1"/>
      <c r="AS833" s="1"/>
      <c r="AT833" s="1"/>
      <c r="AV833" s="1"/>
      <c r="AW833" s="1"/>
    </row>
    <row r="834" spans="39:49">
      <c r="AM834" s="1"/>
      <c r="AN834" s="1"/>
      <c r="AO834" s="1"/>
      <c r="AP834" s="1"/>
      <c r="AQ834" s="1"/>
      <c r="AR834" s="1"/>
      <c r="AS834" s="1"/>
      <c r="AT834" s="1"/>
      <c r="AV834" s="1"/>
      <c r="AW834" s="1"/>
    </row>
    <row r="835" spans="39:49">
      <c r="AM835" s="1"/>
      <c r="AN835" s="1"/>
      <c r="AO835" s="1"/>
      <c r="AP835" s="1"/>
      <c r="AQ835" s="1"/>
      <c r="AR835" s="1"/>
      <c r="AS835" s="1"/>
      <c r="AT835" s="1"/>
      <c r="AV835" s="1"/>
      <c r="AW835" s="1"/>
    </row>
    <row r="836" spans="39:49">
      <c r="AM836" s="1"/>
      <c r="AN836" s="1"/>
      <c r="AO836" s="1"/>
      <c r="AP836" s="1"/>
      <c r="AQ836" s="1"/>
      <c r="AR836" s="1"/>
      <c r="AS836" s="1"/>
      <c r="AT836" s="1"/>
      <c r="AV836" s="1"/>
      <c r="AW836" s="1"/>
    </row>
    <row r="837" spans="39:49">
      <c r="AM837" s="1"/>
      <c r="AN837" s="1"/>
      <c r="AO837" s="1"/>
      <c r="AP837" s="1"/>
      <c r="AQ837" s="1"/>
      <c r="AR837" s="1"/>
      <c r="AS837" s="1"/>
      <c r="AT837" s="1"/>
      <c r="AV837" s="1"/>
      <c r="AW837" s="1"/>
    </row>
    <row r="838" spans="39:49">
      <c r="AM838" s="1"/>
      <c r="AN838" s="1"/>
      <c r="AO838" s="1"/>
      <c r="AP838" s="1"/>
      <c r="AQ838" s="1"/>
      <c r="AR838" s="1"/>
      <c r="AS838" s="1"/>
      <c r="AT838" s="1"/>
      <c r="AV838" s="1"/>
      <c r="AW838" s="1"/>
    </row>
    <row r="839" spans="39:49">
      <c r="AM839" s="1"/>
      <c r="AN839" s="1"/>
      <c r="AO839" s="1"/>
      <c r="AP839" s="1"/>
      <c r="AQ839" s="1"/>
      <c r="AR839" s="1"/>
      <c r="AS839" s="1"/>
      <c r="AT839" s="1"/>
      <c r="AV839" s="1"/>
      <c r="AW839" s="1"/>
    </row>
    <row r="840" spans="39:49">
      <c r="AM840" s="1"/>
      <c r="AN840" s="1"/>
      <c r="AO840" s="1"/>
      <c r="AP840" s="1"/>
      <c r="AQ840" s="1"/>
      <c r="AR840" s="1"/>
      <c r="AS840" s="1"/>
      <c r="AT840" s="1"/>
      <c r="AV840" s="1"/>
      <c r="AW840" s="1"/>
    </row>
    <row r="841" spans="39:49">
      <c r="AM841" s="1"/>
      <c r="AN841" s="1"/>
      <c r="AO841" s="1"/>
      <c r="AP841" s="1"/>
      <c r="AQ841" s="1"/>
      <c r="AR841" s="1"/>
      <c r="AS841" s="1"/>
      <c r="AT841" s="1"/>
      <c r="AV841" s="1"/>
      <c r="AW841" s="1"/>
    </row>
    <row r="842" spans="39:49">
      <c r="AM842" s="1"/>
      <c r="AN842" s="1"/>
      <c r="AO842" s="1"/>
      <c r="AP842" s="1"/>
      <c r="AQ842" s="1"/>
      <c r="AR842" s="1"/>
      <c r="AS842" s="1"/>
      <c r="AT842" s="1"/>
      <c r="AV842" s="1"/>
      <c r="AW842" s="1"/>
    </row>
    <row r="843" spans="39:49">
      <c r="AM843" s="1"/>
      <c r="AN843" s="1"/>
      <c r="AO843" s="1"/>
      <c r="AP843" s="1"/>
      <c r="AQ843" s="1"/>
      <c r="AR843" s="1"/>
      <c r="AS843" s="1"/>
      <c r="AT843" s="1"/>
      <c r="AV843" s="1"/>
      <c r="AW843" s="1"/>
    </row>
    <row r="844" spans="39:49">
      <c r="AM844" s="1"/>
      <c r="AN844" s="1"/>
      <c r="AO844" s="1"/>
      <c r="AP844" s="1"/>
      <c r="AQ844" s="1"/>
      <c r="AR844" s="1"/>
      <c r="AS844" s="1"/>
      <c r="AT844" s="1"/>
      <c r="AV844" s="1"/>
      <c r="AW844" s="1"/>
    </row>
    <row r="845" spans="39:49">
      <c r="AM845" s="1"/>
      <c r="AN845" s="1"/>
      <c r="AO845" s="1"/>
      <c r="AP845" s="1"/>
      <c r="AQ845" s="1"/>
      <c r="AR845" s="1"/>
      <c r="AS845" s="1"/>
      <c r="AT845" s="1"/>
      <c r="AV845" s="1"/>
      <c r="AW845" s="1"/>
    </row>
    <row r="846" spans="39:49">
      <c r="AM846" s="1"/>
      <c r="AN846" s="1"/>
      <c r="AO846" s="1"/>
      <c r="AP846" s="1"/>
      <c r="AQ846" s="1"/>
      <c r="AR846" s="1"/>
      <c r="AS846" s="1"/>
      <c r="AT846" s="1"/>
      <c r="AV846" s="1"/>
      <c r="AW846" s="1"/>
    </row>
    <row r="847" spans="39:49">
      <c r="AM847" s="1"/>
      <c r="AN847" s="1"/>
      <c r="AO847" s="1"/>
      <c r="AP847" s="1"/>
      <c r="AQ847" s="1"/>
      <c r="AR847" s="1"/>
      <c r="AS847" s="1"/>
      <c r="AT847" s="1"/>
      <c r="AV847" s="1"/>
      <c r="AW847" s="1"/>
    </row>
    <row r="848" spans="39:49">
      <c r="AM848" s="1"/>
      <c r="AN848" s="1"/>
      <c r="AO848" s="1"/>
      <c r="AP848" s="1"/>
      <c r="AQ848" s="1"/>
      <c r="AR848" s="1"/>
      <c r="AS848" s="1"/>
      <c r="AT848" s="1"/>
      <c r="AV848" s="1"/>
      <c r="AW848" s="1"/>
    </row>
    <row r="849" spans="39:49">
      <c r="AM849" s="1"/>
      <c r="AN849" s="1"/>
      <c r="AO849" s="1"/>
      <c r="AP849" s="1"/>
      <c r="AQ849" s="1"/>
      <c r="AR849" s="1"/>
      <c r="AS849" s="1"/>
      <c r="AT849" s="1"/>
      <c r="AV849" s="1"/>
      <c r="AW849" s="1"/>
    </row>
    <row r="850" spans="39:49">
      <c r="AM850" s="1"/>
      <c r="AN850" s="1"/>
      <c r="AO850" s="1"/>
      <c r="AP850" s="1"/>
      <c r="AQ850" s="1"/>
      <c r="AR850" s="1"/>
      <c r="AS850" s="1"/>
      <c r="AT850" s="1"/>
      <c r="AV850" s="1"/>
      <c r="AW850" s="1"/>
    </row>
    <row r="851" spans="39:49">
      <c r="AM851" s="1"/>
      <c r="AN851" s="1"/>
      <c r="AO851" s="1"/>
      <c r="AP851" s="1"/>
      <c r="AQ851" s="1"/>
      <c r="AR851" s="1"/>
      <c r="AS851" s="1"/>
      <c r="AT851" s="1"/>
      <c r="AV851" s="1"/>
      <c r="AW851" s="1"/>
    </row>
    <row r="852" spans="39:49">
      <c r="AM852" s="1"/>
      <c r="AN852" s="1"/>
      <c r="AO852" s="1"/>
      <c r="AP852" s="1"/>
      <c r="AQ852" s="1"/>
      <c r="AR852" s="1"/>
      <c r="AS852" s="1"/>
      <c r="AT852" s="1"/>
      <c r="AV852" s="1"/>
      <c r="AW852" s="1"/>
    </row>
    <row r="853" spans="39:49">
      <c r="AM853" s="1"/>
      <c r="AN853" s="1"/>
      <c r="AO853" s="1"/>
      <c r="AP853" s="1"/>
      <c r="AQ853" s="1"/>
      <c r="AR853" s="1"/>
      <c r="AS853" s="1"/>
      <c r="AT853" s="1"/>
      <c r="AV853" s="1"/>
      <c r="AW853" s="1"/>
    </row>
    <row r="854" spans="39:49">
      <c r="AM854" s="1"/>
      <c r="AN854" s="1"/>
      <c r="AO854" s="1"/>
      <c r="AP854" s="1"/>
      <c r="AQ854" s="1"/>
      <c r="AR854" s="1"/>
      <c r="AS854" s="1"/>
      <c r="AT854" s="1"/>
      <c r="AV854" s="1"/>
      <c r="AW854" s="1"/>
    </row>
    <row r="855" spans="39:49">
      <c r="AM855" s="1"/>
      <c r="AN855" s="1"/>
      <c r="AO855" s="1"/>
      <c r="AP855" s="1"/>
      <c r="AQ855" s="1"/>
      <c r="AR855" s="1"/>
      <c r="AS855" s="1"/>
      <c r="AT855" s="1"/>
      <c r="AV855" s="1"/>
      <c r="AW855" s="1"/>
    </row>
    <row r="856" spans="39:49">
      <c r="AM856" s="1"/>
      <c r="AN856" s="1"/>
      <c r="AO856" s="1"/>
      <c r="AP856" s="1"/>
      <c r="AQ856" s="1"/>
      <c r="AR856" s="1"/>
      <c r="AS856" s="1"/>
      <c r="AT856" s="1"/>
      <c r="AV856" s="1"/>
      <c r="AW856" s="1"/>
    </row>
    <row r="857" spans="39:49">
      <c r="AM857" s="1"/>
      <c r="AN857" s="1"/>
      <c r="AO857" s="1"/>
      <c r="AP857" s="1"/>
      <c r="AQ857" s="1"/>
      <c r="AR857" s="1"/>
      <c r="AS857" s="1"/>
      <c r="AT857" s="1"/>
      <c r="AV857" s="1"/>
      <c r="AW857" s="1"/>
    </row>
    <row r="858" spans="39:49">
      <c r="AM858" s="1"/>
      <c r="AN858" s="1"/>
      <c r="AO858" s="1"/>
      <c r="AP858" s="1"/>
      <c r="AQ858" s="1"/>
      <c r="AR858" s="1"/>
      <c r="AS858" s="1"/>
      <c r="AT858" s="1"/>
      <c r="AV858" s="1"/>
      <c r="AW858" s="1"/>
    </row>
    <row r="859" spans="39:49">
      <c r="AM859" s="1"/>
      <c r="AN859" s="1"/>
      <c r="AO859" s="1"/>
      <c r="AP859" s="1"/>
      <c r="AQ859" s="1"/>
      <c r="AR859" s="1"/>
      <c r="AS859" s="1"/>
      <c r="AT859" s="1"/>
      <c r="AV859" s="1"/>
      <c r="AW859" s="1"/>
    </row>
    <row r="860" spans="39:49">
      <c r="AM860" s="1"/>
      <c r="AN860" s="1"/>
      <c r="AO860" s="1"/>
      <c r="AP860" s="1"/>
      <c r="AQ860" s="1"/>
      <c r="AR860" s="1"/>
      <c r="AS860" s="1"/>
      <c r="AT860" s="1"/>
      <c r="AV860" s="1"/>
      <c r="AW860" s="1"/>
    </row>
    <row r="861" spans="39:49">
      <c r="AM861" s="1"/>
      <c r="AN861" s="1"/>
      <c r="AO861" s="1"/>
      <c r="AP861" s="1"/>
      <c r="AQ861" s="1"/>
      <c r="AR861" s="1"/>
      <c r="AS861" s="1"/>
      <c r="AT861" s="1"/>
      <c r="AV861" s="1"/>
      <c r="AW861" s="1"/>
    </row>
    <row r="862" spans="39:49">
      <c r="AM862" s="1"/>
      <c r="AN862" s="1"/>
      <c r="AO862" s="1"/>
      <c r="AP862" s="1"/>
      <c r="AQ862" s="1"/>
      <c r="AR862" s="1"/>
      <c r="AS862" s="1"/>
      <c r="AT862" s="1"/>
      <c r="AV862" s="1"/>
      <c r="AW862" s="1"/>
    </row>
    <row r="863" spans="39:49">
      <c r="AM863" s="1"/>
      <c r="AN863" s="1"/>
      <c r="AO863" s="1"/>
      <c r="AP863" s="1"/>
      <c r="AQ863" s="1"/>
      <c r="AR863" s="1"/>
      <c r="AS863" s="1"/>
      <c r="AT863" s="1"/>
      <c r="AV863" s="1"/>
      <c r="AW863" s="1"/>
    </row>
    <row r="864" spans="39:49">
      <c r="AM864" s="1"/>
      <c r="AN864" s="1"/>
      <c r="AO864" s="1"/>
      <c r="AP864" s="1"/>
      <c r="AQ864" s="1"/>
      <c r="AR864" s="1"/>
      <c r="AS864" s="1"/>
      <c r="AT864" s="1"/>
      <c r="AV864" s="1"/>
      <c r="AW864" s="1"/>
    </row>
    <row r="865" spans="39:49">
      <c r="AM865" s="1"/>
      <c r="AN865" s="1"/>
      <c r="AO865" s="1"/>
      <c r="AP865" s="1"/>
      <c r="AQ865" s="1"/>
      <c r="AR865" s="1"/>
      <c r="AS865" s="1"/>
      <c r="AT865" s="1"/>
      <c r="AV865" s="1"/>
      <c r="AW865" s="1"/>
    </row>
    <row r="866" spans="39:49">
      <c r="AM866" s="1"/>
      <c r="AN866" s="1"/>
      <c r="AO866" s="1"/>
      <c r="AP866" s="1"/>
      <c r="AQ866" s="1"/>
      <c r="AR866" s="1"/>
      <c r="AS866" s="1"/>
      <c r="AT866" s="1"/>
      <c r="AV866" s="1"/>
      <c r="AW866" s="1"/>
    </row>
    <row r="867" spans="39:49">
      <c r="AM867" s="1"/>
      <c r="AN867" s="1"/>
      <c r="AO867" s="1"/>
      <c r="AP867" s="1"/>
      <c r="AQ867" s="1"/>
      <c r="AR867" s="1"/>
      <c r="AS867" s="1"/>
      <c r="AT867" s="1"/>
      <c r="AV867" s="1"/>
      <c r="AW867" s="1"/>
    </row>
    <row r="868" spans="39:49">
      <c r="AM868" s="1"/>
      <c r="AN868" s="1"/>
      <c r="AO868" s="1"/>
      <c r="AP868" s="1"/>
      <c r="AQ868" s="1"/>
      <c r="AR868" s="1"/>
      <c r="AS868" s="1"/>
      <c r="AT868" s="1"/>
      <c r="AV868" s="1"/>
      <c r="AW868" s="1"/>
    </row>
    <row r="869" spans="39:49">
      <c r="AM869" s="1"/>
      <c r="AN869" s="1"/>
      <c r="AO869" s="1"/>
      <c r="AP869" s="1"/>
      <c r="AQ869" s="1"/>
      <c r="AR869" s="1"/>
      <c r="AS869" s="1"/>
      <c r="AT869" s="1"/>
      <c r="AV869" s="1"/>
      <c r="AW869" s="1"/>
    </row>
    <row r="870" spans="39:49">
      <c r="AM870" s="1"/>
      <c r="AN870" s="1"/>
      <c r="AO870" s="1"/>
      <c r="AP870" s="1"/>
      <c r="AQ870" s="1"/>
      <c r="AR870" s="1"/>
      <c r="AS870" s="1"/>
      <c r="AT870" s="1"/>
      <c r="AV870" s="1"/>
      <c r="AW870" s="1"/>
    </row>
    <row r="871" spans="39:49">
      <c r="AM871" s="1"/>
      <c r="AN871" s="1"/>
      <c r="AO871" s="1"/>
      <c r="AP871" s="1"/>
      <c r="AQ871" s="1"/>
      <c r="AR871" s="1"/>
      <c r="AS871" s="1"/>
      <c r="AT871" s="1"/>
      <c r="AV871" s="1"/>
      <c r="AW871" s="1"/>
    </row>
    <row r="872" spans="39:49">
      <c r="AM872" s="1"/>
      <c r="AN872" s="1"/>
      <c r="AO872" s="1"/>
      <c r="AP872" s="1"/>
      <c r="AQ872" s="1"/>
      <c r="AR872" s="1"/>
      <c r="AS872" s="1"/>
      <c r="AT872" s="1"/>
      <c r="AV872" s="1"/>
      <c r="AW872" s="1"/>
    </row>
    <row r="873" spans="39:49">
      <c r="AM873" s="1"/>
      <c r="AN873" s="1"/>
      <c r="AO873" s="1"/>
      <c r="AP873" s="1"/>
      <c r="AQ873" s="1"/>
      <c r="AR873" s="1"/>
      <c r="AS873" s="1"/>
      <c r="AT873" s="1"/>
      <c r="AV873" s="1"/>
      <c r="AW873" s="1"/>
    </row>
    <row r="874" spans="39:49">
      <c r="AM874" s="1"/>
      <c r="AN874" s="1"/>
      <c r="AO874" s="1"/>
      <c r="AP874" s="1"/>
      <c r="AQ874" s="1"/>
      <c r="AR874" s="1"/>
      <c r="AS874" s="1"/>
      <c r="AT874" s="1"/>
      <c r="AV874" s="1"/>
      <c r="AW874" s="1"/>
    </row>
    <row r="875" spans="39:49">
      <c r="AM875" s="1"/>
      <c r="AN875" s="1"/>
      <c r="AO875" s="1"/>
      <c r="AP875" s="1"/>
      <c r="AQ875" s="1"/>
      <c r="AR875" s="1"/>
      <c r="AS875" s="1"/>
      <c r="AT875" s="1"/>
      <c r="AV875" s="1"/>
      <c r="AW875" s="1"/>
    </row>
    <row r="876" spans="39:49">
      <c r="AM876" s="1"/>
      <c r="AN876" s="1"/>
      <c r="AO876" s="1"/>
      <c r="AP876" s="1"/>
      <c r="AQ876" s="1"/>
      <c r="AR876" s="1"/>
      <c r="AS876" s="1"/>
      <c r="AT876" s="1"/>
      <c r="AV876" s="1"/>
      <c r="AW876" s="1"/>
    </row>
    <row r="877" spans="39:49">
      <c r="AM877" s="1"/>
      <c r="AN877" s="1"/>
      <c r="AO877" s="1"/>
      <c r="AP877" s="1"/>
      <c r="AQ877" s="1"/>
      <c r="AR877" s="1"/>
      <c r="AS877" s="1"/>
      <c r="AT877" s="1"/>
      <c r="AV877" s="1"/>
      <c r="AW877" s="1"/>
    </row>
    <row r="878" spans="39:49">
      <c r="AM878" s="1"/>
      <c r="AN878" s="1"/>
      <c r="AO878" s="1"/>
      <c r="AP878" s="1"/>
      <c r="AQ878" s="1"/>
      <c r="AR878" s="1"/>
      <c r="AS878" s="1"/>
      <c r="AT878" s="1"/>
      <c r="AV878" s="1"/>
      <c r="AW878" s="1"/>
    </row>
    <row r="879" spans="39:49">
      <c r="AM879" s="1"/>
      <c r="AN879" s="1"/>
      <c r="AO879" s="1"/>
      <c r="AP879" s="1"/>
      <c r="AQ879" s="1"/>
      <c r="AR879" s="1"/>
      <c r="AS879" s="1"/>
      <c r="AT879" s="1"/>
      <c r="AV879" s="1"/>
      <c r="AW879" s="1"/>
    </row>
    <row r="880" spans="39:49">
      <c r="AM880" s="1"/>
      <c r="AN880" s="1"/>
      <c r="AO880" s="1"/>
      <c r="AP880" s="1"/>
      <c r="AQ880" s="1"/>
      <c r="AR880" s="1"/>
      <c r="AS880" s="1"/>
      <c r="AT880" s="1"/>
      <c r="AV880" s="1"/>
      <c r="AW880" s="1"/>
    </row>
    <row r="881" spans="39:49">
      <c r="AM881" s="1"/>
      <c r="AN881" s="1"/>
      <c r="AO881" s="1"/>
      <c r="AP881" s="1"/>
      <c r="AQ881" s="1"/>
      <c r="AR881" s="1"/>
      <c r="AS881" s="1"/>
      <c r="AT881" s="1"/>
      <c r="AV881" s="1"/>
      <c r="AW881" s="1"/>
    </row>
    <row r="882" spans="39:49">
      <c r="AM882" s="1"/>
      <c r="AN882" s="1"/>
      <c r="AO882" s="1"/>
      <c r="AP882" s="1"/>
      <c r="AQ882" s="1"/>
      <c r="AR882" s="1"/>
      <c r="AS882" s="1"/>
      <c r="AT882" s="1"/>
      <c r="AV882" s="1"/>
      <c r="AW882" s="1"/>
    </row>
    <row r="883" spans="39:49">
      <c r="AM883" s="1"/>
      <c r="AN883" s="1"/>
      <c r="AO883" s="1"/>
      <c r="AP883" s="1"/>
      <c r="AQ883" s="1"/>
      <c r="AR883" s="1"/>
      <c r="AS883" s="1"/>
      <c r="AT883" s="1"/>
      <c r="AV883" s="1"/>
      <c r="AW883" s="1"/>
    </row>
    <row r="884" spans="39:49">
      <c r="AM884" s="1"/>
      <c r="AN884" s="1"/>
      <c r="AO884" s="1"/>
      <c r="AP884" s="1"/>
      <c r="AQ884" s="1"/>
      <c r="AR884" s="1"/>
      <c r="AS884" s="1"/>
      <c r="AT884" s="1"/>
      <c r="AV884" s="1"/>
      <c r="AW884" s="1"/>
    </row>
    <row r="885" spans="39:49">
      <c r="AM885" s="1"/>
      <c r="AN885" s="1"/>
      <c r="AO885" s="1"/>
      <c r="AP885" s="1"/>
      <c r="AQ885" s="1"/>
      <c r="AR885" s="1"/>
      <c r="AS885" s="1"/>
      <c r="AT885" s="1"/>
      <c r="AV885" s="1"/>
      <c r="AW885" s="1"/>
    </row>
    <row r="886" spans="39:49">
      <c r="AM886" s="1"/>
      <c r="AN886" s="1"/>
      <c r="AO886" s="1"/>
      <c r="AP886" s="1"/>
      <c r="AQ886" s="1"/>
      <c r="AR886" s="1"/>
      <c r="AS886" s="1"/>
      <c r="AT886" s="1"/>
      <c r="AV886" s="1"/>
      <c r="AW886" s="1"/>
    </row>
    <row r="887" spans="39:49">
      <c r="AM887" s="1"/>
      <c r="AN887" s="1"/>
      <c r="AO887" s="1"/>
      <c r="AP887" s="1"/>
      <c r="AQ887" s="1"/>
      <c r="AR887" s="1"/>
      <c r="AS887" s="1"/>
      <c r="AT887" s="1"/>
      <c r="AV887" s="1"/>
      <c r="AW887" s="1"/>
    </row>
    <row r="888" spans="39:49">
      <c r="AM888" s="1"/>
      <c r="AN888" s="1"/>
      <c r="AO888" s="1"/>
      <c r="AP888" s="1"/>
      <c r="AQ888" s="1"/>
      <c r="AR888" s="1"/>
      <c r="AS888" s="1"/>
      <c r="AT888" s="1"/>
      <c r="AV888" s="1"/>
      <c r="AW888" s="1"/>
    </row>
    <row r="889" spans="39:49">
      <c r="AM889" s="1"/>
      <c r="AN889" s="1"/>
      <c r="AO889" s="1"/>
      <c r="AP889" s="1"/>
      <c r="AQ889" s="1"/>
      <c r="AR889" s="1"/>
      <c r="AS889" s="1"/>
      <c r="AT889" s="1"/>
      <c r="AV889" s="1"/>
      <c r="AW889" s="1"/>
    </row>
    <row r="890" spans="39:49">
      <c r="AM890" s="1"/>
      <c r="AN890" s="1"/>
      <c r="AO890" s="1"/>
      <c r="AP890" s="1"/>
      <c r="AQ890" s="1"/>
      <c r="AR890" s="1"/>
      <c r="AS890" s="1"/>
      <c r="AT890" s="1"/>
      <c r="AV890" s="1"/>
      <c r="AW890" s="1"/>
    </row>
    <row r="891" spans="39:49">
      <c r="AM891" s="1"/>
      <c r="AN891" s="1"/>
      <c r="AO891" s="1"/>
      <c r="AP891" s="1"/>
      <c r="AQ891" s="1"/>
      <c r="AR891" s="1"/>
      <c r="AS891" s="1"/>
      <c r="AT891" s="1"/>
      <c r="AV891" s="1"/>
      <c r="AW891" s="1"/>
    </row>
    <row r="892" spans="39:49">
      <c r="AM892" s="1"/>
      <c r="AN892" s="1"/>
      <c r="AO892" s="1"/>
      <c r="AP892" s="1"/>
      <c r="AQ892" s="1"/>
      <c r="AR892" s="1"/>
      <c r="AS892" s="1"/>
      <c r="AT892" s="1"/>
      <c r="AV892" s="1"/>
      <c r="AW892" s="1"/>
    </row>
    <row r="893" spans="39:49">
      <c r="AM893" s="1"/>
      <c r="AN893" s="1"/>
      <c r="AO893" s="1"/>
      <c r="AP893" s="1"/>
      <c r="AQ893" s="1"/>
      <c r="AR893" s="1"/>
      <c r="AS893" s="1"/>
      <c r="AT893" s="1"/>
      <c r="AV893" s="1"/>
      <c r="AW893" s="1"/>
    </row>
    <row r="894" spans="39:49">
      <c r="AM894" s="1"/>
      <c r="AN894" s="1"/>
      <c r="AO894" s="1"/>
      <c r="AP894" s="1"/>
      <c r="AQ894" s="1"/>
      <c r="AR894" s="1"/>
      <c r="AS894" s="1"/>
      <c r="AT894" s="1"/>
      <c r="AV894" s="1"/>
      <c r="AW894" s="1"/>
    </row>
    <row r="895" spans="39:49">
      <c r="AM895" s="1"/>
      <c r="AN895" s="1"/>
      <c r="AO895" s="1"/>
      <c r="AP895" s="1"/>
      <c r="AQ895" s="1"/>
      <c r="AR895" s="1"/>
      <c r="AS895" s="1"/>
      <c r="AT895" s="1"/>
      <c r="AV895" s="1"/>
      <c r="AW895" s="1"/>
    </row>
    <row r="896" spans="39:49">
      <c r="AM896" s="1"/>
      <c r="AN896" s="1"/>
      <c r="AO896" s="1"/>
      <c r="AP896" s="1"/>
      <c r="AQ896" s="1"/>
      <c r="AR896" s="1"/>
      <c r="AS896" s="1"/>
      <c r="AT896" s="1"/>
      <c r="AV896" s="1"/>
      <c r="AW896" s="1"/>
    </row>
    <row r="897" spans="39:49">
      <c r="AM897" s="1"/>
      <c r="AN897" s="1"/>
      <c r="AO897" s="1"/>
      <c r="AP897" s="1"/>
      <c r="AQ897" s="1"/>
      <c r="AR897" s="1"/>
      <c r="AS897" s="1"/>
      <c r="AT897" s="1"/>
      <c r="AV897" s="1"/>
      <c r="AW897" s="1"/>
    </row>
    <row r="898" spans="39:49">
      <c r="AM898" s="1"/>
      <c r="AN898" s="1"/>
      <c r="AO898" s="1"/>
      <c r="AP898" s="1"/>
      <c r="AQ898" s="1"/>
      <c r="AR898" s="1"/>
      <c r="AS898" s="1"/>
      <c r="AT898" s="1"/>
      <c r="AV898" s="1"/>
      <c r="AW898" s="1"/>
    </row>
    <row r="899" spans="39:49">
      <c r="AM899" s="1"/>
      <c r="AN899" s="1"/>
      <c r="AO899" s="1"/>
      <c r="AP899" s="1"/>
      <c r="AQ899" s="1"/>
      <c r="AR899" s="1"/>
      <c r="AS899" s="1"/>
      <c r="AT899" s="1"/>
      <c r="AV899" s="1"/>
      <c r="AW899" s="1"/>
    </row>
    <row r="900" spans="39:49">
      <c r="AM900" s="1"/>
      <c r="AN900" s="1"/>
      <c r="AO900" s="1"/>
      <c r="AP900" s="1"/>
      <c r="AQ900" s="1"/>
      <c r="AR900" s="1"/>
      <c r="AS900" s="1"/>
      <c r="AT900" s="1"/>
      <c r="AV900" s="1"/>
      <c r="AW900" s="1"/>
    </row>
    <row r="901" spans="39:49">
      <c r="AM901" s="1"/>
      <c r="AN901" s="1"/>
      <c r="AO901" s="1"/>
      <c r="AP901" s="1"/>
      <c r="AQ901" s="1"/>
      <c r="AR901" s="1"/>
      <c r="AS901" s="1"/>
      <c r="AT901" s="1"/>
      <c r="AV901" s="1"/>
      <c r="AW901" s="1"/>
    </row>
    <row r="902" spans="39:49">
      <c r="AM902" s="1"/>
      <c r="AN902" s="1"/>
      <c r="AO902" s="1"/>
      <c r="AP902" s="1"/>
      <c r="AQ902" s="1"/>
      <c r="AR902" s="1"/>
      <c r="AS902" s="1"/>
      <c r="AT902" s="1"/>
      <c r="AV902" s="1"/>
      <c r="AW902" s="1"/>
    </row>
    <row r="903" spans="39:49">
      <c r="AM903" s="1"/>
      <c r="AN903" s="1"/>
      <c r="AO903" s="1"/>
      <c r="AP903" s="1"/>
      <c r="AQ903" s="1"/>
      <c r="AR903" s="1"/>
      <c r="AS903" s="1"/>
      <c r="AT903" s="1"/>
      <c r="AV903" s="1"/>
      <c r="AW903" s="1"/>
    </row>
    <row r="904" spans="39:49">
      <c r="AM904" s="1"/>
      <c r="AN904" s="1"/>
      <c r="AO904" s="1"/>
      <c r="AP904" s="1"/>
      <c r="AQ904" s="1"/>
      <c r="AR904" s="1"/>
      <c r="AS904" s="1"/>
      <c r="AT904" s="1"/>
      <c r="AV904" s="1"/>
      <c r="AW904" s="1"/>
    </row>
    <row r="905" spans="39:49">
      <c r="AM905" s="1"/>
      <c r="AN905" s="1"/>
      <c r="AO905" s="1"/>
      <c r="AP905" s="1"/>
      <c r="AQ905" s="1"/>
      <c r="AR905" s="1"/>
      <c r="AS905" s="1"/>
      <c r="AT905" s="1"/>
      <c r="AV905" s="1"/>
      <c r="AW905" s="1"/>
    </row>
    <row r="906" spans="39:49">
      <c r="AM906" s="1"/>
      <c r="AN906" s="1"/>
      <c r="AO906" s="1"/>
      <c r="AP906" s="1"/>
      <c r="AQ906" s="1"/>
      <c r="AR906" s="1"/>
      <c r="AS906" s="1"/>
      <c r="AT906" s="1"/>
      <c r="AV906" s="1"/>
      <c r="AW906" s="1"/>
    </row>
    <row r="907" spans="39:49">
      <c r="AM907" s="1"/>
      <c r="AN907" s="1"/>
      <c r="AO907" s="1"/>
      <c r="AP907" s="1"/>
      <c r="AQ907" s="1"/>
      <c r="AR907" s="1"/>
      <c r="AS907" s="1"/>
      <c r="AT907" s="1"/>
      <c r="AV907" s="1"/>
      <c r="AW907" s="1"/>
    </row>
    <row r="908" spans="39:49">
      <c r="AM908" s="1"/>
      <c r="AN908" s="1"/>
      <c r="AO908" s="1"/>
      <c r="AP908" s="1"/>
      <c r="AQ908" s="1"/>
      <c r="AR908" s="1"/>
      <c r="AS908" s="1"/>
      <c r="AT908" s="1"/>
      <c r="AV908" s="1"/>
      <c r="AW908" s="1"/>
    </row>
    <row r="909" spans="39:49">
      <c r="AM909" s="1"/>
      <c r="AN909" s="1"/>
      <c r="AO909" s="1"/>
      <c r="AP909" s="1"/>
      <c r="AQ909" s="1"/>
      <c r="AR909" s="1"/>
      <c r="AS909" s="1"/>
      <c r="AT909" s="1"/>
      <c r="AV909" s="1"/>
      <c r="AW909" s="1"/>
    </row>
    <row r="910" spans="39:49">
      <c r="AM910" s="1"/>
      <c r="AN910" s="1"/>
      <c r="AO910" s="1"/>
      <c r="AP910" s="1"/>
      <c r="AQ910" s="1"/>
      <c r="AR910" s="1"/>
      <c r="AS910" s="1"/>
      <c r="AT910" s="1"/>
      <c r="AV910" s="1"/>
      <c r="AW910" s="1"/>
    </row>
    <row r="911" spans="39:49">
      <c r="AM911" s="1"/>
      <c r="AN911" s="1"/>
      <c r="AO911" s="1"/>
      <c r="AP911" s="1"/>
      <c r="AQ911" s="1"/>
      <c r="AR911" s="1"/>
      <c r="AS911" s="1"/>
      <c r="AT911" s="1"/>
      <c r="AV911" s="1"/>
      <c r="AW911" s="1"/>
    </row>
    <row r="912" spans="39:49">
      <c r="AM912" s="1"/>
      <c r="AN912" s="1"/>
      <c r="AO912" s="1"/>
      <c r="AP912" s="1"/>
      <c r="AQ912" s="1"/>
      <c r="AR912" s="1"/>
      <c r="AS912" s="1"/>
      <c r="AT912" s="1"/>
      <c r="AV912" s="1"/>
      <c r="AW912" s="1"/>
    </row>
    <row r="913" spans="39:49">
      <c r="AM913" s="1"/>
      <c r="AN913" s="1"/>
      <c r="AO913" s="1"/>
      <c r="AP913" s="1"/>
      <c r="AQ913" s="1"/>
      <c r="AR913" s="1"/>
      <c r="AS913" s="1"/>
      <c r="AT913" s="1"/>
      <c r="AV913" s="1"/>
      <c r="AW913" s="1"/>
    </row>
    <row r="914" spans="39:49">
      <c r="AM914" s="1"/>
      <c r="AN914" s="1"/>
      <c r="AO914" s="1"/>
      <c r="AP914" s="1"/>
      <c r="AQ914" s="1"/>
      <c r="AR914" s="1"/>
      <c r="AS914" s="1"/>
      <c r="AT914" s="1"/>
      <c r="AV914" s="1"/>
      <c r="AW914" s="1"/>
    </row>
    <row r="915" spans="39:49">
      <c r="AM915" s="1"/>
      <c r="AN915" s="1"/>
      <c r="AO915" s="1"/>
      <c r="AP915" s="1"/>
      <c r="AQ915" s="1"/>
      <c r="AR915" s="1"/>
      <c r="AS915" s="1"/>
      <c r="AT915" s="1"/>
      <c r="AV915" s="1"/>
      <c r="AW915" s="1"/>
    </row>
    <row r="916" spans="39:49">
      <c r="AM916" s="1"/>
      <c r="AN916" s="1"/>
      <c r="AO916" s="1"/>
      <c r="AP916" s="1"/>
      <c r="AQ916" s="1"/>
      <c r="AR916" s="1"/>
      <c r="AS916" s="1"/>
      <c r="AT916" s="1"/>
      <c r="AV916" s="1"/>
      <c r="AW916" s="1"/>
    </row>
    <row r="917" spans="39:49">
      <c r="AM917" s="1"/>
      <c r="AN917" s="1"/>
      <c r="AO917" s="1"/>
      <c r="AP917" s="1"/>
      <c r="AQ917" s="1"/>
      <c r="AR917" s="1"/>
      <c r="AS917" s="1"/>
      <c r="AT917" s="1"/>
      <c r="AV917" s="1"/>
      <c r="AW917" s="1"/>
    </row>
    <row r="918" spans="39:49">
      <c r="AM918" s="1"/>
      <c r="AN918" s="1"/>
      <c r="AO918" s="1"/>
      <c r="AP918" s="1"/>
      <c r="AQ918" s="1"/>
      <c r="AR918" s="1"/>
      <c r="AS918" s="1"/>
      <c r="AT918" s="1"/>
      <c r="AV918" s="1"/>
      <c r="AW918" s="1"/>
    </row>
    <row r="919" spans="39:49">
      <c r="AM919" s="1"/>
      <c r="AN919" s="1"/>
      <c r="AO919" s="1"/>
      <c r="AP919" s="1"/>
      <c r="AQ919" s="1"/>
      <c r="AR919" s="1"/>
      <c r="AS919" s="1"/>
      <c r="AT919" s="1"/>
      <c r="AV919" s="1"/>
      <c r="AW919" s="1"/>
    </row>
    <row r="920" spans="39:49">
      <c r="AM920" s="1"/>
      <c r="AN920" s="1"/>
      <c r="AO920" s="1"/>
      <c r="AP920" s="1"/>
      <c r="AQ920" s="1"/>
      <c r="AR920" s="1"/>
      <c r="AS920" s="1"/>
      <c r="AT920" s="1"/>
      <c r="AV920" s="1"/>
      <c r="AW920" s="1"/>
    </row>
    <row r="921" spans="39:49">
      <c r="AM921" s="1"/>
      <c r="AN921" s="1"/>
      <c r="AO921" s="1"/>
      <c r="AP921" s="1"/>
      <c r="AQ921" s="1"/>
      <c r="AR921" s="1"/>
      <c r="AS921" s="1"/>
      <c r="AT921" s="1"/>
      <c r="AV921" s="1"/>
      <c r="AW921" s="1"/>
    </row>
    <row r="922" spans="39:49">
      <c r="AM922" s="1"/>
      <c r="AN922" s="1"/>
      <c r="AO922" s="1"/>
      <c r="AP922" s="1"/>
      <c r="AQ922" s="1"/>
      <c r="AR922" s="1"/>
      <c r="AS922" s="1"/>
      <c r="AT922" s="1"/>
      <c r="AV922" s="1"/>
      <c r="AW922" s="1"/>
    </row>
    <row r="923" spans="39:49">
      <c r="AM923" s="1"/>
      <c r="AN923" s="1"/>
      <c r="AO923" s="1"/>
      <c r="AP923" s="1"/>
      <c r="AQ923" s="1"/>
      <c r="AR923" s="1"/>
      <c r="AS923" s="1"/>
      <c r="AT923" s="1"/>
      <c r="AV923" s="1"/>
      <c r="AW923" s="1"/>
    </row>
    <row r="924" spans="39:49">
      <c r="AM924" s="1"/>
      <c r="AN924" s="1"/>
      <c r="AO924" s="1"/>
      <c r="AP924" s="1"/>
      <c r="AQ924" s="1"/>
      <c r="AR924" s="1"/>
      <c r="AS924" s="1"/>
      <c r="AT924" s="1"/>
      <c r="AV924" s="1"/>
      <c r="AW924" s="1"/>
    </row>
    <row r="925" spans="39:49">
      <c r="AM925" s="1"/>
      <c r="AN925" s="1"/>
      <c r="AO925" s="1"/>
      <c r="AP925" s="1"/>
      <c r="AQ925" s="1"/>
      <c r="AR925" s="1"/>
      <c r="AS925" s="1"/>
      <c r="AT925" s="1"/>
      <c r="AV925" s="1"/>
      <c r="AW925" s="1"/>
    </row>
    <row r="926" spans="39:49">
      <c r="AM926" s="1"/>
      <c r="AN926" s="1"/>
      <c r="AO926" s="1"/>
      <c r="AP926" s="1"/>
      <c r="AQ926" s="1"/>
      <c r="AR926" s="1"/>
      <c r="AS926" s="1"/>
      <c r="AT926" s="1"/>
      <c r="AV926" s="1"/>
      <c r="AW926" s="1"/>
    </row>
    <row r="927" spans="39:49">
      <c r="AM927" s="1"/>
      <c r="AN927" s="1"/>
      <c r="AO927" s="1"/>
      <c r="AP927" s="1"/>
      <c r="AQ927" s="1"/>
      <c r="AR927" s="1"/>
      <c r="AS927" s="1"/>
      <c r="AT927" s="1"/>
      <c r="AV927" s="1"/>
      <c r="AW927" s="1"/>
    </row>
    <row r="928" spans="39:49">
      <c r="AM928" s="1"/>
      <c r="AN928" s="1"/>
      <c r="AO928" s="1"/>
      <c r="AP928" s="1"/>
      <c r="AQ928" s="1"/>
      <c r="AR928" s="1"/>
      <c r="AS928" s="1"/>
      <c r="AT928" s="1"/>
      <c r="AV928" s="1"/>
      <c r="AW928" s="1"/>
    </row>
    <row r="929" spans="39:49">
      <c r="AM929" s="1"/>
      <c r="AN929" s="1"/>
      <c r="AO929" s="1"/>
      <c r="AP929" s="1"/>
      <c r="AQ929" s="1"/>
      <c r="AR929" s="1"/>
      <c r="AS929" s="1"/>
      <c r="AT929" s="1"/>
      <c r="AV929" s="1"/>
      <c r="AW929" s="1"/>
    </row>
    <row r="930" spans="39:49">
      <c r="AM930" s="1"/>
      <c r="AN930" s="1"/>
      <c r="AO930" s="1"/>
      <c r="AP930" s="1"/>
      <c r="AQ930" s="1"/>
      <c r="AR930" s="1"/>
      <c r="AS930" s="1"/>
      <c r="AT930" s="1"/>
      <c r="AV930" s="1"/>
      <c r="AW930" s="1"/>
    </row>
    <row r="931" spans="39:49">
      <c r="AM931" s="1"/>
      <c r="AN931" s="1"/>
      <c r="AO931" s="1"/>
      <c r="AP931" s="1"/>
      <c r="AQ931" s="1"/>
      <c r="AR931" s="1"/>
      <c r="AS931" s="1"/>
      <c r="AT931" s="1"/>
      <c r="AV931" s="1"/>
      <c r="AW931" s="1"/>
    </row>
    <row r="932" spans="39:49">
      <c r="AM932" s="1"/>
      <c r="AN932" s="1"/>
      <c r="AO932" s="1"/>
      <c r="AP932" s="1"/>
      <c r="AQ932" s="1"/>
      <c r="AR932" s="1"/>
      <c r="AS932" s="1"/>
      <c r="AT932" s="1"/>
      <c r="AV932" s="1"/>
      <c r="AW932" s="1"/>
    </row>
    <row r="933" spans="39:49">
      <c r="AM933" s="1"/>
      <c r="AN933" s="1"/>
      <c r="AO933" s="1"/>
      <c r="AP933" s="1"/>
      <c r="AQ933" s="1"/>
      <c r="AR933" s="1"/>
      <c r="AS933" s="1"/>
      <c r="AT933" s="1"/>
      <c r="AV933" s="1"/>
      <c r="AW933" s="1"/>
    </row>
    <row r="934" spans="39:49">
      <c r="AM934" s="1"/>
      <c r="AN934" s="1"/>
      <c r="AO934" s="1"/>
      <c r="AP934" s="1"/>
      <c r="AQ934" s="1"/>
      <c r="AR934" s="1"/>
      <c r="AS934" s="1"/>
      <c r="AT934" s="1"/>
      <c r="AV934" s="1"/>
      <c r="AW934" s="1"/>
    </row>
    <row r="935" spans="39:49">
      <c r="AM935" s="1"/>
      <c r="AN935" s="1"/>
      <c r="AO935" s="1"/>
      <c r="AP935" s="1"/>
      <c r="AQ935" s="1"/>
      <c r="AR935" s="1"/>
      <c r="AS935" s="1"/>
      <c r="AT935" s="1"/>
      <c r="AV935" s="1"/>
      <c r="AW935" s="1"/>
    </row>
    <row r="936" spans="39:49">
      <c r="AM936" s="1"/>
      <c r="AN936" s="1"/>
      <c r="AO936" s="1"/>
      <c r="AP936" s="1"/>
      <c r="AQ936" s="1"/>
      <c r="AR936" s="1"/>
      <c r="AS936" s="1"/>
      <c r="AT936" s="1"/>
      <c r="AV936" s="1"/>
      <c r="AW936" s="1"/>
    </row>
    <row r="937" spans="39:49">
      <c r="AM937" s="1"/>
      <c r="AN937" s="1"/>
      <c r="AO937" s="1"/>
      <c r="AP937" s="1"/>
      <c r="AQ937" s="1"/>
      <c r="AR937" s="1"/>
      <c r="AS937" s="1"/>
      <c r="AT937" s="1"/>
      <c r="AV937" s="1"/>
      <c r="AW937" s="1"/>
    </row>
    <row r="938" spans="39:49">
      <c r="AM938" s="1"/>
      <c r="AN938" s="1"/>
      <c r="AO938" s="1"/>
      <c r="AP938" s="1"/>
      <c r="AQ938" s="1"/>
      <c r="AR938" s="1"/>
      <c r="AS938" s="1"/>
      <c r="AT938" s="1"/>
      <c r="AV938" s="1"/>
      <c r="AW938" s="1"/>
    </row>
    <row r="939" spans="39:49">
      <c r="AM939" s="1"/>
      <c r="AN939" s="1"/>
      <c r="AO939" s="1"/>
      <c r="AP939" s="1"/>
      <c r="AQ939" s="1"/>
      <c r="AR939" s="1"/>
      <c r="AS939" s="1"/>
      <c r="AT939" s="1"/>
      <c r="AV939" s="1"/>
      <c r="AW939" s="1"/>
    </row>
    <row r="940" spans="39:49">
      <c r="AM940" s="1"/>
      <c r="AN940" s="1"/>
      <c r="AO940" s="1"/>
      <c r="AP940" s="1"/>
      <c r="AQ940" s="1"/>
      <c r="AR940" s="1"/>
      <c r="AS940" s="1"/>
      <c r="AT940" s="1"/>
      <c r="AV940" s="1"/>
      <c r="AW940" s="1"/>
    </row>
    <row r="941" spans="39:49">
      <c r="AM941" s="1"/>
      <c r="AN941" s="1"/>
      <c r="AO941" s="1"/>
      <c r="AP941" s="1"/>
      <c r="AQ941" s="1"/>
      <c r="AR941" s="1"/>
      <c r="AS941" s="1"/>
      <c r="AT941" s="1"/>
      <c r="AV941" s="1"/>
      <c r="AW941" s="1"/>
    </row>
    <row r="942" spans="39:49">
      <c r="AM942" s="1"/>
      <c r="AN942" s="1"/>
      <c r="AO942" s="1"/>
      <c r="AP942" s="1"/>
      <c r="AQ942" s="1"/>
      <c r="AR942" s="1"/>
      <c r="AS942" s="1"/>
      <c r="AT942" s="1"/>
      <c r="AV942" s="1"/>
      <c r="AW942" s="1"/>
    </row>
    <row r="943" spans="39:49">
      <c r="AM943" s="1"/>
      <c r="AN943" s="1"/>
      <c r="AO943" s="1"/>
      <c r="AP943" s="1"/>
      <c r="AQ943" s="1"/>
      <c r="AR943" s="1"/>
      <c r="AS943" s="1"/>
      <c r="AT943" s="1"/>
      <c r="AV943" s="1"/>
      <c r="AW943" s="1"/>
    </row>
    <row r="944" spans="39:49">
      <c r="AM944" s="1"/>
      <c r="AN944" s="1"/>
      <c r="AO944" s="1"/>
      <c r="AP944" s="1"/>
      <c r="AQ944" s="1"/>
      <c r="AR944" s="1"/>
      <c r="AS944" s="1"/>
      <c r="AT944" s="1"/>
      <c r="AV944" s="1"/>
      <c r="AW944" s="1"/>
    </row>
    <row r="945" spans="39:49">
      <c r="AM945" s="1"/>
      <c r="AN945" s="1"/>
      <c r="AO945" s="1"/>
      <c r="AP945" s="1"/>
      <c r="AQ945" s="1"/>
      <c r="AR945" s="1"/>
      <c r="AS945" s="1"/>
      <c r="AT945" s="1"/>
      <c r="AV945" s="1"/>
      <c r="AW945" s="1"/>
    </row>
    <row r="946" spans="39:49">
      <c r="AM946" s="1"/>
      <c r="AN946" s="1"/>
      <c r="AO946" s="1"/>
      <c r="AP946" s="1"/>
      <c r="AQ946" s="1"/>
      <c r="AR946" s="1"/>
      <c r="AS946" s="1"/>
      <c r="AT946" s="1"/>
      <c r="AV946" s="1"/>
      <c r="AW946" s="1"/>
    </row>
    <row r="947" spans="39:49">
      <c r="AM947" s="1"/>
      <c r="AN947" s="1"/>
      <c r="AO947" s="1"/>
      <c r="AP947" s="1"/>
      <c r="AQ947" s="1"/>
      <c r="AR947" s="1"/>
      <c r="AS947" s="1"/>
      <c r="AT947" s="1"/>
      <c r="AV947" s="1"/>
      <c r="AW947" s="1"/>
    </row>
    <row r="948" spans="39:49">
      <c r="AM948" s="1"/>
      <c r="AN948" s="1"/>
      <c r="AO948" s="1"/>
      <c r="AP948" s="1"/>
      <c r="AQ948" s="1"/>
      <c r="AR948" s="1"/>
      <c r="AS948" s="1"/>
      <c r="AT948" s="1"/>
      <c r="AV948" s="1"/>
      <c r="AW948" s="1"/>
    </row>
    <row r="949" spans="39:49">
      <c r="AM949" s="1"/>
      <c r="AN949" s="1"/>
      <c r="AO949" s="1"/>
      <c r="AP949" s="1"/>
      <c r="AQ949" s="1"/>
      <c r="AR949" s="1"/>
      <c r="AS949" s="1"/>
      <c r="AT949" s="1"/>
      <c r="AV949" s="1"/>
      <c r="AW949" s="1"/>
    </row>
    <row r="950" spans="39:49">
      <c r="AM950" s="1"/>
      <c r="AN950" s="1"/>
      <c r="AO950" s="1"/>
      <c r="AP950" s="1"/>
      <c r="AQ950" s="1"/>
      <c r="AR950" s="1"/>
      <c r="AS950" s="1"/>
      <c r="AT950" s="1"/>
      <c r="AV950" s="1"/>
      <c r="AW950" s="1"/>
    </row>
    <row r="951" spans="39:49">
      <c r="AM951" s="1"/>
      <c r="AN951" s="1"/>
      <c r="AO951" s="1"/>
      <c r="AP951" s="1"/>
      <c r="AQ951" s="1"/>
      <c r="AR951" s="1"/>
      <c r="AS951" s="1"/>
      <c r="AT951" s="1"/>
      <c r="AV951" s="1"/>
      <c r="AW951" s="1"/>
    </row>
    <row r="952" spans="39:49">
      <c r="AM952" s="1"/>
      <c r="AN952" s="1"/>
      <c r="AO952" s="1"/>
      <c r="AP952" s="1"/>
      <c r="AQ952" s="1"/>
      <c r="AR952" s="1"/>
      <c r="AS952" s="1"/>
      <c r="AT952" s="1"/>
      <c r="AV952" s="1"/>
      <c r="AW952" s="1"/>
    </row>
    <row r="953" spans="39:49">
      <c r="AM953" s="1"/>
      <c r="AN953" s="1"/>
      <c r="AO953" s="1"/>
      <c r="AP953" s="1"/>
      <c r="AQ953" s="1"/>
      <c r="AR953" s="1"/>
      <c r="AS953" s="1"/>
      <c r="AT953" s="1"/>
      <c r="AV953" s="1"/>
      <c r="AW953" s="1"/>
    </row>
    <row r="954" spans="39:49">
      <c r="AM954" s="1"/>
      <c r="AN954" s="1"/>
      <c r="AO954" s="1"/>
      <c r="AP954" s="1"/>
      <c r="AQ954" s="1"/>
      <c r="AR954" s="1"/>
      <c r="AS954" s="1"/>
      <c r="AT954" s="1"/>
      <c r="AV954" s="1"/>
      <c r="AW954" s="1"/>
    </row>
    <row r="955" spans="39:49">
      <c r="AM955" s="1"/>
      <c r="AN955" s="1"/>
      <c r="AO955" s="1"/>
      <c r="AP955" s="1"/>
      <c r="AQ955" s="1"/>
      <c r="AR955" s="1"/>
      <c r="AS955" s="1"/>
      <c r="AT955" s="1"/>
      <c r="AV955" s="1"/>
      <c r="AW955" s="1"/>
    </row>
    <row r="956" spans="39:49">
      <c r="AM956" s="1"/>
      <c r="AN956" s="1"/>
      <c r="AO956" s="1"/>
      <c r="AP956" s="1"/>
      <c r="AQ956" s="1"/>
      <c r="AR956" s="1"/>
      <c r="AS956" s="1"/>
      <c r="AT956" s="1"/>
      <c r="AV956" s="1"/>
      <c r="AW956" s="1"/>
    </row>
    <row r="957" spans="39:49">
      <c r="AM957" s="1"/>
      <c r="AN957" s="1"/>
      <c r="AO957" s="1"/>
      <c r="AP957" s="1"/>
      <c r="AQ957" s="1"/>
      <c r="AR957" s="1"/>
      <c r="AS957" s="1"/>
      <c r="AT957" s="1"/>
      <c r="AV957" s="1"/>
      <c r="AW957" s="1"/>
    </row>
    <row r="958" spans="39:49">
      <c r="AM958" s="1"/>
      <c r="AN958" s="1"/>
      <c r="AO958" s="1"/>
      <c r="AP958" s="1"/>
      <c r="AQ958" s="1"/>
      <c r="AR958" s="1"/>
      <c r="AS958" s="1"/>
      <c r="AT958" s="1"/>
      <c r="AV958" s="1"/>
      <c r="AW958" s="1"/>
    </row>
    <row r="959" spans="39:49">
      <c r="AM959" s="1"/>
      <c r="AN959" s="1"/>
      <c r="AO959" s="1"/>
      <c r="AP959" s="1"/>
      <c r="AQ959" s="1"/>
      <c r="AR959" s="1"/>
      <c r="AS959" s="1"/>
      <c r="AT959" s="1"/>
      <c r="AV959" s="1"/>
      <c r="AW959" s="1"/>
    </row>
    <row r="960" spans="39:49">
      <c r="AM960" s="1"/>
      <c r="AN960" s="1"/>
      <c r="AO960" s="1"/>
      <c r="AP960" s="1"/>
      <c r="AQ960" s="1"/>
      <c r="AR960" s="1"/>
      <c r="AS960" s="1"/>
      <c r="AT960" s="1"/>
      <c r="AV960" s="1"/>
      <c r="AW960" s="1"/>
    </row>
    <row r="961" spans="39:49">
      <c r="AM961" s="1"/>
      <c r="AN961" s="1"/>
      <c r="AO961" s="1"/>
      <c r="AP961" s="1"/>
      <c r="AQ961" s="1"/>
      <c r="AR961" s="1"/>
      <c r="AS961" s="1"/>
      <c r="AT961" s="1"/>
      <c r="AV961" s="1"/>
      <c r="AW961" s="1"/>
    </row>
    <row r="962" spans="39:49">
      <c r="AM962" s="1"/>
      <c r="AN962" s="1"/>
      <c r="AO962" s="1"/>
      <c r="AP962" s="1"/>
      <c r="AQ962" s="1"/>
      <c r="AR962" s="1"/>
      <c r="AS962" s="1"/>
      <c r="AT962" s="1"/>
      <c r="AV962" s="1"/>
      <c r="AW962" s="1"/>
    </row>
    <row r="963" spans="39:49">
      <c r="AM963" s="1"/>
      <c r="AN963" s="1"/>
      <c r="AO963" s="1"/>
      <c r="AP963" s="1"/>
      <c r="AQ963" s="1"/>
      <c r="AR963" s="1"/>
      <c r="AS963" s="1"/>
      <c r="AT963" s="1"/>
      <c r="AV963" s="1"/>
      <c r="AW963" s="1"/>
    </row>
    <row r="964" spans="39:49">
      <c r="AM964" s="1"/>
      <c r="AN964" s="1"/>
      <c r="AO964" s="1"/>
      <c r="AP964" s="1"/>
      <c r="AQ964" s="1"/>
      <c r="AR964" s="1"/>
      <c r="AS964" s="1"/>
      <c r="AT964" s="1"/>
      <c r="AV964" s="1"/>
      <c r="AW964" s="1"/>
    </row>
    <row r="965" spans="39:49">
      <c r="AM965" s="1"/>
      <c r="AN965" s="1"/>
      <c r="AO965" s="1"/>
      <c r="AP965" s="1"/>
      <c r="AQ965" s="1"/>
      <c r="AR965" s="1"/>
      <c r="AS965" s="1"/>
      <c r="AT965" s="1"/>
      <c r="AV965" s="1"/>
      <c r="AW965" s="1"/>
    </row>
    <row r="966" spans="39:49">
      <c r="AM966" s="1"/>
      <c r="AN966" s="1"/>
      <c r="AO966" s="1"/>
      <c r="AP966" s="1"/>
      <c r="AQ966" s="1"/>
      <c r="AR966" s="1"/>
      <c r="AS966" s="1"/>
      <c r="AT966" s="1"/>
      <c r="AV966" s="1"/>
      <c r="AW966" s="1"/>
    </row>
    <row r="967" spans="39:49">
      <c r="AM967" s="1"/>
      <c r="AN967" s="1"/>
      <c r="AO967" s="1"/>
      <c r="AP967" s="1"/>
      <c r="AQ967" s="1"/>
      <c r="AR967" s="1"/>
      <c r="AS967" s="1"/>
      <c r="AT967" s="1"/>
      <c r="AV967" s="1"/>
      <c r="AW967" s="1"/>
    </row>
    <row r="968" spans="39:49">
      <c r="AM968" s="1"/>
      <c r="AN968" s="1"/>
      <c r="AO968" s="1"/>
      <c r="AP968" s="1"/>
      <c r="AQ968" s="1"/>
      <c r="AR968" s="1"/>
      <c r="AS968" s="1"/>
      <c r="AT968" s="1"/>
      <c r="AV968" s="1"/>
      <c r="AW968" s="1"/>
    </row>
    <row r="969" spans="39:49">
      <c r="AM969" s="1"/>
      <c r="AN969" s="1"/>
      <c r="AO969" s="1"/>
      <c r="AP969" s="1"/>
      <c r="AQ969" s="1"/>
      <c r="AR969" s="1"/>
      <c r="AS969" s="1"/>
      <c r="AT969" s="1"/>
      <c r="AV969" s="1"/>
      <c r="AW969" s="1"/>
    </row>
    <row r="970" spans="39:49">
      <c r="AM970" s="1"/>
      <c r="AN970" s="1"/>
      <c r="AO970" s="1"/>
      <c r="AP970" s="1"/>
      <c r="AQ970" s="1"/>
      <c r="AR970" s="1"/>
      <c r="AS970" s="1"/>
      <c r="AT970" s="1"/>
      <c r="AV970" s="1"/>
      <c r="AW970" s="1"/>
    </row>
    <row r="971" spans="39:49">
      <c r="AM971" s="1"/>
      <c r="AN971" s="1"/>
      <c r="AO971" s="1"/>
      <c r="AP971" s="1"/>
      <c r="AQ971" s="1"/>
      <c r="AR971" s="1"/>
      <c r="AS971" s="1"/>
      <c r="AT971" s="1"/>
      <c r="AV971" s="1"/>
      <c r="AW971" s="1"/>
    </row>
    <row r="972" spans="39:49">
      <c r="AM972" s="1"/>
      <c r="AN972" s="1"/>
      <c r="AO972" s="1"/>
      <c r="AP972" s="1"/>
      <c r="AQ972" s="1"/>
      <c r="AR972" s="1"/>
      <c r="AS972" s="1"/>
      <c r="AT972" s="1"/>
      <c r="AV972" s="1"/>
      <c r="AW972" s="1"/>
    </row>
    <row r="973" spans="39:49">
      <c r="AM973" s="1"/>
      <c r="AN973" s="1"/>
      <c r="AO973" s="1"/>
      <c r="AP973" s="1"/>
      <c r="AQ973" s="1"/>
      <c r="AR973" s="1"/>
      <c r="AS973" s="1"/>
      <c r="AT973" s="1"/>
      <c r="AV973" s="1"/>
      <c r="AW973" s="1"/>
    </row>
    <row r="974" spans="39:49">
      <c r="AM974" s="1"/>
      <c r="AN974" s="1"/>
      <c r="AO974" s="1"/>
      <c r="AP974" s="1"/>
      <c r="AQ974" s="1"/>
      <c r="AR974" s="1"/>
      <c r="AS974" s="1"/>
      <c r="AT974" s="1"/>
      <c r="AV974" s="1"/>
      <c r="AW974" s="1"/>
    </row>
    <row r="975" spans="39:49">
      <c r="AM975" s="1"/>
      <c r="AN975" s="1"/>
      <c r="AO975" s="1"/>
      <c r="AP975" s="1"/>
      <c r="AQ975" s="1"/>
      <c r="AR975" s="1"/>
      <c r="AS975" s="1"/>
      <c r="AT975" s="1"/>
      <c r="AV975" s="1"/>
      <c r="AW975" s="1"/>
    </row>
    <row r="976" spans="39:49">
      <c r="AM976" s="1"/>
      <c r="AN976" s="1"/>
      <c r="AO976" s="1"/>
      <c r="AP976" s="1"/>
      <c r="AQ976" s="1"/>
      <c r="AR976" s="1"/>
      <c r="AS976" s="1"/>
      <c r="AT976" s="1"/>
      <c r="AV976" s="1"/>
      <c r="AW976" s="1"/>
    </row>
    <row r="977" spans="39:49">
      <c r="AM977" s="1"/>
      <c r="AN977" s="1"/>
      <c r="AO977" s="1"/>
      <c r="AP977" s="1"/>
      <c r="AQ977" s="1"/>
      <c r="AR977" s="1"/>
      <c r="AS977" s="1"/>
      <c r="AT977" s="1"/>
      <c r="AV977" s="1"/>
      <c r="AW977" s="1"/>
    </row>
    <row r="978" spans="39:49">
      <c r="AM978" s="1"/>
      <c r="AN978" s="1"/>
      <c r="AO978" s="1"/>
      <c r="AP978" s="1"/>
      <c r="AQ978" s="1"/>
      <c r="AR978" s="1"/>
      <c r="AS978" s="1"/>
      <c r="AT978" s="1"/>
      <c r="AV978" s="1"/>
      <c r="AW978" s="1"/>
    </row>
    <row r="979" spans="39:49">
      <c r="AM979" s="1"/>
      <c r="AN979" s="1"/>
      <c r="AO979" s="1"/>
      <c r="AP979" s="1"/>
      <c r="AQ979" s="1"/>
      <c r="AR979" s="1"/>
      <c r="AS979" s="1"/>
      <c r="AT979" s="1"/>
      <c r="AV979" s="1"/>
      <c r="AW979" s="1"/>
    </row>
    <row r="980" spans="39:49">
      <c r="AM980" s="1"/>
      <c r="AN980" s="1"/>
      <c r="AO980" s="1"/>
      <c r="AP980" s="1"/>
      <c r="AQ980" s="1"/>
      <c r="AR980" s="1"/>
      <c r="AS980" s="1"/>
      <c r="AT980" s="1"/>
      <c r="AV980" s="1"/>
      <c r="AW980" s="1"/>
    </row>
    <row r="981" spans="39:49">
      <c r="AM981" s="1"/>
      <c r="AN981" s="1"/>
      <c r="AO981" s="1"/>
      <c r="AP981" s="1"/>
      <c r="AQ981" s="1"/>
      <c r="AR981" s="1"/>
      <c r="AS981" s="1"/>
      <c r="AT981" s="1"/>
      <c r="AV981" s="1"/>
      <c r="AW981" s="1"/>
    </row>
    <row r="982" spans="39:49">
      <c r="AM982" s="1"/>
      <c r="AN982" s="1"/>
      <c r="AO982" s="1"/>
      <c r="AP982" s="1"/>
      <c r="AQ982" s="1"/>
      <c r="AR982" s="1"/>
      <c r="AS982" s="1"/>
      <c r="AT982" s="1"/>
      <c r="AV982" s="1"/>
      <c r="AW982" s="1"/>
    </row>
    <row r="983" spans="39:49">
      <c r="AM983" s="1"/>
      <c r="AN983" s="1"/>
      <c r="AO983" s="1"/>
      <c r="AP983" s="1"/>
      <c r="AQ983" s="1"/>
      <c r="AR983" s="1"/>
      <c r="AS983" s="1"/>
      <c r="AT983" s="1"/>
      <c r="AV983" s="1"/>
      <c r="AW983" s="1"/>
    </row>
    <row r="984" spans="39:49">
      <c r="AM984" s="1"/>
      <c r="AN984" s="1"/>
      <c r="AO984" s="1"/>
      <c r="AP984" s="1"/>
      <c r="AQ984" s="1"/>
      <c r="AR984" s="1"/>
      <c r="AS984" s="1"/>
      <c r="AT984" s="1"/>
      <c r="AV984" s="1"/>
      <c r="AW984" s="1"/>
    </row>
    <row r="985" spans="39:49">
      <c r="AM985" s="1"/>
      <c r="AN985" s="1"/>
      <c r="AO985" s="1"/>
      <c r="AP985" s="1"/>
      <c r="AQ985" s="1"/>
      <c r="AR985" s="1"/>
      <c r="AS985" s="1"/>
      <c r="AT985" s="1"/>
      <c r="AV985" s="1"/>
      <c r="AW985" s="1"/>
    </row>
    <row r="986" spans="39:49">
      <c r="AM986" s="1"/>
      <c r="AN986" s="1"/>
      <c r="AO986" s="1"/>
      <c r="AP986" s="1"/>
      <c r="AQ986" s="1"/>
      <c r="AR986" s="1"/>
      <c r="AS986" s="1"/>
      <c r="AT986" s="1"/>
      <c r="AV986" s="1"/>
      <c r="AW986" s="1"/>
    </row>
    <row r="987" spans="39:49">
      <c r="AM987" s="1"/>
      <c r="AN987" s="1"/>
      <c r="AO987" s="1"/>
      <c r="AP987" s="1"/>
      <c r="AQ987" s="1"/>
      <c r="AR987" s="1"/>
      <c r="AS987" s="1"/>
      <c r="AT987" s="1"/>
      <c r="AV987" s="1"/>
      <c r="AW987" s="1"/>
    </row>
    <row r="988" spans="39:49">
      <c r="AM988" s="1"/>
      <c r="AN988" s="1"/>
      <c r="AO988" s="1"/>
      <c r="AP988" s="1"/>
      <c r="AQ988" s="1"/>
      <c r="AR988" s="1"/>
      <c r="AS988" s="1"/>
      <c r="AT988" s="1"/>
      <c r="AV988" s="1"/>
      <c r="AW988" s="1"/>
    </row>
    <row r="989" spans="39:49">
      <c r="AM989" s="1"/>
      <c r="AN989" s="1"/>
      <c r="AO989" s="1"/>
      <c r="AP989" s="1"/>
      <c r="AQ989" s="1"/>
      <c r="AR989" s="1"/>
      <c r="AS989" s="1"/>
      <c r="AT989" s="1"/>
      <c r="AV989" s="1"/>
      <c r="AW989" s="1"/>
    </row>
    <row r="990" spans="39:49">
      <c r="AM990" s="1"/>
      <c r="AN990" s="1"/>
      <c r="AO990" s="1"/>
      <c r="AP990" s="1"/>
      <c r="AQ990" s="1"/>
      <c r="AR990" s="1"/>
      <c r="AS990" s="1"/>
      <c r="AT990" s="1"/>
      <c r="AV990" s="1"/>
      <c r="AW990" s="1"/>
    </row>
    <row r="991" spans="39:49">
      <c r="AM991" s="1"/>
      <c r="AN991" s="1"/>
      <c r="AO991" s="1"/>
      <c r="AP991" s="1"/>
      <c r="AQ991" s="1"/>
      <c r="AR991" s="1"/>
      <c r="AS991" s="1"/>
      <c r="AT991" s="1"/>
      <c r="AV991" s="1"/>
      <c r="AW991" s="1"/>
    </row>
  </sheetData>
  <mergeCells count="2">
    <mergeCell ref="R4:S4"/>
    <mergeCell ref="R2:T2"/>
  </mergeCells>
  <phoneticPr fontId="11" type="noConversion"/>
  <conditionalFormatting sqref="G10:G61">
    <cfRule type="cellIs" dxfId="147" priority="27" operator="lessThan">
      <formula>0</formula>
    </cfRule>
    <cfRule type="cellIs" dxfId="146" priority="28" operator="greaterThan">
      <formula>0</formula>
    </cfRule>
  </conditionalFormatting>
  <conditionalFormatting sqref="M10:M61">
    <cfRule type="cellIs" dxfId="145" priority="25" operator="lessThan">
      <formula>0</formula>
    </cfRule>
    <cfRule type="cellIs" dxfId="144" priority="26" operator="greaterThan">
      <formula>0</formula>
    </cfRule>
  </conditionalFormatting>
  <conditionalFormatting sqref="O10:O61">
    <cfRule type="cellIs" dxfId="143" priority="23" operator="lessThan">
      <formula>0</formula>
    </cfRule>
    <cfRule type="cellIs" dxfId="142" priority="24" operator="greaterThan">
      <formula>0</formula>
    </cfRule>
  </conditionalFormatting>
  <conditionalFormatting sqref="E10:E61">
    <cfRule type="cellIs" dxfId="141" priority="21" operator="lessThan">
      <formula>0</formula>
    </cfRule>
    <cfRule type="cellIs" dxfId="140" priority="22" operator="greaterThan">
      <formula>0</formula>
    </cfRule>
  </conditionalFormatting>
  <conditionalFormatting sqref="I10:I61">
    <cfRule type="cellIs" dxfId="139" priority="1" operator="lessThan">
      <formula>100</formula>
    </cfRule>
    <cfRule type="cellIs" dxfId="138" priority="2" operator="greaterThan">
      <formula>100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DCDA-A7A3-4F49-8062-7451CC720147}">
  <sheetPr transitionEvaluation="1"/>
  <dimension ref="P1:AW1197"/>
  <sheetViews>
    <sheetView defaultGridColor="0" colorId="22" zoomScale="99" zoomScaleNormal="99" workbookViewId="0">
      <selection activeCell="A18" sqref="A18"/>
    </sheetView>
  </sheetViews>
  <sheetFormatPr baseColWidth="10" defaultColWidth="9.90625" defaultRowHeight="15.6"/>
  <cols>
    <col min="22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6.1796875" customWidth="1"/>
    <col min="32" max="32" width="6.453125" customWidth="1"/>
    <col min="33" max="33" width="7.6328125" customWidth="1"/>
    <col min="34" max="34" width="7.90625" style="9" customWidth="1"/>
    <col min="35" max="35" width="6.453125" style="9" customWidth="1"/>
    <col min="36" max="36" width="7.90625" style="9" customWidth="1"/>
    <col min="37" max="37" width="7.90625" customWidth="1"/>
    <col min="38" max="38" width="6.6328125" customWidth="1"/>
    <col min="39" max="40" width="7.90625" customWidth="1"/>
    <col min="41" max="41" width="6" customWidth="1"/>
    <col min="42" max="42" width="7.08984375" customWidth="1"/>
    <col min="43" max="44" width="7.453125" customWidth="1"/>
    <col min="45" max="45" width="10.36328125" style="98" customWidth="1"/>
    <col min="46" max="47" width="7.90625" customWidth="1"/>
    <col min="48" max="48" width="10.1796875" style="49" customWidth="1"/>
    <col min="49" max="49" width="7.81640625" style="49" customWidth="1"/>
    <col min="50" max="53" width="17.08984375" customWidth="1"/>
  </cols>
  <sheetData>
    <row r="1" spans="16:49" ht="21">
      <c r="V1" s="55"/>
      <c r="X1" s="2"/>
      <c r="AH1"/>
      <c r="AI1"/>
      <c r="AJ1"/>
      <c r="AS1"/>
      <c r="AV1"/>
      <c r="AW1"/>
    </row>
    <row r="2" spans="16:49" s="162" customFormat="1" ht="31.8">
      <c r="V2" s="55"/>
      <c r="W2"/>
      <c r="X2" s="172"/>
      <c r="Y2" s="172"/>
    </row>
    <row r="3" spans="16:49" ht="21.75" customHeight="1">
      <c r="V3" s="55"/>
      <c r="X3" s="2"/>
      <c r="AH3"/>
      <c r="AI3"/>
      <c r="AJ3"/>
      <c r="AS3"/>
      <c r="AV3"/>
      <c r="AW3"/>
    </row>
    <row r="4" spans="16:49" ht="21">
      <c r="V4" s="55"/>
      <c r="X4" s="55"/>
      <c r="AH4"/>
      <c r="AI4"/>
      <c r="AJ4"/>
      <c r="AS4"/>
      <c r="AV4"/>
      <c r="AW4"/>
    </row>
    <row r="5" spans="16:49" ht="16.5" customHeight="1">
      <c r="AH5"/>
      <c r="AI5"/>
      <c r="AJ5"/>
      <c r="AS5"/>
      <c r="AV5"/>
      <c r="AW5"/>
    </row>
    <row r="6" spans="16:49">
      <c r="V6" s="2"/>
      <c r="W6" s="2"/>
      <c r="X6" s="2"/>
      <c r="AH6"/>
      <c r="AI6"/>
      <c r="AJ6"/>
      <c r="AS6"/>
      <c r="AV6"/>
      <c r="AW6"/>
    </row>
    <row r="7" spans="16:49" ht="21">
      <c r="V7" s="2"/>
      <c r="W7" s="55"/>
      <c r="AH7"/>
      <c r="AI7"/>
      <c r="AJ7"/>
      <c r="AS7"/>
      <c r="AV7"/>
      <c r="AW7"/>
    </row>
    <row r="8" spans="16:49">
      <c r="V8" s="2"/>
      <c r="W8" s="2"/>
      <c r="X8" s="2"/>
      <c r="AH8"/>
      <c r="AI8"/>
      <c r="AJ8"/>
      <c r="AS8"/>
      <c r="AV8"/>
      <c r="AW8"/>
    </row>
    <row r="9" spans="16:49" ht="15">
      <c r="AH9"/>
      <c r="AI9"/>
      <c r="AJ9"/>
      <c r="AS9"/>
      <c r="AV9"/>
      <c r="AW9"/>
    </row>
    <row r="10" spans="16:49" ht="15">
      <c r="AH10"/>
      <c r="AI10"/>
      <c r="AJ10"/>
      <c r="AS10"/>
      <c r="AV10"/>
      <c r="AW10"/>
    </row>
    <row r="11" spans="16:49" ht="15">
      <c r="AH11"/>
      <c r="AI11"/>
      <c r="AJ11"/>
      <c r="AS11"/>
      <c r="AV11"/>
      <c r="AW11"/>
    </row>
    <row r="12" spans="16:49" ht="15">
      <c r="AH12"/>
      <c r="AI12"/>
      <c r="AJ12"/>
      <c r="AS12"/>
      <c r="AV12"/>
      <c r="AW12"/>
    </row>
    <row r="13" spans="16:49">
      <c r="P13" s="16">
        <f>+Uke!AE10</f>
        <v>605.71153846153845</v>
      </c>
      <c r="Q13" s="2" t="s">
        <v>567</v>
      </c>
      <c r="AH13"/>
      <c r="AI13"/>
      <c r="AJ13"/>
      <c r="AS13"/>
      <c r="AV13"/>
      <c r="AW13"/>
    </row>
    <row r="14" spans="16:49" ht="15">
      <c r="AH14"/>
      <c r="AI14"/>
      <c r="AJ14"/>
      <c r="AS14"/>
      <c r="AV14"/>
      <c r="AW14"/>
    </row>
    <row r="15" spans="16:49" ht="15">
      <c r="AH15"/>
      <c r="AI15"/>
      <c r="AJ15"/>
      <c r="AS15"/>
      <c r="AV15"/>
      <c r="AW15"/>
    </row>
    <row r="16" spans="16:49" ht="15">
      <c r="AH16"/>
      <c r="AI16"/>
      <c r="AJ16"/>
      <c r="AS16"/>
      <c r="AV16"/>
      <c r="AW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spans="17:49" ht="15">
      <c r="AH177"/>
      <c r="AI177"/>
      <c r="AJ177"/>
      <c r="AS177"/>
      <c r="AV177"/>
      <c r="AW177"/>
    </row>
    <row r="178" spans="17:49" ht="15">
      <c r="Q178" s="3" t="s">
        <v>560</v>
      </c>
      <c r="AH178"/>
      <c r="AI178"/>
      <c r="AJ178"/>
      <c r="AS178"/>
      <c r="AV178"/>
      <c r="AW178"/>
    </row>
    <row r="179" spans="17:49" ht="15">
      <c r="AH179"/>
      <c r="AI179"/>
      <c r="AJ179"/>
      <c r="AS179"/>
      <c r="AV179"/>
      <c r="AW179"/>
    </row>
    <row r="180" spans="17:49" ht="15">
      <c r="AH180"/>
      <c r="AI180"/>
      <c r="AJ180"/>
      <c r="AS180"/>
      <c r="AV180"/>
      <c r="AW180"/>
    </row>
    <row r="181" spans="17:49" ht="15">
      <c r="AH181"/>
      <c r="AI181"/>
      <c r="AJ181"/>
      <c r="AS181"/>
      <c r="AV181"/>
      <c r="AW181"/>
    </row>
    <row r="182" spans="17:49" ht="15">
      <c r="AH182"/>
      <c r="AI182"/>
      <c r="AJ182"/>
      <c r="AS182"/>
      <c r="AV182"/>
      <c r="AW182"/>
    </row>
    <row r="183" spans="17:49" ht="15">
      <c r="AH183"/>
      <c r="AI183"/>
      <c r="AJ183"/>
      <c r="AS183"/>
      <c r="AV183"/>
      <c r="AW183"/>
    </row>
    <row r="184" spans="17:49" ht="15">
      <c r="AH184"/>
      <c r="AI184"/>
      <c r="AJ184"/>
      <c r="AS184"/>
      <c r="AV184"/>
      <c r="AW184"/>
    </row>
    <row r="185" spans="17:49" ht="15">
      <c r="AH185"/>
      <c r="AI185"/>
      <c r="AJ185"/>
      <c r="AS185"/>
      <c r="AV185"/>
      <c r="AW185"/>
    </row>
    <row r="186" spans="17:49" ht="15">
      <c r="AH186"/>
      <c r="AI186"/>
      <c r="AJ186"/>
      <c r="AS186"/>
      <c r="AV186"/>
      <c r="AW186"/>
    </row>
    <row r="187" spans="17:49" ht="15">
      <c r="AH187"/>
      <c r="AI187"/>
      <c r="AJ187"/>
      <c r="AS187"/>
      <c r="AV187"/>
      <c r="AW187"/>
    </row>
    <row r="188" spans="17:49" ht="15">
      <c r="AH188"/>
      <c r="AI188"/>
      <c r="AJ188"/>
      <c r="AS188"/>
      <c r="AV188"/>
      <c r="AW188"/>
    </row>
    <row r="189" spans="17:49" ht="15">
      <c r="AH189"/>
      <c r="AI189"/>
      <c r="AJ189"/>
      <c r="AS189"/>
      <c r="AV189"/>
      <c r="AW189"/>
    </row>
    <row r="190" spans="17:49" ht="15">
      <c r="AH190"/>
      <c r="AI190"/>
      <c r="AJ190"/>
      <c r="AS190"/>
      <c r="AV190"/>
      <c r="AW190"/>
    </row>
    <row r="191" spans="17:49" ht="15">
      <c r="AH191"/>
      <c r="AI191"/>
      <c r="AJ191"/>
      <c r="AS191"/>
      <c r="AV191"/>
      <c r="AW191"/>
    </row>
    <row r="192" spans="17:49" ht="15">
      <c r="AH192"/>
      <c r="AI192"/>
      <c r="AJ192"/>
      <c r="AS192"/>
      <c r="AV192"/>
      <c r="AW192"/>
    </row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5" customFormat="1" ht="15"/>
    <row r="367" customFormat="1" ht="15"/>
    <row r="368" customFormat="1" ht="15"/>
    <row r="369" spans="34:49" ht="15">
      <c r="AH369"/>
      <c r="AI369"/>
      <c r="AJ369"/>
      <c r="AS369"/>
      <c r="AV369"/>
      <c r="AW369"/>
    </row>
    <row r="370" spans="34:49" ht="15">
      <c r="AH370"/>
      <c r="AI370"/>
      <c r="AJ370"/>
      <c r="AS370"/>
      <c r="AV370"/>
      <c r="AW370"/>
    </row>
    <row r="371" spans="34:49" ht="15">
      <c r="AH371"/>
      <c r="AI371"/>
      <c r="AJ371"/>
      <c r="AS371"/>
      <c r="AV371"/>
      <c r="AW371"/>
    </row>
    <row r="372" spans="34:49" ht="15">
      <c r="AH372"/>
      <c r="AI372"/>
      <c r="AJ372"/>
      <c r="AS372"/>
      <c r="AV372"/>
      <c r="AW372"/>
    </row>
    <row r="373" spans="34:49" ht="15">
      <c r="AH373"/>
      <c r="AI373"/>
      <c r="AJ373"/>
      <c r="AS373"/>
      <c r="AV373"/>
      <c r="AW373"/>
    </row>
    <row r="374" spans="34:49">
      <c r="AK374" s="1"/>
      <c r="AL374" s="1"/>
      <c r="AM374" s="1"/>
      <c r="AN374" s="1"/>
      <c r="AO374" s="1"/>
      <c r="AP374" s="1"/>
      <c r="AQ374" s="1"/>
      <c r="AR374" s="1"/>
      <c r="AT374" s="1"/>
      <c r="AU374" s="1"/>
    </row>
    <row r="375" spans="34:49">
      <c r="AK375" s="1"/>
      <c r="AL375" s="1"/>
      <c r="AM375" s="1"/>
      <c r="AN375" s="1"/>
      <c r="AO375" s="1"/>
      <c r="AP375" s="1"/>
      <c r="AQ375" s="1"/>
      <c r="AR375" s="1"/>
      <c r="AT375" s="1"/>
      <c r="AU375" s="1"/>
    </row>
    <row r="376" spans="34:49">
      <c r="AK376" s="1"/>
      <c r="AL376" s="1"/>
      <c r="AM376" s="1"/>
      <c r="AN376" s="1"/>
      <c r="AO376" s="1"/>
      <c r="AP376" s="1"/>
      <c r="AQ376" s="1"/>
      <c r="AR376" s="1"/>
      <c r="AT376" s="1"/>
      <c r="AU376" s="1"/>
    </row>
    <row r="377" spans="34:49">
      <c r="AK377" s="1"/>
      <c r="AL377" s="1"/>
      <c r="AM377" s="1"/>
      <c r="AN377" s="1"/>
      <c r="AO377" s="1"/>
      <c r="AP377" s="1"/>
      <c r="AQ377" s="1"/>
      <c r="AR377" s="1"/>
      <c r="AT377" s="1"/>
      <c r="AU377" s="1"/>
    </row>
    <row r="378" spans="34:49">
      <c r="AK378" s="1"/>
      <c r="AL378" s="1"/>
      <c r="AM378" s="1"/>
      <c r="AN378" s="1"/>
      <c r="AO378" s="1"/>
      <c r="AP378" s="1"/>
      <c r="AQ378" s="1"/>
      <c r="AR378" s="1"/>
      <c r="AT378" s="1"/>
      <c r="AU378" s="1"/>
    </row>
    <row r="379" spans="34:49">
      <c r="AK379" s="1"/>
      <c r="AL379" s="1"/>
      <c r="AM379" s="1"/>
      <c r="AN379" s="1"/>
      <c r="AO379" s="1"/>
      <c r="AP379" s="1"/>
      <c r="AQ379" s="1"/>
      <c r="AR379" s="1"/>
      <c r="AT379" s="1"/>
      <c r="AU379" s="1"/>
    </row>
    <row r="380" spans="34:49">
      <c r="AK380" s="1"/>
      <c r="AL380" s="1"/>
      <c r="AM380" s="1"/>
      <c r="AN380" s="1"/>
      <c r="AO380" s="1"/>
      <c r="AP380" s="1"/>
      <c r="AQ380" s="1"/>
      <c r="AR380" s="1"/>
      <c r="AT380" s="1"/>
      <c r="AU380" s="1"/>
    </row>
    <row r="381" spans="34:49">
      <c r="AK381" s="1"/>
      <c r="AL381" s="1"/>
      <c r="AM381" s="1"/>
      <c r="AN381" s="1"/>
      <c r="AO381" s="1"/>
      <c r="AP381" s="1"/>
      <c r="AQ381" s="1"/>
      <c r="AR381" s="1"/>
      <c r="AT381" s="1"/>
      <c r="AU381" s="1"/>
    </row>
    <row r="382" spans="34:49">
      <c r="AK382" s="1"/>
      <c r="AL382" s="1"/>
      <c r="AM382" s="1"/>
      <c r="AN382" s="1"/>
      <c r="AO382" s="1"/>
      <c r="AP382" s="1"/>
      <c r="AQ382" s="1"/>
      <c r="AR382" s="1"/>
      <c r="AT382" s="1"/>
      <c r="AU382" s="1"/>
    </row>
    <row r="383" spans="34:49">
      <c r="AK383" s="1"/>
      <c r="AL383" s="1"/>
      <c r="AM383" s="1"/>
      <c r="AN383" s="1"/>
      <c r="AO383" s="1"/>
      <c r="AP383" s="1"/>
      <c r="AQ383" s="1"/>
      <c r="AR383" s="1"/>
      <c r="AT383" s="1"/>
      <c r="AU383" s="1"/>
    </row>
    <row r="384" spans="34:49">
      <c r="AK384" s="1"/>
      <c r="AL384" s="1"/>
      <c r="AM384" s="1"/>
      <c r="AN384" s="1"/>
      <c r="AO384" s="1"/>
      <c r="AP384" s="1"/>
      <c r="AQ384" s="1"/>
      <c r="AR384" s="1"/>
      <c r="AT384" s="1"/>
      <c r="AU384" s="1"/>
    </row>
    <row r="385" spans="37:47">
      <c r="AK385" s="1"/>
      <c r="AL385" s="1"/>
      <c r="AM385" s="1"/>
      <c r="AN385" s="1"/>
      <c r="AO385" s="1"/>
      <c r="AP385" s="1"/>
      <c r="AQ385" s="1"/>
      <c r="AR385" s="1"/>
      <c r="AT385" s="1"/>
      <c r="AU385" s="1"/>
    </row>
    <row r="386" spans="37:47">
      <c r="AK386" s="1"/>
      <c r="AL386" s="1"/>
      <c r="AM386" s="1"/>
      <c r="AN386" s="1"/>
      <c r="AO386" s="1"/>
      <c r="AP386" s="1"/>
      <c r="AQ386" s="1"/>
      <c r="AR386" s="1"/>
      <c r="AT386" s="1"/>
      <c r="AU386" s="1"/>
    </row>
    <row r="387" spans="37:47">
      <c r="AK387" s="1"/>
      <c r="AL387" s="1"/>
      <c r="AM387" s="1"/>
      <c r="AN387" s="1"/>
      <c r="AO387" s="1"/>
      <c r="AP387" s="1"/>
      <c r="AQ387" s="1"/>
      <c r="AR387" s="1"/>
      <c r="AT387" s="1"/>
      <c r="AU387" s="1"/>
    </row>
    <row r="388" spans="37:47">
      <c r="AK388" s="1"/>
      <c r="AL388" s="1"/>
      <c r="AM388" s="1"/>
      <c r="AN388" s="1"/>
      <c r="AO388" s="1"/>
      <c r="AP388" s="1"/>
      <c r="AQ388" s="1"/>
      <c r="AR388" s="1"/>
      <c r="AT388" s="1"/>
      <c r="AU388" s="1"/>
    </row>
    <row r="389" spans="37:47">
      <c r="AK389" s="1"/>
      <c r="AL389" s="1"/>
      <c r="AM389" s="1"/>
      <c r="AN389" s="1"/>
      <c r="AO389" s="1"/>
      <c r="AP389" s="1"/>
      <c r="AQ389" s="1"/>
      <c r="AR389" s="1"/>
      <c r="AT389" s="1"/>
      <c r="AU389" s="1"/>
    </row>
    <row r="390" spans="37:47">
      <c r="AK390" s="1"/>
      <c r="AL390" s="1"/>
      <c r="AM390" s="1"/>
      <c r="AN390" s="1"/>
      <c r="AO390" s="1"/>
      <c r="AP390" s="1"/>
      <c r="AQ390" s="1"/>
      <c r="AR390" s="1"/>
      <c r="AT390" s="1"/>
      <c r="AU390" s="1"/>
    </row>
    <row r="391" spans="37:47">
      <c r="AK391" s="1"/>
      <c r="AL391" s="1"/>
      <c r="AM391" s="1"/>
      <c r="AN391" s="1"/>
      <c r="AO391" s="1"/>
      <c r="AP391" s="1"/>
      <c r="AQ391" s="1"/>
      <c r="AR391" s="1"/>
      <c r="AT391" s="1"/>
      <c r="AU391" s="1"/>
    </row>
    <row r="392" spans="37:47">
      <c r="AK392" s="1"/>
      <c r="AL392" s="1"/>
      <c r="AM392" s="1"/>
      <c r="AN392" s="1"/>
      <c r="AO392" s="1"/>
      <c r="AP392" s="1"/>
      <c r="AQ392" s="1"/>
      <c r="AR392" s="1"/>
      <c r="AT392" s="1"/>
      <c r="AU392" s="1"/>
    </row>
    <row r="393" spans="37:47">
      <c r="AK393" s="1"/>
      <c r="AL393" s="1"/>
      <c r="AM393" s="1"/>
      <c r="AN393" s="1"/>
      <c r="AO393" s="1"/>
      <c r="AP393" s="1"/>
      <c r="AQ393" s="1"/>
      <c r="AR393" s="1"/>
      <c r="AT393" s="1"/>
      <c r="AU393" s="1"/>
    </row>
    <row r="394" spans="37:47">
      <c r="AK394" s="1"/>
      <c r="AL394" s="1"/>
      <c r="AM394" s="1"/>
      <c r="AN394" s="1"/>
      <c r="AO394" s="1"/>
      <c r="AP394" s="1"/>
      <c r="AQ394" s="1"/>
      <c r="AR394" s="1"/>
      <c r="AT394" s="1"/>
      <c r="AU394" s="1"/>
    </row>
    <row r="395" spans="37:47">
      <c r="AK395" s="1"/>
      <c r="AL395" s="1"/>
      <c r="AM395" s="1"/>
      <c r="AN395" s="1"/>
      <c r="AO395" s="1"/>
      <c r="AP395" s="1"/>
      <c r="AQ395" s="1"/>
      <c r="AR395" s="1"/>
      <c r="AT395" s="1"/>
      <c r="AU395" s="1"/>
    </row>
    <row r="396" spans="37:47">
      <c r="AK396" s="1"/>
      <c r="AL396" s="1"/>
      <c r="AM396" s="1"/>
      <c r="AN396" s="1"/>
      <c r="AO396" s="1"/>
      <c r="AP396" s="1"/>
      <c r="AQ396" s="1"/>
      <c r="AR396" s="1"/>
      <c r="AT396" s="1"/>
      <c r="AU396" s="1"/>
    </row>
    <row r="397" spans="37:47">
      <c r="AK397" s="1"/>
      <c r="AL397" s="1"/>
      <c r="AM397" s="1"/>
      <c r="AN397" s="1"/>
      <c r="AO397" s="1"/>
      <c r="AP397" s="1"/>
      <c r="AQ397" s="1"/>
      <c r="AR397" s="1"/>
      <c r="AT397" s="1"/>
      <c r="AU397" s="1"/>
    </row>
    <row r="398" spans="37:47">
      <c r="AK398" s="1"/>
      <c r="AL398" s="1"/>
      <c r="AM398" s="1"/>
      <c r="AN398" s="1"/>
      <c r="AO398" s="1"/>
      <c r="AP398" s="1"/>
      <c r="AQ398" s="1"/>
      <c r="AR398" s="1"/>
      <c r="AT398" s="1"/>
      <c r="AU398" s="1"/>
    </row>
    <row r="399" spans="37:47">
      <c r="AK399" s="1"/>
      <c r="AL399" s="1"/>
      <c r="AM399" s="1"/>
      <c r="AN399" s="1"/>
      <c r="AO399" s="1"/>
      <c r="AP399" s="1"/>
      <c r="AQ399" s="1"/>
      <c r="AR399" s="1"/>
      <c r="AT399" s="1"/>
      <c r="AU399" s="1"/>
    </row>
    <row r="400" spans="37:47">
      <c r="AK400" s="1"/>
      <c r="AL400" s="1"/>
      <c r="AM400" s="1"/>
      <c r="AN400" s="1"/>
      <c r="AO400" s="1"/>
      <c r="AP400" s="1"/>
      <c r="AQ400" s="1"/>
      <c r="AR400" s="1"/>
      <c r="AT400" s="1"/>
      <c r="AU400" s="1"/>
    </row>
    <row r="401" spans="37:47">
      <c r="AK401" s="1"/>
      <c r="AL401" s="1"/>
      <c r="AM401" s="1"/>
      <c r="AN401" s="1"/>
      <c r="AO401" s="1"/>
      <c r="AP401" s="1"/>
      <c r="AQ401" s="1"/>
      <c r="AR401" s="1"/>
      <c r="AT401" s="1"/>
      <c r="AU401" s="1"/>
    </row>
    <row r="402" spans="37:47">
      <c r="AK402" s="1"/>
      <c r="AL402" s="1"/>
      <c r="AM402" s="1"/>
      <c r="AN402" s="1"/>
      <c r="AO402" s="1"/>
      <c r="AP402" s="1"/>
      <c r="AQ402" s="1"/>
      <c r="AR402" s="1"/>
      <c r="AT402" s="1"/>
      <c r="AU402" s="1"/>
    </row>
    <row r="403" spans="37:47">
      <c r="AK403" s="1"/>
      <c r="AL403" s="1"/>
      <c r="AM403" s="1"/>
      <c r="AN403" s="1"/>
      <c r="AO403" s="1"/>
      <c r="AP403" s="1"/>
      <c r="AQ403" s="1"/>
      <c r="AR403" s="1"/>
      <c r="AT403" s="1"/>
      <c r="AU403" s="1"/>
    </row>
    <row r="404" spans="37:47">
      <c r="AK404" s="1"/>
      <c r="AL404" s="1"/>
      <c r="AM404" s="1"/>
      <c r="AN404" s="1"/>
      <c r="AO404" s="1"/>
      <c r="AP404" s="1"/>
      <c r="AQ404" s="1"/>
      <c r="AR404" s="1"/>
      <c r="AT404" s="1"/>
      <c r="AU404" s="1"/>
    </row>
    <row r="405" spans="37:47">
      <c r="AK405" s="1"/>
      <c r="AL405" s="1"/>
      <c r="AM405" s="1"/>
      <c r="AN405" s="1"/>
      <c r="AO405" s="1"/>
      <c r="AP405" s="1"/>
      <c r="AQ405" s="1"/>
      <c r="AR405" s="1"/>
      <c r="AT405" s="1"/>
      <c r="AU405" s="1"/>
    </row>
    <row r="406" spans="37:47">
      <c r="AK406" s="1"/>
      <c r="AL406" s="1"/>
      <c r="AM406" s="1"/>
      <c r="AN406" s="1"/>
      <c r="AO406" s="1"/>
      <c r="AP406" s="1"/>
      <c r="AQ406" s="1"/>
      <c r="AR406" s="1"/>
      <c r="AT406" s="1"/>
      <c r="AU406" s="1"/>
    </row>
    <row r="407" spans="37:47">
      <c r="AK407" s="1"/>
      <c r="AL407" s="1"/>
      <c r="AM407" s="1"/>
      <c r="AN407" s="1"/>
      <c r="AO407" s="1"/>
      <c r="AP407" s="1"/>
      <c r="AQ407" s="1"/>
      <c r="AR407" s="1"/>
      <c r="AT407" s="1"/>
      <c r="AU407" s="1"/>
    </row>
    <row r="408" spans="37:47">
      <c r="AK408" s="1"/>
      <c r="AL408" s="1"/>
      <c r="AM408" s="1"/>
      <c r="AN408" s="1"/>
      <c r="AO408" s="1"/>
      <c r="AP408" s="1"/>
      <c r="AQ408" s="1"/>
      <c r="AR408" s="1"/>
      <c r="AT408" s="1"/>
      <c r="AU408" s="1"/>
    </row>
    <row r="409" spans="37:47">
      <c r="AK409" s="1"/>
      <c r="AL409" s="1"/>
      <c r="AM409" s="1"/>
      <c r="AN409" s="1"/>
      <c r="AO409" s="1"/>
      <c r="AP409" s="1"/>
      <c r="AQ409" s="1"/>
      <c r="AR409" s="1"/>
      <c r="AT409" s="1"/>
      <c r="AU409" s="1"/>
    </row>
    <row r="410" spans="37:47">
      <c r="AK410" s="1"/>
      <c r="AL410" s="1"/>
      <c r="AM410" s="1"/>
      <c r="AN410" s="1"/>
      <c r="AO410" s="1"/>
      <c r="AP410" s="1"/>
      <c r="AQ410" s="1"/>
      <c r="AR410" s="1"/>
      <c r="AT410" s="1"/>
      <c r="AU410" s="1"/>
    </row>
    <row r="411" spans="37:47">
      <c r="AK411" s="1"/>
      <c r="AL411" s="1"/>
      <c r="AM411" s="1"/>
      <c r="AN411" s="1"/>
      <c r="AO411" s="1"/>
      <c r="AP411" s="1"/>
      <c r="AQ411" s="1"/>
      <c r="AR411" s="1"/>
      <c r="AT411" s="1"/>
      <c r="AU411" s="1"/>
    </row>
    <row r="412" spans="37:47">
      <c r="AK412" s="1"/>
      <c r="AL412" s="1"/>
      <c r="AM412" s="1"/>
      <c r="AN412" s="1"/>
      <c r="AO412" s="1"/>
      <c r="AP412" s="1"/>
      <c r="AQ412" s="1"/>
      <c r="AR412" s="1"/>
      <c r="AT412" s="1"/>
      <c r="AU412" s="1"/>
    </row>
    <row r="413" spans="37:47">
      <c r="AK413" s="1"/>
      <c r="AL413" s="1"/>
      <c r="AM413" s="1"/>
      <c r="AN413" s="1"/>
      <c r="AO413" s="1"/>
      <c r="AP413" s="1"/>
      <c r="AQ413" s="1"/>
      <c r="AR413" s="1"/>
      <c r="AT413" s="1"/>
      <c r="AU413" s="1"/>
    </row>
    <row r="414" spans="37:47">
      <c r="AK414" s="1"/>
      <c r="AL414" s="1"/>
      <c r="AM414" s="1"/>
      <c r="AN414" s="1"/>
      <c r="AO414" s="1"/>
      <c r="AP414" s="1"/>
      <c r="AQ414" s="1"/>
      <c r="AR414" s="1"/>
      <c r="AT414" s="1"/>
      <c r="AU414" s="1"/>
    </row>
    <row r="415" spans="37:47">
      <c r="AK415" s="1"/>
      <c r="AL415" s="1"/>
      <c r="AM415" s="1"/>
      <c r="AN415" s="1"/>
      <c r="AO415" s="1"/>
      <c r="AP415" s="1"/>
      <c r="AQ415" s="1"/>
      <c r="AR415" s="1"/>
      <c r="AT415" s="1"/>
      <c r="AU415" s="1"/>
    </row>
    <row r="416" spans="37:47">
      <c r="AK416" s="1"/>
      <c r="AL416" s="1"/>
      <c r="AM416" s="1"/>
      <c r="AN416" s="1"/>
      <c r="AO416" s="1"/>
      <c r="AP416" s="1"/>
      <c r="AQ416" s="1"/>
      <c r="AR416" s="1"/>
      <c r="AT416" s="1"/>
      <c r="AU416" s="1"/>
    </row>
    <row r="417" spans="37:47">
      <c r="AK417" s="1"/>
      <c r="AL417" s="1"/>
      <c r="AM417" s="1"/>
      <c r="AN417" s="1"/>
      <c r="AO417" s="1"/>
      <c r="AP417" s="1"/>
      <c r="AQ417" s="1"/>
      <c r="AR417" s="1"/>
      <c r="AT417" s="1"/>
      <c r="AU417" s="1"/>
    </row>
    <row r="418" spans="37:47">
      <c r="AK418" s="1"/>
      <c r="AL418" s="1"/>
      <c r="AM418" s="1"/>
      <c r="AN418" s="1"/>
      <c r="AO418" s="1"/>
      <c r="AP418" s="1"/>
      <c r="AQ418" s="1"/>
      <c r="AR418" s="1"/>
      <c r="AT418" s="1"/>
      <c r="AU418" s="1"/>
    </row>
    <row r="419" spans="37:47">
      <c r="AK419" s="1"/>
      <c r="AL419" s="1"/>
      <c r="AM419" s="1"/>
      <c r="AN419" s="1"/>
      <c r="AO419" s="1"/>
      <c r="AP419" s="1"/>
      <c r="AQ419" s="1"/>
      <c r="AR419" s="1"/>
      <c r="AT419" s="1"/>
      <c r="AU419" s="1"/>
    </row>
    <row r="420" spans="37:47">
      <c r="AK420" s="1"/>
      <c r="AL420" s="1"/>
      <c r="AM420" s="1"/>
      <c r="AN420" s="1"/>
      <c r="AO420" s="1"/>
      <c r="AP420" s="1"/>
      <c r="AQ420" s="1"/>
      <c r="AR420" s="1"/>
      <c r="AT420" s="1"/>
      <c r="AU420" s="1"/>
    </row>
    <row r="421" spans="37:47">
      <c r="AK421" s="1"/>
      <c r="AL421" s="1"/>
      <c r="AM421" s="1"/>
      <c r="AN421" s="1"/>
      <c r="AO421" s="1"/>
      <c r="AP421" s="1"/>
      <c r="AQ421" s="1"/>
      <c r="AR421" s="1"/>
      <c r="AT421" s="1"/>
      <c r="AU421" s="1"/>
    </row>
    <row r="422" spans="37:47">
      <c r="AK422" s="1"/>
      <c r="AL422" s="1"/>
      <c r="AM422" s="1"/>
      <c r="AN422" s="1"/>
      <c r="AO422" s="1"/>
      <c r="AP422" s="1"/>
      <c r="AQ422" s="1"/>
      <c r="AR422" s="1"/>
      <c r="AT422" s="1"/>
      <c r="AU422" s="1"/>
    </row>
    <row r="423" spans="37:47">
      <c r="AK423" s="1"/>
      <c r="AL423" s="1"/>
      <c r="AM423" s="1"/>
      <c r="AN423" s="1"/>
      <c r="AO423" s="1"/>
      <c r="AP423" s="1"/>
      <c r="AQ423" s="1"/>
      <c r="AR423" s="1"/>
      <c r="AT423" s="1"/>
      <c r="AU423" s="1"/>
    </row>
    <row r="424" spans="37:47">
      <c r="AK424" s="1"/>
      <c r="AL424" s="1"/>
      <c r="AM424" s="1"/>
      <c r="AN424" s="1"/>
      <c r="AO424" s="1"/>
      <c r="AP424" s="1"/>
      <c r="AQ424" s="1"/>
      <c r="AR424" s="1"/>
      <c r="AT424" s="1"/>
      <c r="AU424" s="1"/>
    </row>
    <row r="425" spans="37:47">
      <c r="AK425" s="1"/>
      <c r="AL425" s="1"/>
      <c r="AM425" s="1"/>
      <c r="AN425" s="1"/>
      <c r="AO425" s="1"/>
      <c r="AP425" s="1"/>
      <c r="AQ425" s="1"/>
      <c r="AR425" s="1"/>
      <c r="AT425" s="1"/>
      <c r="AU425" s="1"/>
    </row>
    <row r="426" spans="37:47">
      <c r="AK426" s="1"/>
      <c r="AL426" s="1"/>
      <c r="AM426" s="1"/>
      <c r="AN426" s="1"/>
      <c r="AO426" s="1"/>
      <c r="AP426" s="1"/>
      <c r="AQ426" s="1"/>
      <c r="AR426" s="1"/>
      <c r="AT426" s="1"/>
      <c r="AU426" s="1"/>
    </row>
    <row r="427" spans="37:47">
      <c r="AK427" s="1"/>
      <c r="AL427" s="1"/>
      <c r="AM427" s="1"/>
      <c r="AN427" s="1"/>
      <c r="AO427" s="1"/>
      <c r="AP427" s="1"/>
      <c r="AQ427" s="1"/>
      <c r="AR427" s="1"/>
      <c r="AT427" s="1"/>
      <c r="AU427" s="1"/>
    </row>
    <row r="428" spans="37:47">
      <c r="AK428" s="1"/>
      <c r="AL428" s="1"/>
      <c r="AM428" s="1"/>
      <c r="AN428" s="1"/>
      <c r="AO428" s="1"/>
      <c r="AP428" s="1"/>
      <c r="AQ428" s="1"/>
      <c r="AR428" s="1"/>
      <c r="AT428" s="1"/>
      <c r="AU428" s="1"/>
    </row>
    <row r="429" spans="37:47">
      <c r="AK429" s="1"/>
      <c r="AL429" s="1"/>
      <c r="AM429" s="1"/>
      <c r="AN429" s="1"/>
      <c r="AO429" s="1"/>
      <c r="AP429" s="1"/>
      <c r="AQ429" s="1"/>
      <c r="AR429" s="1"/>
      <c r="AT429" s="1"/>
      <c r="AU429" s="1"/>
    </row>
    <row r="430" spans="37:47">
      <c r="AK430" s="1"/>
      <c r="AL430" s="1"/>
      <c r="AM430" s="1"/>
      <c r="AN430" s="1"/>
      <c r="AO430" s="1"/>
      <c r="AP430" s="1"/>
      <c r="AQ430" s="1"/>
      <c r="AR430" s="1"/>
      <c r="AT430" s="1"/>
      <c r="AU430" s="1"/>
    </row>
    <row r="431" spans="37:47">
      <c r="AK431" s="1"/>
      <c r="AL431" s="1"/>
      <c r="AM431" s="1"/>
      <c r="AN431" s="1"/>
      <c r="AO431" s="1"/>
      <c r="AP431" s="1"/>
      <c r="AQ431" s="1"/>
      <c r="AR431" s="1"/>
      <c r="AT431" s="1"/>
      <c r="AU431" s="1"/>
    </row>
    <row r="432" spans="37:47">
      <c r="AK432" s="1"/>
      <c r="AL432" s="1"/>
      <c r="AM432" s="1"/>
      <c r="AN432" s="1"/>
      <c r="AO432" s="1"/>
      <c r="AP432" s="1"/>
      <c r="AQ432" s="1"/>
      <c r="AR432" s="1"/>
      <c r="AT432" s="1"/>
      <c r="AU432" s="1"/>
    </row>
    <row r="433" spans="37:47">
      <c r="AK433" s="1"/>
      <c r="AL433" s="1"/>
      <c r="AM433" s="1"/>
      <c r="AN433" s="1"/>
      <c r="AO433" s="1"/>
      <c r="AP433" s="1"/>
      <c r="AQ433" s="1"/>
      <c r="AR433" s="1"/>
      <c r="AT433" s="1"/>
      <c r="AU433" s="1"/>
    </row>
    <row r="434" spans="37:47">
      <c r="AK434" s="1"/>
      <c r="AL434" s="1"/>
      <c r="AM434" s="1"/>
      <c r="AN434" s="1"/>
      <c r="AO434" s="1"/>
      <c r="AP434" s="1"/>
      <c r="AQ434" s="1"/>
      <c r="AR434" s="1"/>
      <c r="AT434" s="1"/>
      <c r="AU434" s="1"/>
    </row>
    <row r="435" spans="37:47">
      <c r="AK435" s="1"/>
      <c r="AL435" s="1"/>
      <c r="AM435" s="1"/>
      <c r="AN435" s="1"/>
      <c r="AO435" s="1"/>
      <c r="AP435" s="1"/>
      <c r="AQ435" s="1"/>
      <c r="AR435" s="1"/>
      <c r="AT435" s="1"/>
      <c r="AU435" s="1"/>
    </row>
    <row r="436" spans="37:47">
      <c r="AK436" s="1"/>
      <c r="AL436" s="1"/>
      <c r="AM436" s="1"/>
      <c r="AN436" s="1"/>
      <c r="AO436" s="1"/>
      <c r="AP436" s="1"/>
      <c r="AQ436" s="1"/>
      <c r="AR436" s="1"/>
      <c r="AT436" s="1"/>
      <c r="AU436" s="1"/>
    </row>
    <row r="437" spans="37:47">
      <c r="AK437" s="1"/>
      <c r="AL437" s="1"/>
      <c r="AM437" s="1"/>
      <c r="AN437" s="1"/>
      <c r="AO437" s="1"/>
      <c r="AP437" s="1"/>
      <c r="AQ437" s="1"/>
      <c r="AR437" s="1"/>
      <c r="AT437" s="1"/>
      <c r="AU437" s="1"/>
    </row>
    <row r="438" spans="37:47">
      <c r="AK438" s="1"/>
      <c r="AL438" s="1"/>
      <c r="AM438" s="1"/>
      <c r="AN438" s="1"/>
      <c r="AO438" s="1"/>
      <c r="AP438" s="1"/>
      <c r="AQ438" s="1"/>
      <c r="AR438" s="1"/>
      <c r="AT438" s="1"/>
      <c r="AU438" s="1"/>
    </row>
    <row r="439" spans="37:47">
      <c r="AK439" s="1"/>
      <c r="AL439" s="1"/>
      <c r="AM439" s="1"/>
      <c r="AN439" s="1"/>
      <c r="AO439" s="1"/>
      <c r="AP439" s="1"/>
      <c r="AQ439" s="1"/>
      <c r="AR439" s="1"/>
      <c r="AT439" s="1"/>
      <c r="AU439" s="1"/>
    </row>
    <row r="440" spans="37:47">
      <c r="AK440" s="1"/>
      <c r="AL440" s="1"/>
      <c r="AM440" s="1"/>
      <c r="AN440" s="1"/>
      <c r="AO440" s="1"/>
      <c r="AP440" s="1"/>
      <c r="AQ440" s="1"/>
      <c r="AR440" s="1"/>
      <c r="AT440" s="1"/>
      <c r="AU440" s="1"/>
    </row>
    <row r="441" spans="37:47">
      <c r="AK441" s="1"/>
      <c r="AL441" s="1"/>
      <c r="AM441" s="1"/>
      <c r="AN441" s="1"/>
      <c r="AO441" s="1"/>
      <c r="AP441" s="1"/>
      <c r="AQ441" s="1"/>
      <c r="AR441" s="1"/>
      <c r="AT441" s="1"/>
      <c r="AU441" s="1"/>
    </row>
    <row r="442" spans="37:47">
      <c r="AK442" s="1"/>
      <c r="AL442" s="1"/>
      <c r="AM442" s="1"/>
      <c r="AN442" s="1"/>
      <c r="AO442" s="1"/>
      <c r="AP442" s="1"/>
      <c r="AQ442" s="1"/>
      <c r="AR442" s="1"/>
      <c r="AT442" s="1"/>
      <c r="AU442" s="1"/>
    </row>
    <row r="443" spans="37:47">
      <c r="AK443" s="1"/>
      <c r="AL443" s="1"/>
      <c r="AM443" s="1"/>
      <c r="AN443" s="1"/>
      <c r="AO443" s="1"/>
      <c r="AP443" s="1"/>
      <c r="AQ443" s="1"/>
      <c r="AR443" s="1"/>
      <c r="AT443" s="1"/>
      <c r="AU443" s="1"/>
    </row>
    <row r="444" spans="37:47">
      <c r="AK444" s="1"/>
      <c r="AL444" s="1"/>
      <c r="AM444" s="1"/>
      <c r="AN444" s="1"/>
      <c r="AO444" s="1"/>
      <c r="AP444" s="1"/>
      <c r="AQ444" s="1"/>
      <c r="AR444" s="1"/>
      <c r="AT444" s="1"/>
      <c r="AU444" s="1"/>
    </row>
    <row r="445" spans="37:47">
      <c r="AK445" s="1"/>
      <c r="AL445" s="1"/>
      <c r="AM445" s="1"/>
      <c r="AN445" s="1"/>
      <c r="AO445" s="1"/>
      <c r="AP445" s="1"/>
      <c r="AQ445" s="1"/>
      <c r="AR445" s="1"/>
      <c r="AT445" s="1"/>
      <c r="AU445" s="1"/>
    </row>
    <row r="446" spans="37:47">
      <c r="AK446" s="1"/>
      <c r="AL446" s="1"/>
      <c r="AM446" s="1"/>
      <c r="AN446" s="1"/>
      <c r="AO446" s="1"/>
      <c r="AP446" s="1"/>
      <c r="AQ446" s="1"/>
      <c r="AR446" s="1"/>
      <c r="AT446" s="1"/>
      <c r="AU446" s="1"/>
    </row>
    <row r="447" spans="37:47">
      <c r="AK447" s="1"/>
      <c r="AL447" s="1"/>
      <c r="AM447" s="1"/>
      <c r="AN447" s="1"/>
      <c r="AO447" s="1"/>
      <c r="AP447" s="1"/>
      <c r="AQ447" s="1"/>
      <c r="AR447" s="1"/>
      <c r="AT447" s="1"/>
      <c r="AU447" s="1"/>
    </row>
    <row r="448" spans="37:47">
      <c r="AK448" s="1"/>
      <c r="AL448" s="1"/>
      <c r="AM448" s="1"/>
      <c r="AN448" s="1"/>
      <c r="AO448" s="1"/>
      <c r="AP448" s="1"/>
      <c r="AQ448" s="1"/>
      <c r="AR448" s="1"/>
      <c r="AT448" s="1"/>
      <c r="AU448" s="1"/>
    </row>
    <row r="449" spans="37:47">
      <c r="AK449" s="1"/>
      <c r="AL449" s="1"/>
      <c r="AM449" s="1"/>
      <c r="AN449" s="1"/>
      <c r="AO449" s="1"/>
      <c r="AP449" s="1"/>
      <c r="AQ449" s="1"/>
      <c r="AR449" s="1"/>
      <c r="AT449" s="1"/>
      <c r="AU449" s="1"/>
    </row>
    <row r="450" spans="37:47">
      <c r="AK450" s="1"/>
      <c r="AL450" s="1"/>
      <c r="AM450" s="1"/>
      <c r="AN450" s="1"/>
      <c r="AO450" s="1"/>
      <c r="AP450" s="1"/>
      <c r="AQ450" s="1"/>
      <c r="AR450" s="1"/>
      <c r="AT450" s="1"/>
      <c r="AU450" s="1"/>
    </row>
    <row r="451" spans="37:47">
      <c r="AK451" s="1"/>
      <c r="AL451" s="1"/>
      <c r="AM451" s="1"/>
      <c r="AN451" s="1"/>
      <c r="AO451" s="1"/>
      <c r="AP451" s="1"/>
      <c r="AQ451" s="1"/>
      <c r="AR451" s="1"/>
      <c r="AT451" s="1"/>
      <c r="AU451" s="1"/>
    </row>
    <row r="452" spans="37:47">
      <c r="AK452" s="1"/>
      <c r="AL452" s="1"/>
      <c r="AM452" s="1"/>
      <c r="AN452" s="1"/>
      <c r="AO452" s="1"/>
      <c r="AP452" s="1"/>
      <c r="AQ452" s="1"/>
      <c r="AR452" s="1"/>
      <c r="AT452" s="1"/>
      <c r="AU452" s="1"/>
    </row>
    <row r="453" spans="37:47">
      <c r="AK453" s="1"/>
      <c r="AL453" s="1"/>
      <c r="AM453" s="1"/>
      <c r="AN453" s="1"/>
      <c r="AO453" s="1"/>
      <c r="AP453" s="1"/>
      <c r="AQ453" s="1"/>
      <c r="AR453" s="1"/>
      <c r="AT453" s="1"/>
      <c r="AU453" s="1"/>
    </row>
    <row r="454" spans="37:47">
      <c r="AK454" s="1"/>
      <c r="AL454" s="1"/>
      <c r="AM454" s="1"/>
      <c r="AN454" s="1"/>
      <c r="AO454" s="1"/>
      <c r="AP454" s="1"/>
      <c r="AQ454" s="1"/>
      <c r="AR454" s="1"/>
      <c r="AT454" s="1"/>
      <c r="AU454" s="1"/>
    </row>
    <row r="455" spans="37:47">
      <c r="AK455" s="1"/>
      <c r="AL455" s="1"/>
      <c r="AM455" s="1"/>
      <c r="AN455" s="1"/>
      <c r="AO455" s="1"/>
      <c r="AP455" s="1"/>
      <c r="AQ455" s="1"/>
      <c r="AR455" s="1"/>
      <c r="AT455" s="1"/>
      <c r="AU455" s="1"/>
    </row>
    <row r="456" spans="37:47">
      <c r="AK456" s="1"/>
      <c r="AL456" s="1"/>
      <c r="AM456" s="1"/>
      <c r="AN456" s="1"/>
      <c r="AO456" s="1"/>
      <c r="AP456" s="1"/>
      <c r="AQ456" s="1"/>
      <c r="AR456" s="1"/>
      <c r="AT456" s="1"/>
      <c r="AU456" s="1"/>
    </row>
    <row r="457" spans="37:47">
      <c r="AK457" s="1"/>
      <c r="AL457" s="1"/>
      <c r="AM457" s="1"/>
      <c r="AN457" s="1"/>
      <c r="AO457" s="1"/>
      <c r="AP457" s="1"/>
      <c r="AQ457" s="1"/>
      <c r="AR457" s="1"/>
      <c r="AT457" s="1"/>
      <c r="AU457" s="1"/>
    </row>
    <row r="458" spans="37:47">
      <c r="AK458" s="1"/>
      <c r="AL458" s="1"/>
      <c r="AM458" s="1"/>
      <c r="AN458" s="1"/>
      <c r="AO458" s="1"/>
      <c r="AP458" s="1"/>
      <c r="AQ458" s="1"/>
      <c r="AR458" s="1"/>
      <c r="AT458" s="1"/>
      <c r="AU458" s="1"/>
    </row>
    <row r="459" spans="37:47">
      <c r="AK459" s="1"/>
      <c r="AL459" s="1"/>
      <c r="AM459" s="1"/>
      <c r="AN459" s="1"/>
      <c r="AO459" s="1"/>
      <c r="AP459" s="1"/>
      <c r="AQ459" s="1"/>
      <c r="AR459" s="1"/>
      <c r="AT459" s="1"/>
      <c r="AU459" s="1"/>
    </row>
    <row r="460" spans="37:47">
      <c r="AK460" s="1"/>
      <c r="AL460" s="1"/>
      <c r="AM460" s="1"/>
      <c r="AN460" s="1"/>
      <c r="AO460" s="1"/>
      <c r="AP460" s="1"/>
      <c r="AQ460" s="1"/>
      <c r="AR460" s="1"/>
      <c r="AT460" s="1"/>
      <c r="AU460" s="1"/>
    </row>
    <row r="461" spans="37:47">
      <c r="AK461" s="1"/>
      <c r="AL461" s="1"/>
      <c r="AM461" s="1"/>
      <c r="AN461" s="1"/>
      <c r="AO461" s="1"/>
      <c r="AP461" s="1"/>
      <c r="AQ461" s="1"/>
      <c r="AR461" s="1"/>
      <c r="AT461" s="1"/>
      <c r="AU461" s="1"/>
    </row>
    <row r="462" spans="37:47">
      <c r="AK462" s="1"/>
      <c r="AL462" s="1"/>
      <c r="AM462" s="1"/>
      <c r="AN462" s="1"/>
      <c r="AO462" s="1"/>
      <c r="AP462" s="1"/>
      <c r="AQ462" s="1"/>
      <c r="AR462" s="1"/>
      <c r="AT462" s="1"/>
      <c r="AU462" s="1"/>
    </row>
    <row r="463" spans="37:47">
      <c r="AK463" s="1"/>
      <c r="AL463" s="1"/>
      <c r="AM463" s="1"/>
      <c r="AN463" s="1"/>
      <c r="AO463" s="1"/>
      <c r="AP463" s="1"/>
      <c r="AQ463" s="1"/>
      <c r="AR463" s="1"/>
      <c r="AT463" s="1"/>
      <c r="AU463" s="1"/>
    </row>
    <row r="464" spans="37:47">
      <c r="AK464" s="1"/>
      <c r="AL464" s="1"/>
      <c r="AM464" s="1"/>
      <c r="AN464" s="1"/>
      <c r="AO464" s="1"/>
      <c r="AP464" s="1"/>
      <c r="AQ464" s="1"/>
      <c r="AR464" s="1"/>
      <c r="AT464" s="1"/>
      <c r="AU464" s="1"/>
    </row>
    <row r="465" spans="37:47">
      <c r="AK465" s="1"/>
      <c r="AL465" s="1"/>
      <c r="AM465" s="1"/>
      <c r="AN465" s="1"/>
      <c r="AO465" s="1"/>
      <c r="AP465" s="1"/>
      <c r="AQ465" s="1"/>
      <c r="AR465" s="1"/>
      <c r="AT465" s="1"/>
      <c r="AU465" s="1"/>
    </row>
    <row r="466" spans="37:47">
      <c r="AK466" s="1"/>
      <c r="AL466" s="1"/>
      <c r="AM466" s="1"/>
      <c r="AN466" s="1"/>
      <c r="AO466" s="1"/>
      <c r="AP466" s="1"/>
      <c r="AQ466" s="1"/>
      <c r="AR466" s="1"/>
      <c r="AT466" s="1"/>
      <c r="AU466" s="1"/>
    </row>
    <row r="467" spans="37:47">
      <c r="AK467" s="1"/>
      <c r="AL467" s="1"/>
      <c r="AM467" s="1"/>
      <c r="AN467" s="1"/>
      <c r="AO467" s="1"/>
      <c r="AP467" s="1"/>
      <c r="AQ467" s="1"/>
      <c r="AR467" s="1"/>
      <c r="AT467" s="1"/>
      <c r="AU467" s="1"/>
    </row>
    <row r="468" spans="37:47">
      <c r="AK468" s="1"/>
      <c r="AL468" s="1"/>
      <c r="AM468" s="1"/>
      <c r="AN468" s="1"/>
      <c r="AO468" s="1"/>
      <c r="AP468" s="1"/>
      <c r="AQ468" s="1"/>
      <c r="AR468" s="1"/>
      <c r="AT468" s="1"/>
      <c r="AU468" s="1"/>
    </row>
    <row r="469" spans="37:47">
      <c r="AK469" s="1"/>
      <c r="AL469" s="1"/>
      <c r="AM469" s="1"/>
      <c r="AN469" s="1"/>
      <c r="AO469" s="1"/>
      <c r="AP469" s="1"/>
      <c r="AQ469" s="1"/>
      <c r="AR469" s="1"/>
      <c r="AT469" s="1"/>
      <c r="AU469" s="1"/>
    </row>
    <row r="470" spans="37:47">
      <c r="AK470" s="1"/>
      <c r="AL470" s="1"/>
      <c r="AM470" s="1"/>
      <c r="AN470" s="1"/>
      <c r="AO470" s="1"/>
      <c r="AP470" s="1"/>
      <c r="AQ470" s="1"/>
      <c r="AR470" s="1"/>
      <c r="AT470" s="1"/>
      <c r="AU470" s="1"/>
    </row>
    <row r="471" spans="37:47">
      <c r="AK471" s="1"/>
      <c r="AL471" s="1"/>
      <c r="AM471" s="1"/>
      <c r="AN471" s="1"/>
      <c r="AO471" s="1"/>
      <c r="AP471" s="1"/>
      <c r="AQ471" s="1"/>
      <c r="AR471" s="1"/>
      <c r="AT471" s="1"/>
      <c r="AU471" s="1"/>
    </row>
    <row r="472" spans="37:47">
      <c r="AK472" s="1"/>
      <c r="AL472" s="1"/>
      <c r="AM472" s="1"/>
      <c r="AN472" s="1"/>
      <c r="AO472" s="1"/>
      <c r="AP472" s="1"/>
      <c r="AQ472" s="1"/>
      <c r="AR472" s="1"/>
      <c r="AT472" s="1"/>
      <c r="AU472" s="1"/>
    </row>
    <row r="473" spans="37:47">
      <c r="AK473" s="1"/>
      <c r="AL473" s="1"/>
      <c r="AM473" s="1"/>
      <c r="AN473" s="1"/>
      <c r="AO473" s="1"/>
      <c r="AP473" s="1"/>
      <c r="AQ473" s="1"/>
      <c r="AR473" s="1"/>
      <c r="AT473" s="1"/>
      <c r="AU473" s="1"/>
    </row>
    <row r="474" spans="37:47">
      <c r="AK474" s="1"/>
      <c r="AL474" s="1"/>
      <c r="AM474" s="1"/>
      <c r="AN474" s="1"/>
      <c r="AO474" s="1"/>
      <c r="AP474" s="1"/>
      <c r="AQ474" s="1"/>
      <c r="AR474" s="1"/>
      <c r="AT474" s="1"/>
      <c r="AU474" s="1"/>
    </row>
    <row r="475" spans="37:47">
      <c r="AK475" s="1"/>
      <c r="AL475" s="1"/>
      <c r="AM475" s="1"/>
      <c r="AN475" s="1"/>
      <c r="AO475" s="1"/>
      <c r="AP475" s="1"/>
      <c r="AQ475" s="1"/>
      <c r="AR475" s="1"/>
      <c r="AT475" s="1"/>
      <c r="AU475" s="1"/>
    </row>
    <row r="476" spans="37:47">
      <c r="AK476" s="1"/>
      <c r="AL476" s="1"/>
      <c r="AM476" s="1"/>
      <c r="AN476" s="1"/>
      <c r="AO476" s="1"/>
      <c r="AP476" s="1"/>
      <c r="AQ476" s="1"/>
      <c r="AR476" s="1"/>
      <c r="AT476" s="1"/>
      <c r="AU476" s="1"/>
    </row>
    <row r="477" spans="37:47">
      <c r="AK477" s="1"/>
      <c r="AL477" s="1"/>
      <c r="AM477" s="1"/>
      <c r="AN477" s="1"/>
      <c r="AO477" s="1"/>
      <c r="AP477" s="1"/>
      <c r="AQ477" s="1"/>
      <c r="AR477" s="1"/>
      <c r="AT477" s="1"/>
      <c r="AU477" s="1"/>
    </row>
    <row r="478" spans="37:47">
      <c r="AK478" s="1"/>
      <c r="AL478" s="1"/>
      <c r="AM478" s="1"/>
      <c r="AN478" s="1"/>
      <c r="AO478" s="1"/>
      <c r="AP478" s="1"/>
      <c r="AQ478" s="1"/>
      <c r="AR478" s="1"/>
      <c r="AT478" s="1"/>
      <c r="AU478" s="1"/>
    </row>
    <row r="479" spans="37:47">
      <c r="AK479" s="1"/>
      <c r="AL479" s="1"/>
      <c r="AM479" s="1"/>
      <c r="AN479" s="1"/>
      <c r="AO479" s="1"/>
      <c r="AP479" s="1"/>
      <c r="AQ479" s="1"/>
      <c r="AR479" s="1"/>
      <c r="AT479" s="1"/>
      <c r="AU479" s="1"/>
    </row>
    <row r="480" spans="37:47">
      <c r="AK480" s="1"/>
      <c r="AL480" s="1"/>
      <c r="AM480" s="1"/>
      <c r="AN480" s="1"/>
      <c r="AO480" s="1"/>
      <c r="AP480" s="1"/>
      <c r="AQ480" s="1"/>
      <c r="AR480" s="1"/>
      <c r="AT480" s="1"/>
      <c r="AU480" s="1"/>
    </row>
    <row r="481" spans="37:47">
      <c r="AK481" s="1"/>
      <c r="AL481" s="1"/>
      <c r="AM481" s="1"/>
      <c r="AN481" s="1"/>
      <c r="AO481" s="1"/>
      <c r="AP481" s="1"/>
      <c r="AQ481" s="1"/>
      <c r="AR481" s="1"/>
      <c r="AT481" s="1"/>
      <c r="AU481" s="1"/>
    </row>
    <row r="482" spans="37:47">
      <c r="AK482" s="1"/>
      <c r="AL482" s="1"/>
      <c r="AM482" s="1"/>
      <c r="AN482" s="1"/>
      <c r="AO482" s="1"/>
      <c r="AP482" s="1"/>
      <c r="AQ482" s="1"/>
      <c r="AR482" s="1"/>
      <c r="AT482" s="1"/>
      <c r="AU482" s="1"/>
    </row>
    <row r="483" spans="37:47">
      <c r="AK483" s="1"/>
      <c r="AL483" s="1"/>
      <c r="AM483" s="1"/>
      <c r="AN483" s="1"/>
      <c r="AO483" s="1"/>
      <c r="AP483" s="1"/>
      <c r="AQ483" s="1"/>
      <c r="AR483" s="1"/>
      <c r="AT483" s="1"/>
      <c r="AU483" s="1"/>
    </row>
    <row r="484" spans="37:47">
      <c r="AK484" s="1"/>
      <c r="AL484" s="1"/>
      <c r="AM484" s="1"/>
      <c r="AN484" s="1"/>
      <c r="AO484" s="1"/>
      <c r="AP484" s="1"/>
      <c r="AQ484" s="1"/>
      <c r="AR484" s="1"/>
      <c r="AT484" s="1"/>
      <c r="AU484" s="1"/>
    </row>
    <row r="485" spans="37:47">
      <c r="AK485" s="1"/>
      <c r="AL485" s="1"/>
      <c r="AM485" s="1"/>
      <c r="AN485" s="1"/>
      <c r="AO485" s="1"/>
      <c r="AP485" s="1"/>
      <c r="AQ485" s="1"/>
      <c r="AR485" s="1"/>
      <c r="AT485" s="1"/>
      <c r="AU485" s="1"/>
    </row>
    <row r="486" spans="37:47">
      <c r="AK486" s="1"/>
      <c r="AL486" s="1"/>
      <c r="AM486" s="1"/>
      <c r="AN486" s="1"/>
      <c r="AO486" s="1"/>
      <c r="AP486" s="1"/>
      <c r="AQ486" s="1"/>
      <c r="AR486" s="1"/>
      <c r="AT486" s="1"/>
      <c r="AU486" s="1"/>
    </row>
    <row r="487" spans="37:47">
      <c r="AK487" s="1"/>
      <c r="AL487" s="1"/>
      <c r="AM487" s="1"/>
      <c r="AN487" s="1"/>
      <c r="AO487" s="1"/>
      <c r="AP487" s="1"/>
      <c r="AQ487" s="1"/>
      <c r="AR487" s="1"/>
      <c r="AT487" s="1"/>
      <c r="AU487" s="1"/>
    </row>
    <row r="488" spans="37:47">
      <c r="AK488" s="1"/>
      <c r="AL488" s="1"/>
      <c r="AM488" s="1"/>
      <c r="AN488" s="1"/>
      <c r="AO488" s="1"/>
      <c r="AP488" s="1"/>
      <c r="AQ488" s="1"/>
      <c r="AR488" s="1"/>
      <c r="AT488" s="1"/>
      <c r="AU488" s="1"/>
    </row>
    <row r="489" spans="37:47">
      <c r="AK489" s="1"/>
      <c r="AL489" s="1"/>
      <c r="AM489" s="1"/>
      <c r="AN489" s="1"/>
      <c r="AO489" s="1"/>
      <c r="AP489" s="1"/>
      <c r="AQ489" s="1"/>
      <c r="AR489" s="1"/>
      <c r="AT489" s="1"/>
      <c r="AU489" s="1"/>
    </row>
    <row r="490" spans="37:47">
      <c r="AK490" s="1"/>
      <c r="AL490" s="1"/>
      <c r="AM490" s="1"/>
      <c r="AN490" s="1"/>
      <c r="AO490" s="1"/>
      <c r="AP490" s="1"/>
      <c r="AQ490" s="1"/>
      <c r="AR490" s="1"/>
      <c r="AT490" s="1"/>
      <c r="AU490" s="1"/>
    </row>
    <row r="491" spans="37:47">
      <c r="AK491" s="1"/>
      <c r="AL491" s="1"/>
      <c r="AM491" s="1"/>
      <c r="AN491" s="1"/>
      <c r="AO491" s="1"/>
      <c r="AP491" s="1"/>
      <c r="AQ491" s="1"/>
      <c r="AR491" s="1"/>
      <c r="AT491" s="1"/>
      <c r="AU491" s="1"/>
    </row>
    <row r="492" spans="37:47">
      <c r="AK492" s="1"/>
      <c r="AL492" s="1"/>
      <c r="AM492" s="1"/>
      <c r="AN492" s="1"/>
      <c r="AO492" s="1"/>
      <c r="AP492" s="1"/>
      <c r="AQ492" s="1"/>
      <c r="AR492" s="1"/>
      <c r="AT492" s="1"/>
      <c r="AU492" s="1"/>
    </row>
    <row r="493" spans="37:47">
      <c r="AK493" s="1"/>
      <c r="AL493" s="1"/>
      <c r="AM493" s="1"/>
      <c r="AN493" s="1"/>
      <c r="AO493" s="1"/>
      <c r="AP493" s="1"/>
      <c r="AQ493" s="1"/>
      <c r="AR493" s="1"/>
      <c r="AT493" s="1"/>
      <c r="AU493" s="1"/>
    </row>
    <row r="494" spans="37:47">
      <c r="AK494" s="1"/>
      <c r="AL494" s="1"/>
      <c r="AM494" s="1"/>
      <c r="AN494" s="1"/>
      <c r="AO494" s="1"/>
      <c r="AP494" s="1"/>
      <c r="AQ494" s="1"/>
      <c r="AR494" s="1"/>
      <c r="AT494" s="1"/>
      <c r="AU494" s="1"/>
    </row>
    <row r="495" spans="37:47">
      <c r="AK495" s="1"/>
      <c r="AL495" s="1"/>
      <c r="AM495" s="1"/>
      <c r="AN495" s="1"/>
      <c r="AO495" s="1"/>
      <c r="AP495" s="1"/>
      <c r="AQ495" s="1"/>
      <c r="AR495" s="1"/>
      <c r="AT495" s="1"/>
      <c r="AU495" s="1"/>
    </row>
    <row r="496" spans="37:47">
      <c r="AK496" s="1"/>
      <c r="AL496" s="1"/>
      <c r="AM496" s="1"/>
      <c r="AN496" s="1"/>
      <c r="AO496" s="1"/>
      <c r="AP496" s="1"/>
      <c r="AQ496" s="1"/>
      <c r="AR496" s="1"/>
      <c r="AT496" s="1"/>
      <c r="AU496" s="1"/>
    </row>
    <row r="497" spans="37:47">
      <c r="AK497" s="1"/>
      <c r="AL497" s="1"/>
      <c r="AM497" s="1"/>
      <c r="AN497" s="1"/>
      <c r="AO497" s="1"/>
      <c r="AP497" s="1"/>
      <c r="AQ497" s="1"/>
      <c r="AR497" s="1"/>
      <c r="AT497" s="1"/>
      <c r="AU497" s="1"/>
    </row>
    <row r="498" spans="37:47">
      <c r="AK498" s="1"/>
      <c r="AL498" s="1"/>
      <c r="AM498" s="1"/>
      <c r="AN498" s="1"/>
      <c r="AO498" s="1"/>
      <c r="AP498" s="1"/>
      <c r="AQ498" s="1"/>
      <c r="AR498" s="1"/>
      <c r="AT498" s="1"/>
      <c r="AU498" s="1"/>
    </row>
    <row r="499" spans="37:47">
      <c r="AK499" s="1"/>
      <c r="AL499" s="1"/>
      <c r="AM499" s="1"/>
      <c r="AN499" s="1"/>
      <c r="AO499" s="1"/>
      <c r="AP499" s="1"/>
      <c r="AQ499" s="1"/>
      <c r="AR499" s="1"/>
      <c r="AT499" s="1"/>
      <c r="AU499" s="1"/>
    </row>
    <row r="500" spans="37:47">
      <c r="AK500" s="1"/>
      <c r="AL500" s="1"/>
      <c r="AM500" s="1"/>
      <c r="AN500" s="1"/>
      <c r="AO500" s="1"/>
      <c r="AP500" s="1"/>
      <c r="AQ500" s="1"/>
      <c r="AR500" s="1"/>
      <c r="AT500" s="1"/>
      <c r="AU500" s="1"/>
    </row>
    <row r="501" spans="37:47">
      <c r="AK501" s="1"/>
      <c r="AL501" s="1"/>
      <c r="AM501" s="1"/>
      <c r="AN501" s="1"/>
      <c r="AO501" s="1"/>
      <c r="AP501" s="1"/>
      <c r="AQ501" s="1"/>
      <c r="AR501" s="1"/>
      <c r="AT501" s="1"/>
      <c r="AU501" s="1"/>
    </row>
    <row r="502" spans="37:47">
      <c r="AK502" s="1"/>
      <c r="AL502" s="1"/>
      <c r="AM502" s="1"/>
      <c r="AN502" s="1"/>
      <c r="AO502" s="1"/>
      <c r="AP502" s="1"/>
      <c r="AQ502" s="1"/>
      <c r="AR502" s="1"/>
      <c r="AT502" s="1"/>
      <c r="AU502" s="1"/>
    </row>
    <row r="503" spans="37:47">
      <c r="AK503" s="1"/>
      <c r="AL503" s="1"/>
      <c r="AM503" s="1"/>
      <c r="AN503" s="1"/>
      <c r="AO503" s="1"/>
      <c r="AP503" s="1"/>
      <c r="AQ503" s="1"/>
      <c r="AR503" s="1"/>
      <c r="AT503" s="1"/>
      <c r="AU503" s="1"/>
    </row>
    <row r="504" spans="37:47">
      <c r="AK504" s="1"/>
      <c r="AL504" s="1"/>
      <c r="AM504" s="1"/>
      <c r="AN504" s="1"/>
      <c r="AO504" s="1"/>
      <c r="AP504" s="1"/>
      <c r="AQ504" s="1"/>
      <c r="AR504" s="1"/>
      <c r="AT504" s="1"/>
      <c r="AU504" s="1"/>
    </row>
    <row r="505" spans="37:47">
      <c r="AK505" s="1"/>
      <c r="AL505" s="1"/>
      <c r="AM505" s="1"/>
      <c r="AN505" s="1"/>
      <c r="AO505" s="1"/>
      <c r="AP505" s="1"/>
      <c r="AQ505" s="1"/>
      <c r="AR505" s="1"/>
      <c r="AT505" s="1"/>
      <c r="AU505" s="1"/>
    </row>
    <row r="506" spans="37:47">
      <c r="AK506" s="1"/>
      <c r="AL506" s="1"/>
      <c r="AM506" s="1"/>
      <c r="AN506" s="1"/>
      <c r="AO506" s="1"/>
      <c r="AP506" s="1"/>
      <c r="AQ506" s="1"/>
      <c r="AR506" s="1"/>
      <c r="AT506" s="1"/>
      <c r="AU506" s="1"/>
    </row>
    <row r="507" spans="37:47">
      <c r="AK507" s="1"/>
      <c r="AL507" s="1"/>
      <c r="AM507" s="1"/>
      <c r="AN507" s="1"/>
      <c r="AO507" s="1"/>
      <c r="AP507" s="1"/>
      <c r="AQ507" s="1"/>
      <c r="AR507" s="1"/>
      <c r="AT507" s="1"/>
      <c r="AU507" s="1"/>
    </row>
    <row r="508" spans="37:47">
      <c r="AK508" s="1"/>
      <c r="AL508" s="1"/>
      <c r="AM508" s="1"/>
      <c r="AN508" s="1"/>
      <c r="AO508" s="1"/>
      <c r="AP508" s="1"/>
      <c r="AQ508" s="1"/>
      <c r="AR508" s="1"/>
      <c r="AT508" s="1"/>
      <c r="AU508" s="1"/>
    </row>
    <row r="509" spans="37:47">
      <c r="AK509" s="1"/>
      <c r="AL509" s="1"/>
      <c r="AM509" s="1"/>
      <c r="AN509" s="1"/>
      <c r="AO509" s="1"/>
      <c r="AP509" s="1"/>
      <c r="AQ509" s="1"/>
      <c r="AR509" s="1"/>
      <c r="AT509" s="1"/>
      <c r="AU509" s="1"/>
    </row>
    <row r="510" spans="37:47">
      <c r="AK510" s="1"/>
      <c r="AL510" s="1"/>
      <c r="AM510" s="1"/>
      <c r="AN510" s="1"/>
      <c r="AO510" s="1"/>
      <c r="AP510" s="1"/>
      <c r="AQ510" s="1"/>
      <c r="AR510" s="1"/>
      <c r="AT510" s="1"/>
      <c r="AU510" s="1"/>
    </row>
    <row r="511" spans="37:47">
      <c r="AK511" s="1"/>
      <c r="AL511" s="1"/>
      <c r="AM511" s="1"/>
      <c r="AN511" s="1"/>
      <c r="AO511" s="1"/>
      <c r="AP511" s="1"/>
      <c r="AQ511" s="1"/>
      <c r="AR511" s="1"/>
      <c r="AT511" s="1"/>
      <c r="AU511" s="1"/>
    </row>
    <row r="512" spans="37:47">
      <c r="AK512" s="1"/>
      <c r="AL512" s="1"/>
      <c r="AM512" s="1"/>
      <c r="AN512" s="1"/>
      <c r="AO512" s="1"/>
      <c r="AP512" s="1"/>
      <c r="AQ512" s="1"/>
      <c r="AR512" s="1"/>
      <c r="AT512" s="1"/>
      <c r="AU512" s="1"/>
    </row>
    <row r="513" spans="37:47">
      <c r="AK513" s="1"/>
      <c r="AL513" s="1"/>
      <c r="AM513" s="1"/>
      <c r="AN513" s="1"/>
      <c r="AO513" s="1"/>
      <c r="AP513" s="1"/>
      <c r="AQ513" s="1"/>
      <c r="AR513" s="1"/>
      <c r="AT513" s="1"/>
      <c r="AU513" s="1"/>
    </row>
    <row r="514" spans="37:47">
      <c r="AK514" s="1"/>
      <c r="AL514" s="1"/>
      <c r="AM514" s="1"/>
      <c r="AN514" s="1"/>
      <c r="AO514" s="1"/>
      <c r="AP514" s="1"/>
      <c r="AQ514" s="1"/>
      <c r="AR514" s="1"/>
      <c r="AT514" s="1"/>
      <c r="AU514" s="1"/>
    </row>
    <row r="515" spans="37:47">
      <c r="AK515" s="1"/>
      <c r="AL515" s="1"/>
      <c r="AM515" s="1"/>
      <c r="AN515" s="1"/>
      <c r="AO515" s="1"/>
      <c r="AP515" s="1"/>
      <c r="AQ515" s="1"/>
      <c r="AR515" s="1"/>
      <c r="AT515" s="1"/>
      <c r="AU515" s="1"/>
    </row>
    <row r="516" spans="37:47">
      <c r="AK516" s="1"/>
      <c r="AL516" s="1"/>
      <c r="AM516" s="1"/>
      <c r="AN516" s="1"/>
      <c r="AO516" s="1"/>
      <c r="AP516" s="1"/>
      <c r="AQ516" s="1"/>
      <c r="AR516" s="1"/>
      <c r="AT516" s="1"/>
      <c r="AU516" s="1"/>
    </row>
    <row r="517" spans="37:47">
      <c r="AK517" s="1"/>
      <c r="AL517" s="1"/>
      <c r="AM517" s="1"/>
      <c r="AN517" s="1"/>
      <c r="AO517" s="1"/>
      <c r="AP517" s="1"/>
      <c r="AQ517" s="1"/>
      <c r="AR517" s="1"/>
      <c r="AT517" s="1"/>
      <c r="AU517" s="1"/>
    </row>
    <row r="518" spans="37:47">
      <c r="AK518" s="1"/>
      <c r="AL518" s="1"/>
      <c r="AM518" s="1"/>
      <c r="AN518" s="1"/>
      <c r="AO518" s="1"/>
      <c r="AP518" s="1"/>
      <c r="AQ518" s="1"/>
      <c r="AR518" s="1"/>
      <c r="AT518" s="1"/>
      <c r="AU518" s="1"/>
    </row>
    <row r="519" spans="37:47">
      <c r="AK519" s="1"/>
      <c r="AL519" s="1"/>
      <c r="AM519" s="1"/>
      <c r="AN519" s="1"/>
      <c r="AO519" s="1"/>
      <c r="AP519" s="1"/>
      <c r="AQ519" s="1"/>
      <c r="AR519" s="1"/>
      <c r="AT519" s="1"/>
      <c r="AU519" s="1"/>
    </row>
    <row r="520" spans="37:47">
      <c r="AK520" s="1"/>
      <c r="AL520" s="1"/>
      <c r="AM520" s="1"/>
      <c r="AN520" s="1"/>
      <c r="AO520" s="1"/>
      <c r="AP520" s="1"/>
      <c r="AQ520" s="1"/>
      <c r="AR520" s="1"/>
      <c r="AT520" s="1"/>
      <c r="AU520" s="1"/>
    </row>
    <row r="521" spans="37:47">
      <c r="AK521" s="1"/>
      <c r="AL521" s="1"/>
      <c r="AM521" s="1"/>
      <c r="AN521" s="1"/>
      <c r="AO521" s="1"/>
      <c r="AP521" s="1"/>
      <c r="AQ521" s="1"/>
      <c r="AR521" s="1"/>
      <c r="AT521" s="1"/>
      <c r="AU521" s="1"/>
    </row>
    <row r="522" spans="37:47">
      <c r="AK522" s="1"/>
      <c r="AL522" s="1"/>
      <c r="AM522" s="1"/>
      <c r="AN522" s="1"/>
      <c r="AO522" s="1"/>
      <c r="AP522" s="1"/>
      <c r="AQ522" s="1"/>
      <c r="AR522" s="1"/>
      <c r="AT522" s="1"/>
      <c r="AU522" s="1"/>
    </row>
    <row r="523" spans="37:47">
      <c r="AK523" s="1"/>
      <c r="AL523" s="1"/>
      <c r="AM523" s="1"/>
      <c r="AN523" s="1"/>
      <c r="AO523" s="1"/>
      <c r="AP523" s="1"/>
      <c r="AQ523" s="1"/>
      <c r="AR523" s="1"/>
      <c r="AT523" s="1"/>
      <c r="AU523" s="1"/>
    </row>
    <row r="524" spans="37:47">
      <c r="AK524" s="1"/>
      <c r="AL524" s="1"/>
      <c r="AM524" s="1"/>
      <c r="AN524" s="1"/>
      <c r="AO524" s="1"/>
      <c r="AP524" s="1"/>
      <c r="AQ524" s="1"/>
      <c r="AR524" s="1"/>
      <c r="AT524" s="1"/>
      <c r="AU524" s="1"/>
    </row>
    <row r="525" spans="37:47">
      <c r="AK525" s="1"/>
      <c r="AL525" s="1"/>
      <c r="AM525" s="1"/>
      <c r="AN525" s="1"/>
      <c r="AO525" s="1"/>
      <c r="AP525" s="1"/>
      <c r="AQ525" s="1"/>
      <c r="AR525" s="1"/>
      <c r="AT525" s="1"/>
      <c r="AU525" s="1"/>
    </row>
    <row r="526" spans="37:47">
      <c r="AK526" s="1"/>
      <c r="AL526" s="1"/>
      <c r="AM526" s="1"/>
      <c r="AN526" s="1"/>
      <c r="AO526" s="1"/>
      <c r="AP526" s="1"/>
      <c r="AQ526" s="1"/>
      <c r="AR526" s="1"/>
      <c r="AT526" s="1"/>
      <c r="AU526" s="1"/>
    </row>
    <row r="527" spans="37:47">
      <c r="AK527" s="1"/>
      <c r="AL527" s="1"/>
      <c r="AM527" s="1"/>
      <c r="AN527" s="1"/>
      <c r="AO527" s="1"/>
      <c r="AP527" s="1"/>
      <c r="AQ527" s="1"/>
      <c r="AR527" s="1"/>
      <c r="AT527" s="1"/>
      <c r="AU527" s="1"/>
    </row>
    <row r="528" spans="37:47">
      <c r="AK528" s="1"/>
      <c r="AL528" s="1"/>
      <c r="AM528" s="1"/>
      <c r="AN528" s="1"/>
      <c r="AO528" s="1"/>
      <c r="AP528" s="1"/>
      <c r="AQ528" s="1"/>
      <c r="AR528" s="1"/>
      <c r="AT528" s="1"/>
      <c r="AU528" s="1"/>
    </row>
    <row r="529" spans="37:47">
      <c r="AK529" s="1"/>
      <c r="AL529" s="1"/>
      <c r="AM529" s="1"/>
      <c r="AN529" s="1"/>
      <c r="AO529" s="1"/>
      <c r="AP529" s="1"/>
      <c r="AQ529" s="1"/>
      <c r="AR529" s="1"/>
      <c r="AT529" s="1"/>
      <c r="AU529" s="1"/>
    </row>
    <row r="530" spans="37:47">
      <c r="AK530" s="1"/>
      <c r="AL530" s="1"/>
      <c r="AM530" s="1"/>
      <c r="AN530" s="1"/>
      <c r="AO530" s="1"/>
      <c r="AP530" s="1"/>
      <c r="AQ530" s="1"/>
      <c r="AR530" s="1"/>
      <c r="AT530" s="1"/>
      <c r="AU530" s="1"/>
    </row>
    <row r="531" spans="37:47">
      <c r="AK531" s="1"/>
      <c r="AL531" s="1"/>
      <c r="AM531" s="1"/>
      <c r="AN531" s="1"/>
      <c r="AO531" s="1"/>
      <c r="AP531" s="1"/>
      <c r="AQ531" s="1"/>
      <c r="AR531" s="1"/>
      <c r="AT531" s="1"/>
      <c r="AU531" s="1"/>
    </row>
    <row r="532" spans="37:47">
      <c r="AK532" s="1"/>
      <c r="AL532" s="1"/>
      <c r="AM532" s="1"/>
      <c r="AN532" s="1"/>
      <c r="AO532" s="1"/>
      <c r="AP532" s="1"/>
      <c r="AQ532" s="1"/>
      <c r="AR532" s="1"/>
      <c r="AT532" s="1"/>
      <c r="AU532" s="1"/>
    </row>
    <row r="533" spans="37:47">
      <c r="AK533" s="1"/>
      <c r="AL533" s="1"/>
      <c r="AM533" s="1"/>
      <c r="AN533" s="1"/>
      <c r="AO533" s="1"/>
      <c r="AP533" s="1"/>
      <c r="AQ533" s="1"/>
      <c r="AR533" s="1"/>
      <c r="AT533" s="1"/>
      <c r="AU533" s="1"/>
    </row>
    <row r="534" spans="37:47">
      <c r="AK534" s="1"/>
      <c r="AL534" s="1"/>
      <c r="AM534" s="1"/>
      <c r="AN534" s="1"/>
      <c r="AO534" s="1"/>
      <c r="AP534" s="1"/>
      <c r="AQ534" s="1"/>
      <c r="AR534" s="1"/>
      <c r="AT534" s="1"/>
      <c r="AU534" s="1"/>
    </row>
    <row r="535" spans="37:47">
      <c r="AK535" s="1"/>
      <c r="AL535" s="1"/>
      <c r="AM535" s="1"/>
      <c r="AN535" s="1"/>
      <c r="AO535" s="1"/>
      <c r="AP535" s="1"/>
      <c r="AQ535" s="1"/>
      <c r="AR535" s="1"/>
      <c r="AT535" s="1"/>
      <c r="AU535" s="1"/>
    </row>
    <row r="536" spans="37:47">
      <c r="AK536" s="1"/>
      <c r="AL536" s="1"/>
      <c r="AM536" s="1"/>
      <c r="AN536" s="1"/>
      <c r="AO536" s="1"/>
      <c r="AP536" s="1"/>
      <c r="AQ536" s="1"/>
      <c r="AR536" s="1"/>
      <c r="AT536" s="1"/>
      <c r="AU536" s="1"/>
    </row>
    <row r="537" spans="37:47">
      <c r="AK537" s="1"/>
      <c r="AL537" s="1"/>
      <c r="AM537" s="1"/>
      <c r="AN537" s="1"/>
      <c r="AO537" s="1"/>
      <c r="AP537" s="1"/>
      <c r="AQ537" s="1"/>
      <c r="AR537" s="1"/>
      <c r="AT537" s="1"/>
      <c r="AU537" s="1"/>
    </row>
    <row r="538" spans="37:47">
      <c r="AK538" s="1"/>
      <c r="AL538" s="1"/>
      <c r="AM538" s="1"/>
      <c r="AN538" s="1"/>
      <c r="AO538" s="1"/>
      <c r="AP538" s="1"/>
      <c r="AQ538" s="1"/>
      <c r="AR538" s="1"/>
      <c r="AT538" s="1"/>
      <c r="AU538" s="1"/>
    </row>
    <row r="539" spans="37:47">
      <c r="AK539" s="1"/>
      <c r="AL539" s="1"/>
      <c r="AM539" s="1"/>
      <c r="AN539" s="1"/>
      <c r="AO539" s="1"/>
      <c r="AP539" s="1"/>
      <c r="AQ539" s="1"/>
      <c r="AR539" s="1"/>
      <c r="AT539" s="1"/>
      <c r="AU539" s="1"/>
    </row>
    <row r="540" spans="37:47">
      <c r="AK540" s="1"/>
      <c r="AL540" s="1"/>
      <c r="AM540" s="1"/>
      <c r="AN540" s="1"/>
      <c r="AO540" s="1"/>
      <c r="AP540" s="1"/>
      <c r="AQ540" s="1"/>
      <c r="AR540" s="1"/>
      <c r="AT540" s="1"/>
      <c r="AU540" s="1"/>
    </row>
    <row r="541" spans="37:47">
      <c r="AK541" s="1"/>
      <c r="AL541" s="1"/>
      <c r="AM541" s="1"/>
      <c r="AN541" s="1"/>
      <c r="AO541" s="1"/>
      <c r="AP541" s="1"/>
      <c r="AQ541" s="1"/>
      <c r="AR541" s="1"/>
      <c r="AT541" s="1"/>
      <c r="AU541" s="1"/>
    </row>
    <row r="542" spans="37:47">
      <c r="AK542" s="1"/>
      <c r="AL542" s="1"/>
      <c r="AM542" s="1"/>
      <c r="AN542" s="1"/>
      <c r="AO542" s="1"/>
      <c r="AP542" s="1"/>
      <c r="AQ542" s="1"/>
      <c r="AR542" s="1"/>
      <c r="AT542" s="1"/>
      <c r="AU542" s="1"/>
    </row>
    <row r="543" spans="37:47">
      <c r="AK543" s="1"/>
      <c r="AL543" s="1"/>
      <c r="AM543" s="1"/>
      <c r="AN543" s="1"/>
      <c r="AO543" s="1"/>
      <c r="AP543" s="1"/>
      <c r="AQ543" s="1"/>
      <c r="AR543" s="1"/>
      <c r="AT543" s="1"/>
      <c r="AU543" s="1"/>
    </row>
    <row r="544" spans="37:47">
      <c r="AK544" s="1"/>
      <c r="AL544" s="1"/>
      <c r="AM544" s="1"/>
      <c r="AN544" s="1"/>
      <c r="AO544" s="1"/>
      <c r="AP544" s="1"/>
      <c r="AQ544" s="1"/>
      <c r="AR544" s="1"/>
      <c r="AT544" s="1"/>
      <c r="AU544" s="1"/>
    </row>
    <row r="545" spans="37:47">
      <c r="AK545" s="1"/>
      <c r="AL545" s="1"/>
      <c r="AM545" s="1"/>
      <c r="AN545" s="1"/>
      <c r="AO545" s="1"/>
      <c r="AP545" s="1"/>
      <c r="AQ545" s="1"/>
      <c r="AR545" s="1"/>
      <c r="AT545" s="1"/>
      <c r="AU545" s="1"/>
    </row>
    <row r="546" spans="37:47">
      <c r="AK546" s="1"/>
      <c r="AL546" s="1"/>
      <c r="AM546" s="1"/>
      <c r="AN546" s="1"/>
      <c r="AO546" s="1"/>
      <c r="AP546" s="1"/>
      <c r="AQ546" s="1"/>
      <c r="AR546" s="1"/>
      <c r="AT546" s="1"/>
      <c r="AU546" s="1"/>
    </row>
    <row r="547" spans="37:47">
      <c r="AK547" s="1"/>
      <c r="AL547" s="1"/>
      <c r="AM547" s="1"/>
      <c r="AN547" s="1"/>
      <c r="AO547" s="1"/>
      <c r="AP547" s="1"/>
      <c r="AQ547" s="1"/>
      <c r="AR547" s="1"/>
      <c r="AT547" s="1"/>
      <c r="AU547" s="1"/>
    </row>
    <row r="548" spans="37:47">
      <c r="AK548" s="1"/>
      <c r="AL548" s="1"/>
      <c r="AM548" s="1"/>
      <c r="AN548" s="1"/>
      <c r="AO548" s="1"/>
      <c r="AP548" s="1"/>
      <c r="AQ548" s="1"/>
      <c r="AR548" s="1"/>
      <c r="AT548" s="1"/>
      <c r="AU548" s="1"/>
    </row>
    <row r="549" spans="37:47">
      <c r="AK549" s="1"/>
      <c r="AL549" s="1"/>
      <c r="AM549" s="1"/>
      <c r="AN549" s="1"/>
      <c r="AO549" s="1"/>
      <c r="AP549" s="1"/>
      <c r="AQ549" s="1"/>
      <c r="AR549" s="1"/>
      <c r="AT549" s="1"/>
      <c r="AU549" s="1"/>
    </row>
    <row r="550" spans="37:47">
      <c r="AK550" s="1"/>
      <c r="AL550" s="1"/>
      <c r="AM550" s="1"/>
      <c r="AN550" s="1"/>
      <c r="AO550" s="1"/>
      <c r="AP550" s="1"/>
      <c r="AQ550" s="1"/>
      <c r="AR550" s="1"/>
      <c r="AT550" s="1"/>
      <c r="AU550" s="1"/>
    </row>
    <row r="551" spans="37:47">
      <c r="AK551" s="1"/>
      <c r="AL551" s="1"/>
      <c r="AM551" s="1"/>
      <c r="AN551" s="1"/>
      <c r="AO551" s="1"/>
      <c r="AP551" s="1"/>
      <c r="AQ551" s="1"/>
      <c r="AR551" s="1"/>
      <c r="AT551" s="1"/>
      <c r="AU551" s="1"/>
    </row>
    <row r="552" spans="37:47">
      <c r="AK552" s="1"/>
      <c r="AL552" s="1"/>
      <c r="AM552" s="1"/>
      <c r="AN552" s="1"/>
      <c r="AO552" s="1"/>
      <c r="AP552" s="1"/>
      <c r="AQ552" s="1"/>
      <c r="AR552" s="1"/>
      <c r="AT552" s="1"/>
      <c r="AU552" s="1"/>
    </row>
    <row r="553" spans="37:47">
      <c r="AK553" s="1"/>
      <c r="AL553" s="1"/>
      <c r="AM553" s="1"/>
      <c r="AN553" s="1"/>
      <c r="AO553" s="1"/>
      <c r="AP553" s="1"/>
      <c r="AQ553" s="1"/>
      <c r="AR553" s="1"/>
      <c r="AT553" s="1"/>
      <c r="AU553" s="1"/>
    </row>
    <row r="554" spans="37:47">
      <c r="AK554" s="1"/>
      <c r="AL554" s="1"/>
      <c r="AM554" s="1"/>
      <c r="AN554" s="1"/>
      <c r="AO554" s="1"/>
      <c r="AP554" s="1"/>
      <c r="AQ554" s="1"/>
      <c r="AR554" s="1"/>
      <c r="AT554" s="1"/>
      <c r="AU554" s="1"/>
    </row>
    <row r="555" spans="37:47">
      <c r="AK555" s="1"/>
      <c r="AL555" s="1"/>
      <c r="AM555" s="1"/>
      <c r="AN555" s="1"/>
      <c r="AO555" s="1"/>
      <c r="AP555" s="1"/>
      <c r="AQ555" s="1"/>
      <c r="AR555" s="1"/>
      <c r="AT555" s="1"/>
      <c r="AU555" s="1"/>
    </row>
    <row r="556" spans="37:47">
      <c r="AK556" s="1"/>
      <c r="AL556" s="1"/>
      <c r="AM556" s="1"/>
      <c r="AN556" s="1"/>
      <c r="AO556" s="1"/>
      <c r="AP556" s="1"/>
      <c r="AQ556" s="1"/>
      <c r="AR556" s="1"/>
      <c r="AT556" s="1"/>
      <c r="AU556" s="1"/>
    </row>
    <row r="557" spans="37:47">
      <c r="AK557" s="1"/>
      <c r="AL557" s="1"/>
      <c r="AM557" s="1"/>
      <c r="AN557" s="1"/>
      <c r="AO557" s="1"/>
      <c r="AP557" s="1"/>
      <c r="AQ557" s="1"/>
      <c r="AR557" s="1"/>
      <c r="AT557" s="1"/>
      <c r="AU557" s="1"/>
    </row>
    <row r="558" spans="37:47">
      <c r="AK558" s="1"/>
      <c r="AL558" s="1"/>
      <c r="AM558" s="1"/>
      <c r="AN558" s="1"/>
      <c r="AO558" s="1"/>
      <c r="AP558" s="1"/>
      <c r="AQ558" s="1"/>
      <c r="AR558" s="1"/>
      <c r="AT558" s="1"/>
      <c r="AU558" s="1"/>
    </row>
    <row r="559" spans="37:47">
      <c r="AK559" s="1"/>
      <c r="AL559" s="1"/>
      <c r="AM559" s="1"/>
      <c r="AN559" s="1"/>
      <c r="AO559" s="1"/>
      <c r="AP559" s="1"/>
      <c r="AQ559" s="1"/>
      <c r="AR559" s="1"/>
      <c r="AT559" s="1"/>
      <c r="AU559" s="1"/>
    </row>
    <row r="560" spans="37:47">
      <c r="AK560" s="1"/>
      <c r="AL560" s="1"/>
      <c r="AM560" s="1"/>
      <c r="AN560" s="1"/>
      <c r="AO560" s="1"/>
      <c r="AP560" s="1"/>
      <c r="AQ560" s="1"/>
      <c r="AR560" s="1"/>
      <c r="AT560" s="1"/>
      <c r="AU560" s="1"/>
    </row>
    <row r="561" spans="37:47">
      <c r="AK561" s="1"/>
      <c r="AL561" s="1"/>
      <c r="AM561" s="1"/>
      <c r="AN561" s="1"/>
      <c r="AO561" s="1"/>
      <c r="AP561" s="1"/>
      <c r="AQ561" s="1"/>
      <c r="AR561" s="1"/>
      <c r="AT561" s="1"/>
      <c r="AU561" s="1"/>
    </row>
    <row r="562" spans="37:47">
      <c r="AK562" s="1"/>
      <c r="AL562" s="1"/>
      <c r="AM562" s="1"/>
      <c r="AN562" s="1"/>
      <c r="AO562" s="1"/>
      <c r="AP562" s="1"/>
      <c r="AQ562" s="1"/>
      <c r="AR562" s="1"/>
      <c r="AT562" s="1"/>
      <c r="AU562" s="1"/>
    </row>
    <row r="563" spans="37:47">
      <c r="AK563" s="1"/>
      <c r="AL563" s="1"/>
      <c r="AM563" s="1"/>
      <c r="AN563" s="1"/>
      <c r="AO563" s="1"/>
      <c r="AP563" s="1"/>
      <c r="AQ563" s="1"/>
      <c r="AR563" s="1"/>
      <c r="AT563" s="1"/>
      <c r="AU563" s="1"/>
    </row>
    <row r="564" spans="37:47">
      <c r="AK564" s="1"/>
      <c r="AL564" s="1"/>
      <c r="AM564" s="1"/>
      <c r="AN564" s="1"/>
      <c r="AO564" s="1"/>
      <c r="AP564" s="1"/>
      <c r="AQ564" s="1"/>
      <c r="AR564" s="1"/>
      <c r="AT564" s="1"/>
      <c r="AU564" s="1"/>
    </row>
    <row r="565" spans="37:47">
      <c r="AK565" s="1"/>
      <c r="AL565" s="1"/>
      <c r="AM565" s="1"/>
      <c r="AN565" s="1"/>
      <c r="AO565" s="1"/>
      <c r="AP565" s="1"/>
      <c r="AQ565" s="1"/>
      <c r="AR565" s="1"/>
      <c r="AT565" s="1"/>
      <c r="AU565" s="1"/>
    </row>
    <row r="566" spans="37:47">
      <c r="AK566" s="1"/>
      <c r="AL566" s="1"/>
      <c r="AM566" s="1"/>
      <c r="AN566" s="1"/>
      <c r="AO566" s="1"/>
      <c r="AP566" s="1"/>
      <c r="AQ566" s="1"/>
      <c r="AR566" s="1"/>
      <c r="AT566" s="1"/>
      <c r="AU566" s="1"/>
    </row>
    <row r="567" spans="37:47">
      <c r="AK567" s="1"/>
      <c r="AL567" s="1"/>
      <c r="AM567" s="1"/>
      <c r="AN567" s="1"/>
      <c r="AO567" s="1"/>
      <c r="AP567" s="1"/>
      <c r="AQ567" s="1"/>
      <c r="AR567" s="1"/>
      <c r="AT567" s="1"/>
      <c r="AU567" s="1"/>
    </row>
    <row r="568" spans="37:47">
      <c r="AK568" s="1"/>
      <c r="AL568" s="1"/>
      <c r="AM568" s="1"/>
      <c r="AN568" s="1"/>
      <c r="AO568" s="1"/>
      <c r="AP568" s="1"/>
      <c r="AQ568" s="1"/>
      <c r="AR568" s="1"/>
      <c r="AT568" s="1"/>
      <c r="AU568" s="1"/>
    </row>
    <row r="569" spans="37:47">
      <c r="AK569" s="1"/>
      <c r="AL569" s="1"/>
      <c r="AM569" s="1"/>
      <c r="AN569" s="1"/>
      <c r="AO569" s="1"/>
      <c r="AP569" s="1"/>
      <c r="AQ569" s="1"/>
      <c r="AR569" s="1"/>
      <c r="AT569" s="1"/>
      <c r="AU569" s="1"/>
    </row>
    <row r="570" spans="37:47">
      <c r="AK570" s="1"/>
      <c r="AL570" s="1"/>
      <c r="AM570" s="1"/>
      <c r="AN570" s="1"/>
      <c r="AO570" s="1"/>
      <c r="AP570" s="1"/>
      <c r="AQ570" s="1"/>
      <c r="AR570" s="1"/>
      <c r="AT570" s="1"/>
      <c r="AU570" s="1"/>
    </row>
    <row r="571" spans="37:47">
      <c r="AK571" s="1"/>
      <c r="AL571" s="1"/>
      <c r="AM571" s="1"/>
      <c r="AN571" s="1"/>
      <c r="AO571" s="1"/>
      <c r="AP571" s="1"/>
      <c r="AQ571" s="1"/>
      <c r="AR571" s="1"/>
      <c r="AT571" s="1"/>
      <c r="AU571" s="1"/>
    </row>
    <row r="572" spans="37:47">
      <c r="AK572" s="1"/>
      <c r="AL572" s="1"/>
      <c r="AM572" s="1"/>
      <c r="AN572" s="1"/>
      <c r="AO572" s="1"/>
      <c r="AP572" s="1"/>
      <c r="AQ572" s="1"/>
      <c r="AR572" s="1"/>
      <c r="AT572" s="1"/>
      <c r="AU572" s="1"/>
    </row>
    <row r="573" spans="37:47">
      <c r="AK573" s="1"/>
      <c r="AL573" s="1"/>
      <c r="AM573" s="1"/>
      <c r="AN573" s="1"/>
      <c r="AO573" s="1"/>
      <c r="AP573" s="1"/>
      <c r="AQ573" s="1"/>
      <c r="AR573" s="1"/>
      <c r="AT573" s="1"/>
      <c r="AU573" s="1"/>
    </row>
    <row r="574" spans="37:47">
      <c r="AK574" s="1"/>
      <c r="AL574" s="1"/>
      <c r="AM574" s="1"/>
      <c r="AN574" s="1"/>
      <c r="AO574" s="1"/>
      <c r="AP574" s="1"/>
      <c r="AQ574" s="1"/>
      <c r="AR574" s="1"/>
      <c r="AT574" s="1"/>
      <c r="AU574" s="1"/>
    </row>
    <row r="575" spans="37:47">
      <c r="AK575" s="1"/>
      <c r="AL575" s="1"/>
      <c r="AM575" s="1"/>
      <c r="AN575" s="1"/>
      <c r="AO575" s="1"/>
      <c r="AP575" s="1"/>
      <c r="AQ575" s="1"/>
      <c r="AR575" s="1"/>
      <c r="AT575" s="1"/>
      <c r="AU575" s="1"/>
    </row>
    <row r="576" spans="37:47">
      <c r="AK576" s="1"/>
      <c r="AL576" s="1"/>
      <c r="AM576" s="1"/>
      <c r="AN576" s="1"/>
      <c r="AO576" s="1"/>
      <c r="AP576" s="1"/>
      <c r="AQ576" s="1"/>
      <c r="AR576" s="1"/>
      <c r="AT576" s="1"/>
      <c r="AU576" s="1"/>
    </row>
    <row r="577" spans="37:47">
      <c r="AK577" s="1"/>
      <c r="AL577" s="1"/>
      <c r="AM577" s="1"/>
      <c r="AN577" s="1"/>
      <c r="AO577" s="1"/>
      <c r="AP577" s="1"/>
      <c r="AQ577" s="1"/>
      <c r="AR577" s="1"/>
      <c r="AT577" s="1"/>
      <c r="AU577" s="1"/>
    </row>
    <row r="578" spans="37:47">
      <c r="AK578" s="1"/>
      <c r="AL578" s="1"/>
      <c r="AM578" s="1"/>
      <c r="AN578" s="1"/>
      <c r="AO578" s="1"/>
      <c r="AP578" s="1"/>
      <c r="AQ578" s="1"/>
      <c r="AR578" s="1"/>
      <c r="AT578" s="1"/>
      <c r="AU578" s="1"/>
    </row>
    <row r="579" spans="37:47">
      <c r="AK579" s="1"/>
      <c r="AL579" s="1"/>
      <c r="AM579" s="1"/>
      <c r="AN579" s="1"/>
      <c r="AO579" s="1"/>
      <c r="AP579" s="1"/>
      <c r="AQ579" s="1"/>
      <c r="AR579" s="1"/>
      <c r="AT579" s="1"/>
      <c r="AU579" s="1"/>
    </row>
    <row r="580" spans="37:47">
      <c r="AK580" s="1"/>
      <c r="AL580" s="1"/>
      <c r="AM580" s="1"/>
      <c r="AN580" s="1"/>
      <c r="AO580" s="1"/>
      <c r="AP580" s="1"/>
      <c r="AQ580" s="1"/>
      <c r="AR580" s="1"/>
      <c r="AT580" s="1"/>
      <c r="AU580" s="1"/>
    </row>
    <row r="581" spans="37:47">
      <c r="AK581" s="1"/>
      <c r="AL581" s="1"/>
      <c r="AM581" s="1"/>
      <c r="AN581" s="1"/>
      <c r="AO581" s="1"/>
      <c r="AP581" s="1"/>
      <c r="AQ581" s="1"/>
      <c r="AR581" s="1"/>
      <c r="AT581" s="1"/>
      <c r="AU581" s="1"/>
    </row>
    <row r="582" spans="37:47">
      <c r="AK582" s="1"/>
      <c r="AL582" s="1"/>
      <c r="AM582" s="1"/>
      <c r="AN582" s="1"/>
      <c r="AO582" s="1"/>
      <c r="AP582" s="1"/>
      <c r="AQ582" s="1"/>
      <c r="AR582" s="1"/>
      <c r="AT582" s="1"/>
      <c r="AU582" s="1"/>
    </row>
    <row r="583" spans="37:47">
      <c r="AK583" s="1"/>
      <c r="AL583" s="1"/>
      <c r="AM583" s="1"/>
      <c r="AN583" s="1"/>
      <c r="AO583" s="1"/>
      <c r="AP583" s="1"/>
      <c r="AQ583" s="1"/>
      <c r="AR583" s="1"/>
      <c r="AT583" s="1"/>
      <c r="AU583" s="1"/>
    </row>
    <row r="584" spans="37:47">
      <c r="AK584" s="1"/>
      <c r="AL584" s="1"/>
      <c r="AM584" s="1"/>
      <c r="AN584" s="1"/>
      <c r="AO584" s="1"/>
      <c r="AP584" s="1"/>
      <c r="AQ584" s="1"/>
      <c r="AR584" s="1"/>
      <c r="AT584" s="1"/>
      <c r="AU584" s="1"/>
    </row>
    <row r="585" spans="37:47">
      <c r="AK585" s="1"/>
      <c r="AL585" s="1"/>
      <c r="AM585" s="1"/>
      <c r="AN585" s="1"/>
      <c r="AO585" s="1"/>
      <c r="AP585" s="1"/>
      <c r="AQ585" s="1"/>
      <c r="AR585" s="1"/>
      <c r="AT585" s="1"/>
      <c r="AU585" s="1"/>
    </row>
    <row r="586" spans="37:47">
      <c r="AK586" s="1"/>
      <c r="AL586" s="1"/>
      <c r="AM586" s="1"/>
      <c r="AN586" s="1"/>
      <c r="AO586" s="1"/>
      <c r="AP586" s="1"/>
      <c r="AQ586" s="1"/>
      <c r="AR586" s="1"/>
      <c r="AT586" s="1"/>
      <c r="AU586" s="1"/>
    </row>
    <row r="587" spans="37:47">
      <c r="AK587" s="1"/>
      <c r="AL587" s="1"/>
      <c r="AM587" s="1"/>
      <c r="AN587" s="1"/>
      <c r="AO587" s="1"/>
      <c r="AP587" s="1"/>
      <c r="AQ587" s="1"/>
      <c r="AR587" s="1"/>
      <c r="AT587" s="1"/>
      <c r="AU587" s="1"/>
    </row>
    <row r="588" spans="37:47">
      <c r="AK588" s="1"/>
      <c r="AL588" s="1"/>
      <c r="AM588" s="1"/>
      <c r="AN588" s="1"/>
      <c r="AO588" s="1"/>
      <c r="AP588" s="1"/>
      <c r="AQ588" s="1"/>
      <c r="AR588" s="1"/>
      <c r="AT588" s="1"/>
      <c r="AU588" s="1"/>
    </row>
    <row r="589" spans="37:47">
      <c r="AK589" s="1"/>
      <c r="AL589" s="1"/>
      <c r="AM589" s="1"/>
      <c r="AN589" s="1"/>
      <c r="AO589" s="1"/>
      <c r="AP589" s="1"/>
      <c r="AQ589" s="1"/>
      <c r="AR589" s="1"/>
      <c r="AT589" s="1"/>
      <c r="AU589" s="1"/>
    </row>
    <row r="590" spans="37:47">
      <c r="AK590" s="1"/>
      <c r="AL590" s="1"/>
      <c r="AM590" s="1"/>
      <c r="AN590" s="1"/>
      <c r="AO590" s="1"/>
      <c r="AP590" s="1"/>
      <c r="AQ590" s="1"/>
      <c r="AR590" s="1"/>
      <c r="AT590" s="1"/>
      <c r="AU590" s="1"/>
    </row>
    <row r="591" spans="37:47">
      <c r="AK591" s="1"/>
      <c r="AL591" s="1"/>
      <c r="AM591" s="1"/>
      <c r="AN591" s="1"/>
      <c r="AO591" s="1"/>
      <c r="AP591" s="1"/>
      <c r="AQ591" s="1"/>
      <c r="AR591" s="1"/>
      <c r="AT591" s="1"/>
      <c r="AU591" s="1"/>
    </row>
    <row r="592" spans="37:47">
      <c r="AK592" s="1"/>
      <c r="AL592" s="1"/>
      <c r="AM592" s="1"/>
      <c r="AN592" s="1"/>
      <c r="AO592" s="1"/>
      <c r="AP592" s="1"/>
      <c r="AQ592" s="1"/>
      <c r="AR592" s="1"/>
      <c r="AT592" s="1"/>
      <c r="AU592" s="1"/>
    </row>
    <row r="593" spans="37:47">
      <c r="AK593" s="1"/>
      <c r="AL593" s="1"/>
      <c r="AM593" s="1"/>
      <c r="AN593" s="1"/>
      <c r="AO593" s="1"/>
      <c r="AP593" s="1"/>
      <c r="AQ593" s="1"/>
      <c r="AR593" s="1"/>
      <c r="AT593" s="1"/>
      <c r="AU593" s="1"/>
    </row>
    <row r="594" spans="37:47">
      <c r="AK594" s="1"/>
      <c r="AL594" s="1"/>
      <c r="AM594" s="1"/>
      <c r="AN594" s="1"/>
      <c r="AO594" s="1"/>
      <c r="AP594" s="1"/>
      <c r="AQ594" s="1"/>
      <c r="AR594" s="1"/>
      <c r="AT594" s="1"/>
      <c r="AU594" s="1"/>
    </row>
    <row r="595" spans="37:47">
      <c r="AK595" s="1"/>
      <c r="AL595" s="1"/>
      <c r="AM595" s="1"/>
      <c r="AN595" s="1"/>
      <c r="AO595" s="1"/>
      <c r="AP595" s="1"/>
      <c r="AQ595" s="1"/>
      <c r="AR595" s="1"/>
      <c r="AT595" s="1"/>
      <c r="AU595" s="1"/>
    </row>
    <row r="596" spans="37:47">
      <c r="AK596" s="1"/>
      <c r="AL596" s="1"/>
      <c r="AM596" s="1"/>
      <c r="AN596" s="1"/>
      <c r="AO596" s="1"/>
      <c r="AP596" s="1"/>
      <c r="AQ596" s="1"/>
      <c r="AR596" s="1"/>
      <c r="AT596" s="1"/>
      <c r="AU596" s="1"/>
    </row>
    <row r="597" spans="37:47">
      <c r="AK597" s="1"/>
      <c r="AL597" s="1"/>
      <c r="AM597" s="1"/>
      <c r="AN597" s="1"/>
      <c r="AO597" s="1"/>
      <c r="AP597" s="1"/>
      <c r="AQ597" s="1"/>
      <c r="AR597" s="1"/>
      <c r="AT597" s="1"/>
      <c r="AU597" s="1"/>
    </row>
    <row r="598" spans="37:47">
      <c r="AK598" s="1"/>
      <c r="AL598" s="1"/>
      <c r="AM598" s="1"/>
      <c r="AN598" s="1"/>
      <c r="AO598" s="1"/>
      <c r="AP598" s="1"/>
      <c r="AQ598" s="1"/>
      <c r="AR598" s="1"/>
      <c r="AT598" s="1"/>
      <c r="AU598" s="1"/>
    </row>
    <row r="599" spans="37:47">
      <c r="AK599" s="1"/>
      <c r="AL599" s="1"/>
      <c r="AM599" s="1"/>
      <c r="AN599" s="1"/>
      <c r="AO599" s="1"/>
      <c r="AP599" s="1"/>
      <c r="AQ599" s="1"/>
      <c r="AR599" s="1"/>
      <c r="AT599" s="1"/>
      <c r="AU599" s="1"/>
    </row>
    <row r="600" spans="37:47">
      <c r="AK600" s="1"/>
      <c r="AL600" s="1"/>
      <c r="AM600" s="1"/>
      <c r="AN600" s="1"/>
      <c r="AO600" s="1"/>
      <c r="AP600" s="1"/>
      <c r="AQ600" s="1"/>
      <c r="AR600" s="1"/>
      <c r="AT600" s="1"/>
      <c r="AU600" s="1"/>
    </row>
    <row r="601" spans="37:47">
      <c r="AK601" s="1"/>
      <c r="AL601" s="1"/>
      <c r="AM601" s="1"/>
      <c r="AN601" s="1"/>
      <c r="AO601" s="1"/>
      <c r="AP601" s="1"/>
      <c r="AQ601" s="1"/>
      <c r="AR601" s="1"/>
      <c r="AT601" s="1"/>
      <c r="AU601" s="1"/>
    </row>
    <row r="602" spans="37:47">
      <c r="AK602" s="1"/>
      <c r="AL602" s="1"/>
      <c r="AM602" s="1"/>
      <c r="AN602" s="1"/>
      <c r="AO602" s="1"/>
      <c r="AP602" s="1"/>
      <c r="AQ602" s="1"/>
      <c r="AR602" s="1"/>
      <c r="AT602" s="1"/>
      <c r="AU602" s="1"/>
    </row>
    <row r="603" spans="37:47">
      <c r="AK603" s="1"/>
      <c r="AL603" s="1"/>
      <c r="AM603" s="1"/>
      <c r="AN603" s="1"/>
      <c r="AO603" s="1"/>
      <c r="AP603" s="1"/>
      <c r="AQ603" s="1"/>
      <c r="AR603" s="1"/>
      <c r="AT603" s="1"/>
      <c r="AU603" s="1"/>
    </row>
    <row r="604" spans="37:47">
      <c r="AK604" s="1"/>
      <c r="AL604" s="1"/>
      <c r="AM604" s="1"/>
      <c r="AN604" s="1"/>
      <c r="AO604" s="1"/>
      <c r="AP604" s="1"/>
      <c r="AQ604" s="1"/>
      <c r="AR604" s="1"/>
      <c r="AT604" s="1"/>
      <c r="AU604" s="1"/>
    </row>
    <row r="605" spans="37:47">
      <c r="AK605" s="1"/>
      <c r="AL605" s="1"/>
      <c r="AM605" s="1"/>
      <c r="AN605" s="1"/>
      <c r="AO605" s="1"/>
      <c r="AP605" s="1"/>
      <c r="AQ605" s="1"/>
      <c r="AR605" s="1"/>
      <c r="AT605" s="1"/>
      <c r="AU605" s="1"/>
    </row>
    <row r="606" spans="37:47">
      <c r="AK606" s="1"/>
      <c r="AL606" s="1"/>
      <c r="AM606" s="1"/>
      <c r="AN606" s="1"/>
      <c r="AO606" s="1"/>
      <c r="AP606" s="1"/>
      <c r="AQ606" s="1"/>
      <c r="AR606" s="1"/>
      <c r="AT606" s="1"/>
      <c r="AU606" s="1"/>
    </row>
    <row r="607" spans="37:47">
      <c r="AK607" s="1"/>
      <c r="AL607" s="1"/>
      <c r="AM607" s="1"/>
      <c r="AN607" s="1"/>
      <c r="AO607" s="1"/>
      <c r="AP607" s="1"/>
      <c r="AQ607" s="1"/>
      <c r="AR607" s="1"/>
      <c r="AT607" s="1"/>
      <c r="AU607" s="1"/>
    </row>
    <row r="608" spans="37:47">
      <c r="AK608" s="1"/>
      <c r="AL608" s="1"/>
      <c r="AM608" s="1"/>
      <c r="AN608" s="1"/>
      <c r="AO608" s="1"/>
      <c r="AP608" s="1"/>
      <c r="AQ608" s="1"/>
      <c r="AR608" s="1"/>
      <c r="AT608" s="1"/>
      <c r="AU608" s="1"/>
    </row>
    <row r="609" spans="37:47">
      <c r="AK609" s="1"/>
      <c r="AL609" s="1"/>
      <c r="AM609" s="1"/>
      <c r="AN609" s="1"/>
      <c r="AO609" s="1"/>
      <c r="AP609" s="1"/>
      <c r="AQ609" s="1"/>
      <c r="AR609" s="1"/>
      <c r="AT609" s="1"/>
      <c r="AU609" s="1"/>
    </row>
    <row r="610" spans="37:47">
      <c r="AK610" s="1"/>
      <c r="AL610" s="1"/>
      <c r="AM610" s="1"/>
      <c r="AN610" s="1"/>
      <c r="AO610" s="1"/>
      <c r="AP610" s="1"/>
      <c r="AQ610" s="1"/>
      <c r="AR610" s="1"/>
      <c r="AT610" s="1"/>
      <c r="AU610" s="1"/>
    </row>
    <row r="611" spans="37:47">
      <c r="AK611" s="1"/>
      <c r="AL611" s="1"/>
      <c r="AM611" s="1"/>
      <c r="AN611" s="1"/>
      <c r="AO611" s="1"/>
      <c r="AP611" s="1"/>
      <c r="AQ611" s="1"/>
      <c r="AR611" s="1"/>
      <c r="AT611" s="1"/>
      <c r="AU611" s="1"/>
    </row>
    <row r="612" spans="37:47">
      <c r="AK612" s="1"/>
      <c r="AL612" s="1"/>
      <c r="AM612" s="1"/>
      <c r="AN612" s="1"/>
      <c r="AO612" s="1"/>
      <c r="AP612" s="1"/>
      <c r="AQ612" s="1"/>
      <c r="AR612" s="1"/>
      <c r="AT612" s="1"/>
      <c r="AU612" s="1"/>
    </row>
    <row r="613" spans="37:47">
      <c r="AK613" s="1"/>
      <c r="AL613" s="1"/>
      <c r="AM613" s="1"/>
      <c r="AN613" s="1"/>
      <c r="AO613" s="1"/>
      <c r="AP613" s="1"/>
      <c r="AQ613" s="1"/>
      <c r="AR613" s="1"/>
      <c r="AT613" s="1"/>
      <c r="AU613" s="1"/>
    </row>
    <row r="614" spans="37:47">
      <c r="AK614" s="1"/>
      <c r="AL614" s="1"/>
      <c r="AM614" s="1"/>
      <c r="AN614" s="1"/>
      <c r="AO614" s="1"/>
      <c r="AP614" s="1"/>
      <c r="AQ614" s="1"/>
      <c r="AR614" s="1"/>
      <c r="AT614" s="1"/>
      <c r="AU614" s="1"/>
    </row>
    <row r="615" spans="37:47">
      <c r="AK615" s="1"/>
      <c r="AL615" s="1"/>
      <c r="AM615" s="1"/>
      <c r="AN615" s="1"/>
      <c r="AO615" s="1"/>
      <c r="AP615" s="1"/>
      <c r="AQ615" s="1"/>
      <c r="AR615" s="1"/>
      <c r="AT615" s="1"/>
      <c r="AU615" s="1"/>
    </row>
    <row r="616" spans="37:47">
      <c r="AK616" s="1"/>
      <c r="AL616" s="1"/>
      <c r="AM616" s="1"/>
      <c r="AN616" s="1"/>
      <c r="AO616" s="1"/>
      <c r="AP616" s="1"/>
      <c r="AQ616" s="1"/>
      <c r="AR616" s="1"/>
      <c r="AT616" s="1"/>
      <c r="AU616" s="1"/>
    </row>
    <row r="617" spans="37:47">
      <c r="AK617" s="1"/>
      <c r="AL617" s="1"/>
      <c r="AM617" s="1"/>
      <c r="AN617" s="1"/>
      <c r="AO617" s="1"/>
      <c r="AP617" s="1"/>
      <c r="AQ617" s="1"/>
      <c r="AR617" s="1"/>
      <c r="AT617" s="1"/>
      <c r="AU617" s="1"/>
    </row>
    <row r="618" spans="37:47">
      <c r="AK618" s="1"/>
      <c r="AL618" s="1"/>
      <c r="AM618" s="1"/>
      <c r="AN618" s="1"/>
      <c r="AO618" s="1"/>
      <c r="AP618" s="1"/>
      <c r="AQ618" s="1"/>
      <c r="AR618" s="1"/>
      <c r="AT618" s="1"/>
      <c r="AU618" s="1"/>
    </row>
    <row r="619" spans="37:47">
      <c r="AK619" s="1"/>
      <c r="AL619" s="1"/>
      <c r="AM619" s="1"/>
      <c r="AN619" s="1"/>
      <c r="AO619" s="1"/>
      <c r="AP619" s="1"/>
      <c r="AQ619" s="1"/>
      <c r="AR619" s="1"/>
      <c r="AT619" s="1"/>
      <c r="AU619" s="1"/>
    </row>
    <row r="620" spans="37:47">
      <c r="AK620" s="1"/>
      <c r="AL620" s="1"/>
      <c r="AM620" s="1"/>
      <c r="AN620" s="1"/>
      <c r="AO620" s="1"/>
      <c r="AP620" s="1"/>
      <c r="AQ620" s="1"/>
      <c r="AR620" s="1"/>
      <c r="AT620" s="1"/>
      <c r="AU620" s="1"/>
    </row>
    <row r="621" spans="37:47">
      <c r="AK621" s="1"/>
      <c r="AL621" s="1"/>
      <c r="AM621" s="1"/>
      <c r="AN621" s="1"/>
      <c r="AO621" s="1"/>
      <c r="AP621" s="1"/>
      <c r="AQ621" s="1"/>
      <c r="AR621" s="1"/>
      <c r="AT621" s="1"/>
      <c r="AU621" s="1"/>
    </row>
    <row r="622" spans="37:47">
      <c r="AK622" s="1"/>
      <c r="AL622" s="1"/>
      <c r="AM622" s="1"/>
      <c r="AN622" s="1"/>
      <c r="AO622" s="1"/>
      <c r="AP622" s="1"/>
      <c r="AQ622" s="1"/>
      <c r="AR622" s="1"/>
      <c r="AT622" s="1"/>
      <c r="AU622" s="1"/>
    </row>
    <row r="623" spans="37:47">
      <c r="AK623" s="1"/>
      <c r="AL623" s="1"/>
      <c r="AM623" s="1"/>
      <c r="AN623" s="1"/>
      <c r="AO623" s="1"/>
      <c r="AP623" s="1"/>
      <c r="AQ623" s="1"/>
      <c r="AR623" s="1"/>
      <c r="AT623" s="1"/>
      <c r="AU623" s="1"/>
    </row>
    <row r="624" spans="37:47">
      <c r="AK624" s="1"/>
      <c r="AL624" s="1"/>
      <c r="AM624" s="1"/>
      <c r="AN624" s="1"/>
      <c r="AO624" s="1"/>
      <c r="AP624" s="1"/>
      <c r="AQ624" s="1"/>
      <c r="AR624" s="1"/>
      <c r="AT624" s="1"/>
      <c r="AU624" s="1"/>
    </row>
    <row r="625" spans="37:47">
      <c r="AK625" s="1"/>
      <c r="AL625" s="1"/>
      <c r="AM625" s="1"/>
      <c r="AN625" s="1"/>
      <c r="AO625" s="1"/>
      <c r="AP625" s="1"/>
      <c r="AQ625" s="1"/>
      <c r="AR625" s="1"/>
      <c r="AT625" s="1"/>
      <c r="AU625" s="1"/>
    </row>
    <row r="626" spans="37:47">
      <c r="AK626" s="1"/>
      <c r="AL626" s="1"/>
      <c r="AM626" s="1"/>
      <c r="AN626" s="1"/>
      <c r="AO626" s="1"/>
      <c r="AP626" s="1"/>
      <c r="AQ626" s="1"/>
      <c r="AR626" s="1"/>
      <c r="AT626" s="1"/>
      <c r="AU626" s="1"/>
    </row>
    <row r="627" spans="37:47">
      <c r="AK627" s="1"/>
      <c r="AL627" s="1"/>
      <c r="AM627" s="1"/>
      <c r="AN627" s="1"/>
      <c r="AO627" s="1"/>
      <c r="AP627" s="1"/>
      <c r="AQ627" s="1"/>
      <c r="AR627" s="1"/>
      <c r="AT627" s="1"/>
      <c r="AU627" s="1"/>
    </row>
    <row r="628" spans="37:47">
      <c r="AK628" s="1"/>
      <c r="AL628" s="1"/>
      <c r="AM628" s="1"/>
      <c r="AN628" s="1"/>
      <c r="AO628" s="1"/>
      <c r="AP628" s="1"/>
      <c r="AQ628" s="1"/>
      <c r="AR628" s="1"/>
      <c r="AT628" s="1"/>
      <c r="AU628" s="1"/>
    </row>
    <row r="629" spans="37:47">
      <c r="AK629" s="1"/>
      <c r="AL629" s="1"/>
      <c r="AM629" s="1"/>
      <c r="AN629" s="1"/>
      <c r="AO629" s="1"/>
      <c r="AP629" s="1"/>
      <c r="AQ629" s="1"/>
      <c r="AR629" s="1"/>
      <c r="AT629" s="1"/>
      <c r="AU629" s="1"/>
    </row>
    <row r="630" spans="37:47">
      <c r="AK630" s="1"/>
      <c r="AL630" s="1"/>
      <c r="AM630" s="1"/>
      <c r="AN630" s="1"/>
      <c r="AO630" s="1"/>
      <c r="AP630" s="1"/>
      <c r="AQ630" s="1"/>
      <c r="AR630" s="1"/>
      <c r="AT630" s="1"/>
      <c r="AU630" s="1"/>
    </row>
    <row r="631" spans="37:47">
      <c r="AK631" s="1"/>
      <c r="AL631" s="1"/>
      <c r="AM631" s="1"/>
      <c r="AN631" s="1"/>
      <c r="AO631" s="1"/>
      <c r="AP631" s="1"/>
      <c r="AQ631" s="1"/>
      <c r="AR631" s="1"/>
      <c r="AT631" s="1"/>
      <c r="AU631" s="1"/>
    </row>
    <row r="632" spans="37:47">
      <c r="AK632" s="1"/>
      <c r="AL632" s="1"/>
      <c r="AM632" s="1"/>
      <c r="AN632" s="1"/>
      <c r="AO632" s="1"/>
      <c r="AP632" s="1"/>
      <c r="AQ632" s="1"/>
      <c r="AR632" s="1"/>
      <c r="AT632" s="1"/>
      <c r="AU632" s="1"/>
    </row>
    <row r="633" spans="37:47">
      <c r="AK633" s="1"/>
      <c r="AL633" s="1"/>
      <c r="AM633" s="1"/>
      <c r="AN633" s="1"/>
      <c r="AO633" s="1"/>
      <c r="AP633" s="1"/>
      <c r="AQ633" s="1"/>
      <c r="AR633" s="1"/>
      <c r="AT633" s="1"/>
      <c r="AU633" s="1"/>
    </row>
    <row r="634" spans="37:47">
      <c r="AK634" s="1"/>
      <c r="AL634" s="1"/>
      <c r="AM634" s="1"/>
      <c r="AN634" s="1"/>
      <c r="AO634" s="1"/>
      <c r="AP634" s="1"/>
      <c r="AQ634" s="1"/>
      <c r="AR634" s="1"/>
      <c r="AT634" s="1"/>
      <c r="AU634" s="1"/>
    </row>
    <row r="635" spans="37:47">
      <c r="AK635" s="1"/>
      <c r="AL635" s="1"/>
      <c r="AM635" s="1"/>
      <c r="AN635" s="1"/>
      <c r="AO635" s="1"/>
      <c r="AP635" s="1"/>
      <c r="AQ635" s="1"/>
      <c r="AR635" s="1"/>
      <c r="AT635" s="1"/>
      <c r="AU635" s="1"/>
    </row>
    <row r="636" spans="37:47">
      <c r="AK636" s="1"/>
      <c r="AL636" s="1"/>
      <c r="AM636" s="1"/>
      <c r="AN636" s="1"/>
      <c r="AO636" s="1"/>
      <c r="AP636" s="1"/>
      <c r="AQ636" s="1"/>
      <c r="AR636" s="1"/>
      <c r="AT636" s="1"/>
      <c r="AU636" s="1"/>
    </row>
    <row r="637" spans="37:47">
      <c r="AK637" s="1"/>
      <c r="AL637" s="1"/>
      <c r="AM637" s="1"/>
      <c r="AN637" s="1"/>
      <c r="AO637" s="1"/>
      <c r="AP637" s="1"/>
      <c r="AQ637" s="1"/>
      <c r="AR637" s="1"/>
      <c r="AT637" s="1"/>
      <c r="AU637" s="1"/>
    </row>
    <row r="638" spans="37:47">
      <c r="AK638" s="1"/>
      <c r="AL638" s="1"/>
      <c r="AM638" s="1"/>
      <c r="AN638" s="1"/>
      <c r="AO638" s="1"/>
      <c r="AP638" s="1"/>
      <c r="AQ638" s="1"/>
      <c r="AR638" s="1"/>
      <c r="AT638" s="1"/>
      <c r="AU638" s="1"/>
    </row>
    <row r="639" spans="37:47">
      <c r="AK639" s="1"/>
      <c r="AL639" s="1"/>
      <c r="AM639" s="1"/>
      <c r="AN639" s="1"/>
      <c r="AO639" s="1"/>
      <c r="AP639" s="1"/>
      <c r="AQ639" s="1"/>
      <c r="AR639" s="1"/>
      <c r="AT639" s="1"/>
      <c r="AU639" s="1"/>
    </row>
    <row r="640" spans="37:47">
      <c r="AK640" s="1"/>
      <c r="AL640" s="1"/>
      <c r="AM640" s="1"/>
      <c r="AN640" s="1"/>
      <c r="AO640" s="1"/>
      <c r="AP640" s="1"/>
      <c r="AQ640" s="1"/>
      <c r="AR640" s="1"/>
      <c r="AT640" s="1"/>
      <c r="AU640" s="1"/>
    </row>
    <row r="641" spans="37:47">
      <c r="AK641" s="1"/>
      <c r="AL641" s="1"/>
      <c r="AM641" s="1"/>
      <c r="AN641" s="1"/>
      <c r="AO641" s="1"/>
      <c r="AP641" s="1"/>
      <c r="AQ641" s="1"/>
      <c r="AR641" s="1"/>
      <c r="AT641" s="1"/>
      <c r="AU641" s="1"/>
    </row>
    <row r="642" spans="37:47">
      <c r="AK642" s="1"/>
      <c r="AL642" s="1"/>
      <c r="AM642" s="1"/>
      <c r="AN642" s="1"/>
      <c r="AO642" s="1"/>
      <c r="AP642" s="1"/>
      <c r="AQ642" s="1"/>
      <c r="AR642" s="1"/>
      <c r="AT642" s="1"/>
      <c r="AU642" s="1"/>
    </row>
    <row r="643" spans="37:47">
      <c r="AK643" s="1"/>
      <c r="AL643" s="1"/>
      <c r="AM643" s="1"/>
      <c r="AN643" s="1"/>
      <c r="AO643" s="1"/>
      <c r="AP643" s="1"/>
      <c r="AQ643" s="1"/>
      <c r="AR643" s="1"/>
      <c r="AT643" s="1"/>
      <c r="AU643" s="1"/>
    </row>
    <row r="644" spans="37:47">
      <c r="AK644" s="1"/>
      <c r="AL644" s="1"/>
      <c r="AM644" s="1"/>
      <c r="AN644" s="1"/>
      <c r="AO644" s="1"/>
      <c r="AP644" s="1"/>
      <c r="AQ644" s="1"/>
      <c r="AR644" s="1"/>
      <c r="AT644" s="1"/>
      <c r="AU644" s="1"/>
    </row>
    <row r="645" spans="37:47">
      <c r="AK645" s="1"/>
      <c r="AL645" s="1"/>
      <c r="AM645" s="1"/>
      <c r="AN645" s="1"/>
      <c r="AO645" s="1"/>
      <c r="AP645" s="1"/>
      <c r="AQ645" s="1"/>
      <c r="AR645" s="1"/>
      <c r="AT645" s="1"/>
      <c r="AU645" s="1"/>
    </row>
    <row r="646" spans="37:47">
      <c r="AK646" s="1"/>
      <c r="AL646" s="1"/>
      <c r="AM646" s="1"/>
      <c r="AN646" s="1"/>
      <c r="AO646" s="1"/>
      <c r="AP646" s="1"/>
      <c r="AQ646" s="1"/>
      <c r="AR646" s="1"/>
      <c r="AT646" s="1"/>
      <c r="AU646" s="1"/>
    </row>
    <row r="647" spans="37:47">
      <c r="AK647" s="1"/>
      <c r="AL647" s="1"/>
      <c r="AM647" s="1"/>
      <c r="AN647" s="1"/>
      <c r="AO647" s="1"/>
      <c r="AP647" s="1"/>
      <c r="AQ647" s="1"/>
      <c r="AR647" s="1"/>
      <c r="AT647" s="1"/>
      <c r="AU647" s="1"/>
    </row>
    <row r="648" spans="37:47">
      <c r="AK648" s="1"/>
      <c r="AL648" s="1"/>
      <c r="AM648" s="1"/>
      <c r="AN648" s="1"/>
      <c r="AO648" s="1"/>
      <c r="AP648" s="1"/>
      <c r="AQ648" s="1"/>
      <c r="AR648" s="1"/>
      <c r="AT648" s="1"/>
      <c r="AU648" s="1"/>
    </row>
    <row r="649" spans="37:47">
      <c r="AK649" s="1"/>
      <c r="AL649" s="1"/>
      <c r="AM649" s="1"/>
      <c r="AN649" s="1"/>
      <c r="AO649" s="1"/>
      <c r="AP649" s="1"/>
      <c r="AQ649" s="1"/>
      <c r="AR649" s="1"/>
      <c r="AT649" s="1"/>
      <c r="AU649" s="1"/>
    </row>
    <row r="650" spans="37:47">
      <c r="AK650" s="1"/>
      <c r="AL650" s="1"/>
      <c r="AM650" s="1"/>
      <c r="AN650" s="1"/>
      <c r="AO650" s="1"/>
      <c r="AP650" s="1"/>
      <c r="AQ650" s="1"/>
      <c r="AR650" s="1"/>
      <c r="AT650" s="1"/>
      <c r="AU650" s="1"/>
    </row>
    <row r="651" spans="37:47">
      <c r="AK651" s="1"/>
      <c r="AL651" s="1"/>
      <c r="AM651" s="1"/>
      <c r="AN651" s="1"/>
      <c r="AO651" s="1"/>
      <c r="AP651" s="1"/>
      <c r="AQ651" s="1"/>
      <c r="AR651" s="1"/>
      <c r="AT651" s="1"/>
      <c r="AU651" s="1"/>
    </row>
    <row r="652" spans="37:47">
      <c r="AK652" s="1"/>
      <c r="AL652" s="1"/>
      <c r="AM652" s="1"/>
      <c r="AN652" s="1"/>
      <c r="AO652" s="1"/>
      <c r="AP652" s="1"/>
      <c r="AQ652" s="1"/>
      <c r="AR652" s="1"/>
      <c r="AT652" s="1"/>
      <c r="AU652" s="1"/>
    </row>
    <row r="653" spans="37:47">
      <c r="AK653" s="1"/>
      <c r="AL653" s="1"/>
      <c r="AM653" s="1"/>
      <c r="AN653" s="1"/>
      <c r="AO653" s="1"/>
      <c r="AP653" s="1"/>
      <c r="AQ653" s="1"/>
      <c r="AR653" s="1"/>
      <c r="AT653" s="1"/>
      <c r="AU653" s="1"/>
    </row>
    <row r="654" spans="37:47">
      <c r="AK654" s="1"/>
      <c r="AL654" s="1"/>
      <c r="AM654" s="1"/>
      <c r="AN654" s="1"/>
      <c r="AO654" s="1"/>
      <c r="AP654" s="1"/>
      <c r="AQ654" s="1"/>
      <c r="AR654" s="1"/>
      <c r="AT654" s="1"/>
      <c r="AU654" s="1"/>
    </row>
    <row r="655" spans="37:47">
      <c r="AK655" s="1"/>
      <c r="AL655" s="1"/>
      <c r="AM655" s="1"/>
      <c r="AN655" s="1"/>
      <c r="AO655" s="1"/>
      <c r="AP655" s="1"/>
      <c r="AQ655" s="1"/>
      <c r="AR655" s="1"/>
      <c r="AT655" s="1"/>
      <c r="AU655" s="1"/>
    </row>
    <row r="656" spans="37:47">
      <c r="AK656" s="1"/>
      <c r="AL656" s="1"/>
      <c r="AM656" s="1"/>
      <c r="AN656" s="1"/>
      <c r="AO656" s="1"/>
      <c r="AP656" s="1"/>
      <c r="AQ656" s="1"/>
      <c r="AR656" s="1"/>
      <c r="AT656" s="1"/>
      <c r="AU656" s="1"/>
    </row>
    <row r="657" spans="37:47">
      <c r="AK657" s="1"/>
      <c r="AL657" s="1"/>
      <c r="AM657" s="1"/>
      <c r="AN657" s="1"/>
      <c r="AO657" s="1"/>
      <c r="AP657" s="1"/>
      <c r="AQ657" s="1"/>
      <c r="AR657" s="1"/>
      <c r="AT657" s="1"/>
      <c r="AU657" s="1"/>
    </row>
    <row r="658" spans="37:47">
      <c r="AK658" s="1"/>
      <c r="AL658" s="1"/>
      <c r="AM658" s="1"/>
      <c r="AN658" s="1"/>
      <c r="AO658" s="1"/>
      <c r="AP658" s="1"/>
      <c r="AQ658" s="1"/>
      <c r="AR658" s="1"/>
      <c r="AT658" s="1"/>
      <c r="AU658" s="1"/>
    </row>
    <row r="659" spans="37:47">
      <c r="AK659" s="1"/>
      <c r="AL659" s="1"/>
      <c r="AM659" s="1"/>
      <c r="AN659" s="1"/>
      <c r="AO659" s="1"/>
      <c r="AP659" s="1"/>
      <c r="AQ659" s="1"/>
      <c r="AR659" s="1"/>
      <c r="AT659" s="1"/>
      <c r="AU659" s="1"/>
    </row>
    <row r="660" spans="37:47">
      <c r="AK660" s="1"/>
      <c r="AL660" s="1"/>
      <c r="AM660" s="1"/>
      <c r="AN660" s="1"/>
      <c r="AO660" s="1"/>
      <c r="AP660" s="1"/>
      <c r="AQ660" s="1"/>
      <c r="AR660" s="1"/>
      <c r="AT660" s="1"/>
      <c r="AU660" s="1"/>
    </row>
    <row r="661" spans="37:47">
      <c r="AK661" s="1"/>
      <c r="AL661" s="1"/>
      <c r="AM661" s="1"/>
      <c r="AN661" s="1"/>
      <c r="AO661" s="1"/>
      <c r="AP661" s="1"/>
      <c r="AQ661" s="1"/>
      <c r="AR661" s="1"/>
      <c r="AT661" s="1"/>
      <c r="AU661" s="1"/>
    </row>
    <row r="662" spans="37:47">
      <c r="AK662" s="1"/>
      <c r="AL662" s="1"/>
      <c r="AM662" s="1"/>
      <c r="AN662" s="1"/>
      <c r="AO662" s="1"/>
      <c r="AP662" s="1"/>
      <c r="AQ662" s="1"/>
      <c r="AR662" s="1"/>
      <c r="AT662" s="1"/>
      <c r="AU662" s="1"/>
    </row>
    <row r="663" spans="37:47">
      <c r="AK663" s="1"/>
      <c r="AL663" s="1"/>
      <c r="AM663" s="1"/>
      <c r="AN663" s="1"/>
      <c r="AO663" s="1"/>
      <c r="AP663" s="1"/>
      <c r="AQ663" s="1"/>
      <c r="AR663" s="1"/>
      <c r="AT663" s="1"/>
      <c r="AU663" s="1"/>
    </row>
    <row r="664" spans="37:47">
      <c r="AK664" s="1"/>
      <c r="AL664" s="1"/>
      <c r="AM664" s="1"/>
      <c r="AN664" s="1"/>
      <c r="AO664" s="1"/>
      <c r="AP664" s="1"/>
      <c r="AQ664" s="1"/>
      <c r="AR664" s="1"/>
      <c r="AT664" s="1"/>
      <c r="AU664" s="1"/>
    </row>
    <row r="665" spans="37:47">
      <c r="AK665" s="1"/>
      <c r="AL665" s="1"/>
      <c r="AM665" s="1"/>
      <c r="AN665" s="1"/>
      <c r="AO665" s="1"/>
      <c r="AP665" s="1"/>
      <c r="AQ665" s="1"/>
      <c r="AR665" s="1"/>
      <c r="AT665" s="1"/>
      <c r="AU665" s="1"/>
    </row>
    <row r="666" spans="37:47">
      <c r="AK666" s="1"/>
      <c r="AL666" s="1"/>
      <c r="AM666" s="1"/>
      <c r="AN666" s="1"/>
      <c r="AO666" s="1"/>
      <c r="AP666" s="1"/>
      <c r="AQ666" s="1"/>
      <c r="AR666" s="1"/>
      <c r="AT666" s="1"/>
      <c r="AU666" s="1"/>
    </row>
    <row r="667" spans="37:47">
      <c r="AK667" s="1"/>
      <c r="AL667" s="1"/>
      <c r="AM667" s="1"/>
      <c r="AN667" s="1"/>
      <c r="AO667" s="1"/>
      <c r="AP667" s="1"/>
      <c r="AQ667" s="1"/>
      <c r="AR667" s="1"/>
      <c r="AT667" s="1"/>
      <c r="AU667" s="1"/>
    </row>
    <row r="668" spans="37:47">
      <c r="AK668" s="1"/>
      <c r="AL668" s="1"/>
      <c r="AM668" s="1"/>
      <c r="AN668" s="1"/>
      <c r="AO668" s="1"/>
      <c r="AP668" s="1"/>
      <c r="AQ668" s="1"/>
      <c r="AR668" s="1"/>
      <c r="AT668" s="1"/>
      <c r="AU668" s="1"/>
    </row>
    <row r="669" spans="37:47">
      <c r="AK669" s="1"/>
      <c r="AL669" s="1"/>
      <c r="AM669" s="1"/>
      <c r="AN669" s="1"/>
      <c r="AO669" s="1"/>
      <c r="AP669" s="1"/>
      <c r="AQ669" s="1"/>
      <c r="AR669" s="1"/>
      <c r="AT669" s="1"/>
      <c r="AU669" s="1"/>
    </row>
    <row r="670" spans="37:47">
      <c r="AK670" s="1"/>
      <c r="AL670" s="1"/>
      <c r="AM670" s="1"/>
      <c r="AN670" s="1"/>
      <c r="AO670" s="1"/>
      <c r="AP670" s="1"/>
      <c r="AQ670" s="1"/>
      <c r="AR670" s="1"/>
      <c r="AT670" s="1"/>
      <c r="AU670" s="1"/>
    </row>
    <row r="671" spans="37:47">
      <c r="AK671" s="1"/>
      <c r="AL671" s="1"/>
      <c r="AM671" s="1"/>
      <c r="AN671" s="1"/>
      <c r="AO671" s="1"/>
      <c r="AP671" s="1"/>
      <c r="AQ671" s="1"/>
      <c r="AR671" s="1"/>
      <c r="AT671" s="1"/>
      <c r="AU671" s="1"/>
    </row>
    <row r="672" spans="37:47">
      <c r="AK672" s="1"/>
      <c r="AL672" s="1"/>
      <c r="AM672" s="1"/>
      <c r="AN672" s="1"/>
      <c r="AO672" s="1"/>
      <c r="AP672" s="1"/>
      <c r="AQ672" s="1"/>
      <c r="AR672" s="1"/>
      <c r="AT672" s="1"/>
      <c r="AU672" s="1"/>
    </row>
    <row r="673" spans="37:47">
      <c r="AK673" s="1"/>
      <c r="AL673" s="1"/>
      <c r="AM673" s="1"/>
      <c r="AN673" s="1"/>
      <c r="AO673" s="1"/>
      <c r="AP673" s="1"/>
      <c r="AQ673" s="1"/>
      <c r="AR673" s="1"/>
      <c r="AT673" s="1"/>
      <c r="AU673" s="1"/>
    </row>
    <row r="674" spans="37:47">
      <c r="AK674" s="1"/>
      <c r="AL674" s="1"/>
      <c r="AM674" s="1"/>
      <c r="AN674" s="1"/>
      <c r="AO674" s="1"/>
      <c r="AP674" s="1"/>
      <c r="AQ674" s="1"/>
      <c r="AR674" s="1"/>
      <c r="AT674" s="1"/>
      <c r="AU674" s="1"/>
    </row>
    <row r="675" spans="37:47">
      <c r="AK675" s="1"/>
      <c r="AL675" s="1"/>
      <c r="AM675" s="1"/>
      <c r="AN675" s="1"/>
      <c r="AO675" s="1"/>
      <c r="AP675" s="1"/>
      <c r="AQ675" s="1"/>
      <c r="AR675" s="1"/>
      <c r="AT675" s="1"/>
      <c r="AU675" s="1"/>
    </row>
    <row r="676" spans="37:47">
      <c r="AK676" s="1"/>
      <c r="AL676" s="1"/>
      <c r="AM676" s="1"/>
      <c r="AN676" s="1"/>
      <c r="AO676" s="1"/>
      <c r="AP676" s="1"/>
      <c r="AQ676" s="1"/>
      <c r="AR676" s="1"/>
      <c r="AT676" s="1"/>
      <c r="AU676" s="1"/>
    </row>
    <row r="677" spans="37:47">
      <c r="AK677" s="1"/>
      <c r="AL677" s="1"/>
      <c r="AM677" s="1"/>
      <c r="AN677" s="1"/>
      <c r="AO677" s="1"/>
      <c r="AP677" s="1"/>
      <c r="AQ677" s="1"/>
      <c r="AR677" s="1"/>
      <c r="AT677" s="1"/>
      <c r="AU677" s="1"/>
    </row>
    <row r="678" spans="37:47">
      <c r="AK678" s="1"/>
      <c r="AL678" s="1"/>
      <c r="AM678" s="1"/>
      <c r="AN678" s="1"/>
      <c r="AO678" s="1"/>
      <c r="AP678" s="1"/>
      <c r="AQ678" s="1"/>
      <c r="AR678" s="1"/>
      <c r="AT678" s="1"/>
      <c r="AU678" s="1"/>
    </row>
    <row r="679" spans="37:47">
      <c r="AK679" s="1"/>
      <c r="AL679" s="1"/>
      <c r="AM679" s="1"/>
      <c r="AN679" s="1"/>
      <c r="AO679" s="1"/>
      <c r="AP679" s="1"/>
      <c r="AQ679" s="1"/>
      <c r="AR679" s="1"/>
      <c r="AT679" s="1"/>
      <c r="AU679" s="1"/>
    </row>
    <row r="680" spans="37:47">
      <c r="AK680" s="1"/>
      <c r="AL680" s="1"/>
      <c r="AM680" s="1"/>
      <c r="AN680" s="1"/>
      <c r="AO680" s="1"/>
      <c r="AP680" s="1"/>
      <c r="AQ680" s="1"/>
      <c r="AR680" s="1"/>
      <c r="AT680" s="1"/>
      <c r="AU680" s="1"/>
    </row>
    <row r="681" spans="37:47">
      <c r="AK681" s="1"/>
      <c r="AL681" s="1"/>
      <c r="AM681" s="1"/>
      <c r="AN681" s="1"/>
      <c r="AO681" s="1"/>
      <c r="AP681" s="1"/>
      <c r="AQ681" s="1"/>
      <c r="AR681" s="1"/>
      <c r="AT681" s="1"/>
      <c r="AU681" s="1"/>
    </row>
    <row r="682" spans="37:47">
      <c r="AK682" s="1"/>
      <c r="AL682" s="1"/>
      <c r="AM682" s="1"/>
      <c r="AN682" s="1"/>
      <c r="AO682" s="1"/>
      <c r="AP682" s="1"/>
      <c r="AQ682" s="1"/>
      <c r="AR682" s="1"/>
      <c r="AT682" s="1"/>
      <c r="AU682" s="1"/>
    </row>
    <row r="683" spans="37:47">
      <c r="AK683" s="1"/>
      <c r="AL683" s="1"/>
      <c r="AM683" s="1"/>
      <c r="AN683" s="1"/>
      <c r="AO683" s="1"/>
      <c r="AP683" s="1"/>
      <c r="AQ683" s="1"/>
      <c r="AR683" s="1"/>
      <c r="AT683" s="1"/>
      <c r="AU683" s="1"/>
    </row>
    <row r="684" spans="37:47">
      <c r="AK684" s="1"/>
      <c r="AL684" s="1"/>
      <c r="AM684" s="1"/>
      <c r="AN684" s="1"/>
      <c r="AO684" s="1"/>
      <c r="AP684" s="1"/>
      <c r="AQ684" s="1"/>
      <c r="AR684" s="1"/>
      <c r="AT684" s="1"/>
      <c r="AU684" s="1"/>
    </row>
    <row r="685" spans="37:47">
      <c r="AK685" s="1"/>
      <c r="AL685" s="1"/>
      <c r="AM685" s="1"/>
      <c r="AN685" s="1"/>
      <c r="AO685" s="1"/>
      <c r="AP685" s="1"/>
      <c r="AQ685" s="1"/>
      <c r="AR685" s="1"/>
      <c r="AT685" s="1"/>
      <c r="AU685" s="1"/>
    </row>
    <row r="686" spans="37:47">
      <c r="AK686" s="1"/>
      <c r="AL686" s="1"/>
      <c r="AM686" s="1"/>
      <c r="AN686" s="1"/>
      <c r="AO686" s="1"/>
      <c r="AP686" s="1"/>
      <c r="AQ686" s="1"/>
      <c r="AR686" s="1"/>
      <c r="AT686" s="1"/>
      <c r="AU686" s="1"/>
    </row>
    <row r="687" spans="37:47">
      <c r="AK687" s="1"/>
      <c r="AL687" s="1"/>
      <c r="AM687" s="1"/>
      <c r="AN687" s="1"/>
      <c r="AO687" s="1"/>
      <c r="AP687" s="1"/>
      <c r="AQ687" s="1"/>
      <c r="AR687" s="1"/>
      <c r="AT687" s="1"/>
      <c r="AU687" s="1"/>
    </row>
    <row r="688" spans="37:47">
      <c r="AK688" s="1"/>
      <c r="AL688" s="1"/>
      <c r="AM688" s="1"/>
      <c r="AN688" s="1"/>
      <c r="AO688" s="1"/>
      <c r="AP688" s="1"/>
      <c r="AQ688" s="1"/>
      <c r="AR688" s="1"/>
      <c r="AT688" s="1"/>
      <c r="AU688" s="1"/>
    </row>
    <row r="689" spans="37:47">
      <c r="AK689" s="1"/>
      <c r="AL689" s="1"/>
      <c r="AM689" s="1"/>
      <c r="AN689" s="1"/>
      <c r="AO689" s="1"/>
      <c r="AP689" s="1"/>
      <c r="AQ689" s="1"/>
      <c r="AR689" s="1"/>
      <c r="AT689" s="1"/>
      <c r="AU689" s="1"/>
    </row>
    <row r="690" spans="37:47">
      <c r="AK690" s="1"/>
      <c r="AL690" s="1"/>
      <c r="AM690" s="1"/>
      <c r="AN690" s="1"/>
      <c r="AO690" s="1"/>
      <c r="AP690" s="1"/>
      <c r="AQ690" s="1"/>
      <c r="AR690" s="1"/>
      <c r="AT690" s="1"/>
      <c r="AU690" s="1"/>
    </row>
    <row r="691" spans="37:47">
      <c r="AK691" s="1"/>
      <c r="AL691" s="1"/>
      <c r="AM691" s="1"/>
      <c r="AN691" s="1"/>
      <c r="AO691" s="1"/>
      <c r="AP691" s="1"/>
      <c r="AQ691" s="1"/>
      <c r="AR691" s="1"/>
      <c r="AT691" s="1"/>
      <c r="AU691" s="1"/>
    </row>
    <row r="692" spans="37:47">
      <c r="AK692" s="1"/>
      <c r="AL692" s="1"/>
      <c r="AM692" s="1"/>
      <c r="AN692" s="1"/>
      <c r="AO692" s="1"/>
      <c r="AP692" s="1"/>
      <c r="AQ692" s="1"/>
      <c r="AR692" s="1"/>
      <c r="AT692" s="1"/>
      <c r="AU692" s="1"/>
    </row>
    <row r="693" spans="37:47">
      <c r="AK693" s="1"/>
      <c r="AL693" s="1"/>
      <c r="AM693" s="1"/>
      <c r="AN693" s="1"/>
      <c r="AO693" s="1"/>
      <c r="AP693" s="1"/>
      <c r="AQ693" s="1"/>
      <c r="AR693" s="1"/>
      <c r="AT693" s="1"/>
      <c r="AU693" s="1"/>
    </row>
    <row r="694" spans="37:47">
      <c r="AK694" s="1"/>
      <c r="AL694" s="1"/>
      <c r="AM694" s="1"/>
      <c r="AN694" s="1"/>
      <c r="AO694" s="1"/>
      <c r="AP694" s="1"/>
      <c r="AQ694" s="1"/>
      <c r="AR694" s="1"/>
      <c r="AT694" s="1"/>
      <c r="AU694" s="1"/>
    </row>
    <row r="695" spans="37:47">
      <c r="AK695" s="1"/>
      <c r="AL695" s="1"/>
      <c r="AM695" s="1"/>
      <c r="AN695" s="1"/>
      <c r="AO695" s="1"/>
      <c r="AP695" s="1"/>
      <c r="AQ695" s="1"/>
      <c r="AR695" s="1"/>
      <c r="AT695" s="1"/>
      <c r="AU695" s="1"/>
    </row>
    <row r="696" spans="37:47">
      <c r="AK696" s="1"/>
      <c r="AL696" s="1"/>
      <c r="AM696" s="1"/>
      <c r="AN696" s="1"/>
      <c r="AO696" s="1"/>
      <c r="AP696" s="1"/>
      <c r="AQ696" s="1"/>
      <c r="AR696" s="1"/>
      <c r="AT696" s="1"/>
      <c r="AU696" s="1"/>
    </row>
    <row r="697" spans="37:47">
      <c r="AK697" s="1"/>
      <c r="AL697" s="1"/>
      <c r="AM697" s="1"/>
      <c r="AN697" s="1"/>
      <c r="AO697" s="1"/>
      <c r="AP697" s="1"/>
      <c r="AQ697" s="1"/>
      <c r="AR697" s="1"/>
      <c r="AT697" s="1"/>
      <c r="AU697" s="1"/>
    </row>
    <row r="698" spans="37:47">
      <c r="AK698" s="1"/>
      <c r="AL698" s="1"/>
      <c r="AM698" s="1"/>
      <c r="AN698" s="1"/>
      <c r="AO698" s="1"/>
      <c r="AP698" s="1"/>
      <c r="AQ698" s="1"/>
      <c r="AR698" s="1"/>
      <c r="AT698" s="1"/>
      <c r="AU698" s="1"/>
    </row>
    <row r="699" spans="37:47">
      <c r="AK699" s="1"/>
      <c r="AL699" s="1"/>
      <c r="AM699" s="1"/>
      <c r="AN699" s="1"/>
      <c r="AO699" s="1"/>
      <c r="AP699" s="1"/>
      <c r="AQ699" s="1"/>
      <c r="AR699" s="1"/>
      <c r="AT699" s="1"/>
      <c r="AU699" s="1"/>
    </row>
    <row r="700" spans="37:47">
      <c r="AK700" s="1"/>
      <c r="AL700" s="1"/>
      <c r="AM700" s="1"/>
      <c r="AN700" s="1"/>
      <c r="AO700" s="1"/>
      <c r="AP700" s="1"/>
      <c r="AQ700" s="1"/>
      <c r="AR700" s="1"/>
      <c r="AT700" s="1"/>
      <c r="AU700" s="1"/>
    </row>
    <row r="701" spans="37:47">
      <c r="AK701" s="1"/>
      <c r="AL701" s="1"/>
      <c r="AM701" s="1"/>
      <c r="AN701" s="1"/>
      <c r="AO701" s="1"/>
      <c r="AP701" s="1"/>
      <c r="AQ701" s="1"/>
      <c r="AR701" s="1"/>
      <c r="AT701" s="1"/>
      <c r="AU701" s="1"/>
    </row>
    <row r="702" spans="37:47">
      <c r="AK702" s="1"/>
      <c r="AL702" s="1"/>
      <c r="AM702" s="1"/>
      <c r="AN702" s="1"/>
      <c r="AO702" s="1"/>
      <c r="AP702" s="1"/>
      <c r="AQ702" s="1"/>
      <c r="AR702" s="1"/>
      <c r="AT702" s="1"/>
      <c r="AU702" s="1"/>
    </row>
    <row r="703" spans="37:47">
      <c r="AK703" s="1"/>
      <c r="AL703" s="1"/>
      <c r="AM703" s="1"/>
      <c r="AN703" s="1"/>
      <c r="AO703" s="1"/>
      <c r="AP703" s="1"/>
      <c r="AQ703" s="1"/>
      <c r="AR703" s="1"/>
      <c r="AT703" s="1"/>
      <c r="AU703" s="1"/>
    </row>
    <row r="704" spans="37:47">
      <c r="AK704" s="1"/>
      <c r="AL704" s="1"/>
      <c r="AM704" s="1"/>
      <c r="AN704" s="1"/>
      <c r="AO704" s="1"/>
      <c r="AP704" s="1"/>
      <c r="AQ704" s="1"/>
      <c r="AR704" s="1"/>
      <c r="AT704" s="1"/>
      <c r="AU704" s="1"/>
    </row>
    <row r="705" spans="37:47">
      <c r="AK705" s="1"/>
      <c r="AL705" s="1"/>
      <c r="AM705" s="1"/>
      <c r="AN705" s="1"/>
      <c r="AO705" s="1"/>
      <c r="AP705" s="1"/>
      <c r="AQ705" s="1"/>
      <c r="AR705" s="1"/>
      <c r="AT705" s="1"/>
      <c r="AU705" s="1"/>
    </row>
    <row r="706" spans="37:47">
      <c r="AK706" s="1"/>
      <c r="AL706" s="1"/>
      <c r="AM706" s="1"/>
      <c r="AN706" s="1"/>
      <c r="AO706" s="1"/>
      <c r="AP706" s="1"/>
      <c r="AQ706" s="1"/>
      <c r="AR706" s="1"/>
      <c r="AT706" s="1"/>
      <c r="AU706" s="1"/>
    </row>
    <row r="707" spans="37:47">
      <c r="AK707" s="1"/>
      <c r="AL707" s="1"/>
      <c r="AM707" s="1"/>
      <c r="AN707" s="1"/>
      <c r="AO707" s="1"/>
      <c r="AP707" s="1"/>
      <c r="AQ707" s="1"/>
      <c r="AR707" s="1"/>
      <c r="AT707" s="1"/>
      <c r="AU707" s="1"/>
    </row>
    <row r="708" spans="37:47">
      <c r="AK708" s="1"/>
      <c r="AL708" s="1"/>
      <c r="AM708" s="1"/>
      <c r="AN708" s="1"/>
      <c r="AO708" s="1"/>
      <c r="AP708" s="1"/>
      <c r="AQ708" s="1"/>
      <c r="AR708" s="1"/>
      <c r="AT708" s="1"/>
      <c r="AU708" s="1"/>
    </row>
    <row r="709" spans="37:47">
      <c r="AK709" s="1"/>
      <c r="AL709" s="1"/>
      <c r="AM709" s="1"/>
      <c r="AN709" s="1"/>
      <c r="AO709" s="1"/>
      <c r="AP709" s="1"/>
      <c r="AQ709" s="1"/>
      <c r="AR709" s="1"/>
      <c r="AT709" s="1"/>
      <c r="AU709" s="1"/>
    </row>
    <row r="710" spans="37:47">
      <c r="AK710" s="1"/>
      <c r="AL710" s="1"/>
      <c r="AM710" s="1"/>
      <c r="AN710" s="1"/>
      <c r="AO710" s="1"/>
      <c r="AP710" s="1"/>
      <c r="AQ710" s="1"/>
      <c r="AR710" s="1"/>
      <c r="AT710" s="1"/>
      <c r="AU710" s="1"/>
    </row>
    <row r="711" spans="37:47">
      <c r="AK711" s="1"/>
      <c r="AL711" s="1"/>
      <c r="AM711" s="1"/>
      <c r="AN711" s="1"/>
      <c r="AO711" s="1"/>
      <c r="AP711" s="1"/>
      <c r="AQ711" s="1"/>
      <c r="AR711" s="1"/>
      <c r="AT711" s="1"/>
      <c r="AU711" s="1"/>
    </row>
    <row r="712" spans="37:47">
      <c r="AK712" s="1"/>
      <c r="AL712" s="1"/>
      <c r="AM712" s="1"/>
      <c r="AN712" s="1"/>
      <c r="AO712" s="1"/>
      <c r="AP712" s="1"/>
      <c r="AQ712" s="1"/>
      <c r="AR712" s="1"/>
      <c r="AT712" s="1"/>
      <c r="AU712" s="1"/>
    </row>
    <row r="713" spans="37:47">
      <c r="AK713" s="1"/>
      <c r="AL713" s="1"/>
      <c r="AM713" s="1"/>
      <c r="AN713" s="1"/>
      <c r="AO713" s="1"/>
      <c r="AP713" s="1"/>
      <c r="AQ713" s="1"/>
      <c r="AR713" s="1"/>
      <c r="AT713" s="1"/>
      <c r="AU713" s="1"/>
    </row>
    <row r="714" spans="37:47">
      <c r="AK714" s="1"/>
      <c r="AL714" s="1"/>
      <c r="AM714" s="1"/>
      <c r="AN714" s="1"/>
      <c r="AO714" s="1"/>
      <c r="AP714" s="1"/>
      <c r="AQ714" s="1"/>
      <c r="AR714" s="1"/>
      <c r="AT714" s="1"/>
      <c r="AU714" s="1"/>
    </row>
    <row r="715" spans="37:47">
      <c r="AK715" s="1"/>
      <c r="AL715" s="1"/>
      <c r="AM715" s="1"/>
      <c r="AN715" s="1"/>
      <c r="AO715" s="1"/>
      <c r="AP715" s="1"/>
      <c r="AQ715" s="1"/>
      <c r="AR715" s="1"/>
      <c r="AT715" s="1"/>
      <c r="AU715" s="1"/>
    </row>
    <row r="716" spans="37:47">
      <c r="AK716" s="1"/>
      <c r="AL716" s="1"/>
      <c r="AM716" s="1"/>
      <c r="AN716" s="1"/>
      <c r="AO716" s="1"/>
      <c r="AP716" s="1"/>
      <c r="AQ716" s="1"/>
      <c r="AR716" s="1"/>
      <c r="AT716" s="1"/>
      <c r="AU716" s="1"/>
    </row>
    <row r="717" spans="37:47">
      <c r="AK717" s="1"/>
      <c r="AL717" s="1"/>
      <c r="AM717" s="1"/>
      <c r="AN717" s="1"/>
      <c r="AO717" s="1"/>
      <c r="AP717" s="1"/>
      <c r="AQ717" s="1"/>
      <c r="AR717" s="1"/>
      <c r="AT717" s="1"/>
      <c r="AU717" s="1"/>
    </row>
    <row r="718" spans="37:47">
      <c r="AK718" s="1"/>
      <c r="AL718" s="1"/>
      <c r="AM718" s="1"/>
      <c r="AN718" s="1"/>
      <c r="AO718" s="1"/>
      <c r="AP718" s="1"/>
      <c r="AQ718" s="1"/>
      <c r="AR718" s="1"/>
      <c r="AT718" s="1"/>
      <c r="AU718" s="1"/>
    </row>
    <row r="719" spans="37:47">
      <c r="AK719" s="1"/>
      <c r="AL719" s="1"/>
      <c r="AM719" s="1"/>
      <c r="AN719" s="1"/>
      <c r="AO719" s="1"/>
      <c r="AP719" s="1"/>
      <c r="AQ719" s="1"/>
      <c r="AR719" s="1"/>
      <c r="AT719" s="1"/>
      <c r="AU719" s="1"/>
    </row>
    <row r="720" spans="37:47">
      <c r="AK720" s="1"/>
      <c r="AL720" s="1"/>
      <c r="AM720" s="1"/>
      <c r="AN720" s="1"/>
      <c r="AO720" s="1"/>
      <c r="AP720" s="1"/>
      <c r="AQ720" s="1"/>
      <c r="AR720" s="1"/>
      <c r="AT720" s="1"/>
      <c r="AU720" s="1"/>
    </row>
    <row r="721" spans="37:47">
      <c r="AK721" s="1"/>
      <c r="AL721" s="1"/>
      <c r="AM721" s="1"/>
      <c r="AN721" s="1"/>
      <c r="AO721" s="1"/>
      <c r="AP721" s="1"/>
      <c r="AQ721" s="1"/>
      <c r="AR721" s="1"/>
      <c r="AT721" s="1"/>
      <c r="AU721" s="1"/>
    </row>
    <row r="722" spans="37:47">
      <c r="AK722" s="1"/>
      <c r="AL722" s="1"/>
      <c r="AM722" s="1"/>
      <c r="AN722" s="1"/>
      <c r="AO722" s="1"/>
      <c r="AP722" s="1"/>
      <c r="AQ722" s="1"/>
      <c r="AR722" s="1"/>
      <c r="AT722" s="1"/>
      <c r="AU722" s="1"/>
    </row>
    <row r="723" spans="37:47">
      <c r="AK723" s="1"/>
      <c r="AL723" s="1"/>
      <c r="AM723" s="1"/>
      <c r="AN723" s="1"/>
      <c r="AO723" s="1"/>
      <c r="AP723" s="1"/>
      <c r="AQ723" s="1"/>
      <c r="AR723" s="1"/>
      <c r="AT723" s="1"/>
      <c r="AU723" s="1"/>
    </row>
    <row r="724" spans="37:47">
      <c r="AK724" s="1"/>
      <c r="AL724" s="1"/>
      <c r="AM724" s="1"/>
      <c r="AN724" s="1"/>
      <c r="AO724" s="1"/>
      <c r="AP724" s="1"/>
      <c r="AQ724" s="1"/>
      <c r="AR724" s="1"/>
      <c r="AT724" s="1"/>
      <c r="AU724" s="1"/>
    </row>
    <row r="725" spans="37:47">
      <c r="AK725" s="1"/>
      <c r="AL725" s="1"/>
      <c r="AM725" s="1"/>
      <c r="AN725" s="1"/>
      <c r="AO725" s="1"/>
      <c r="AP725" s="1"/>
      <c r="AQ725" s="1"/>
      <c r="AR725" s="1"/>
      <c r="AT725" s="1"/>
      <c r="AU725" s="1"/>
    </row>
    <row r="726" spans="37:47">
      <c r="AK726" s="1"/>
      <c r="AL726" s="1"/>
      <c r="AM726" s="1"/>
      <c r="AN726" s="1"/>
      <c r="AO726" s="1"/>
      <c r="AP726" s="1"/>
      <c r="AQ726" s="1"/>
      <c r="AR726" s="1"/>
      <c r="AT726" s="1"/>
      <c r="AU726" s="1"/>
    </row>
    <row r="727" spans="37:47">
      <c r="AK727" s="1"/>
      <c r="AL727" s="1"/>
      <c r="AM727" s="1"/>
      <c r="AN727" s="1"/>
      <c r="AO727" s="1"/>
      <c r="AP727" s="1"/>
      <c r="AQ727" s="1"/>
      <c r="AR727" s="1"/>
      <c r="AT727" s="1"/>
      <c r="AU727" s="1"/>
    </row>
    <row r="728" spans="37:47">
      <c r="AK728" s="1"/>
      <c r="AL728" s="1"/>
      <c r="AM728" s="1"/>
      <c r="AN728" s="1"/>
      <c r="AO728" s="1"/>
      <c r="AP728" s="1"/>
      <c r="AQ728" s="1"/>
      <c r="AR728" s="1"/>
      <c r="AT728" s="1"/>
      <c r="AU728" s="1"/>
    </row>
    <row r="729" spans="37:47">
      <c r="AK729" s="1"/>
      <c r="AL729" s="1"/>
      <c r="AM729" s="1"/>
      <c r="AN729" s="1"/>
      <c r="AO729" s="1"/>
      <c r="AP729" s="1"/>
      <c r="AQ729" s="1"/>
      <c r="AR729" s="1"/>
      <c r="AT729" s="1"/>
      <c r="AU729" s="1"/>
    </row>
    <row r="730" spans="37:47">
      <c r="AK730" s="1"/>
      <c r="AL730" s="1"/>
      <c r="AM730" s="1"/>
      <c r="AN730" s="1"/>
      <c r="AO730" s="1"/>
      <c r="AP730" s="1"/>
      <c r="AQ730" s="1"/>
      <c r="AR730" s="1"/>
      <c r="AT730" s="1"/>
      <c r="AU730" s="1"/>
    </row>
    <row r="731" spans="37:47">
      <c r="AK731" s="1"/>
      <c r="AL731" s="1"/>
      <c r="AM731" s="1"/>
      <c r="AN731" s="1"/>
      <c r="AO731" s="1"/>
      <c r="AP731" s="1"/>
      <c r="AQ731" s="1"/>
      <c r="AR731" s="1"/>
      <c r="AT731" s="1"/>
      <c r="AU731" s="1"/>
    </row>
    <row r="732" spans="37:47">
      <c r="AK732" s="1"/>
      <c r="AL732" s="1"/>
      <c r="AM732" s="1"/>
      <c r="AN732" s="1"/>
      <c r="AO732" s="1"/>
      <c r="AP732" s="1"/>
      <c r="AQ732" s="1"/>
      <c r="AR732" s="1"/>
      <c r="AT732" s="1"/>
      <c r="AU732" s="1"/>
    </row>
    <row r="733" spans="37:47">
      <c r="AK733" s="1"/>
      <c r="AL733" s="1"/>
      <c r="AM733" s="1"/>
      <c r="AN733" s="1"/>
      <c r="AO733" s="1"/>
      <c r="AP733" s="1"/>
      <c r="AQ733" s="1"/>
      <c r="AR733" s="1"/>
      <c r="AT733" s="1"/>
      <c r="AU733" s="1"/>
    </row>
    <row r="734" spans="37:47">
      <c r="AK734" s="1"/>
      <c r="AL734" s="1"/>
      <c r="AM734" s="1"/>
      <c r="AN734" s="1"/>
      <c r="AO734" s="1"/>
      <c r="AP734" s="1"/>
      <c r="AQ734" s="1"/>
      <c r="AR734" s="1"/>
      <c r="AT734" s="1"/>
      <c r="AU734" s="1"/>
    </row>
    <row r="735" spans="37:47">
      <c r="AK735" s="1"/>
      <c r="AL735" s="1"/>
      <c r="AM735" s="1"/>
      <c r="AN735" s="1"/>
      <c r="AO735" s="1"/>
      <c r="AP735" s="1"/>
      <c r="AQ735" s="1"/>
      <c r="AR735" s="1"/>
      <c r="AT735" s="1"/>
      <c r="AU735" s="1"/>
    </row>
    <row r="736" spans="37:47">
      <c r="AK736" s="1"/>
      <c r="AL736" s="1"/>
      <c r="AM736" s="1"/>
      <c r="AN736" s="1"/>
      <c r="AO736" s="1"/>
      <c r="AP736" s="1"/>
      <c r="AQ736" s="1"/>
      <c r="AR736" s="1"/>
      <c r="AT736" s="1"/>
      <c r="AU736" s="1"/>
    </row>
    <row r="737" spans="37:47">
      <c r="AK737" s="1"/>
      <c r="AL737" s="1"/>
      <c r="AM737" s="1"/>
      <c r="AN737" s="1"/>
      <c r="AO737" s="1"/>
      <c r="AP737" s="1"/>
      <c r="AQ737" s="1"/>
      <c r="AR737" s="1"/>
      <c r="AT737" s="1"/>
      <c r="AU737" s="1"/>
    </row>
    <row r="738" spans="37:47">
      <c r="AK738" s="1"/>
      <c r="AL738" s="1"/>
      <c r="AM738" s="1"/>
      <c r="AN738" s="1"/>
      <c r="AO738" s="1"/>
      <c r="AP738" s="1"/>
      <c r="AQ738" s="1"/>
      <c r="AR738" s="1"/>
      <c r="AT738" s="1"/>
      <c r="AU738" s="1"/>
    </row>
    <row r="739" spans="37:47">
      <c r="AK739" s="1"/>
      <c r="AL739" s="1"/>
      <c r="AM739" s="1"/>
      <c r="AN739" s="1"/>
      <c r="AO739" s="1"/>
      <c r="AP739" s="1"/>
      <c r="AQ739" s="1"/>
      <c r="AR739" s="1"/>
      <c r="AT739" s="1"/>
      <c r="AU739" s="1"/>
    </row>
    <row r="740" spans="37:47">
      <c r="AK740" s="1"/>
      <c r="AL740" s="1"/>
      <c r="AM740" s="1"/>
      <c r="AN740" s="1"/>
      <c r="AO740" s="1"/>
      <c r="AP740" s="1"/>
      <c r="AQ740" s="1"/>
      <c r="AR740" s="1"/>
      <c r="AT740" s="1"/>
      <c r="AU740" s="1"/>
    </row>
    <row r="741" spans="37:47">
      <c r="AK741" s="1"/>
      <c r="AL741" s="1"/>
      <c r="AM741" s="1"/>
      <c r="AN741" s="1"/>
      <c r="AO741" s="1"/>
      <c r="AP741" s="1"/>
      <c r="AQ741" s="1"/>
      <c r="AR741" s="1"/>
      <c r="AT741" s="1"/>
      <c r="AU741" s="1"/>
    </row>
    <row r="742" spans="37:47">
      <c r="AK742" s="1"/>
      <c r="AL742" s="1"/>
      <c r="AM742" s="1"/>
      <c r="AN742" s="1"/>
      <c r="AO742" s="1"/>
      <c r="AP742" s="1"/>
      <c r="AQ742" s="1"/>
      <c r="AR742" s="1"/>
      <c r="AT742" s="1"/>
      <c r="AU742" s="1"/>
    </row>
    <row r="743" spans="37:47">
      <c r="AK743" s="1"/>
      <c r="AL743" s="1"/>
      <c r="AM743" s="1"/>
      <c r="AN743" s="1"/>
      <c r="AO743" s="1"/>
      <c r="AP743" s="1"/>
      <c r="AQ743" s="1"/>
      <c r="AR743" s="1"/>
      <c r="AT743" s="1"/>
      <c r="AU743" s="1"/>
    </row>
    <row r="744" spans="37:47">
      <c r="AK744" s="1"/>
      <c r="AL744" s="1"/>
      <c r="AM744" s="1"/>
      <c r="AN744" s="1"/>
      <c r="AO744" s="1"/>
      <c r="AP744" s="1"/>
      <c r="AQ744" s="1"/>
      <c r="AR744" s="1"/>
      <c r="AT744" s="1"/>
      <c r="AU744" s="1"/>
    </row>
    <row r="745" spans="37:47">
      <c r="AK745" s="1"/>
      <c r="AL745" s="1"/>
      <c r="AM745" s="1"/>
      <c r="AN745" s="1"/>
      <c r="AO745" s="1"/>
      <c r="AP745" s="1"/>
      <c r="AQ745" s="1"/>
      <c r="AR745" s="1"/>
      <c r="AT745" s="1"/>
      <c r="AU745" s="1"/>
    </row>
    <row r="746" spans="37:47">
      <c r="AK746" s="1"/>
      <c r="AL746" s="1"/>
      <c r="AM746" s="1"/>
      <c r="AN746" s="1"/>
      <c r="AO746" s="1"/>
      <c r="AP746" s="1"/>
      <c r="AQ746" s="1"/>
      <c r="AR746" s="1"/>
      <c r="AT746" s="1"/>
      <c r="AU746" s="1"/>
    </row>
    <row r="747" spans="37:47">
      <c r="AK747" s="1"/>
      <c r="AL747" s="1"/>
      <c r="AM747" s="1"/>
      <c r="AN747" s="1"/>
      <c r="AO747" s="1"/>
      <c r="AP747" s="1"/>
      <c r="AQ747" s="1"/>
      <c r="AR747" s="1"/>
      <c r="AT747" s="1"/>
      <c r="AU747" s="1"/>
    </row>
    <row r="748" spans="37:47">
      <c r="AK748" s="1"/>
      <c r="AL748" s="1"/>
      <c r="AM748" s="1"/>
      <c r="AN748" s="1"/>
      <c r="AO748" s="1"/>
      <c r="AP748" s="1"/>
      <c r="AQ748" s="1"/>
      <c r="AR748" s="1"/>
      <c r="AT748" s="1"/>
      <c r="AU748" s="1"/>
    </row>
    <row r="749" spans="37:47">
      <c r="AK749" s="1"/>
      <c r="AL749" s="1"/>
      <c r="AM749" s="1"/>
      <c r="AN749" s="1"/>
      <c r="AO749" s="1"/>
      <c r="AP749" s="1"/>
      <c r="AQ749" s="1"/>
      <c r="AR749" s="1"/>
      <c r="AT749" s="1"/>
      <c r="AU749" s="1"/>
    </row>
    <row r="750" spans="37:47">
      <c r="AK750" s="1"/>
      <c r="AL750" s="1"/>
      <c r="AM750" s="1"/>
      <c r="AN750" s="1"/>
      <c r="AO750" s="1"/>
      <c r="AP750" s="1"/>
      <c r="AQ750" s="1"/>
      <c r="AR750" s="1"/>
      <c r="AT750" s="1"/>
      <c r="AU750" s="1"/>
    </row>
    <row r="751" spans="37:47">
      <c r="AK751" s="1"/>
      <c r="AL751" s="1"/>
      <c r="AM751" s="1"/>
      <c r="AN751" s="1"/>
      <c r="AO751" s="1"/>
      <c r="AP751" s="1"/>
      <c r="AQ751" s="1"/>
      <c r="AR751" s="1"/>
      <c r="AT751" s="1"/>
      <c r="AU751" s="1"/>
    </row>
    <row r="752" spans="37:47">
      <c r="AK752" s="1"/>
      <c r="AL752" s="1"/>
      <c r="AM752" s="1"/>
      <c r="AN752" s="1"/>
      <c r="AO752" s="1"/>
      <c r="AP752" s="1"/>
      <c r="AQ752" s="1"/>
      <c r="AR752" s="1"/>
      <c r="AT752" s="1"/>
      <c r="AU752" s="1"/>
    </row>
    <row r="753" spans="37:47">
      <c r="AK753" s="1"/>
      <c r="AL753" s="1"/>
      <c r="AM753" s="1"/>
      <c r="AN753" s="1"/>
      <c r="AO753" s="1"/>
      <c r="AP753" s="1"/>
      <c r="AQ753" s="1"/>
      <c r="AR753" s="1"/>
      <c r="AT753" s="1"/>
      <c r="AU753" s="1"/>
    </row>
    <row r="754" spans="37:47">
      <c r="AK754" s="1"/>
      <c r="AL754" s="1"/>
      <c r="AM754" s="1"/>
      <c r="AN754" s="1"/>
      <c r="AO754" s="1"/>
      <c r="AP754" s="1"/>
      <c r="AQ754" s="1"/>
      <c r="AR754" s="1"/>
      <c r="AT754" s="1"/>
      <c r="AU754" s="1"/>
    </row>
    <row r="755" spans="37:47">
      <c r="AK755" s="1"/>
      <c r="AL755" s="1"/>
      <c r="AM755" s="1"/>
      <c r="AN755" s="1"/>
      <c r="AO755" s="1"/>
      <c r="AP755" s="1"/>
      <c r="AQ755" s="1"/>
      <c r="AR755" s="1"/>
      <c r="AT755" s="1"/>
      <c r="AU755" s="1"/>
    </row>
    <row r="756" spans="37:47">
      <c r="AK756" s="1"/>
      <c r="AL756" s="1"/>
      <c r="AM756" s="1"/>
      <c r="AN756" s="1"/>
      <c r="AO756" s="1"/>
      <c r="AP756" s="1"/>
      <c r="AQ756" s="1"/>
      <c r="AR756" s="1"/>
      <c r="AT756" s="1"/>
      <c r="AU756" s="1"/>
    </row>
    <row r="757" spans="37:47">
      <c r="AK757" s="1"/>
      <c r="AL757" s="1"/>
      <c r="AM757" s="1"/>
      <c r="AN757" s="1"/>
      <c r="AO757" s="1"/>
      <c r="AP757" s="1"/>
      <c r="AQ757" s="1"/>
      <c r="AR757" s="1"/>
      <c r="AT757" s="1"/>
      <c r="AU757" s="1"/>
    </row>
    <row r="758" spans="37:47">
      <c r="AK758" s="1"/>
      <c r="AL758" s="1"/>
      <c r="AM758" s="1"/>
      <c r="AN758" s="1"/>
      <c r="AO758" s="1"/>
      <c r="AP758" s="1"/>
      <c r="AQ758" s="1"/>
      <c r="AR758" s="1"/>
      <c r="AT758" s="1"/>
      <c r="AU758" s="1"/>
    </row>
    <row r="759" spans="37:47">
      <c r="AK759" s="1"/>
      <c r="AL759" s="1"/>
      <c r="AM759" s="1"/>
      <c r="AN759" s="1"/>
      <c r="AO759" s="1"/>
      <c r="AP759" s="1"/>
      <c r="AQ759" s="1"/>
      <c r="AR759" s="1"/>
      <c r="AT759" s="1"/>
      <c r="AU759" s="1"/>
    </row>
    <row r="760" spans="37:47">
      <c r="AK760" s="1"/>
      <c r="AL760" s="1"/>
      <c r="AM760" s="1"/>
      <c r="AN760" s="1"/>
      <c r="AO760" s="1"/>
      <c r="AP760" s="1"/>
      <c r="AQ760" s="1"/>
      <c r="AR760" s="1"/>
      <c r="AT760" s="1"/>
      <c r="AU760" s="1"/>
    </row>
    <row r="761" spans="37:47">
      <c r="AK761" s="1"/>
      <c r="AL761" s="1"/>
      <c r="AM761" s="1"/>
      <c r="AN761" s="1"/>
      <c r="AO761" s="1"/>
      <c r="AP761" s="1"/>
      <c r="AQ761" s="1"/>
      <c r="AR761" s="1"/>
      <c r="AT761" s="1"/>
      <c r="AU761" s="1"/>
    </row>
    <row r="762" spans="37:47">
      <c r="AK762" s="1"/>
      <c r="AL762" s="1"/>
      <c r="AM762" s="1"/>
      <c r="AN762" s="1"/>
      <c r="AO762" s="1"/>
      <c r="AP762" s="1"/>
      <c r="AQ762" s="1"/>
      <c r="AR762" s="1"/>
      <c r="AT762" s="1"/>
      <c r="AU762" s="1"/>
    </row>
    <row r="763" spans="37:47">
      <c r="AK763" s="1"/>
      <c r="AL763" s="1"/>
      <c r="AM763" s="1"/>
      <c r="AN763" s="1"/>
      <c r="AO763" s="1"/>
      <c r="AP763" s="1"/>
      <c r="AQ763" s="1"/>
      <c r="AR763" s="1"/>
      <c r="AT763" s="1"/>
      <c r="AU763" s="1"/>
    </row>
    <row r="764" spans="37:47">
      <c r="AK764" s="1"/>
      <c r="AL764" s="1"/>
      <c r="AM764" s="1"/>
      <c r="AN764" s="1"/>
      <c r="AO764" s="1"/>
      <c r="AP764" s="1"/>
      <c r="AQ764" s="1"/>
      <c r="AR764" s="1"/>
      <c r="AT764" s="1"/>
      <c r="AU764" s="1"/>
    </row>
    <row r="765" spans="37:47">
      <c r="AK765" s="1"/>
      <c r="AL765" s="1"/>
      <c r="AM765" s="1"/>
      <c r="AN765" s="1"/>
      <c r="AO765" s="1"/>
      <c r="AP765" s="1"/>
      <c r="AQ765" s="1"/>
      <c r="AR765" s="1"/>
      <c r="AT765" s="1"/>
      <c r="AU765" s="1"/>
    </row>
    <row r="766" spans="37:47">
      <c r="AK766" s="1"/>
      <c r="AL766" s="1"/>
      <c r="AM766" s="1"/>
      <c r="AN766" s="1"/>
      <c r="AO766" s="1"/>
      <c r="AP766" s="1"/>
      <c r="AQ766" s="1"/>
      <c r="AR766" s="1"/>
      <c r="AT766" s="1"/>
      <c r="AU766" s="1"/>
    </row>
    <row r="767" spans="37:47">
      <c r="AK767" s="1"/>
      <c r="AL767" s="1"/>
      <c r="AM767" s="1"/>
      <c r="AN767" s="1"/>
      <c r="AO767" s="1"/>
      <c r="AP767" s="1"/>
      <c r="AQ767" s="1"/>
      <c r="AR767" s="1"/>
      <c r="AT767" s="1"/>
      <c r="AU767" s="1"/>
    </row>
    <row r="768" spans="37:47">
      <c r="AK768" s="1"/>
      <c r="AL768" s="1"/>
      <c r="AM768" s="1"/>
      <c r="AN768" s="1"/>
      <c r="AO768" s="1"/>
      <c r="AP768" s="1"/>
      <c r="AQ768" s="1"/>
      <c r="AR768" s="1"/>
      <c r="AT768" s="1"/>
      <c r="AU768" s="1"/>
    </row>
    <row r="769" spans="37:47">
      <c r="AK769" s="1"/>
      <c r="AL769" s="1"/>
      <c r="AM769" s="1"/>
      <c r="AN769" s="1"/>
      <c r="AO769" s="1"/>
      <c r="AP769" s="1"/>
      <c r="AQ769" s="1"/>
      <c r="AR769" s="1"/>
      <c r="AT769" s="1"/>
      <c r="AU769" s="1"/>
    </row>
    <row r="770" spans="37:47">
      <c r="AK770" s="1"/>
      <c r="AL770" s="1"/>
      <c r="AM770" s="1"/>
      <c r="AN770" s="1"/>
      <c r="AO770" s="1"/>
      <c r="AP770" s="1"/>
      <c r="AQ770" s="1"/>
      <c r="AR770" s="1"/>
      <c r="AT770" s="1"/>
      <c r="AU770" s="1"/>
    </row>
    <row r="771" spans="37:47">
      <c r="AK771" s="1"/>
      <c r="AL771" s="1"/>
      <c r="AM771" s="1"/>
      <c r="AN771" s="1"/>
      <c r="AO771" s="1"/>
      <c r="AP771" s="1"/>
      <c r="AQ771" s="1"/>
      <c r="AR771" s="1"/>
      <c r="AT771" s="1"/>
      <c r="AU771" s="1"/>
    </row>
    <row r="772" spans="37:47">
      <c r="AK772" s="1"/>
      <c r="AL772" s="1"/>
      <c r="AM772" s="1"/>
      <c r="AN772" s="1"/>
      <c r="AO772" s="1"/>
      <c r="AP772" s="1"/>
      <c r="AQ772" s="1"/>
      <c r="AR772" s="1"/>
      <c r="AT772" s="1"/>
      <c r="AU772" s="1"/>
    </row>
    <row r="773" spans="37:47">
      <c r="AK773" s="1"/>
      <c r="AL773" s="1"/>
      <c r="AM773" s="1"/>
      <c r="AN773" s="1"/>
      <c r="AO773" s="1"/>
      <c r="AP773" s="1"/>
      <c r="AQ773" s="1"/>
      <c r="AR773" s="1"/>
      <c r="AT773" s="1"/>
      <c r="AU773" s="1"/>
    </row>
    <row r="774" spans="37:47">
      <c r="AK774" s="1"/>
      <c r="AL774" s="1"/>
      <c r="AM774" s="1"/>
      <c r="AN774" s="1"/>
      <c r="AO774" s="1"/>
      <c r="AP774" s="1"/>
      <c r="AQ774" s="1"/>
      <c r="AR774" s="1"/>
      <c r="AT774" s="1"/>
      <c r="AU774" s="1"/>
    </row>
    <row r="775" spans="37:47">
      <c r="AK775" s="1"/>
      <c r="AL775" s="1"/>
      <c r="AM775" s="1"/>
      <c r="AN775" s="1"/>
      <c r="AO775" s="1"/>
      <c r="AP775" s="1"/>
      <c r="AQ775" s="1"/>
      <c r="AR775" s="1"/>
      <c r="AT775" s="1"/>
      <c r="AU775" s="1"/>
    </row>
    <row r="776" spans="37:47">
      <c r="AK776" s="1"/>
      <c r="AL776" s="1"/>
      <c r="AM776" s="1"/>
      <c r="AN776" s="1"/>
      <c r="AO776" s="1"/>
      <c r="AP776" s="1"/>
      <c r="AQ776" s="1"/>
      <c r="AR776" s="1"/>
      <c r="AT776" s="1"/>
      <c r="AU776" s="1"/>
    </row>
    <row r="777" spans="37:47">
      <c r="AK777" s="1"/>
      <c r="AL777" s="1"/>
      <c r="AM777" s="1"/>
      <c r="AN777" s="1"/>
      <c r="AO777" s="1"/>
      <c r="AP777" s="1"/>
      <c r="AQ777" s="1"/>
      <c r="AR777" s="1"/>
      <c r="AT777" s="1"/>
      <c r="AU777" s="1"/>
    </row>
    <row r="778" spans="37:47">
      <c r="AK778" s="1"/>
      <c r="AL778" s="1"/>
      <c r="AM778" s="1"/>
      <c r="AN778" s="1"/>
      <c r="AO778" s="1"/>
      <c r="AP778" s="1"/>
      <c r="AQ778" s="1"/>
      <c r="AR778" s="1"/>
      <c r="AT778" s="1"/>
      <c r="AU778" s="1"/>
    </row>
    <row r="779" spans="37:47">
      <c r="AK779" s="1"/>
      <c r="AL779" s="1"/>
      <c r="AM779" s="1"/>
      <c r="AN779" s="1"/>
      <c r="AO779" s="1"/>
      <c r="AP779" s="1"/>
      <c r="AQ779" s="1"/>
      <c r="AR779" s="1"/>
      <c r="AT779" s="1"/>
      <c r="AU779" s="1"/>
    </row>
    <row r="780" spans="37:47">
      <c r="AK780" s="1"/>
      <c r="AL780" s="1"/>
      <c r="AM780" s="1"/>
      <c r="AN780" s="1"/>
      <c r="AO780" s="1"/>
      <c r="AP780" s="1"/>
      <c r="AQ780" s="1"/>
      <c r="AR780" s="1"/>
      <c r="AT780" s="1"/>
      <c r="AU780" s="1"/>
    </row>
    <row r="781" spans="37:47">
      <c r="AK781" s="1"/>
      <c r="AL781" s="1"/>
      <c r="AM781" s="1"/>
      <c r="AN781" s="1"/>
      <c r="AO781" s="1"/>
      <c r="AP781" s="1"/>
      <c r="AQ781" s="1"/>
      <c r="AR781" s="1"/>
      <c r="AT781" s="1"/>
      <c r="AU781" s="1"/>
    </row>
    <row r="782" spans="37:47">
      <c r="AK782" s="1"/>
      <c r="AL782" s="1"/>
      <c r="AM782" s="1"/>
      <c r="AN782" s="1"/>
      <c r="AO782" s="1"/>
      <c r="AP782" s="1"/>
      <c r="AQ782" s="1"/>
      <c r="AR782" s="1"/>
      <c r="AT782" s="1"/>
      <c r="AU782" s="1"/>
    </row>
    <row r="783" spans="37:47">
      <c r="AK783" s="1"/>
      <c r="AL783" s="1"/>
      <c r="AM783" s="1"/>
      <c r="AN783" s="1"/>
      <c r="AO783" s="1"/>
      <c r="AP783" s="1"/>
      <c r="AQ783" s="1"/>
      <c r="AR783" s="1"/>
      <c r="AT783" s="1"/>
      <c r="AU783" s="1"/>
    </row>
    <row r="784" spans="37:47">
      <c r="AK784" s="1"/>
      <c r="AL784" s="1"/>
      <c r="AM784" s="1"/>
      <c r="AN784" s="1"/>
      <c r="AO784" s="1"/>
      <c r="AP784" s="1"/>
      <c r="AQ784" s="1"/>
      <c r="AR784" s="1"/>
      <c r="AT784" s="1"/>
      <c r="AU784" s="1"/>
    </row>
    <row r="785" spans="37:47">
      <c r="AK785" s="1"/>
      <c r="AL785" s="1"/>
      <c r="AM785" s="1"/>
      <c r="AN785" s="1"/>
      <c r="AO785" s="1"/>
      <c r="AP785" s="1"/>
      <c r="AQ785" s="1"/>
      <c r="AR785" s="1"/>
      <c r="AT785" s="1"/>
      <c r="AU785" s="1"/>
    </row>
    <row r="786" spans="37:47">
      <c r="AK786" s="1"/>
      <c r="AL786" s="1"/>
      <c r="AM786" s="1"/>
      <c r="AN786" s="1"/>
      <c r="AO786" s="1"/>
      <c r="AP786" s="1"/>
      <c r="AQ786" s="1"/>
      <c r="AR786" s="1"/>
      <c r="AT786" s="1"/>
      <c r="AU786" s="1"/>
    </row>
    <row r="787" spans="37:47">
      <c r="AK787" s="1"/>
      <c r="AL787" s="1"/>
      <c r="AM787" s="1"/>
      <c r="AN787" s="1"/>
      <c r="AO787" s="1"/>
      <c r="AP787" s="1"/>
      <c r="AQ787" s="1"/>
      <c r="AR787" s="1"/>
      <c r="AT787" s="1"/>
      <c r="AU787" s="1"/>
    </row>
    <row r="788" spans="37:47">
      <c r="AK788" s="1"/>
      <c r="AL788" s="1"/>
      <c r="AM788" s="1"/>
      <c r="AN788" s="1"/>
      <c r="AO788" s="1"/>
      <c r="AP788" s="1"/>
      <c r="AQ788" s="1"/>
      <c r="AR788" s="1"/>
      <c r="AT788" s="1"/>
      <c r="AU788" s="1"/>
    </row>
    <row r="789" spans="37:47">
      <c r="AK789" s="1"/>
      <c r="AL789" s="1"/>
      <c r="AM789" s="1"/>
      <c r="AN789" s="1"/>
      <c r="AO789" s="1"/>
      <c r="AP789" s="1"/>
      <c r="AQ789" s="1"/>
      <c r="AR789" s="1"/>
      <c r="AT789" s="1"/>
      <c r="AU789" s="1"/>
    </row>
    <row r="790" spans="37:47">
      <c r="AK790" s="1"/>
      <c r="AL790" s="1"/>
      <c r="AM790" s="1"/>
      <c r="AN790" s="1"/>
      <c r="AO790" s="1"/>
      <c r="AP790" s="1"/>
      <c r="AQ790" s="1"/>
      <c r="AR790" s="1"/>
      <c r="AT790" s="1"/>
      <c r="AU790" s="1"/>
    </row>
    <row r="791" spans="37:47">
      <c r="AK791" s="1"/>
      <c r="AL791" s="1"/>
      <c r="AM791" s="1"/>
      <c r="AN791" s="1"/>
      <c r="AO791" s="1"/>
      <c r="AP791" s="1"/>
      <c r="AQ791" s="1"/>
      <c r="AR791" s="1"/>
      <c r="AT791" s="1"/>
      <c r="AU791" s="1"/>
    </row>
    <row r="792" spans="37:47">
      <c r="AK792" s="1"/>
      <c r="AL792" s="1"/>
      <c r="AM792" s="1"/>
      <c r="AN792" s="1"/>
      <c r="AO792" s="1"/>
      <c r="AP792" s="1"/>
      <c r="AQ792" s="1"/>
      <c r="AR792" s="1"/>
      <c r="AT792" s="1"/>
      <c r="AU792" s="1"/>
    </row>
    <row r="793" spans="37:47">
      <c r="AK793" s="1"/>
      <c r="AL793" s="1"/>
      <c r="AM793" s="1"/>
      <c r="AN793" s="1"/>
      <c r="AO793" s="1"/>
      <c r="AP793" s="1"/>
      <c r="AQ793" s="1"/>
      <c r="AR793" s="1"/>
      <c r="AT793" s="1"/>
      <c r="AU793" s="1"/>
    </row>
    <row r="794" spans="37:47">
      <c r="AK794" s="1"/>
      <c r="AL794" s="1"/>
      <c r="AM794" s="1"/>
      <c r="AN794" s="1"/>
      <c r="AO794" s="1"/>
      <c r="AP794" s="1"/>
      <c r="AQ794" s="1"/>
      <c r="AR794" s="1"/>
      <c r="AT794" s="1"/>
      <c r="AU794" s="1"/>
    </row>
    <row r="795" spans="37:47">
      <c r="AK795" s="1"/>
      <c r="AL795" s="1"/>
      <c r="AM795" s="1"/>
      <c r="AN795" s="1"/>
      <c r="AO795" s="1"/>
      <c r="AP795" s="1"/>
      <c r="AQ795" s="1"/>
      <c r="AR795" s="1"/>
      <c r="AT795" s="1"/>
      <c r="AU795" s="1"/>
    </row>
    <row r="796" spans="37:47">
      <c r="AK796" s="1"/>
      <c r="AL796" s="1"/>
      <c r="AM796" s="1"/>
      <c r="AN796" s="1"/>
      <c r="AO796" s="1"/>
      <c r="AP796" s="1"/>
      <c r="AQ796" s="1"/>
      <c r="AR796" s="1"/>
      <c r="AT796" s="1"/>
      <c r="AU796" s="1"/>
    </row>
    <row r="797" spans="37:47">
      <c r="AK797" s="1"/>
      <c r="AL797" s="1"/>
      <c r="AM797" s="1"/>
      <c r="AN797" s="1"/>
      <c r="AO797" s="1"/>
      <c r="AP797" s="1"/>
      <c r="AQ797" s="1"/>
      <c r="AR797" s="1"/>
      <c r="AT797" s="1"/>
      <c r="AU797" s="1"/>
    </row>
    <row r="798" spans="37:47">
      <c r="AK798" s="1"/>
      <c r="AL798" s="1"/>
      <c r="AM798" s="1"/>
      <c r="AN798" s="1"/>
      <c r="AO798" s="1"/>
      <c r="AP798" s="1"/>
      <c r="AQ798" s="1"/>
      <c r="AR798" s="1"/>
      <c r="AT798" s="1"/>
      <c r="AU798" s="1"/>
    </row>
    <row r="799" spans="37:47">
      <c r="AK799" s="1"/>
      <c r="AL799" s="1"/>
      <c r="AM799" s="1"/>
      <c r="AN799" s="1"/>
      <c r="AO799" s="1"/>
      <c r="AP799" s="1"/>
      <c r="AQ799" s="1"/>
      <c r="AR799" s="1"/>
      <c r="AT799" s="1"/>
      <c r="AU799" s="1"/>
    </row>
    <row r="800" spans="37:47">
      <c r="AK800" s="1"/>
      <c r="AL800" s="1"/>
      <c r="AM800" s="1"/>
      <c r="AN800" s="1"/>
      <c r="AO800" s="1"/>
      <c r="AP800" s="1"/>
      <c r="AQ800" s="1"/>
      <c r="AR800" s="1"/>
      <c r="AT800" s="1"/>
      <c r="AU800" s="1"/>
    </row>
    <row r="801" spans="37:47">
      <c r="AK801" s="1"/>
      <c r="AL801" s="1"/>
      <c r="AM801" s="1"/>
      <c r="AN801" s="1"/>
      <c r="AO801" s="1"/>
      <c r="AP801" s="1"/>
      <c r="AQ801" s="1"/>
      <c r="AR801" s="1"/>
      <c r="AT801" s="1"/>
      <c r="AU801" s="1"/>
    </row>
    <row r="802" spans="37:47">
      <c r="AK802" s="1"/>
      <c r="AL802" s="1"/>
      <c r="AM802" s="1"/>
      <c r="AN802" s="1"/>
      <c r="AO802" s="1"/>
      <c r="AP802" s="1"/>
      <c r="AQ802" s="1"/>
      <c r="AR802" s="1"/>
      <c r="AT802" s="1"/>
      <c r="AU802" s="1"/>
    </row>
    <row r="803" spans="37:47">
      <c r="AK803" s="1"/>
      <c r="AL803" s="1"/>
      <c r="AM803" s="1"/>
      <c r="AN803" s="1"/>
      <c r="AO803" s="1"/>
      <c r="AP803" s="1"/>
      <c r="AQ803" s="1"/>
      <c r="AR803" s="1"/>
      <c r="AT803" s="1"/>
      <c r="AU803" s="1"/>
    </row>
    <row r="804" spans="37:47">
      <c r="AK804" s="1"/>
      <c r="AL804" s="1"/>
      <c r="AM804" s="1"/>
      <c r="AN804" s="1"/>
      <c r="AO804" s="1"/>
      <c r="AP804" s="1"/>
      <c r="AQ804" s="1"/>
      <c r="AR804" s="1"/>
      <c r="AT804" s="1"/>
      <c r="AU804" s="1"/>
    </row>
    <row r="805" spans="37:47">
      <c r="AK805" s="1"/>
      <c r="AL805" s="1"/>
      <c r="AM805" s="1"/>
      <c r="AN805" s="1"/>
      <c r="AO805" s="1"/>
      <c r="AP805" s="1"/>
      <c r="AQ805" s="1"/>
      <c r="AR805" s="1"/>
      <c r="AT805" s="1"/>
      <c r="AU805" s="1"/>
    </row>
    <row r="806" spans="37:47">
      <c r="AK806" s="1"/>
      <c r="AL806" s="1"/>
      <c r="AM806" s="1"/>
      <c r="AN806" s="1"/>
      <c r="AO806" s="1"/>
      <c r="AP806" s="1"/>
      <c r="AQ806" s="1"/>
      <c r="AR806" s="1"/>
      <c r="AT806" s="1"/>
      <c r="AU806" s="1"/>
    </row>
    <row r="807" spans="37:47">
      <c r="AK807" s="1"/>
      <c r="AL807" s="1"/>
      <c r="AM807" s="1"/>
      <c r="AN807" s="1"/>
      <c r="AO807" s="1"/>
      <c r="AP807" s="1"/>
      <c r="AQ807" s="1"/>
      <c r="AR807" s="1"/>
      <c r="AT807" s="1"/>
      <c r="AU807" s="1"/>
    </row>
    <row r="808" spans="37:47">
      <c r="AK808" s="1"/>
      <c r="AL808" s="1"/>
      <c r="AM808" s="1"/>
      <c r="AN808" s="1"/>
      <c r="AO808" s="1"/>
      <c r="AP808" s="1"/>
      <c r="AQ808" s="1"/>
      <c r="AR808" s="1"/>
      <c r="AT808" s="1"/>
      <c r="AU808" s="1"/>
    </row>
    <row r="809" spans="37:47">
      <c r="AK809" s="1"/>
      <c r="AL809" s="1"/>
      <c r="AM809" s="1"/>
      <c r="AN809" s="1"/>
      <c r="AO809" s="1"/>
      <c r="AP809" s="1"/>
      <c r="AQ809" s="1"/>
      <c r="AR809" s="1"/>
      <c r="AT809" s="1"/>
      <c r="AU809" s="1"/>
    </row>
    <row r="810" spans="37:47">
      <c r="AK810" s="1"/>
      <c r="AL810" s="1"/>
      <c r="AM810" s="1"/>
      <c r="AN810" s="1"/>
      <c r="AO810" s="1"/>
      <c r="AP810" s="1"/>
      <c r="AQ810" s="1"/>
      <c r="AR810" s="1"/>
      <c r="AT810" s="1"/>
      <c r="AU810" s="1"/>
    </row>
    <row r="811" spans="37:47">
      <c r="AK811" s="1"/>
      <c r="AL811" s="1"/>
      <c r="AM811" s="1"/>
      <c r="AN811" s="1"/>
      <c r="AO811" s="1"/>
      <c r="AP811" s="1"/>
      <c r="AQ811" s="1"/>
      <c r="AR811" s="1"/>
      <c r="AT811" s="1"/>
      <c r="AU811" s="1"/>
    </row>
    <row r="812" spans="37:47">
      <c r="AK812" s="1"/>
      <c r="AL812" s="1"/>
      <c r="AM812" s="1"/>
      <c r="AN812" s="1"/>
      <c r="AO812" s="1"/>
      <c r="AP812" s="1"/>
      <c r="AQ812" s="1"/>
      <c r="AR812" s="1"/>
      <c r="AT812" s="1"/>
      <c r="AU812" s="1"/>
    </row>
    <row r="813" spans="37:47">
      <c r="AK813" s="1"/>
      <c r="AL813" s="1"/>
      <c r="AM813" s="1"/>
      <c r="AN813" s="1"/>
      <c r="AO813" s="1"/>
      <c r="AP813" s="1"/>
      <c r="AQ813" s="1"/>
      <c r="AR813" s="1"/>
      <c r="AT813" s="1"/>
      <c r="AU813" s="1"/>
    </row>
    <row r="814" spans="37:47">
      <c r="AK814" s="1"/>
      <c r="AL814" s="1"/>
      <c r="AM814" s="1"/>
      <c r="AN814" s="1"/>
      <c r="AO814" s="1"/>
      <c r="AP814" s="1"/>
      <c r="AQ814" s="1"/>
      <c r="AR814" s="1"/>
      <c r="AT814" s="1"/>
      <c r="AU814" s="1"/>
    </row>
    <row r="815" spans="37:47">
      <c r="AK815" s="1"/>
      <c r="AL815" s="1"/>
      <c r="AM815" s="1"/>
      <c r="AN815" s="1"/>
      <c r="AO815" s="1"/>
      <c r="AP815" s="1"/>
      <c r="AQ815" s="1"/>
      <c r="AR815" s="1"/>
      <c r="AT815" s="1"/>
      <c r="AU815" s="1"/>
    </row>
    <row r="816" spans="37:47">
      <c r="AK816" s="1"/>
      <c r="AL816" s="1"/>
      <c r="AM816" s="1"/>
      <c r="AN816" s="1"/>
      <c r="AO816" s="1"/>
      <c r="AP816" s="1"/>
      <c r="AQ816" s="1"/>
      <c r="AR816" s="1"/>
      <c r="AT816" s="1"/>
      <c r="AU816" s="1"/>
    </row>
    <row r="817" spans="37:47">
      <c r="AK817" s="1"/>
      <c r="AL817" s="1"/>
      <c r="AM817" s="1"/>
      <c r="AN817" s="1"/>
      <c r="AO817" s="1"/>
      <c r="AP817" s="1"/>
      <c r="AQ817" s="1"/>
      <c r="AR817" s="1"/>
      <c r="AT817" s="1"/>
      <c r="AU817" s="1"/>
    </row>
    <row r="818" spans="37:47">
      <c r="AK818" s="1"/>
      <c r="AL818" s="1"/>
      <c r="AM818" s="1"/>
      <c r="AN818" s="1"/>
      <c r="AO818" s="1"/>
      <c r="AP818" s="1"/>
      <c r="AQ818" s="1"/>
      <c r="AR818" s="1"/>
      <c r="AT818" s="1"/>
      <c r="AU818" s="1"/>
    </row>
    <row r="819" spans="37:47">
      <c r="AK819" s="1"/>
      <c r="AL819" s="1"/>
      <c r="AM819" s="1"/>
      <c r="AN819" s="1"/>
      <c r="AO819" s="1"/>
      <c r="AP819" s="1"/>
      <c r="AQ819" s="1"/>
      <c r="AR819" s="1"/>
      <c r="AT819" s="1"/>
      <c r="AU819" s="1"/>
    </row>
    <row r="820" spans="37:47">
      <c r="AK820" s="1"/>
      <c r="AL820" s="1"/>
      <c r="AM820" s="1"/>
      <c r="AN820" s="1"/>
      <c r="AO820" s="1"/>
      <c r="AP820" s="1"/>
      <c r="AQ820" s="1"/>
      <c r="AR820" s="1"/>
      <c r="AT820" s="1"/>
      <c r="AU820" s="1"/>
    </row>
    <row r="821" spans="37:47">
      <c r="AK821" s="1"/>
      <c r="AL821" s="1"/>
      <c r="AM821" s="1"/>
      <c r="AN821" s="1"/>
      <c r="AO821" s="1"/>
      <c r="AP821" s="1"/>
      <c r="AQ821" s="1"/>
      <c r="AR821" s="1"/>
      <c r="AT821" s="1"/>
      <c r="AU821" s="1"/>
    </row>
    <row r="822" spans="37:47">
      <c r="AK822" s="1"/>
      <c r="AL822" s="1"/>
      <c r="AM822" s="1"/>
      <c r="AN822" s="1"/>
      <c r="AO822" s="1"/>
      <c r="AP822" s="1"/>
      <c r="AQ822" s="1"/>
      <c r="AR822" s="1"/>
      <c r="AT822" s="1"/>
      <c r="AU822" s="1"/>
    </row>
    <row r="823" spans="37:47">
      <c r="AK823" s="1"/>
      <c r="AL823" s="1"/>
      <c r="AM823" s="1"/>
      <c r="AN823" s="1"/>
      <c r="AO823" s="1"/>
      <c r="AP823" s="1"/>
      <c r="AQ823" s="1"/>
      <c r="AR823" s="1"/>
      <c r="AT823" s="1"/>
      <c r="AU823" s="1"/>
    </row>
    <row r="824" spans="37:47">
      <c r="AK824" s="1"/>
      <c r="AL824" s="1"/>
      <c r="AM824" s="1"/>
      <c r="AN824" s="1"/>
      <c r="AO824" s="1"/>
      <c r="AP824" s="1"/>
      <c r="AQ824" s="1"/>
      <c r="AR824" s="1"/>
      <c r="AT824" s="1"/>
      <c r="AU824" s="1"/>
    </row>
    <row r="825" spans="37:47">
      <c r="AK825" s="1"/>
      <c r="AL825" s="1"/>
      <c r="AM825" s="1"/>
      <c r="AN825" s="1"/>
      <c r="AO825" s="1"/>
      <c r="AP825" s="1"/>
      <c r="AQ825" s="1"/>
      <c r="AR825" s="1"/>
      <c r="AT825" s="1"/>
      <c r="AU825" s="1"/>
    </row>
    <row r="826" spans="37:47">
      <c r="AK826" s="1"/>
      <c r="AL826" s="1"/>
      <c r="AM826" s="1"/>
      <c r="AN826" s="1"/>
      <c r="AO826" s="1"/>
      <c r="AP826" s="1"/>
      <c r="AQ826" s="1"/>
      <c r="AR826" s="1"/>
      <c r="AT826" s="1"/>
      <c r="AU826" s="1"/>
    </row>
    <row r="827" spans="37:47">
      <c r="AK827" s="1"/>
      <c r="AL827" s="1"/>
      <c r="AM827" s="1"/>
      <c r="AN827" s="1"/>
      <c r="AO827" s="1"/>
      <c r="AP827" s="1"/>
      <c r="AQ827" s="1"/>
      <c r="AR827" s="1"/>
      <c r="AT827" s="1"/>
      <c r="AU827" s="1"/>
    </row>
    <row r="828" spans="37:47">
      <c r="AK828" s="1"/>
      <c r="AL828" s="1"/>
      <c r="AM828" s="1"/>
      <c r="AN828" s="1"/>
      <c r="AO828" s="1"/>
      <c r="AP828" s="1"/>
      <c r="AQ828" s="1"/>
      <c r="AR828" s="1"/>
      <c r="AT828" s="1"/>
      <c r="AU828" s="1"/>
    </row>
    <row r="829" spans="37:47">
      <c r="AK829" s="1"/>
      <c r="AL829" s="1"/>
      <c r="AM829" s="1"/>
      <c r="AN829" s="1"/>
      <c r="AO829" s="1"/>
      <c r="AP829" s="1"/>
      <c r="AQ829" s="1"/>
      <c r="AR829" s="1"/>
      <c r="AT829" s="1"/>
      <c r="AU829" s="1"/>
    </row>
    <row r="830" spans="37:47">
      <c r="AK830" s="1"/>
      <c r="AL830" s="1"/>
      <c r="AM830" s="1"/>
      <c r="AN830" s="1"/>
      <c r="AO830" s="1"/>
      <c r="AP830" s="1"/>
      <c r="AQ830" s="1"/>
      <c r="AR830" s="1"/>
      <c r="AT830" s="1"/>
      <c r="AU830" s="1"/>
    </row>
    <row r="831" spans="37:47">
      <c r="AK831" s="1"/>
      <c r="AL831" s="1"/>
      <c r="AM831" s="1"/>
      <c r="AN831" s="1"/>
      <c r="AO831" s="1"/>
      <c r="AP831" s="1"/>
      <c r="AQ831" s="1"/>
      <c r="AR831" s="1"/>
      <c r="AT831" s="1"/>
      <c r="AU831" s="1"/>
    </row>
    <row r="832" spans="37:47">
      <c r="AK832" s="1"/>
      <c r="AL832" s="1"/>
      <c r="AM832" s="1"/>
      <c r="AN832" s="1"/>
      <c r="AO832" s="1"/>
      <c r="AP832" s="1"/>
      <c r="AQ832" s="1"/>
      <c r="AR832" s="1"/>
      <c r="AT832" s="1"/>
      <c r="AU832" s="1"/>
    </row>
    <row r="833" spans="37:47">
      <c r="AK833" s="1"/>
      <c r="AL833" s="1"/>
      <c r="AM833" s="1"/>
      <c r="AN833" s="1"/>
      <c r="AO833" s="1"/>
      <c r="AP833" s="1"/>
      <c r="AQ833" s="1"/>
      <c r="AR833" s="1"/>
      <c r="AT833" s="1"/>
      <c r="AU833" s="1"/>
    </row>
    <row r="834" spans="37:47">
      <c r="AK834" s="1"/>
      <c r="AL834" s="1"/>
      <c r="AM834" s="1"/>
      <c r="AN834" s="1"/>
      <c r="AO834" s="1"/>
      <c r="AP834" s="1"/>
      <c r="AQ834" s="1"/>
      <c r="AR834" s="1"/>
      <c r="AT834" s="1"/>
      <c r="AU834" s="1"/>
    </row>
    <row r="835" spans="37:47">
      <c r="AK835" s="1"/>
      <c r="AL835" s="1"/>
      <c r="AM835" s="1"/>
      <c r="AN835" s="1"/>
      <c r="AO835" s="1"/>
      <c r="AP835" s="1"/>
      <c r="AQ835" s="1"/>
      <c r="AR835" s="1"/>
      <c r="AT835" s="1"/>
      <c r="AU835" s="1"/>
    </row>
    <row r="836" spans="37:47">
      <c r="AK836" s="1"/>
      <c r="AL836" s="1"/>
      <c r="AM836" s="1"/>
      <c r="AN836" s="1"/>
      <c r="AO836" s="1"/>
      <c r="AP836" s="1"/>
      <c r="AQ836" s="1"/>
      <c r="AR836" s="1"/>
      <c r="AT836" s="1"/>
      <c r="AU836" s="1"/>
    </row>
    <row r="837" spans="37:47">
      <c r="AK837" s="1"/>
      <c r="AL837" s="1"/>
      <c r="AM837" s="1"/>
      <c r="AN837" s="1"/>
      <c r="AO837" s="1"/>
      <c r="AP837" s="1"/>
      <c r="AQ837" s="1"/>
      <c r="AR837" s="1"/>
      <c r="AT837" s="1"/>
      <c r="AU837" s="1"/>
    </row>
    <row r="838" spans="37:47">
      <c r="AK838" s="1"/>
      <c r="AL838" s="1"/>
      <c r="AM838" s="1"/>
      <c r="AN838" s="1"/>
      <c r="AO838" s="1"/>
      <c r="AP838" s="1"/>
      <c r="AQ838" s="1"/>
      <c r="AR838" s="1"/>
      <c r="AT838" s="1"/>
      <c r="AU838" s="1"/>
    </row>
    <row r="839" spans="37:47">
      <c r="AK839" s="1"/>
      <c r="AL839" s="1"/>
      <c r="AM839" s="1"/>
      <c r="AN839" s="1"/>
      <c r="AO839" s="1"/>
      <c r="AP839" s="1"/>
      <c r="AQ839" s="1"/>
      <c r="AR839" s="1"/>
      <c r="AT839" s="1"/>
      <c r="AU839" s="1"/>
    </row>
    <row r="840" spans="37:47">
      <c r="AK840" s="1"/>
      <c r="AL840" s="1"/>
      <c r="AM840" s="1"/>
      <c r="AN840" s="1"/>
      <c r="AO840" s="1"/>
      <c r="AP840" s="1"/>
      <c r="AQ840" s="1"/>
      <c r="AR840" s="1"/>
      <c r="AT840" s="1"/>
      <c r="AU840" s="1"/>
    </row>
    <row r="841" spans="37:47">
      <c r="AK841" s="1"/>
      <c r="AL841" s="1"/>
      <c r="AM841" s="1"/>
      <c r="AN841" s="1"/>
      <c r="AO841" s="1"/>
      <c r="AP841" s="1"/>
      <c r="AQ841" s="1"/>
      <c r="AR841" s="1"/>
      <c r="AT841" s="1"/>
      <c r="AU841" s="1"/>
    </row>
    <row r="842" spans="37:47">
      <c r="AK842" s="1"/>
      <c r="AL842" s="1"/>
      <c r="AM842" s="1"/>
      <c r="AN842" s="1"/>
      <c r="AO842" s="1"/>
      <c r="AP842" s="1"/>
      <c r="AQ842" s="1"/>
      <c r="AR842" s="1"/>
      <c r="AT842" s="1"/>
      <c r="AU842" s="1"/>
    </row>
    <row r="843" spans="37:47">
      <c r="AK843" s="1"/>
      <c r="AL843" s="1"/>
      <c r="AM843" s="1"/>
      <c r="AN843" s="1"/>
      <c r="AO843" s="1"/>
      <c r="AP843" s="1"/>
      <c r="AQ843" s="1"/>
      <c r="AR843" s="1"/>
      <c r="AT843" s="1"/>
      <c r="AU843" s="1"/>
    </row>
    <row r="844" spans="37:47">
      <c r="AK844" s="1"/>
      <c r="AL844" s="1"/>
      <c r="AM844" s="1"/>
      <c r="AN844" s="1"/>
      <c r="AO844" s="1"/>
      <c r="AP844" s="1"/>
      <c r="AQ844" s="1"/>
      <c r="AR844" s="1"/>
      <c r="AT844" s="1"/>
      <c r="AU844" s="1"/>
    </row>
    <row r="845" spans="37:47">
      <c r="AK845" s="1"/>
      <c r="AL845" s="1"/>
      <c r="AM845" s="1"/>
      <c r="AN845" s="1"/>
      <c r="AO845" s="1"/>
      <c r="AP845" s="1"/>
      <c r="AQ845" s="1"/>
      <c r="AR845" s="1"/>
      <c r="AT845" s="1"/>
      <c r="AU845" s="1"/>
    </row>
    <row r="846" spans="37:47">
      <c r="AK846" s="1"/>
      <c r="AL846" s="1"/>
      <c r="AM846" s="1"/>
      <c r="AN846" s="1"/>
      <c r="AO846" s="1"/>
      <c r="AP846" s="1"/>
      <c r="AQ846" s="1"/>
      <c r="AR846" s="1"/>
      <c r="AT846" s="1"/>
      <c r="AU846" s="1"/>
    </row>
    <row r="847" spans="37:47">
      <c r="AK847" s="1"/>
      <c r="AL847" s="1"/>
      <c r="AM847" s="1"/>
      <c r="AN847" s="1"/>
      <c r="AO847" s="1"/>
      <c r="AP847" s="1"/>
      <c r="AQ847" s="1"/>
      <c r="AR847" s="1"/>
      <c r="AT847" s="1"/>
      <c r="AU847" s="1"/>
    </row>
    <row r="848" spans="37:47">
      <c r="AK848" s="1"/>
      <c r="AL848" s="1"/>
      <c r="AM848" s="1"/>
      <c r="AN848" s="1"/>
      <c r="AO848" s="1"/>
      <c r="AP848" s="1"/>
      <c r="AQ848" s="1"/>
      <c r="AR848" s="1"/>
      <c r="AT848" s="1"/>
      <c r="AU848" s="1"/>
    </row>
    <row r="849" spans="37:47">
      <c r="AK849" s="1"/>
      <c r="AL849" s="1"/>
      <c r="AM849" s="1"/>
      <c r="AN849" s="1"/>
      <c r="AO849" s="1"/>
      <c r="AP849" s="1"/>
      <c r="AQ849" s="1"/>
      <c r="AR849" s="1"/>
      <c r="AT849" s="1"/>
      <c r="AU849" s="1"/>
    </row>
    <row r="850" spans="37:47">
      <c r="AK850" s="1"/>
      <c r="AL850" s="1"/>
      <c r="AM850" s="1"/>
      <c r="AN850" s="1"/>
      <c r="AO850" s="1"/>
      <c r="AP850" s="1"/>
      <c r="AQ850" s="1"/>
      <c r="AR850" s="1"/>
      <c r="AT850" s="1"/>
      <c r="AU850" s="1"/>
    </row>
    <row r="851" spans="37:47">
      <c r="AK851" s="1"/>
      <c r="AL851" s="1"/>
      <c r="AM851" s="1"/>
      <c r="AN851" s="1"/>
      <c r="AO851" s="1"/>
      <c r="AP851" s="1"/>
      <c r="AQ851" s="1"/>
      <c r="AR851" s="1"/>
      <c r="AT851" s="1"/>
      <c r="AU851" s="1"/>
    </row>
    <row r="852" spans="37:47">
      <c r="AK852" s="1"/>
      <c r="AL852" s="1"/>
      <c r="AM852" s="1"/>
      <c r="AN852" s="1"/>
      <c r="AO852" s="1"/>
      <c r="AP852" s="1"/>
      <c r="AQ852" s="1"/>
      <c r="AR852" s="1"/>
      <c r="AT852" s="1"/>
      <c r="AU852" s="1"/>
    </row>
    <row r="853" spans="37:47">
      <c r="AK853" s="1"/>
      <c r="AL853" s="1"/>
      <c r="AM853" s="1"/>
      <c r="AN853" s="1"/>
      <c r="AO853" s="1"/>
      <c r="AP853" s="1"/>
      <c r="AQ853" s="1"/>
      <c r="AR853" s="1"/>
      <c r="AT853" s="1"/>
      <c r="AU853" s="1"/>
    </row>
    <row r="854" spans="37:47">
      <c r="AK854" s="1"/>
      <c r="AL854" s="1"/>
      <c r="AM854" s="1"/>
      <c r="AN854" s="1"/>
      <c r="AO854" s="1"/>
      <c r="AP854" s="1"/>
      <c r="AQ854" s="1"/>
      <c r="AR854" s="1"/>
      <c r="AT854" s="1"/>
      <c r="AU854" s="1"/>
    </row>
    <row r="855" spans="37:47">
      <c r="AK855" s="1"/>
      <c r="AL855" s="1"/>
      <c r="AM855" s="1"/>
      <c r="AN855" s="1"/>
      <c r="AO855" s="1"/>
      <c r="AP855" s="1"/>
      <c r="AQ855" s="1"/>
      <c r="AR855" s="1"/>
      <c r="AT855" s="1"/>
      <c r="AU855" s="1"/>
    </row>
    <row r="856" spans="37:47">
      <c r="AK856" s="1"/>
      <c r="AL856" s="1"/>
      <c r="AM856" s="1"/>
      <c r="AN856" s="1"/>
      <c r="AO856" s="1"/>
      <c r="AP856" s="1"/>
      <c r="AQ856" s="1"/>
      <c r="AR856" s="1"/>
      <c r="AT856" s="1"/>
      <c r="AU856" s="1"/>
    </row>
    <row r="857" spans="37:47">
      <c r="AK857" s="1"/>
      <c r="AL857" s="1"/>
      <c r="AM857" s="1"/>
      <c r="AN857" s="1"/>
      <c r="AO857" s="1"/>
      <c r="AP857" s="1"/>
      <c r="AQ857" s="1"/>
      <c r="AR857" s="1"/>
      <c r="AT857" s="1"/>
      <c r="AU857" s="1"/>
    </row>
    <row r="858" spans="37:47">
      <c r="AK858" s="1"/>
      <c r="AL858" s="1"/>
      <c r="AM858" s="1"/>
      <c r="AN858" s="1"/>
      <c r="AO858" s="1"/>
      <c r="AP858" s="1"/>
      <c r="AQ858" s="1"/>
      <c r="AR858" s="1"/>
      <c r="AT858" s="1"/>
      <c r="AU858" s="1"/>
    </row>
    <row r="859" spans="37:47">
      <c r="AK859" s="1"/>
      <c r="AL859" s="1"/>
      <c r="AM859" s="1"/>
      <c r="AN859" s="1"/>
      <c r="AO859" s="1"/>
      <c r="AP859" s="1"/>
      <c r="AQ859" s="1"/>
      <c r="AR859" s="1"/>
      <c r="AT859" s="1"/>
      <c r="AU859" s="1"/>
    </row>
    <row r="860" spans="37:47">
      <c r="AK860" s="1"/>
      <c r="AL860" s="1"/>
      <c r="AM860" s="1"/>
      <c r="AN860" s="1"/>
      <c r="AO860" s="1"/>
      <c r="AP860" s="1"/>
      <c r="AQ860" s="1"/>
      <c r="AR860" s="1"/>
      <c r="AT860" s="1"/>
      <c r="AU860" s="1"/>
    </row>
    <row r="861" spans="37:47">
      <c r="AK861" s="1"/>
      <c r="AL861" s="1"/>
      <c r="AM861" s="1"/>
      <c r="AN861" s="1"/>
      <c r="AO861" s="1"/>
      <c r="AP861" s="1"/>
      <c r="AQ861" s="1"/>
      <c r="AR861" s="1"/>
      <c r="AT861" s="1"/>
      <c r="AU861" s="1"/>
    </row>
    <row r="862" spans="37:47">
      <c r="AK862" s="1"/>
      <c r="AL862" s="1"/>
      <c r="AM862" s="1"/>
      <c r="AN862" s="1"/>
      <c r="AO862" s="1"/>
      <c r="AP862" s="1"/>
      <c r="AQ862" s="1"/>
      <c r="AR862" s="1"/>
      <c r="AT862" s="1"/>
      <c r="AU862" s="1"/>
    </row>
    <row r="863" spans="37:47">
      <c r="AK863" s="1"/>
      <c r="AL863" s="1"/>
      <c r="AM863" s="1"/>
      <c r="AN863" s="1"/>
      <c r="AO863" s="1"/>
      <c r="AP863" s="1"/>
      <c r="AQ863" s="1"/>
      <c r="AR863" s="1"/>
      <c r="AT863" s="1"/>
      <c r="AU863" s="1"/>
    </row>
    <row r="864" spans="37:47">
      <c r="AK864" s="1"/>
      <c r="AL864" s="1"/>
      <c r="AM864" s="1"/>
      <c r="AN864" s="1"/>
      <c r="AO864" s="1"/>
      <c r="AP864" s="1"/>
      <c r="AQ864" s="1"/>
      <c r="AR864" s="1"/>
      <c r="AT864" s="1"/>
      <c r="AU864" s="1"/>
    </row>
    <row r="865" spans="37:47">
      <c r="AK865" s="1"/>
      <c r="AL865" s="1"/>
      <c r="AM865" s="1"/>
      <c r="AN865" s="1"/>
      <c r="AO865" s="1"/>
      <c r="AP865" s="1"/>
      <c r="AQ865" s="1"/>
      <c r="AR865" s="1"/>
      <c r="AT865" s="1"/>
      <c r="AU865" s="1"/>
    </row>
    <row r="866" spans="37:47">
      <c r="AK866" s="1"/>
      <c r="AL866" s="1"/>
      <c r="AM866" s="1"/>
      <c r="AN866" s="1"/>
      <c r="AO866" s="1"/>
      <c r="AP866" s="1"/>
      <c r="AQ866" s="1"/>
      <c r="AR866" s="1"/>
      <c r="AT866" s="1"/>
      <c r="AU866" s="1"/>
    </row>
    <row r="867" spans="37:47">
      <c r="AK867" s="1"/>
      <c r="AL867" s="1"/>
      <c r="AM867" s="1"/>
      <c r="AN867" s="1"/>
      <c r="AO867" s="1"/>
      <c r="AP867" s="1"/>
      <c r="AQ867" s="1"/>
      <c r="AR867" s="1"/>
      <c r="AT867" s="1"/>
      <c r="AU867" s="1"/>
    </row>
    <row r="868" spans="37:47">
      <c r="AK868" s="1"/>
      <c r="AL868" s="1"/>
      <c r="AM868" s="1"/>
      <c r="AN868" s="1"/>
      <c r="AO868" s="1"/>
      <c r="AP868" s="1"/>
      <c r="AQ868" s="1"/>
      <c r="AR868" s="1"/>
      <c r="AT868" s="1"/>
      <c r="AU868" s="1"/>
    </row>
    <row r="869" spans="37:47">
      <c r="AK869" s="1"/>
      <c r="AL869" s="1"/>
      <c r="AM869" s="1"/>
      <c r="AN869" s="1"/>
      <c r="AO869" s="1"/>
      <c r="AP869" s="1"/>
      <c r="AQ869" s="1"/>
      <c r="AR869" s="1"/>
      <c r="AT869" s="1"/>
      <c r="AU869" s="1"/>
    </row>
    <row r="870" spans="37:47">
      <c r="AK870" s="1"/>
      <c r="AL870" s="1"/>
      <c r="AM870" s="1"/>
      <c r="AN870" s="1"/>
      <c r="AO870" s="1"/>
      <c r="AP870" s="1"/>
      <c r="AQ870" s="1"/>
      <c r="AR870" s="1"/>
      <c r="AT870" s="1"/>
      <c r="AU870" s="1"/>
    </row>
    <row r="871" spans="37:47">
      <c r="AK871" s="1"/>
      <c r="AL871" s="1"/>
      <c r="AM871" s="1"/>
      <c r="AN871" s="1"/>
      <c r="AO871" s="1"/>
      <c r="AP871" s="1"/>
      <c r="AQ871" s="1"/>
      <c r="AR871" s="1"/>
      <c r="AT871" s="1"/>
      <c r="AU871" s="1"/>
    </row>
    <row r="872" spans="37:47">
      <c r="AK872" s="1"/>
      <c r="AL872" s="1"/>
      <c r="AM872" s="1"/>
      <c r="AN872" s="1"/>
      <c r="AO872" s="1"/>
      <c r="AP872" s="1"/>
      <c r="AQ872" s="1"/>
      <c r="AR872" s="1"/>
      <c r="AT872" s="1"/>
      <c r="AU872" s="1"/>
    </row>
    <row r="873" spans="37:47">
      <c r="AK873" s="1"/>
      <c r="AL873" s="1"/>
      <c r="AM873" s="1"/>
      <c r="AN873" s="1"/>
      <c r="AO873" s="1"/>
      <c r="AP873" s="1"/>
      <c r="AQ873" s="1"/>
      <c r="AR873" s="1"/>
      <c r="AT873" s="1"/>
      <c r="AU873" s="1"/>
    </row>
    <row r="874" spans="37:47">
      <c r="AK874" s="1"/>
      <c r="AL874" s="1"/>
      <c r="AM874" s="1"/>
      <c r="AN874" s="1"/>
      <c r="AO874" s="1"/>
      <c r="AP874" s="1"/>
      <c r="AQ874" s="1"/>
      <c r="AR874" s="1"/>
      <c r="AT874" s="1"/>
      <c r="AU874" s="1"/>
    </row>
    <row r="875" spans="37:47">
      <c r="AK875" s="1"/>
      <c r="AL875" s="1"/>
      <c r="AM875" s="1"/>
      <c r="AN875" s="1"/>
      <c r="AO875" s="1"/>
      <c r="AP875" s="1"/>
      <c r="AQ875" s="1"/>
      <c r="AR875" s="1"/>
      <c r="AT875" s="1"/>
      <c r="AU875" s="1"/>
    </row>
    <row r="876" spans="37:47">
      <c r="AK876" s="1"/>
      <c r="AL876" s="1"/>
      <c r="AM876" s="1"/>
      <c r="AN876" s="1"/>
      <c r="AO876" s="1"/>
      <c r="AP876" s="1"/>
      <c r="AQ876" s="1"/>
      <c r="AR876" s="1"/>
      <c r="AT876" s="1"/>
      <c r="AU876" s="1"/>
    </row>
    <row r="877" spans="37:47">
      <c r="AK877" s="1"/>
      <c r="AL877" s="1"/>
      <c r="AM877" s="1"/>
      <c r="AN877" s="1"/>
      <c r="AO877" s="1"/>
      <c r="AP877" s="1"/>
      <c r="AQ877" s="1"/>
      <c r="AR877" s="1"/>
      <c r="AT877" s="1"/>
      <c r="AU877" s="1"/>
    </row>
    <row r="878" spans="37:47">
      <c r="AK878" s="1"/>
      <c r="AL878" s="1"/>
      <c r="AM878" s="1"/>
      <c r="AN878" s="1"/>
      <c r="AO878" s="1"/>
      <c r="AP878" s="1"/>
      <c r="AQ878" s="1"/>
      <c r="AR878" s="1"/>
      <c r="AT878" s="1"/>
      <c r="AU878" s="1"/>
    </row>
    <row r="879" spans="37:47">
      <c r="AK879" s="1"/>
      <c r="AL879" s="1"/>
      <c r="AM879" s="1"/>
      <c r="AN879" s="1"/>
      <c r="AO879" s="1"/>
      <c r="AP879" s="1"/>
      <c r="AQ879" s="1"/>
      <c r="AR879" s="1"/>
      <c r="AT879" s="1"/>
      <c r="AU879" s="1"/>
    </row>
    <row r="880" spans="37:47">
      <c r="AK880" s="1"/>
      <c r="AL880" s="1"/>
      <c r="AM880" s="1"/>
      <c r="AN880" s="1"/>
      <c r="AO880" s="1"/>
      <c r="AP880" s="1"/>
      <c r="AQ880" s="1"/>
      <c r="AR880" s="1"/>
      <c r="AT880" s="1"/>
      <c r="AU880" s="1"/>
    </row>
    <row r="881" spans="37:47">
      <c r="AK881" s="1"/>
      <c r="AL881" s="1"/>
      <c r="AM881" s="1"/>
      <c r="AN881" s="1"/>
      <c r="AO881" s="1"/>
      <c r="AP881" s="1"/>
      <c r="AQ881" s="1"/>
      <c r="AR881" s="1"/>
      <c r="AT881" s="1"/>
      <c r="AU881" s="1"/>
    </row>
    <row r="882" spans="37:47">
      <c r="AK882" s="1"/>
      <c r="AL882" s="1"/>
      <c r="AM882" s="1"/>
      <c r="AN882" s="1"/>
      <c r="AO882" s="1"/>
      <c r="AP882" s="1"/>
      <c r="AQ882" s="1"/>
      <c r="AR882" s="1"/>
      <c r="AT882" s="1"/>
      <c r="AU882" s="1"/>
    </row>
    <row r="883" spans="37:47">
      <c r="AK883" s="1"/>
      <c r="AL883" s="1"/>
      <c r="AM883" s="1"/>
      <c r="AN883" s="1"/>
      <c r="AO883" s="1"/>
      <c r="AP883" s="1"/>
      <c r="AQ883" s="1"/>
      <c r="AR883" s="1"/>
      <c r="AT883" s="1"/>
      <c r="AU883" s="1"/>
    </row>
    <row r="884" spans="37:47">
      <c r="AK884" s="1"/>
      <c r="AL884" s="1"/>
      <c r="AM884" s="1"/>
      <c r="AN884" s="1"/>
      <c r="AO884" s="1"/>
      <c r="AP884" s="1"/>
      <c r="AQ884" s="1"/>
      <c r="AR884" s="1"/>
      <c r="AT884" s="1"/>
      <c r="AU884" s="1"/>
    </row>
    <row r="885" spans="37:47">
      <c r="AK885" s="1"/>
      <c r="AL885" s="1"/>
      <c r="AM885" s="1"/>
      <c r="AN885" s="1"/>
      <c r="AO885" s="1"/>
      <c r="AP885" s="1"/>
      <c r="AQ885" s="1"/>
      <c r="AR885" s="1"/>
      <c r="AT885" s="1"/>
      <c r="AU885" s="1"/>
    </row>
    <row r="886" spans="37:47">
      <c r="AK886" s="1"/>
      <c r="AL886" s="1"/>
      <c r="AM886" s="1"/>
      <c r="AN886" s="1"/>
      <c r="AO886" s="1"/>
      <c r="AP886" s="1"/>
      <c r="AQ886" s="1"/>
      <c r="AR886" s="1"/>
      <c r="AT886" s="1"/>
      <c r="AU886" s="1"/>
    </row>
    <row r="887" spans="37:47">
      <c r="AK887" s="1"/>
      <c r="AL887" s="1"/>
      <c r="AM887" s="1"/>
      <c r="AN887" s="1"/>
      <c r="AO887" s="1"/>
      <c r="AP887" s="1"/>
      <c r="AQ887" s="1"/>
      <c r="AR887" s="1"/>
      <c r="AT887" s="1"/>
      <c r="AU887" s="1"/>
    </row>
    <row r="888" spans="37:47">
      <c r="AK888" s="1"/>
      <c r="AL888" s="1"/>
      <c r="AM888" s="1"/>
      <c r="AN888" s="1"/>
      <c r="AO888" s="1"/>
      <c r="AP888" s="1"/>
      <c r="AQ888" s="1"/>
      <c r="AR888" s="1"/>
      <c r="AT888" s="1"/>
      <c r="AU888" s="1"/>
    </row>
    <row r="889" spans="37:47">
      <c r="AK889" s="1"/>
      <c r="AL889" s="1"/>
      <c r="AM889" s="1"/>
      <c r="AN889" s="1"/>
      <c r="AO889" s="1"/>
      <c r="AP889" s="1"/>
      <c r="AQ889" s="1"/>
      <c r="AR889" s="1"/>
      <c r="AT889" s="1"/>
      <c r="AU889" s="1"/>
    </row>
    <row r="890" spans="37:47">
      <c r="AK890" s="1"/>
      <c r="AL890" s="1"/>
      <c r="AM890" s="1"/>
      <c r="AN890" s="1"/>
      <c r="AO890" s="1"/>
      <c r="AP890" s="1"/>
      <c r="AQ890" s="1"/>
      <c r="AR890" s="1"/>
      <c r="AT890" s="1"/>
      <c r="AU890" s="1"/>
    </row>
    <row r="891" spans="37:47">
      <c r="AK891" s="1"/>
      <c r="AL891" s="1"/>
      <c r="AM891" s="1"/>
      <c r="AN891" s="1"/>
      <c r="AO891" s="1"/>
      <c r="AP891" s="1"/>
      <c r="AQ891" s="1"/>
      <c r="AR891" s="1"/>
      <c r="AT891" s="1"/>
      <c r="AU891" s="1"/>
    </row>
    <row r="892" spans="37:47">
      <c r="AK892" s="1"/>
      <c r="AL892" s="1"/>
      <c r="AM892" s="1"/>
      <c r="AN892" s="1"/>
      <c r="AO892" s="1"/>
      <c r="AP892" s="1"/>
      <c r="AQ892" s="1"/>
      <c r="AR892" s="1"/>
      <c r="AT892" s="1"/>
      <c r="AU892" s="1"/>
    </row>
    <row r="893" spans="37:47">
      <c r="AK893" s="1"/>
      <c r="AL893" s="1"/>
      <c r="AM893" s="1"/>
      <c r="AN893" s="1"/>
      <c r="AO893" s="1"/>
      <c r="AP893" s="1"/>
      <c r="AQ893" s="1"/>
      <c r="AR893" s="1"/>
      <c r="AT893" s="1"/>
      <c r="AU893" s="1"/>
    </row>
    <row r="894" spans="37:47">
      <c r="AK894" s="1"/>
      <c r="AL894" s="1"/>
      <c r="AM894" s="1"/>
      <c r="AN894" s="1"/>
      <c r="AO894" s="1"/>
      <c r="AP894" s="1"/>
      <c r="AQ894" s="1"/>
      <c r="AR894" s="1"/>
      <c r="AT894" s="1"/>
      <c r="AU894" s="1"/>
    </row>
    <row r="895" spans="37:47">
      <c r="AK895" s="1"/>
      <c r="AL895" s="1"/>
      <c r="AM895" s="1"/>
      <c r="AN895" s="1"/>
      <c r="AO895" s="1"/>
      <c r="AP895" s="1"/>
      <c r="AQ895" s="1"/>
      <c r="AR895" s="1"/>
      <c r="AT895" s="1"/>
      <c r="AU895" s="1"/>
    </row>
    <row r="896" spans="37:47">
      <c r="AK896" s="1"/>
      <c r="AL896" s="1"/>
      <c r="AM896" s="1"/>
      <c r="AN896" s="1"/>
      <c r="AO896" s="1"/>
      <c r="AP896" s="1"/>
      <c r="AQ896" s="1"/>
      <c r="AR896" s="1"/>
      <c r="AT896" s="1"/>
      <c r="AU896" s="1"/>
    </row>
    <row r="897" spans="37:47">
      <c r="AK897" s="1"/>
      <c r="AL897" s="1"/>
      <c r="AM897" s="1"/>
      <c r="AN897" s="1"/>
      <c r="AO897" s="1"/>
      <c r="AP897" s="1"/>
      <c r="AQ897" s="1"/>
      <c r="AR897" s="1"/>
      <c r="AT897" s="1"/>
      <c r="AU897" s="1"/>
    </row>
    <row r="898" spans="37:47">
      <c r="AK898" s="1"/>
      <c r="AL898" s="1"/>
      <c r="AM898" s="1"/>
      <c r="AN898" s="1"/>
      <c r="AO898" s="1"/>
      <c r="AP898" s="1"/>
      <c r="AQ898" s="1"/>
      <c r="AR898" s="1"/>
      <c r="AT898" s="1"/>
      <c r="AU898" s="1"/>
    </row>
    <row r="899" spans="37:47">
      <c r="AK899" s="1"/>
      <c r="AL899" s="1"/>
      <c r="AM899" s="1"/>
      <c r="AN899" s="1"/>
      <c r="AO899" s="1"/>
      <c r="AP899" s="1"/>
      <c r="AQ899" s="1"/>
      <c r="AR899" s="1"/>
      <c r="AT899" s="1"/>
      <c r="AU899" s="1"/>
    </row>
    <row r="900" spans="37:47">
      <c r="AK900" s="1"/>
      <c r="AL900" s="1"/>
      <c r="AM900" s="1"/>
      <c r="AN900" s="1"/>
      <c r="AO900" s="1"/>
      <c r="AP900" s="1"/>
      <c r="AQ900" s="1"/>
      <c r="AR900" s="1"/>
      <c r="AT900" s="1"/>
      <c r="AU900" s="1"/>
    </row>
    <row r="901" spans="37:47">
      <c r="AK901" s="1"/>
      <c r="AL901" s="1"/>
      <c r="AM901" s="1"/>
      <c r="AN901" s="1"/>
      <c r="AO901" s="1"/>
      <c r="AP901" s="1"/>
      <c r="AQ901" s="1"/>
      <c r="AR901" s="1"/>
      <c r="AT901" s="1"/>
      <c r="AU901" s="1"/>
    </row>
    <row r="902" spans="37:47">
      <c r="AK902" s="1"/>
      <c r="AL902" s="1"/>
      <c r="AM902" s="1"/>
      <c r="AN902" s="1"/>
      <c r="AO902" s="1"/>
      <c r="AP902" s="1"/>
      <c r="AQ902" s="1"/>
      <c r="AR902" s="1"/>
      <c r="AT902" s="1"/>
      <c r="AU902" s="1"/>
    </row>
    <row r="903" spans="37:47">
      <c r="AK903" s="1"/>
      <c r="AL903" s="1"/>
      <c r="AM903" s="1"/>
      <c r="AN903" s="1"/>
      <c r="AO903" s="1"/>
      <c r="AP903" s="1"/>
      <c r="AQ903" s="1"/>
      <c r="AR903" s="1"/>
      <c r="AT903" s="1"/>
      <c r="AU903" s="1"/>
    </row>
    <row r="904" spans="37:47">
      <c r="AK904" s="1"/>
      <c r="AL904" s="1"/>
      <c r="AM904" s="1"/>
      <c r="AN904" s="1"/>
      <c r="AO904" s="1"/>
      <c r="AP904" s="1"/>
      <c r="AQ904" s="1"/>
      <c r="AR904" s="1"/>
      <c r="AT904" s="1"/>
      <c r="AU904" s="1"/>
    </row>
    <row r="905" spans="37:47">
      <c r="AK905" s="1"/>
      <c r="AL905" s="1"/>
      <c r="AM905" s="1"/>
      <c r="AN905" s="1"/>
      <c r="AO905" s="1"/>
      <c r="AP905" s="1"/>
      <c r="AQ905" s="1"/>
      <c r="AR905" s="1"/>
      <c r="AT905" s="1"/>
      <c r="AU905" s="1"/>
    </row>
    <row r="906" spans="37:47">
      <c r="AK906" s="1"/>
      <c r="AL906" s="1"/>
      <c r="AM906" s="1"/>
      <c r="AN906" s="1"/>
      <c r="AO906" s="1"/>
      <c r="AP906" s="1"/>
      <c r="AQ906" s="1"/>
      <c r="AR906" s="1"/>
      <c r="AT906" s="1"/>
      <c r="AU906" s="1"/>
    </row>
    <row r="907" spans="37:47">
      <c r="AK907" s="1"/>
      <c r="AL907" s="1"/>
      <c r="AM907" s="1"/>
      <c r="AN907" s="1"/>
      <c r="AO907" s="1"/>
      <c r="AP907" s="1"/>
      <c r="AQ907" s="1"/>
      <c r="AR907" s="1"/>
      <c r="AT907" s="1"/>
      <c r="AU907" s="1"/>
    </row>
    <row r="908" spans="37:47">
      <c r="AK908" s="1"/>
      <c r="AL908" s="1"/>
      <c r="AM908" s="1"/>
      <c r="AN908" s="1"/>
      <c r="AO908" s="1"/>
      <c r="AP908" s="1"/>
      <c r="AQ908" s="1"/>
      <c r="AR908" s="1"/>
      <c r="AT908" s="1"/>
      <c r="AU908" s="1"/>
    </row>
    <row r="909" spans="37:47">
      <c r="AK909" s="1"/>
      <c r="AL909" s="1"/>
      <c r="AM909" s="1"/>
      <c r="AN909" s="1"/>
      <c r="AO909" s="1"/>
      <c r="AP909" s="1"/>
      <c r="AQ909" s="1"/>
      <c r="AR909" s="1"/>
      <c r="AT909" s="1"/>
      <c r="AU909" s="1"/>
    </row>
    <row r="910" spans="37:47">
      <c r="AK910" s="1"/>
      <c r="AL910" s="1"/>
      <c r="AM910" s="1"/>
      <c r="AN910" s="1"/>
      <c r="AO910" s="1"/>
      <c r="AP910" s="1"/>
      <c r="AQ910" s="1"/>
      <c r="AR910" s="1"/>
      <c r="AT910" s="1"/>
      <c r="AU910" s="1"/>
    </row>
    <row r="911" spans="37:47">
      <c r="AK911" s="1"/>
      <c r="AL911" s="1"/>
      <c r="AM911" s="1"/>
      <c r="AN911" s="1"/>
      <c r="AO911" s="1"/>
      <c r="AP911" s="1"/>
      <c r="AQ911" s="1"/>
      <c r="AR911" s="1"/>
      <c r="AT911" s="1"/>
      <c r="AU911" s="1"/>
    </row>
    <row r="912" spans="37:47">
      <c r="AK912" s="1"/>
      <c r="AL912" s="1"/>
      <c r="AM912" s="1"/>
      <c r="AN912" s="1"/>
      <c r="AO912" s="1"/>
      <c r="AP912" s="1"/>
      <c r="AQ912" s="1"/>
      <c r="AR912" s="1"/>
      <c r="AT912" s="1"/>
      <c r="AU912" s="1"/>
    </row>
    <row r="913" spans="37:47">
      <c r="AK913" s="1"/>
      <c r="AL913" s="1"/>
      <c r="AM913" s="1"/>
      <c r="AN913" s="1"/>
      <c r="AO913" s="1"/>
      <c r="AP913" s="1"/>
      <c r="AQ913" s="1"/>
      <c r="AR913" s="1"/>
      <c r="AT913" s="1"/>
      <c r="AU913" s="1"/>
    </row>
    <row r="914" spans="37:47">
      <c r="AK914" s="1"/>
      <c r="AL914" s="1"/>
      <c r="AM914" s="1"/>
      <c r="AN914" s="1"/>
      <c r="AO914" s="1"/>
      <c r="AP914" s="1"/>
      <c r="AQ914" s="1"/>
      <c r="AR914" s="1"/>
      <c r="AT914" s="1"/>
      <c r="AU914" s="1"/>
    </row>
    <row r="915" spans="37:47">
      <c r="AK915" s="1"/>
      <c r="AL915" s="1"/>
      <c r="AM915" s="1"/>
      <c r="AN915" s="1"/>
      <c r="AO915" s="1"/>
      <c r="AP915" s="1"/>
      <c r="AQ915" s="1"/>
      <c r="AR915" s="1"/>
      <c r="AT915" s="1"/>
      <c r="AU915" s="1"/>
    </row>
    <row r="916" spans="37:47">
      <c r="AK916" s="1"/>
      <c r="AL916" s="1"/>
      <c r="AM916" s="1"/>
      <c r="AN916" s="1"/>
      <c r="AO916" s="1"/>
      <c r="AP916" s="1"/>
      <c r="AQ916" s="1"/>
      <c r="AR916" s="1"/>
      <c r="AT916" s="1"/>
      <c r="AU916" s="1"/>
    </row>
    <row r="917" spans="37:47">
      <c r="AK917" s="1"/>
      <c r="AL917" s="1"/>
      <c r="AM917" s="1"/>
      <c r="AN917" s="1"/>
      <c r="AO917" s="1"/>
      <c r="AP917" s="1"/>
      <c r="AQ917" s="1"/>
      <c r="AR917" s="1"/>
      <c r="AT917" s="1"/>
      <c r="AU917" s="1"/>
    </row>
    <row r="918" spans="37:47">
      <c r="AK918" s="1"/>
      <c r="AL918" s="1"/>
      <c r="AM918" s="1"/>
      <c r="AN918" s="1"/>
      <c r="AO918" s="1"/>
      <c r="AP918" s="1"/>
      <c r="AQ918" s="1"/>
      <c r="AR918" s="1"/>
      <c r="AT918" s="1"/>
      <c r="AU918" s="1"/>
    </row>
    <row r="919" spans="37:47">
      <c r="AK919" s="1"/>
      <c r="AL919" s="1"/>
      <c r="AM919" s="1"/>
      <c r="AN919" s="1"/>
      <c r="AO919" s="1"/>
      <c r="AP919" s="1"/>
      <c r="AQ919" s="1"/>
      <c r="AR919" s="1"/>
      <c r="AT919" s="1"/>
      <c r="AU919" s="1"/>
    </row>
    <row r="920" spans="37:47">
      <c r="AK920" s="1"/>
      <c r="AL920" s="1"/>
      <c r="AM920" s="1"/>
      <c r="AN920" s="1"/>
      <c r="AO920" s="1"/>
      <c r="AP920" s="1"/>
      <c r="AQ920" s="1"/>
      <c r="AR920" s="1"/>
      <c r="AT920" s="1"/>
      <c r="AU920" s="1"/>
    </row>
    <row r="921" spans="37:47">
      <c r="AK921" s="1"/>
      <c r="AL921" s="1"/>
      <c r="AM921" s="1"/>
      <c r="AN921" s="1"/>
      <c r="AO921" s="1"/>
      <c r="AP921" s="1"/>
      <c r="AQ921" s="1"/>
      <c r="AR921" s="1"/>
      <c r="AT921" s="1"/>
      <c r="AU921" s="1"/>
    </row>
    <row r="922" spans="37:47">
      <c r="AK922" s="1"/>
      <c r="AL922" s="1"/>
      <c r="AM922" s="1"/>
      <c r="AN922" s="1"/>
      <c r="AO922" s="1"/>
      <c r="AP922" s="1"/>
      <c r="AQ922" s="1"/>
      <c r="AR922" s="1"/>
      <c r="AT922" s="1"/>
      <c r="AU922" s="1"/>
    </row>
    <row r="923" spans="37:47">
      <c r="AK923" s="1"/>
      <c r="AL923" s="1"/>
      <c r="AM923" s="1"/>
      <c r="AN923" s="1"/>
      <c r="AO923" s="1"/>
      <c r="AP923" s="1"/>
      <c r="AQ923" s="1"/>
      <c r="AR923" s="1"/>
      <c r="AT923" s="1"/>
      <c r="AU923" s="1"/>
    </row>
    <row r="924" spans="37:47">
      <c r="AK924" s="1"/>
      <c r="AL924" s="1"/>
      <c r="AM924" s="1"/>
      <c r="AN924" s="1"/>
      <c r="AO924" s="1"/>
      <c r="AP924" s="1"/>
      <c r="AQ924" s="1"/>
      <c r="AR924" s="1"/>
      <c r="AT924" s="1"/>
      <c r="AU924" s="1"/>
    </row>
    <row r="925" spans="37:47">
      <c r="AK925" s="1"/>
      <c r="AL925" s="1"/>
      <c r="AM925" s="1"/>
      <c r="AN925" s="1"/>
      <c r="AO925" s="1"/>
      <c r="AP925" s="1"/>
      <c r="AQ925" s="1"/>
      <c r="AR925" s="1"/>
      <c r="AT925" s="1"/>
      <c r="AU925" s="1"/>
    </row>
    <row r="926" spans="37:47">
      <c r="AK926" s="1"/>
      <c r="AL926" s="1"/>
      <c r="AM926" s="1"/>
      <c r="AN926" s="1"/>
      <c r="AO926" s="1"/>
      <c r="AP926" s="1"/>
      <c r="AQ926" s="1"/>
      <c r="AR926" s="1"/>
      <c r="AT926" s="1"/>
      <c r="AU926" s="1"/>
    </row>
    <row r="927" spans="37:47">
      <c r="AK927" s="1"/>
      <c r="AL927" s="1"/>
      <c r="AM927" s="1"/>
      <c r="AN927" s="1"/>
      <c r="AO927" s="1"/>
      <c r="AP927" s="1"/>
      <c r="AQ927" s="1"/>
      <c r="AR927" s="1"/>
      <c r="AT927" s="1"/>
      <c r="AU927" s="1"/>
    </row>
    <row r="928" spans="37:47">
      <c r="AK928" s="1"/>
      <c r="AL928" s="1"/>
      <c r="AM928" s="1"/>
      <c r="AN928" s="1"/>
      <c r="AO928" s="1"/>
      <c r="AP928" s="1"/>
      <c r="AQ928" s="1"/>
      <c r="AR928" s="1"/>
      <c r="AT928" s="1"/>
      <c r="AU928" s="1"/>
    </row>
    <row r="929" spans="37:47">
      <c r="AK929" s="1"/>
      <c r="AL929" s="1"/>
      <c r="AM929" s="1"/>
      <c r="AN929" s="1"/>
      <c r="AO929" s="1"/>
      <c r="AP929" s="1"/>
      <c r="AQ929" s="1"/>
      <c r="AR929" s="1"/>
      <c r="AT929" s="1"/>
      <c r="AU929" s="1"/>
    </row>
    <row r="930" spans="37:47">
      <c r="AK930" s="1"/>
      <c r="AL930" s="1"/>
      <c r="AM930" s="1"/>
      <c r="AN930" s="1"/>
      <c r="AO930" s="1"/>
      <c r="AP930" s="1"/>
      <c r="AQ930" s="1"/>
      <c r="AR930" s="1"/>
      <c r="AT930" s="1"/>
      <c r="AU930" s="1"/>
    </row>
    <row r="931" spans="37:47">
      <c r="AK931" s="1"/>
      <c r="AL931" s="1"/>
      <c r="AM931" s="1"/>
      <c r="AN931" s="1"/>
      <c r="AO931" s="1"/>
      <c r="AP931" s="1"/>
      <c r="AQ931" s="1"/>
      <c r="AR931" s="1"/>
      <c r="AT931" s="1"/>
      <c r="AU931" s="1"/>
    </row>
    <row r="932" spans="37:47">
      <c r="AK932" s="1"/>
      <c r="AL932" s="1"/>
      <c r="AM932" s="1"/>
      <c r="AN932" s="1"/>
      <c r="AO932" s="1"/>
      <c r="AP932" s="1"/>
      <c r="AQ932" s="1"/>
      <c r="AR932" s="1"/>
      <c r="AT932" s="1"/>
      <c r="AU932" s="1"/>
    </row>
    <row r="933" spans="37:47">
      <c r="AK933" s="1"/>
      <c r="AL933" s="1"/>
      <c r="AM933" s="1"/>
      <c r="AN933" s="1"/>
      <c r="AO933" s="1"/>
      <c r="AP933" s="1"/>
      <c r="AQ933" s="1"/>
      <c r="AR933" s="1"/>
      <c r="AT933" s="1"/>
      <c r="AU933" s="1"/>
    </row>
    <row r="934" spans="37:47">
      <c r="AK934" s="1"/>
      <c r="AL934" s="1"/>
      <c r="AM934" s="1"/>
      <c r="AN934" s="1"/>
      <c r="AO934" s="1"/>
      <c r="AP934" s="1"/>
      <c r="AQ934" s="1"/>
      <c r="AR934" s="1"/>
      <c r="AT934" s="1"/>
      <c r="AU934" s="1"/>
    </row>
    <row r="935" spans="37:47">
      <c r="AK935" s="1"/>
      <c r="AL935" s="1"/>
      <c r="AM935" s="1"/>
      <c r="AN935" s="1"/>
      <c r="AO935" s="1"/>
      <c r="AP935" s="1"/>
      <c r="AQ935" s="1"/>
      <c r="AR935" s="1"/>
      <c r="AT935" s="1"/>
      <c r="AU935" s="1"/>
    </row>
    <row r="936" spans="37:47">
      <c r="AK936" s="1"/>
      <c r="AL936" s="1"/>
      <c r="AM936" s="1"/>
      <c r="AN936" s="1"/>
      <c r="AO936" s="1"/>
      <c r="AP936" s="1"/>
      <c r="AQ936" s="1"/>
      <c r="AR936" s="1"/>
      <c r="AT936" s="1"/>
      <c r="AU936" s="1"/>
    </row>
    <row r="937" spans="37:47">
      <c r="AK937" s="1"/>
      <c r="AL937" s="1"/>
      <c r="AM937" s="1"/>
      <c r="AN937" s="1"/>
      <c r="AO937" s="1"/>
      <c r="AP937" s="1"/>
      <c r="AQ937" s="1"/>
      <c r="AR937" s="1"/>
      <c r="AT937" s="1"/>
      <c r="AU937" s="1"/>
    </row>
    <row r="938" spans="37:47">
      <c r="AK938" s="1"/>
      <c r="AL938" s="1"/>
      <c r="AM938" s="1"/>
      <c r="AN938" s="1"/>
      <c r="AO938" s="1"/>
      <c r="AP938" s="1"/>
      <c r="AQ938" s="1"/>
      <c r="AR938" s="1"/>
      <c r="AT938" s="1"/>
      <c r="AU938" s="1"/>
    </row>
    <row r="939" spans="37:47">
      <c r="AK939" s="1"/>
      <c r="AL939" s="1"/>
      <c r="AM939" s="1"/>
      <c r="AN939" s="1"/>
      <c r="AO939" s="1"/>
      <c r="AP939" s="1"/>
      <c r="AQ939" s="1"/>
      <c r="AR939" s="1"/>
      <c r="AT939" s="1"/>
      <c r="AU939" s="1"/>
    </row>
    <row r="940" spans="37:47">
      <c r="AK940" s="1"/>
      <c r="AL940" s="1"/>
      <c r="AM940" s="1"/>
      <c r="AN940" s="1"/>
      <c r="AO940" s="1"/>
      <c r="AP940" s="1"/>
      <c r="AQ940" s="1"/>
      <c r="AR940" s="1"/>
      <c r="AT940" s="1"/>
      <c r="AU940" s="1"/>
    </row>
    <row r="941" spans="37:47">
      <c r="AK941" s="1"/>
      <c r="AL941" s="1"/>
      <c r="AM941" s="1"/>
      <c r="AN941" s="1"/>
      <c r="AO941" s="1"/>
      <c r="AP941" s="1"/>
      <c r="AQ941" s="1"/>
      <c r="AR941" s="1"/>
      <c r="AT941" s="1"/>
      <c r="AU941" s="1"/>
    </row>
    <row r="942" spans="37:47">
      <c r="AK942" s="1"/>
      <c r="AL942" s="1"/>
      <c r="AM942" s="1"/>
      <c r="AN942" s="1"/>
      <c r="AO942" s="1"/>
      <c r="AP942" s="1"/>
      <c r="AQ942" s="1"/>
      <c r="AR942" s="1"/>
      <c r="AT942" s="1"/>
      <c r="AU942" s="1"/>
    </row>
    <row r="943" spans="37:47">
      <c r="AK943" s="1"/>
      <c r="AL943" s="1"/>
      <c r="AM943" s="1"/>
      <c r="AN943" s="1"/>
      <c r="AO943" s="1"/>
      <c r="AP943" s="1"/>
      <c r="AQ943" s="1"/>
      <c r="AR943" s="1"/>
      <c r="AT943" s="1"/>
      <c r="AU943" s="1"/>
    </row>
    <row r="944" spans="37:47">
      <c r="AK944" s="1"/>
      <c r="AL944" s="1"/>
      <c r="AM944" s="1"/>
      <c r="AN944" s="1"/>
      <c r="AO944" s="1"/>
      <c r="AP944" s="1"/>
      <c r="AQ944" s="1"/>
      <c r="AR944" s="1"/>
      <c r="AT944" s="1"/>
      <c r="AU944" s="1"/>
    </row>
    <row r="945" spans="37:47">
      <c r="AK945" s="1"/>
      <c r="AL945" s="1"/>
      <c r="AM945" s="1"/>
      <c r="AN945" s="1"/>
      <c r="AO945" s="1"/>
      <c r="AP945" s="1"/>
      <c r="AQ945" s="1"/>
      <c r="AR945" s="1"/>
      <c r="AT945" s="1"/>
      <c r="AU945" s="1"/>
    </row>
    <row r="946" spans="37:47">
      <c r="AK946" s="1"/>
      <c r="AL946" s="1"/>
      <c r="AM946" s="1"/>
      <c r="AN946" s="1"/>
      <c r="AO946" s="1"/>
      <c r="AP946" s="1"/>
      <c r="AQ946" s="1"/>
      <c r="AR946" s="1"/>
      <c r="AT946" s="1"/>
      <c r="AU946" s="1"/>
    </row>
    <row r="947" spans="37:47">
      <c r="AK947" s="1"/>
      <c r="AL947" s="1"/>
      <c r="AM947" s="1"/>
      <c r="AN947" s="1"/>
      <c r="AO947" s="1"/>
      <c r="AP947" s="1"/>
      <c r="AQ947" s="1"/>
      <c r="AR947" s="1"/>
      <c r="AT947" s="1"/>
      <c r="AU947" s="1"/>
    </row>
    <row r="948" spans="37:47">
      <c r="AK948" s="1"/>
      <c r="AL948" s="1"/>
      <c r="AM948" s="1"/>
      <c r="AN948" s="1"/>
      <c r="AO948" s="1"/>
      <c r="AP948" s="1"/>
      <c r="AQ948" s="1"/>
      <c r="AR948" s="1"/>
      <c r="AT948" s="1"/>
      <c r="AU948" s="1"/>
    </row>
    <row r="949" spans="37:47">
      <c r="AK949" s="1"/>
      <c r="AL949" s="1"/>
      <c r="AM949" s="1"/>
      <c r="AN949" s="1"/>
      <c r="AO949" s="1"/>
      <c r="AP949" s="1"/>
      <c r="AQ949" s="1"/>
      <c r="AR949" s="1"/>
      <c r="AT949" s="1"/>
      <c r="AU949" s="1"/>
    </row>
    <row r="950" spans="37:47">
      <c r="AK950" s="1"/>
      <c r="AL950" s="1"/>
      <c r="AM950" s="1"/>
      <c r="AN950" s="1"/>
      <c r="AO950" s="1"/>
      <c r="AP950" s="1"/>
      <c r="AQ950" s="1"/>
      <c r="AR950" s="1"/>
      <c r="AT950" s="1"/>
      <c r="AU950" s="1"/>
    </row>
    <row r="951" spans="37:47">
      <c r="AK951" s="1"/>
      <c r="AL951" s="1"/>
      <c r="AM951" s="1"/>
      <c r="AN951" s="1"/>
      <c r="AO951" s="1"/>
      <c r="AP951" s="1"/>
      <c r="AQ951" s="1"/>
      <c r="AR951" s="1"/>
      <c r="AT951" s="1"/>
      <c r="AU951" s="1"/>
    </row>
    <row r="952" spans="37:47">
      <c r="AK952" s="1"/>
      <c r="AL952" s="1"/>
      <c r="AM952" s="1"/>
      <c r="AN952" s="1"/>
      <c r="AO952" s="1"/>
      <c r="AP952" s="1"/>
      <c r="AQ952" s="1"/>
      <c r="AR952" s="1"/>
      <c r="AT952" s="1"/>
      <c r="AU952" s="1"/>
    </row>
    <row r="953" spans="37:47">
      <c r="AK953" s="1"/>
      <c r="AL953" s="1"/>
      <c r="AM953" s="1"/>
      <c r="AN953" s="1"/>
      <c r="AO953" s="1"/>
      <c r="AP953" s="1"/>
      <c r="AQ953" s="1"/>
      <c r="AR953" s="1"/>
      <c r="AT953" s="1"/>
      <c r="AU953" s="1"/>
    </row>
    <row r="954" spans="37:47">
      <c r="AK954" s="1"/>
      <c r="AL954" s="1"/>
      <c r="AM954" s="1"/>
      <c r="AN954" s="1"/>
      <c r="AO954" s="1"/>
      <c r="AP954" s="1"/>
      <c r="AQ954" s="1"/>
      <c r="AR954" s="1"/>
      <c r="AT954" s="1"/>
      <c r="AU954" s="1"/>
    </row>
    <row r="955" spans="37:47">
      <c r="AK955" s="1"/>
      <c r="AL955" s="1"/>
      <c r="AM955" s="1"/>
      <c r="AN955" s="1"/>
      <c r="AO955" s="1"/>
      <c r="AP955" s="1"/>
      <c r="AQ955" s="1"/>
      <c r="AR955" s="1"/>
      <c r="AT955" s="1"/>
      <c r="AU955" s="1"/>
    </row>
    <row r="956" spans="37:47">
      <c r="AK956" s="1"/>
      <c r="AL956" s="1"/>
      <c r="AM956" s="1"/>
      <c r="AN956" s="1"/>
      <c r="AO956" s="1"/>
      <c r="AP956" s="1"/>
      <c r="AQ956" s="1"/>
      <c r="AR956" s="1"/>
      <c r="AT956" s="1"/>
      <c r="AU956" s="1"/>
    </row>
    <row r="957" spans="37:47">
      <c r="AK957" s="1"/>
      <c r="AL957" s="1"/>
      <c r="AM957" s="1"/>
      <c r="AN957" s="1"/>
      <c r="AO957" s="1"/>
      <c r="AP957" s="1"/>
      <c r="AQ957" s="1"/>
      <c r="AR957" s="1"/>
      <c r="AT957" s="1"/>
      <c r="AU957" s="1"/>
    </row>
    <row r="958" spans="37:47">
      <c r="AK958" s="1"/>
      <c r="AL958" s="1"/>
      <c r="AM958" s="1"/>
      <c r="AN958" s="1"/>
      <c r="AO958" s="1"/>
      <c r="AP958" s="1"/>
      <c r="AQ958" s="1"/>
      <c r="AR958" s="1"/>
      <c r="AT958" s="1"/>
      <c r="AU958" s="1"/>
    </row>
    <row r="959" spans="37:47">
      <c r="AK959" s="1"/>
      <c r="AL959" s="1"/>
      <c r="AM959" s="1"/>
      <c r="AN959" s="1"/>
      <c r="AO959" s="1"/>
      <c r="AP959" s="1"/>
      <c r="AQ959" s="1"/>
      <c r="AR959" s="1"/>
      <c r="AT959" s="1"/>
      <c r="AU959" s="1"/>
    </row>
    <row r="960" spans="37:47">
      <c r="AK960" s="1"/>
      <c r="AL960" s="1"/>
      <c r="AM960" s="1"/>
      <c r="AN960" s="1"/>
      <c r="AO960" s="1"/>
      <c r="AP960" s="1"/>
      <c r="AQ960" s="1"/>
      <c r="AR960" s="1"/>
      <c r="AT960" s="1"/>
      <c r="AU960" s="1"/>
    </row>
    <row r="961" spans="37:47">
      <c r="AK961" s="1"/>
      <c r="AL961" s="1"/>
      <c r="AM961" s="1"/>
      <c r="AN961" s="1"/>
      <c r="AO961" s="1"/>
      <c r="AP961" s="1"/>
      <c r="AQ961" s="1"/>
      <c r="AR961" s="1"/>
      <c r="AT961" s="1"/>
      <c r="AU961" s="1"/>
    </row>
    <row r="962" spans="37:47">
      <c r="AK962" s="1"/>
      <c r="AL962" s="1"/>
      <c r="AM962" s="1"/>
      <c r="AN962" s="1"/>
      <c r="AO962" s="1"/>
      <c r="AP962" s="1"/>
      <c r="AQ962" s="1"/>
      <c r="AR962" s="1"/>
      <c r="AT962" s="1"/>
      <c r="AU962" s="1"/>
    </row>
    <row r="963" spans="37:47">
      <c r="AK963" s="1"/>
      <c r="AL963" s="1"/>
      <c r="AM963" s="1"/>
      <c r="AN963" s="1"/>
      <c r="AO963" s="1"/>
      <c r="AP963" s="1"/>
      <c r="AQ963" s="1"/>
      <c r="AR963" s="1"/>
      <c r="AT963" s="1"/>
      <c r="AU963" s="1"/>
    </row>
    <row r="964" spans="37:47">
      <c r="AK964" s="1"/>
      <c r="AL964" s="1"/>
      <c r="AM964" s="1"/>
      <c r="AN964" s="1"/>
      <c r="AO964" s="1"/>
      <c r="AP964" s="1"/>
      <c r="AQ964" s="1"/>
      <c r="AR964" s="1"/>
      <c r="AT964" s="1"/>
      <c r="AU964" s="1"/>
    </row>
    <row r="965" spans="37:47">
      <c r="AK965" s="1"/>
      <c r="AL965" s="1"/>
      <c r="AM965" s="1"/>
      <c r="AN965" s="1"/>
      <c r="AO965" s="1"/>
      <c r="AP965" s="1"/>
      <c r="AQ965" s="1"/>
      <c r="AR965" s="1"/>
      <c r="AT965" s="1"/>
      <c r="AU965" s="1"/>
    </row>
    <row r="966" spans="37:47">
      <c r="AK966" s="1"/>
      <c r="AL966" s="1"/>
      <c r="AM966" s="1"/>
      <c r="AN966" s="1"/>
      <c r="AO966" s="1"/>
      <c r="AP966" s="1"/>
      <c r="AQ966" s="1"/>
      <c r="AR966" s="1"/>
      <c r="AT966" s="1"/>
      <c r="AU966" s="1"/>
    </row>
    <row r="967" spans="37:47">
      <c r="AK967" s="1"/>
      <c r="AL967" s="1"/>
      <c r="AM967" s="1"/>
      <c r="AN967" s="1"/>
      <c r="AO967" s="1"/>
      <c r="AP967" s="1"/>
      <c r="AQ967" s="1"/>
      <c r="AR967" s="1"/>
      <c r="AT967" s="1"/>
      <c r="AU967" s="1"/>
    </row>
    <row r="968" spans="37:47">
      <c r="AK968" s="1"/>
      <c r="AL968" s="1"/>
      <c r="AM968" s="1"/>
      <c r="AN968" s="1"/>
      <c r="AO968" s="1"/>
      <c r="AP968" s="1"/>
      <c r="AQ968" s="1"/>
      <c r="AR968" s="1"/>
      <c r="AT968" s="1"/>
      <c r="AU968" s="1"/>
    </row>
    <row r="969" spans="37:47">
      <c r="AK969" s="1"/>
      <c r="AL969" s="1"/>
      <c r="AM969" s="1"/>
      <c r="AN969" s="1"/>
      <c r="AO969" s="1"/>
      <c r="AP969" s="1"/>
      <c r="AQ969" s="1"/>
      <c r="AR969" s="1"/>
      <c r="AT969" s="1"/>
      <c r="AU969" s="1"/>
    </row>
    <row r="970" spans="37:47">
      <c r="AK970" s="1"/>
      <c r="AL970" s="1"/>
      <c r="AM970" s="1"/>
      <c r="AN970" s="1"/>
      <c r="AO970" s="1"/>
      <c r="AP970" s="1"/>
      <c r="AQ970" s="1"/>
      <c r="AR970" s="1"/>
      <c r="AT970" s="1"/>
      <c r="AU970" s="1"/>
    </row>
    <row r="971" spans="37:47">
      <c r="AK971" s="1"/>
      <c r="AL971" s="1"/>
      <c r="AM971" s="1"/>
      <c r="AN971" s="1"/>
      <c r="AO971" s="1"/>
      <c r="AP971" s="1"/>
      <c r="AQ971" s="1"/>
      <c r="AR971" s="1"/>
      <c r="AT971" s="1"/>
      <c r="AU971" s="1"/>
    </row>
    <row r="972" spans="37:47">
      <c r="AK972" s="1"/>
      <c r="AL972" s="1"/>
      <c r="AM972" s="1"/>
      <c r="AN972" s="1"/>
      <c r="AO972" s="1"/>
      <c r="AP972" s="1"/>
      <c r="AQ972" s="1"/>
      <c r="AR972" s="1"/>
      <c r="AT972" s="1"/>
      <c r="AU972" s="1"/>
    </row>
    <row r="973" spans="37:47">
      <c r="AK973" s="1"/>
      <c r="AL973" s="1"/>
      <c r="AM973" s="1"/>
      <c r="AN973" s="1"/>
      <c r="AO973" s="1"/>
      <c r="AP973" s="1"/>
      <c r="AQ973" s="1"/>
      <c r="AR973" s="1"/>
      <c r="AT973" s="1"/>
      <c r="AU973" s="1"/>
    </row>
    <row r="974" spans="37:47">
      <c r="AK974" s="1"/>
      <c r="AL974" s="1"/>
      <c r="AM974" s="1"/>
      <c r="AN974" s="1"/>
      <c r="AO974" s="1"/>
      <c r="AP974" s="1"/>
      <c r="AQ974" s="1"/>
      <c r="AR974" s="1"/>
      <c r="AT974" s="1"/>
      <c r="AU974" s="1"/>
    </row>
    <row r="975" spans="37:47">
      <c r="AK975" s="1"/>
      <c r="AL975" s="1"/>
      <c r="AM975" s="1"/>
      <c r="AN975" s="1"/>
      <c r="AO975" s="1"/>
      <c r="AP975" s="1"/>
      <c r="AQ975" s="1"/>
      <c r="AR975" s="1"/>
      <c r="AT975" s="1"/>
      <c r="AU975" s="1"/>
    </row>
    <row r="976" spans="37:47">
      <c r="AK976" s="1"/>
      <c r="AL976" s="1"/>
      <c r="AM976" s="1"/>
      <c r="AN976" s="1"/>
      <c r="AO976" s="1"/>
      <c r="AP976" s="1"/>
      <c r="AQ976" s="1"/>
      <c r="AR976" s="1"/>
      <c r="AT976" s="1"/>
      <c r="AU976" s="1"/>
    </row>
    <row r="977" spans="37:47">
      <c r="AK977" s="1"/>
      <c r="AL977" s="1"/>
      <c r="AM977" s="1"/>
      <c r="AN977" s="1"/>
      <c r="AO977" s="1"/>
      <c r="AP977" s="1"/>
      <c r="AQ977" s="1"/>
      <c r="AR977" s="1"/>
      <c r="AT977" s="1"/>
      <c r="AU977" s="1"/>
    </row>
    <row r="978" spans="37:47">
      <c r="AK978" s="1"/>
      <c r="AL978" s="1"/>
      <c r="AM978" s="1"/>
      <c r="AN978" s="1"/>
      <c r="AO978" s="1"/>
      <c r="AP978" s="1"/>
      <c r="AQ978" s="1"/>
      <c r="AR978" s="1"/>
      <c r="AT978" s="1"/>
      <c r="AU978" s="1"/>
    </row>
    <row r="979" spans="37:47">
      <c r="AK979" s="1"/>
      <c r="AL979" s="1"/>
      <c r="AM979" s="1"/>
      <c r="AN979" s="1"/>
      <c r="AO979" s="1"/>
      <c r="AP979" s="1"/>
      <c r="AQ979" s="1"/>
      <c r="AR979" s="1"/>
      <c r="AT979" s="1"/>
      <c r="AU979" s="1"/>
    </row>
    <row r="980" spans="37:47">
      <c r="AK980" s="1"/>
      <c r="AL980" s="1"/>
      <c r="AM980" s="1"/>
      <c r="AN980" s="1"/>
      <c r="AO980" s="1"/>
      <c r="AP980" s="1"/>
      <c r="AQ980" s="1"/>
      <c r="AR980" s="1"/>
      <c r="AT980" s="1"/>
      <c r="AU980" s="1"/>
    </row>
    <row r="981" spans="37:47">
      <c r="AK981" s="1"/>
      <c r="AL981" s="1"/>
      <c r="AM981" s="1"/>
      <c r="AN981" s="1"/>
      <c r="AO981" s="1"/>
      <c r="AP981" s="1"/>
      <c r="AQ981" s="1"/>
      <c r="AR981" s="1"/>
      <c r="AT981" s="1"/>
      <c r="AU981" s="1"/>
    </row>
    <row r="982" spans="37:47">
      <c r="AK982" s="1"/>
      <c r="AL982" s="1"/>
      <c r="AM982" s="1"/>
      <c r="AN982" s="1"/>
      <c r="AO982" s="1"/>
      <c r="AP982" s="1"/>
      <c r="AQ982" s="1"/>
      <c r="AR982" s="1"/>
      <c r="AT982" s="1"/>
      <c r="AU982" s="1"/>
    </row>
    <row r="983" spans="37:47">
      <c r="AK983" s="1"/>
      <c r="AL983" s="1"/>
      <c r="AM983" s="1"/>
      <c r="AN983" s="1"/>
      <c r="AO983" s="1"/>
      <c r="AP983" s="1"/>
      <c r="AQ983" s="1"/>
      <c r="AR983" s="1"/>
      <c r="AT983" s="1"/>
      <c r="AU983" s="1"/>
    </row>
    <row r="984" spans="37:47">
      <c r="AK984" s="1"/>
      <c r="AL984" s="1"/>
      <c r="AM984" s="1"/>
      <c r="AN984" s="1"/>
      <c r="AO984" s="1"/>
      <c r="AP984" s="1"/>
      <c r="AQ984" s="1"/>
      <c r="AR984" s="1"/>
      <c r="AT984" s="1"/>
      <c r="AU984" s="1"/>
    </row>
    <row r="985" spans="37:47">
      <c r="AK985" s="1"/>
      <c r="AL985" s="1"/>
      <c r="AM985" s="1"/>
      <c r="AN985" s="1"/>
      <c r="AO985" s="1"/>
      <c r="AP985" s="1"/>
      <c r="AQ985" s="1"/>
      <c r="AR985" s="1"/>
      <c r="AT985" s="1"/>
      <c r="AU985" s="1"/>
    </row>
    <row r="986" spans="37:47">
      <c r="AK986" s="1"/>
      <c r="AL986" s="1"/>
      <c r="AM986" s="1"/>
      <c r="AN986" s="1"/>
      <c r="AO986" s="1"/>
      <c r="AP986" s="1"/>
      <c r="AQ986" s="1"/>
      <c r="AR986" s="1"/>
      <c r="AT986" s="1"/>
      <c r="AU986" s="1"/>
    </row>
    <row r="987" spans="37:47">
      <c r="AK987" s="1"/>
      <c r="AL987" s="1"/>
      <c r="AM987" s="1"/>
      <c r="AN987" s="1"/>
      <c r="AO987" s="1"/>
      <c r="AP987" s="1"/>
      <c r="AQ987" s="1"/>
      <c r="AR987" s="1"/>
      <c r="AT987" s="1"/>
      <c r="AU987" s="1"/>
    </row>
    <row r="988" spans="37:47">
      <c r="AK988" s="1"/>
      <c r="AL988" s="1"/>
      <c r="AM988" s="1"/>
      <c r="AN988" s="1"/>
      <c r="AO988" s="1"/>
      <c r="AP988" s="1"/>
      <c r="AQ988" s="1"/>
      <c r="AR988" s="1"/>
      <c r="AT988" s="1"/>
      <c r="AU988" s="1"/>
    </row>
    <row r="989" spans="37:47">
      <c r="AK989" s="1"/>
      <c r="AL989" s="1"/>
      <c r="AM989" s="1"/>
      <c r="AN989" s="1"/>
      <c r="AO989" s="1"/>
      <c r="AP989" s="1"/>
      <c r="AQ989" s="1"/>
      <c r="AR989" s="1"/>
      <c r="AT989" s="1"/>
      <c r="AU989" s="1"/>
    </row>
    <row r="990" spans="37:47">
      <c r="AK990" s="1"/>
      <c r="AL990" s="1"/>
      <c r="AM990" s="1"/>
      <c r="AN990" s="1"/>
      <c r="AO990" s="1"/>
      <c r="AP990" s="1"/>
      <c r="AQ990" s="1"/>
      <c r="AR990" s="1"/>
      <c r="AT990" s="1"/>
      <c r="AU990" s="1"/>
    </row>
    <row r="991" spans="37:47">
      <c r="AK991" s="1"/>
      <c r="AL991" s="1"/>
      <c r="AM991" s="1"/>
      <c r="AN991" s="1"/>
      <c r="AO991" s="1"/>
      <c r="AP991" s="1"/>
      <c r="AQ991" s="1"/>
      <c r="AR991" s="1"/>
      <c r="AT991" s="1"/>
      <c r="AU991" s="1"/>
    </row>
    <row r="992" spans="37:47">
      <c r="AK992" s="1"/>
      <c r="AL992" s="1"/>
      <c r="AM992" s="1"/>
      <c r="AN992" s="1"/>
      <c r="AO992" s="1"/>
      <c r="AP992" s="1"/>
      <c r="AQ992" s="1"/>
      <c r="AR992" s="1"/>
      <c r="AT992" s="1"/>
      <c r="AU992" s="1"/>
    </row>
    <row r="993" spans="37:47">
      <c r="AK993" s="1"/>
      <c r="AL993" s="1"/>
      <c r="AM993" s="1"/>
      <c r="AN993" s="1"/>
      <c r="AO993" s="1"/>
      <c r="AP993" s="1"/>
      <c r="AQ993" s="1"/>
      <c r="AR993" s="1"/>
      <c r="AT993" s="1"/>
      <c r="AU993" s="1"/>
    </row>
    <row r="994" spans="37:47">
      <c r="AK994" s="1"/>
      <c r="AL994" s="1"/>
      <c r="AM994" s="1"/>
      <c r="AN994" s="1"/>
      <c r="AO994" s="1"/>
      <c r="AP994" s="1"/>
      <c r="AQ994" s="1"/>
      <c r="AR994" s="1"/>
      <c r="AT994" s="1"/>
      <c r="AU994" s="1"/>
    </row>
    <row r="995" spans="37:47">
      <c r="AK995" s="1"/>
      <c r="AL995" s="1"/>
      <c r="AM995" s="1"/>
      <c r="AN995" s="1"/>
      <c r="AO995" s="1"/>
      <c r="AP995" s="1"/>
      <c r="AQ995" s="1"/>
      <c r="AR995" s="1"/>
      <c r="AT995" s="1"/>
      <c r="AU995" s="1"/>
    </row>
    <row r="996" spans="37:47">
      <c r="AK996" s="1"/>
      <c r="AL996" s="1"/>
      <c r="AM996" s="1"/>
      <c r="AN996" s="1"/>
      <c r="AO996" s="1"/>
      <c r="AP996" s="1"/>
      <c r="AQ996" s="1"/>
      <c r="AR996" s="1"/>
      <c r="AT996" s="1"/>
      <c r="AU996" s="1"/>
    </row>
    <row r="997" spans="37:47">
      <c r="AK997" s="1"/>
      <c r="AL997" s="1"/>
      <c r="AM997" s="1"/>
      <c r="AN997" s="1"/>
      <c r="AO997" s="1"/>
      <c r="AP997" s="1"/>
      <c r="AQ997" s="1"/>
      <c r="AR997" s="1"/>
      <c r="AT997" s="1"/>
      <c r="AU997" s="1"/>
    </row>
    <row r="998" spans="37:47">
      <c r="AK998" s="1"/>
      <c r="AL998" s="1"/>
      <c r="AM998" s="1"/>
      <c r="AN998" s="1"/>
      <c r="AO998" s="1"/>
      <c r="AP998" s="1"/>
      <c r="AQ998" s="1"/>
      <c r="AR998" s="1"/>
      <c r="AT998" s="1"/>
      <c r="AU998" s="1"/>
    </row>
    <row r="999" spans="37:47">
      <c r="AK999" s="1"/>
      <c r="AL999" s="1"/>
      <c r="AM999" s="1"/>
      <c r="AN999" s="1"/>
      <c r="AO999" s="1"/>
      <c r="AP999" s="1"/>
      <c r="AQ999" s="1"/>
      <c r="AR999" s="1"/>
      <c r="AT999" s="1"/>
      <c r="AU999" s="1"/>
    </row>
    <row r="1000" spans="37:47">
      <c r="AK1000" s="1"/>
      <c r="AL1000" s="1"/>
      <c r="AM1000" s="1"/>
      <c r="AN1000" s="1"/>
      <c r="AO1000" s="1"/>
      <c r="AP1000" s="1"/>
      <c r="AQ1000" s="1"/>
      <c r="AR1000" s="1"/>
      <c r="AT1000" s="1"/>
      <c r="AU1000" s="1"/>
    </row>
    <row r="1001" spans="37:47">
      <c r="AK1001" s="1"/>
      <c r="AL1001" s="1"/>
      <c r="AM1001" s="1"/>
      <c r="AN1001" s="1"/>
      <c r="AO1001" s="1"/>
      <c r="AP1001" s="1"/>
      <c r="AQ1001" s="1"/>
      <c r="AR1001" s="1"/>
      <c r="AT1001" s="1"/>
      <c r="AU1001" s="1"/>
    </row>
    <row r="1002" spans="37:47">
      <c r="AK1002" s="1"/>
      <c r="AL1002" s="1"/>
      <c r="AM1002" s="1"/>
      <c r="AN1002" s="1"/>
      <c r="AO1002" s="1"/>
      <c r="AP1002" s="1"/>
      <c r="AQ1002" s="1"/>
      <c r="AR1002" s="1"/>
      <c r="AT1002" s="1"/>
      <c r="AU1002" s="1"/>
    </row>
    <row r="1003" spans="37:47">
      <c r="AK1003" s="1"/>
      <c r="AL1003" s="1"/>
      <c r="AM1003" s="1"/>
      <c r="AN1003" s="1"/>
      <c r="AO1003" s="1"/>
      <c r="AP1003" s="1"/>
      <c r="AQ1003" s="1"/>
      <c r="AR1003" s="1"/>
      <c r="AT1003" s="1"/>
      <c r="AU1003" s="1"/>
    </row>
    <row r="1004" spans="37:47">
      <c r="AK1004" s="1"/>
      <c r="AL1004" s="1"/>
      <c r="AM1004" s="1"/>
      <c r="AN1004" s="1"/>
      <c r="AO1004" s="1"/>
      <c r="AP1004" s="1"/>
      <c r="AQ1004" s="1"/>
      <c r="AR1004" s="1"/>
      <c r="AT1004" s="1"/>
      <c r="AU1004" s="1"/>
    </row>
    <row r="1005" spans="37:47">
      <c r="AK1005" s="1"/>
      <c r="AL1005" s="1"/>
      <c r="AM1005" s="1"/>
      <c r="AN1005" s="1"/>
      <c r="AO1005" s="1"/>
      <c r="AP1005" s="1"/>
      <c r="AQ1005" s="1"/>
      <c r="AR1005" s="1"/>
      <c r="AT1005" s="1"/>
      <c r="AU1005" s="1"/>
    </row>
    <row r="1006" spans="37:47">
      <c r="AK1006" s="1"/>
      <c r="AL1006" s="1"/>
      <c r="AM1006" s="1"/>
      <c r="AN1006" s="1"/>
      <c r="AO1006" s="1"/>
      <c r="AP1006" s="1"/>
      <c r="AQ1006" s="1"/>
      <c r="AR1006" s="1"/>
      <c r="AT1006" s="1"/>
      <c r="AU1006" s="1"/>
    </row>
    <row r="1007" spans="37:47">
      <c r="AK1007" s="1"/>
      <c r="AL1007" s="1"/>
      <c r="AM1007" s="1"/>
      <c r="AN1007" s="1"/>
      <c r="AO1007" s="1"/>
      <c r="AP1007" s="1"/>
      <c r="AQ1007" s="1"/>
      <c r="AR1007" s="1"/>
      <c r="AT1007" s="1"/>
      <c r="AU1007" s="1"/>
    </row>
    <row r="1008" spans="37:47">
      <c r="AK1008" s="1"/>
      <c r="AL1008" s="1"/>
      <c r="AM1008" s="1"/>
      <c r="AN1008" s="1"/>
      <c r="AO1008" s="1"/>
      <c r="AP1008" s="1"/>
      <c r="AQ1008" s="1"/>
      <c r="AR1008" s="1"/>
      <c r="AT1008" s="1"/>
      <c r="AU1008" s="1"/>
    </row>
    <row r="1009" spans="37:47">
      <c r="AK1009" s="1"/>
      <c r="AL1009" s="1"/>
      <c r="AM1009" s="1"/>
      <c r="AN1009" s="1"/>
      <c r="AO1009" s="1"/>
      <c r="AP1009" s="1"/>
      <c r="AQ1009" s="1"/>
      <c r="AR1009" s="1"/>
      <c r="AT1009" s="1"/>
      <c r="AU1009" s="1"/>
    </row>
    <row r="1010" spans="37:47">
      <c r="AK1010" s="1"/>
      <c r="AL1010" s="1"/>
      <c r="AM1010" s="1"/>
      <c r="AN1010" s="1"/>
      <c r="AO1010" s="1"/>
      <c r="AP1010" s="1"/>
      <c r="AQ1010" s="1"/>
      <c r="AR1010" s="1"/>
      <c r="AT1010" s="1"/>
      <c r="AU1010" s="1"/>
    </row>
    <row r="1011" spans="37:47">
      <c r="AK1011" s="1"/>
      <c r="AL1011" s="1"/>
      <c r="AM1011" s="1"/>
      <c r="AN1011" s="1"/>
      <c r="AO1011" s="1"/>
      <c r="AP1011" s="1"/>
      <c r="AQ1011" s="1"/>
      <c r="AR1011" s="1"/>
      <c r="AT1011" s="1"/>
      <c r="AU1011" s="1"/>
    </row>
    <row r="1012" spans="37:47">
      <c r="AK1012" s="1"/>
      <c r="AL1012" s="1"/>
      <c r="AM1012" s="1"/>
      <c r="AN1012" s="1"/>
      <c r="AO1012" s="1"/>
      <c r="AP1012" s="1"/>
      <c r="AQ1012" s="1"/>
      <c r="AR1012" s="1"/>
      <c r="AT1012" s="1"/>
      <c r="AU1012" s="1"/>
    </row>
    <row r="1013" spans="37:47">
      <c r="AK1013" s="1"/>
      <c r="AL1013" s="1"/>
      <c r="AM1013" s="1"/>
      <c r="AN1013" s="1"/>
      <c r="AO1013" s="1"/>
      <c r="AP1013" s="1"/>
      <c r="AQ1013" s="1"/>
      <c r="AR1013" s="1"/>
      <c r="AT1013" s="1"/>
      <c r="AU1013" s="1"/>
    </row>
    <row r="1014" spans="37:47">
      <c r="AK1014" s="1"/>
      <c r="AL1014" s="1"/>
      <c r="AM1014" s="1"/>
      <c r="AN1014" s="1"/>
      <c r="AO1014" s="1"/>
      <c r="AP1014" s="1"/>
      <c r="AQ1014" s="1"/>
      <c r="AR1014" s="1"/>
      <c r="AT1014" s="1"/>
      <c r="AU1014" s="1"/>
    </row>
    <row r="1015" spans="37:47">
      <c r="AK1015" s="1"/>
      <c r="AL1015" s="1"/>
      <c r="AM1015" s="1"/>
      <c r="AN1015" s="1"/>
      <c r="AO1015" s="1"/>
      <c r="AP1015" s="1"/>
      <c r="AQ1015" s="1"/>
      <c r="AR1015" s="1"/>
      <c r="AT1015" s="1"/>
      <c r="AU1015" s="1"/>
    </row>
    <row r="1016" spans="37:47">
      <c r="AK1016" s="1"/>
      <c r="AL1016" s="1"/>
      <c r="AM1016" s="1"/>
      <c r="AN1016" s="1"/>
      <c r="AO1016" s="1"/>
      <c r="AP1016" s="1"/>
      <c r="AQ1016" s="1"/>
      <c r="AR1016" s="1"/>
      <c r="AT1016" s="1"/>
      <c r="AU1016" s="1"/>
    </row>
    <row r="1017" spans="37:47">
      <c r="AK1017" s="1"/>
      <c r="AL1017" s="1"/>
      <c r="AM1017" s="1"/>
      <c r="AN1017" s="1"/>
      <c r="AO1017" s="1"/>
      <c r="AP1017" s="1"/>
      <c r="AQ1017" s="1"/>
      <c r="AR1017" s="1"/>
      <c r="AT1017" s="1"/>
      <c r="AU1017" s="1"/>
    </row>
    <row r="1018" spans="37:47">
      <c r="AK1018" s="1"/>
      <c r="AL1018" s="1"/>
      <c r="AM1018" s="1"/>
      <c r="AN1018" s="1"/>
      <c r="AO1018" s="1"/>
      <c r="AP1018" s="1"/>
      <c r="AQ1018" s="1"/>
      <c r="AR1018" s="1"/>
      <c r="AT1018" s="1"/>
      <c r="AU1018" s="1"/>
    </row>
    <row r="1019" spans="37:47">
      <c r="AK1019" s="1"/>
      <c r="AL1019" s="1"/>
      <c r="AM1019" s="1"/>
      <c r="AN1019" s="1"/>
      <c r="AO1019" s="1"/>
      <c r="AP1019" s="1"/>
      <c r="AQ1019" s="1"/>
      <c r="AR1019" s="1"/>
      <c r="AT1019" s="1"/>
      <c r="AU1019" s="1"/>
    </row>
    <row r="1020" spans="37:47">
      <c r="AK1020" s="1"/>
      <c r="AL1020" s="1"/>
      <c r="AM1020" s="1"/>
      <c r="AN1020" s="1"/>
      <c r="AO1020" s="1"/>
      <c r="AP1020" s="1"/>
      <c r="AQ1020" s="1"/>
      <c r="AR1020" s="1"/>
      <c r="AT1020" s="1"/>
      <c r="AU1020" s="1"/>
    </row>
    <row r="1021" spans="37:47">
      <c r="AK1021" s="1"/>
      <c r="AL1021" s="1"/>
      <c r="AM1021" s="1"/>
      <c r="AN1021" s="1"/>
      <c r="AO1021" s="1"/>
      <c r="AP1021" s="1"/>
      <c r="AQ1021" s="1"/>
      <c r="AR1021" s="1"/>
      <c r="AT1021" s="1"/>
      <c r="AU1021" s="1"/>
    </row>
    <row r="1022" spans="37:47">
      <c r="AK1022" s="1"/>
      <c r="AL1022" s="1"/>
      <c r="AM1022" s="1"/>
      <c r="AN1022" s="1"/>
      <c r="AO1022" s="1"/>
      <c r="AP1022" s="1"/>
      <c r="AQ1022" s="1"/>
      <c r="AR1022" s="1"/>
      <c r="AT1022" s="1"/>
      <c r="AU1022" s="1"/>
    </row>
    <row r="1023" spans="37:47">
      <c r="AK1023" s="1"/>
      <c r="AL1023" s="1"/>
      <c r="AM1023" s="1"/>
      <c r="AN1023" s="1"/>
      <c r="AO1023" s="1"/>
      <c r="AP1023" s="1"/>
      <c r="AQ1023" s="1"/>
      <c r="AR1023" s="1"/>
      <c r="AT1023" s="1"/>
      <c r="AU1023" s="1"/>
    </row>
    <row r="1024" spans="37:47">
      <c r="AK1024" s="1"/>
      <c r="AL1024" s="1"/>
      <c r="AM1024" s="1"/>
      <c r="AN1024" s="1"/>
      <c r="AO1024" s="1"/>
      <c r="AP1024" s="1"/>
      <c r="AQ1024" s="1"/>
      <c r="AR1024" s="1"/>
      <c r="AT1024" s="1"/>
      <c r="AU1024" s="1"/>
    </row>
    <row r="1025" spans="37:47">
      <c r="AK1025" s="1"/>
      <c r="AL1025" s="1"/>
      <c r="AM1025" s="1"/>
      <c r="AN1025" s="1"/>
      <c r="AO1025" s="1"/>
      <c r="AP1025" s="1"/>
      <c r="AQ1025" s="1"/>
      <c r="AR1025" s="1"/>
      <c r="AT1025" s="1"/>
      <c r="AU1025" s="1"/>
    </row>
    <row r="1026" spans="37:47">
      <c r="AK1026" s="1"/>
      <c r="AL1026" s="1"/>
      <c r="AM1026" s="1"/>
      <c r="AN1026" s="1"/>
      <c r="AO1026" s="1"/>
      <c r="AP1026" s="1"/>
      <c r="AQ1026" s="1"/>
      <c r="AR1026" s="1"/>
      <c r="AT1026" s="1"/>
      <c r="AU1026" s="1"/>
    </row>
    <row r="1027" spans="37:47">
      <c r="AK1027" s="1"/>
      <c r="AL1027" s="1"/>
      <c r="AM1027" s="1"/>
      <c r="AN1027" s="1"/>
      <c r="AO1027" s="1"/>
      <c r="AP1027" s="1"/>
      <c r="AQ1027" s="1"/>
      <c r="AR1027" s="1"/>
      <c r="AT1027" s="1"/>
      <c r="AU1027" s="1"/>
    </row>
    <row r="1028" spans="37:47">
      <c r="AK1028" s="1"/>
      <c r="AL1028" s="1"/>
      <c r="AM1028" s="1"/>
      <c r="AN1028" s="1"/>
      <c r="AO1028" s="1"/>
      <c r="AP1028" s="1"/>
      <c r="AQ1028" s="1"/>
      <c r="AR1028" s="1"/>
      <c r="AT1028" s="1"/>
      <c r="AU1028" s="1"/>
    </row>
    <row r="1029" spans="37:47">
      <c r="AK1029" s="1"/>
      <c r="AL1029" s="1"/>
      <c r="AM1029" s="1"/>
      <c r="AN1029" s="1"/>
      <c r="AO1029" s="1"/>
      <c r="AP1029" s="1"/>
      <c r="AQ1029" s="1"/>
      <c r="AR1029" s="1"/>
      <c r="AT1029" s="1"/>
      <c r="AU1029" s="1"/>
    </row>
    <row r="1030" spans="37:47">
      <c r="AK1030" s="1"/>
      <c r="AL1030" s="1"/>
      <c r="AM1030" s="1"/>
      <c r="AN1030" s="1"/>
      <c r="AO1030" s="1"/>
      <c r="AP1030" s="1"/>
      <c r="AQ1030" s="1"/>
      <c r="AR1030" s="1"/>
      <c r="AT1030" s="1"/>
      <c r="AU1030" s="1"/>
    </row>
    <row r="1031" spans="37:47">
      <c r="AK1031" s="1"/>
      <c r="AL1031" s="1"/>
      <c r="AM1031" s="1"/>
      <c r="AN1031" s="1"/>
      <c r="AO1031" s="1"/>
      <c r="AP1031" s="1"/>
      <c r="AQ1031" s="1"/>
      <c r="AR1031" s="1"/>
      <c r="AT1031" s="1"/>
      <c r="AU1031" s="1"/>
    </row>
    <row r="1032" spans="37:47">
      <c r="AK1032" s="1"/>
      <c r="AL1032" s="1"/>
      <c r="AM1032" s="1"/>
      <c r="AN1032" s="1"/>
      <c r="AO1032" s="1"/>
      <c r="AP1032" s="1"/>
      <c r="AQ1032" s="1"/>
      <c r="AR1032" s="1"/>
      <c r="AT1032" s="1"/>
      <c r="AU1032" s="1"/>
    </row>
    <row r="1033" spans="37:47">
      <c r="AK1033" s="1"/>
      <c r="AL1033" s="1"/>
      <c r="AM1033" s="1"/>
      <c r="AN1033" s="1"/>
      <c r="AO1033" s="1"/>
      <c r="AP1033" s="1"/>
      <c r="AQ1033" s="1"/>
      <c r="AR1033" s="1"/>
      <c r="AT1033" s="1"/>
      <c r="AU1033" s="1"/>
    </row>
    <row r="1034" spans="37:47">
      <c r="AK1034" s="1"/>
      <c r="AL1034" s="1"/>
      <c r="AM1034" s="1"/>
      <c r="AN1034" s="1"/>
      <c r="AO1034" s="1"/>
      <c r="AP1034" s="1"/>
      <c r="AQ1034" s="1"/>
      <c r="AR1034" s="1"/>
      <c r="AT1034" s="1"/>
      <c r="AU1034" s="1"/>
    </row>
    <row r="1035" spans="37:47">
      <c r="AK1035" s="1"/>
      <c r="AL1035" s="1"/>
      <c r="AM1035" s="1"/>
      <c r="AN1035" s="1"/>
      <c r="AO1035" s="1"/>
      <c r="AP1035" s="1"/>
      <c r="AQ1035" s="1"/>
      <c r="AR1035" s="1"/>
      <c r="AT1035" s="1"/>
      <c r="AU1035" s="1"/>
    </row>
    <row r="1036" spans="37:47">
      <c r="AK1036" s="1"/>
      <c r="AL1036" s="1"/>
      <c r="AM1036" s="1"/>
      <c r="AN1036" s="1"/>
      <c r="AO1036" s="1"/>
      <c r="AP1036" s="1"/>
      <c r="AQ1036" s="1"/>
      <c r="AR1036" s="1"/>
      <c r="AT1036" s="1"/>
      <c r="AU1036" s="1"/>
    </row>
    <row r="1037" spans="37:47">
      <c r="AK1037" s="1"/>
      <c r="AL1037" s="1"/>
      <c r="AM1037" s="1"/>
      <c r="AN1037" s="1"/>
      <c r="AO1037" s="1"/>
      <c r="AP1037" s="1"/>
      <c r="AQ1037" s="1"/>
      <c r="AR1037" s="1"/>
      <c r="AT1037" s="1"/>
      <c r="AU1037" s="1"/>
    </row>
    <row r="1038" spans="37:47">
      <c r="AK1038" s="1"/>
      <c r="AL1038" s="1"/>
      <c r="AM1038" s="1"/>
      <c r="AN1038" s="1"/>
      <c r="AO1038" s="1"/>
      <c r="AP1038" s="1"/>
      <c r="AQ1038" s="1"/>
      <c r="AR1038" s="1"/>
      <c r="AT1038" s="1"/>
      <c r="AU1038" s="1"/>
    </row>
    <row r="1039" spans="37:47">
      <c r="AK1039" s="1"/>
      <c r="AL1039" s="1"/>
      <c r="AM1039" s="1"/>
      <c r="AN1039" s="1"/>
      <c r="AO1039" s="1"/>
      <c r="AP1039" s="1"/>
      <c r="AQ1039" s="1"/>
      <c r="AR1039" s="1"/>
      <c r="AT1039" s="1"/>
      <c r="AU1039" s="1"/>
    </row>
    <row r="1040" spans="37:47">
      <c r="AK1040" s="1"/>
      <c r="AL1040" s="1"/>
      <c r="AM1040" s="1"/>
      <c r="AN1040" s="1"/>
      <c r="AO1040" s="1"/>
      <c r="AP1040" s="1"/>
      <c r="AQ1040" s="1"/>
      <c r="AR1040" s="1"/>
      <c r="AT1040" s="1"/>
      <c r="AU1040" s="1"/>
    </row>
    <row r="1041" spans="37:47">
      <c r="AK1041" s="1"/>
      <c r="AL1041" s="1"/>
      <c r="AM1041" s="1"/>
      <c r="AN1041" s="1"/>
      <c r="AO1041" s="1"/>
      <c r="AP1041" s="1"/>
      <c r="AQ1041" s="1"/>
      <c r="AR1041" s="1"/>
      <c r="AT1041" s="1"/>
      <c r="AU1041" s="1"/>
    </row>
    <row r="1042" spans="37:47">
      <c r="AK1042" s="1"/>
      <c r="AL1042" s="1"/>
      <c r="AM1042" s="1"/>
      <c r="AN1042" s="1"/>
      <c r="AO1042" s="1"/>
      <c r="AP1042" s="1"/>
      <c r="AQ1042" s="1"/>
      <c r="AR1042" s="1"/>
      <c r="AT1042" s="1"/>
      <c r="AU1042" s="1"/>
    </row>
    <row r="1043" spans="37:47">
      <c r="AK1043" s="1"/>
      <c r="AL1043" s="1"/>
      <c r="AM1043" s="1"/>
      <c r="AN1043" s="1"/>
      <c r="AO1043" s="1"/>
      <c r="AP1043" s="1"/>
      <c r="AQ1043" s="1"/>
      <c r="AR1043" s="1"/>
      <c r="AT1043" s="1"/>
      <c r="AU1043" s="1"/>
    </row>
    <row r="1044" spans="37:47">
      <c r="AK1044" s="1"/>
      <c r="AL1044" s="1"/>
      <c r="AM1044" s="1"/>
      <c r="AN1044" s="1"/>
      <c r="AO1044" s="1"/>
      <c r="AP1044" s="1"/>
      <c r="AQ1044" s="1"/>
      <c r="AR1044" s="1"/>
      <c r="AT1044" s="1"/>
      <c r="AU1044" s="1"/>
    </row>
    <row r="1045" spans="37:47">
      <c r="AK1045" s="1"/>
      <c r="AL1045" s="1"/>
      <c r="AM1045" s="1"/>
      <c r="AN1045" s="1"/>
      <c r="AO1045" s="1"/>
      <c r="AP1045" s="1"/>
      <c r="AQ1045" s="1"/>
      <c r="AR1045" s="1"/>
      <c r="AT1045" s="1"/>
      <c r="AU1045" s="1"/>
    </row>
    <row r="1046" spans="37:47">
      <c r="AK1046" s="1"/>
      <c r="AL1046" s="1"/>
      <c r="AM1046" s="1"/>
      <c r="AN1046" s="1"/>
      <c r="AO1046" s="1"/>
      <c r="AP1046" s="1"/>
      <c r="AQ1046" s="1"/>
      <c r="AR1046" s="1"/>
      <c r="AT1046" s="1"/>
      <c r="AU1046" s="1"/>
    </row>
    <row r="1047" spans="37:47">
      <c r="AK1047" s="1"/>
      <c r="AL1047" s="1"/>
      <c r="AM1047" s="1"/>
      <c r="AN1047" s="1"/>
      <c r="AO1047" s="1"/>
      <c r="AP1047" s="1"/>
      <c r="AQ1047" s="1"/>
      <c r="AR1047" s="1"/>
      <c r="AT1047" s="1"/>
      <c r="AU1047" s="1"/>
    </row>
    <row r="1048" spans="37:47">
      <c r="AK1048" s="1"/>
      <c r="AL1048" s="1"/>
      <c r="AM1048" s="1"/>
      <c r="AN1048" s="1"/>
      <c r="AO1048" s="1"/>
      <c r="AP1048" s="1"/>
      <c r="AQ1048" s="1"/>
      <c r="AR1048" s="1"/>
      <c r="AT1048" s="1"/>
      <c r="AU1048" s="1"/>
    </row>
    <row r="1049" spans="37:47">
      <c r="AK1049" s="1"/>
      <c r="AL1049" s="1"/>
      <c r="AM1049" s="1"/>
      <c r="AN1049" s="1"/>
      <c r="AO1049" s="1"/>
      <c r="AP1049" s="1"/>
      <c r="AQ1049" s="1"/>
      <c r="AR1049" s="1"/>
      <c r="AT1049" s="1"/>
      <c r="AU1049" s="1"/>
    </row>
    <row r="1050" spans="37:47">
      <c r="AK1050" s="1"/>
      <c r="AL1050" s="1"/>
      <c r="AM1050" s="1"/>
      <c r="AN1050" s="1"/>
      <c r="AO1050" s="1"/>
      <c r="AP1050" s="1"/>
      <c r="AQ1050" s="1"/>
      <c r="AR1050" s="1"/>
      <c r="AT1050" s="1"/>
      <c r="AU1050" s="1"/>
    </row>
    <row r="1051" spans="37:47">
      <c r="AK1051" s="1"/>
      <c r="AL1051" s="1"/>
      <c r="AM1051" s="1"/>
      <c r="AN1051" s="1"/>
      <c r="AO1051" s="1"/>
      <c r="AP1051" s="1"/>
      <c r="AQ1051" s="1"/>
      <c r="AR1051" s="1"/>
      <c r="AT1051" s="1"/>
      <c r="AU1051" s="1"/>
    </row>
    <row r="1052" spans="37:47">
      <c r="AK1052" s="1"/>
      <c r="AL1052" s="1"/>
      <c r="AM1052" s="1"/>
      <c r="AN1052" s="1"/>
      <c r="AO1052" s="1"/>
      <c r="AP1052" s="1"/>
      <c r="AQ1052" s="1"/>
      <c r="AR1052" s="1"/>
      <c r="AT1052" s="1"/>
      <c r="AU1052" s="1"/>
    </row>
    <row r="1053" spans="37:47">
      <c r="AK1053" s="1"/>
      <c r="AL1053" s="1"/>
      <c r="AM1053" s="1"/>
      <c r="AN1053" s="1"/>
      <c r="AO1053" s="1"/>
      <c r="AP1053" s="1"/>
      <c r="AQ1053" s="1"/>
      <c r="AR1053" s="1"/>
      <c r="AT1053" s="1"/>
      <c r="AU1053" s="1"/>
    </row>
    <row r="1054" spans="37:47">
      <c r="AK1054" s="1"/>
      <c r="AL1054" s="1"/>
      <c r="AM1054" s="1"/>
      <c r="AN1054" s="1"/>
      <c r="AO1054" s="1"/>
      <c r="AP1054" s="1"/>
      <c r="AQ1054" s="1"/>
      <c r="AR1054" s="1"/>
      <c r="AT1054" s="1"/>
      <c r="AU1054" s="1"/>
    </row>
    <row r="1055" spans="37:47">
      <c r="AK1055" s="1"/>
      <c r="AL1055" s="1"/>
      <c r="AM1055" s="1"/>
      <c r="AN1055" s="1"/>
      <c r="AO1055" s="1"/>
      <c r="AP1055" s="1"/>
      <c r="AQ1055" s="1"/>
      <c r="AR1055" s="1"/>
      <c r="AT1055" s="1"/>
      <c r="AU1055" s="1"/>
    </row>
    <row r="1056" spans="37:47">
      <c r="AK1056" s="1"/>
      <c r="AL1056" s="1"/>
      <c r="AM1056" s="1"/>
      <c r="AN1056" s="1"/>
      <c r="AO1056" s="1"/>
      <c r="AP1056" s="1"/>
      <c r="AQ1056" s="1"/>
      <c r="AR1056" s="1"/>
      <c r="AT1056" s="1"/>
      <c r="AU1056" s="1"/>
    </row>
    <row r="1057" spans="37:47">
      <c r="AK1057" s="1"/>
      <c r="AL1057" s="1"/>
      <c r="AM1057" s="1"/>
      <c r="AN1057" s="1"/>
      <c r="AO1057" s="1"/>
      <c r="AP1057" s="1"/>
      <c r="AQ1057" s="1"/>
      <c r="AR1057" s="1"/>
      <c r="AT1057" s="1"/>
      <c r="AU1057" s="1"/>
    </row>
    <row r="1058" spans="37:47">
      <c r="AK1058" s="1"/>
      <c r="AL1058" s="1"/>
      <c r="AM1058" s="1"/>
      <c r="AN1058" s="1"/>
      <c r="AO1058" s="1"/>
      <c r="AP1058" s="1"/>
      <c r="AQ1058" s="1"/>
      <c r="AR1058" s="1"/>
      <c r="AT1058" s="1"/>
      <c r="AU1058" s="1"/>
    </row>
    <row r="1059" spans="37:47">
      <c r="AK1059" s="1"/>
      <c r="AL1059" s="1"/>
      <c r="AM1059" s="1"/>
      <c r="AN1059" s="1"/>
      <c r="AO1059" s="1"/>
      <c r="AP1059" s="1"/>
      <c r="AQ1059" s="1"/>
      <c r="AR1059" s="1"/>
      <c r="AT1059" s="1"/>
      <c r="AU1059" s="1"/>
    </row>
    <row r="1060" spans="37:47">
      <c r="AK1060" s="1"/>
      <c r="AL1060" s="1"/>
      <c r="AM1060" s="1"/>
      <c r="AN1060" s="1"/>
      <c r="AO1060" s="1"/>
      <c r="AP1060" s="1"/>
      <c r="AQ1060" s="1"/>
      <c r="AR1060" s="1"/>
      <c r="AT1060" s="1"/>
      <c r="AU1060" s="1"/>
    </row>
    <row r="1061" spans="37:47">
      <c r="AK1061" s="1"/>
      <c r="AL1061" s="1"/>
      <c r="AM1061" s="1"/>
      <c r="AN1061" s="1"/>
      <c r="AO1061" s="1"/>
      <c r="AP1061" s="1"/>
      <c r="AQ1061" s="1"/>
      <c r="AR1061" s="1"/>
      <c r="AT1061" s="1"/>
      <c r="AU1061" s="1"/>
    </row>
    <row r="1062" spans="37:47">
      <c r="AK1062" s="1"/>
      <c r="AL1062" s="1"/>
      <c r="AM1062" s="1"/>
      <c r="AN1062" s="1"/>
      <c r="AO1062" s="1"/>
      <c r="AP1062" s="1"/>
      <c r="AQ1062" s="1"/>
      <c r="AR1062" s="1"/>
      <c r="AT1062" s="1"/>
      <c r="AU1062" s="1"/>
    </row>
    <row r="1063" spans="37:47">
      <c r="AK1063" s="1"/>
      <c r="AL1063" s="1"/>
      <c r="AM1063" s="1"/>
      <c r="AN1063" s="1"/>
      <c r="AO1063" s="1"/>
      <c r="AP1063" s="1"/>
      <c r="AQ1063" s="1"/>
      <c r="AR1063" s="1"/>
      <c r="AT1063" s="1"/>
      <c r="AU1063" s="1"/>
    </row>
    <row r="1064" spans="37:47">
      <c r="AK1064" s="1"/>
      <c r="AL1064" s="1"/>
      <c r="AM1064" s="1"/>
      <c r="AN1064" s="1"/>
      <c r="AO1064" s="1"/>
      <c r="AP1064" s="1"/>
      <c r="AQ1064" s="1"/>
      <c r="AR1064" s="1"/>
      <c r="AT1064" s="1"/>
      <c r="AU1064" s="1"/>
    </row>
    <row r="1065" spans="37:47">
      <c r="AK1065" s="1"/>
      <c r="AL1065" s="1"/>
      <c r="AM1065" s="1"/>
      <c r="AN1065" s="1"/>
      <c r="AO1065" s="1"/>
      <c r="AP1065" s="1"/>
      <c r="AQ1065" s="1"/>
      <c r="AR1065" s="1"/>
      <c r="AT1065" s="1"/>
      <c r="AU1065" s="1"/>
    </row>
    <row r="1066" spans="37:47">
      <c r="AK1066" s="1"/>
      <c r="AL1066" s="1"/>
      <c r="AM1066" s="1"/>
      <c r="AN1066" s="1"/>
      <c r="AO1066" s="1"/>
      <c r="AP1066" s="1"/>
      <c r="AQ1066" s="1"/>
      <c r="AR1066" s="1"/>
      <c r="AT1066" s="1"/>
      <c r="AU1066" s="1"/>
    </row>
    <row r="1067" spans="37:47">
      <c r="AK1067" s="1"/>
      <c r="AL1067" s="1"/>
      <c r="AM1067" s="1"/>
      <c r="AN1067" s="1"/>
      <c r="AO1067" s="1"/>
      <c r="AP1067" s="1"/>
      <c r="AQ1067" s="1"/>
      <c r="AR1067" s="1"/>
      <c r="AT1067" s="1"/>
      <c r="AU1067" s="1"/>
    </row>
    <row r="1068" spans="37:47">
      <c r="AK1068" s="1"/>
      <c r="AL1068" s="1"/>
      <c r="AM1068" s="1"/>
      <c r="AN1068" s="1"/>
      <c r="AO1068" s="1"/>
      <c r="AP1068" s="1"/>
      <c r="AQ1068" s="1"/>
      <c r="AR1068" s="1"/>
      <c r="AT1068" s="1"/>
      <c r="AU1068" s="1"/>
    </row>
    <row r="1069" spans="37:47">
      <c r="AK1069" s="1"/>
      <c r="AL1069" s="1"/>
      <c r="AM1069" s="1"/>
      <c r="AN1069" s="1"/>
      <c r="AO1069" s="1"/>
      <c r="AP1069" s="1"/>
      <c r="AQ1069" s="1"/>
      <c r="AR1069" s="1"/>
      <c r="AT1069" s="1"/>
      <c r="AU1069" s="1"/>
    </row>
    <row r="1070" spans="37:47">
      <c r="AK1070" s="1"/>
      <c r="AL1070" s="1"/>
      <c r="AM1070" s="1"/>
      <c r="AN1070" s="1"/>
      <c r="AO1070" s="1"/>
      <c r="AP1070" s="1"/>
      <c r="AQ1070" s="1"/>
      <c r="AR1070" s="1"/>
      <c r="AT1070" s="1"/>
      <c r="AU1070" s="1"/>
    </row>
    <row r="1071" spans="37:47">
      <c r="AK1071" s="1"/>
      <c r="AL1071" s="1"/>
      <c r="AM1071" s="1"/>
      <c r="AN1071" s="1"/>
      <c r="AO1071" s="1"/>
      <c r="AP1071" s="1"/>
      <c r="AQ1071" s="1"/>
      <c r="AR1071" s="1"/>
      <c r="AT1071" s="1"/>
      <c r="AU1071" s="1"/>
    </row>
    <row r="1072" spans="37:47">
      <c r="AK1072" s="1"/>
      <c r="AL1072" s="1"/>
      <c r="AM1072" s="1"/>
      <c r="AN1072" s="1"/>
      <c r="AO1072" s="1"/>
      <c r="AP1072" s="1"/>
      <c r="AQ1072" s="1"/>
      <c r="AR1072" s="1"/>
      <c r="AT1072" s="1"/>
      <c r="AU1072" s="1"/>
    </row>
    <row r="1073" spans="37:47">
      <c r="AK1073" s="1"/>
      <c r="AL1073" s="1"/>
      <c r="AM1073" s="1"/>
      <c r="AN1073" s="1"/>
      <c r="AO1073" s="1"/>
      <c r="AP1073" s="1"/>
      <c r="AQ1073" s="1"/>
      <c r="AR1073" s="1"/>
      <c r="AT1073" s="1"/>
      <c r="AU1073" s="1"/>
    </row>
    <row r="1074" spans="37:47">
      <c r="AK1074" s="1"/>
      <c r="AL1074" s="1"/>
      <c r="AM1074" s="1"/>
      <c r="AN1074" s="1"/>
      <c r="AO1074" s="1"/>
      <c r="AP1074" s="1"/>
      <c r="AQ1074" s="1"/>
      <c r="AR1074" s="1"/>
      <c r="AT1074" s="1"/>
      <c r="AU1074" s="1"/>
    </row>
    <row r="1075" spans="37:47">
      <c r="AK1075" s="1"/>
      <c r="AL1075" s="1"/>
      <c r="AM1075" s="1"/>
      <c r="AN1075" s="1"/>
      <c r="AO1075" s="1"/>
      <c r="AP1075" s="1"/>
      <c r="AQ1075" s="1"/>
      <c r="AR1075" s="1"/>
      <c r="AT1075" s="1"/>
      <c r="AU1075" s="1"/>
    </row>
    <row r="1076" spans="37:47">
      <c r="AK1076" s="1"/>
      <c r="AL1076" s="1"/>
      <c r="AM1076" s="1"/>
      <c r="AN1076" s="1"/>
      <c r="AO1076" s="1"/>
      <c r="AP1076" s="1"/>
      <c r="AQ1076" s="1"/>
      <c r="AR1076" s="1"/>
      <c r="AT1076" s="1"/>
      <c r="AU1076" s="1"/>
    </row>
    <row r="1077" spans="37:47">
      <c r="AK1077" s="1"/>
      <c r="AL1077" s="1"/>
      <c r="AM1077" s="1"/>
      <c r="AN1077" s="1"/>
      <c r="AO1077" s="1"/>
      <c r="AP1077" s="1"/>
      <c r="AQ1077" s="1"/>
      <c r="AR1077" s="1"/>
      <c r="AT1077" s="1"/>
      <c r="AU1077" s="1"/>
    </row>
    <row r="1078" spans="37:47">
      <c r="AK1078" s="1"/>
      <c r="AL1078" s="1"/>
      <c r="AM1078" s="1"/>
      <c r="AN1078" s="1"/>
      <c r="AO1078" s="1"/>
      <c r="AP1078" s="1"/>
      <c r="AQ1078" s="1"/>
      <c r="AR1078" s="1"/>
      <c r="AT1078" s="1"/>
      <c r="AU1078" s="1"/>
    </row>
    <row r="1079" spans="37:47">
      <c r="AK1079" s="1"/>
      <c r="AL1079" s="1"/>
      <c r="AM1079" s="1"/>
      <c r="AN1079" s="1"/>
      <c r="AO1079" s="1"/>
      <c r="AP1079" s="1"/>
      <c r="AQ1079" s="1"/>
      <c r="AR1079" s="1"/>
      <c r="AT1079" s="1"/>
      <c r="AU1079" s="1"/>
    </row>
    <row r="1080" spans="37:47">
      <c r="AK1080" s="1"/>
      <c r="AL1080" s="1"/>
      <c r="AM1080" s="1"/>
      <c r="AN1080" s="1"/>
      <c r="AO1080" s="1"/>
      <c r="AP1080" s="1"/>
      <c r="AQ1080" s="1"/>
      <c r="AR1080" s="1"/>
      <c r="AT1080" s="1"/>
      <c r="AU1080" s="1"/>
    </row>
    <row r="1081" spans="37:47">
      <c r="AK1081" s="1"/>
      <c r="AL1081" s="1"/>
      <c r="AM1081" s="1"/>
      <c r="AN1081" s="1"/>
      <c r="AO1081" s="1"/>
      <c r="AP1081" s="1"/>
      <c r="AQ1081" s="1"/>
      <c r="AR1081" s="1"/>
      <c r="AT1081" s="1"/>
      <c r="AU1081" s="1"/>
    </row>
    <row r="1082" spans="37:47">
      <c r="AK1082" s="1"/>
      <c r="AL1082" s="1"/>
      <c r="AM1082" s="1"/>
      <c r="AN1082" s="1"/>
      <c r="AO1082" s="1"/>
      <c r="AP1082" s="1"/>
      <c r="AQ1082" s="1"/>
      <c r="AR1082" s="1"/>
      <c r="AT1082" s="1"/>
      <c r="AU1082" s="1"/>
    </row>
    <row r="1083" spans="37:47">
      <c r="AK1083" s="1"/>
      <c r="AL1083" s="1"/>
      <c r="AM1083" s="1"/>
      <c r="AN1083" s="1"/>
      <c r="AO1083" s="1"/>
      <c r="AP1083" s="1"/>
      <c r="AQ1083" s="1"/>
      <c r="AR1083" s="1"/>
      <c r="AT1083" s="1"/>
      <c r="AU1083" s="1"/>
    </row>
    <row r="1084" spans="37:47">
      <c r="AK1084" s="1"/>
      <c r="AL1084" s="1"/>
      <c r="AM1084" s="1"/>
      <c r="AN1084" s="1"/>
      <c r="AO1084" s="1"/>
      <c r="AP1084" s="1"/>
      <c r="AQ1084" s="1"/>
      <c r="AR1084" s="1"/>
      <c r="AT1084" s="1"/>
      <c r="AU1084" s="1"/>
    </row>
    <row r="1085" spans="37:47">
      <c r="AK1085" s="1"/>
      <c r="AL1085" s="1"/>
      <c r="AM1085" s="1"/>
      <c r="AN1085" s="1"/>
      <c r="AO1085" s="1"/>
      <c r="AP1085" s="1"/>
      <c r="AQ1085" s="1"/>
      <c r="AR1085" s="1"/>
      <c r="AT1085" s="1"/>
      <c r="AU1085" s="1"/>
    </row>
    <row r="1086" spans="37:47">
      <c r="AK1086" s="1"/>
      <c r="AL1086" s="1"/>
      <c r="AM1086" s="1"/>
      <c r="AN1086" s="1"/>
      <c r="AO1086" s="1"/>
      <c r="AP1086" s="1"/>
      <c r="AQ1086" s="1"/>
      <c r="AR1086" s="1"/>
      <c r="AT1086" s="1"/>
      <c r="AU1086" s="1"/>
    </row>
    <row r="1087" spans="37:47">
      <c r="AK1087" s="1"/>
      <c r="AL1087" s="1"/>
      <c r="AM1087" s="1"/>
      <c r="AN1087" s="1"/>
      <c r="AO1087" s="1"/>
      <c r="AP1087" s="1"/>
      <c r="AQ1087" s="1"/>
      <c r="AR1087" s="1"/>
      <c r="AT1087" s="1"/>
      <c r="AU1087" s="1"/>
    </row>
    <row r="1088" spans="37:47">
      <c r="AK1088" s="1"/>
      <c r="AL1088" s="1"/>
      <c r="AM1088" s="1"/>
      <c r="AN1088" s="1"/>
      <c r="AO1088" s="1"/>
      <c r="AP1088" s="1"/>
      <c r="AQ1088" s="1"/>
      <c r="AR1088" s="1"/>
      <c r="AT1088" s="1"/>
      <c r="AU1088" s="1"/>
    </row>
    <row r="1089" spans="37:47">
      <c r="AK1089" s="1"/>
      <c r="AL1089" s="1"/>
      <c r="AM1089" s="1"/>
      <c r="AN1089" s="1"/>
      <c r="AO1089" s="1"/>
      <c r="AP1089" s="1"/>
      <c r="AQ1089" s="1"/>
      <c r="AR1089" s="1"/>
      <c r="AT1089" s="1"/>
      <c r="AU1089" s="1"/>
    </row>
    <row r="1090" spans="37:47">
      <c r="AK1090" s="1"/>
      <c r="AL1090" s="1"/>
      <c r="AM1090" s="1"/>
      <c r="AN1090" s="1"/>
      <c r="AO1090" s="1"/>
      <c r="AP1090" s="1"/>
      <c r="AQ1090" s="1"/>
      <c r="AR1090" s="1"/>
      <c r="AT1090" s="1"/>
      <c r="AU1090" s="1"/>
    </row>
    <row r="1091" spans="37:47">
      <c r="AK1091" s="1"/>
      <c r="AL1091" s="1"/>
      <c r="AM1091" s="1"/>
      <c r="AN1091" s="1"/>
      <c r="AO1091" s="1"/>
      <c r="AP1091" s="1"/>
      <c r="AQ1091" s="1"/>
      <c r="AR1091" s="1"/>
      <c r="AT1091" s="1"/>
      <c r="AU1091" s="1"/>
    </row>
    <row r="1092" spans="37:47">
      <c r="AK1092" s="1"/>
      <c r="AL1092" s="1"/>
      <c r="AM1092" s="1"/>
      <c r="AN1092" s="1"/>
      <c r="AO1092" s="1"/>
      <c r="AP1092" s="1"/>
      <c r="AQ1092" s="1"/>
      <c r="AR1092" s="1"/>
      <c r="AT1092" s="1"/>
      <c r="AU1092" s="1"/>
    </row>
    <row r="1093" spans="37:47">
      <c r="AK1093" s="1"/>
      <c r="AL1093" s="1"/>
      <c r="AM1093" s="1"/>
      <c r="AN1093" s="1"/>
      <c r="AO1093" s="1"/>
      <c r="AP1093" s="1"/>
      <c r="AQ1093" s="1"/>
      <c r="AR1093" s="1"/>
      <c r="AT1093" s="1"/>
      <c r="AU1093" s="1"/>
    </row>
    <row r="1094" spans="37:47">
      <c r="AK1094" s="1"/>
      <c r="AL1094" s="1"/>
      <c r="AM1094" s="1"/>
      <c r="AN1094" s="1"/>
      <c r="AO1094" s="1"/>
      <c r="AP1094" s="1"/>
      <c r="AQ1094" s="1"/>
      <c r="AR1094" s="1"/>
      <c r="AT1094" s="1"/>
      <c r="AU1094" s="1"/>
    </row>
    <row r="1095" spans="37:47">
      <c r="AK1095" s="1"/>
      <c r="AL1095" s="1"/>
      <c r="AM1095" s="1"/>
      <c r="AN1095" s="1"/>
      <c r="AO1095" s="1"/>
      <c r="AP1095" s="1"/>
      <c r="AQ1095" s="1"/>
      <c r="AR1095" s="1"/>
      <c r="AT1095" s="1"/>
      <c r="AU1095" s="1"/>
    </row>
    <row r="1096" spans="37:47">
      <c r="AK1096" s="1"/>
      <c r="AL1096" s="1"/>
      <c r="AM1096" s="1"/>
      <c r="AN1096" s="1"/>
      <c r="AO1096" s="1"/>
      <c r="AP1096" s="1"/>
      <c r="AQ1096" s="1"/>
      <c r="AR1096" s="1"/>
      <c r="AT1096" s="1"/>
      <c r="AU1096" s="1"/>
    </row>
    <row r="1097" spans="37:47">
      <c r="AK1097" s="1"/>
      <c r="AL1097" s="1"/>
      <c r="AM1097" s="1"/>
      <c r="AN1097" s="1"/>
      <c r="AO1097" s="1"/>
      <c r="AP1097" s="1"/>
      <c r="AQ1097" s="1"/>
      <c r="AR1097" s="1"/>
      <c r="AT1097" s="1"/>
      <c r="AU1097" s="1"/>
    </row>
    <row r="1098" spans="37:47">
      <c r="AK1098" s="1"/>
      <c r="AL1098" s="1"/>
      <c r="AM1098" s="1"/>
      <c r="AN1098" s="1"/>
      <c r="AO1098" s="1"/>
      <c r="AP1098" s="1"/>
      <c r="AQ1098" s="1"/>
      <c r="AR1098" s="1"/>
      <c r="AT1098" s="1"/>
      <c r="AU1098" s="1"/>
    </row>
    <row r="1099" spans="37:47">
      <c r="AK1099" s="1"/>
      <c r="AL1099" s="1"/>
      <c r="AM1099" s="1"/>
      <c r="AN1099" s="1"/>
      <c r="AO1099" s="1"/>
      <c r="AP1099" s="1"/>
      <c r="AQ1099" s="1"/>
      <c r="AR1099" s="1"/>
      <c r="AT1099" s="1"/>
      <c r="AU1099" s="1"/>
    </row>
    <row r="1100" spans="37:47">
      <c r="AK1100" s="1"/>
      <c r="AL1100" s="1"/>
      <c r="AM1100" s="1"/>
      <c r="AN1100" s="1"/>
      <c r="AO1100" s="1"/>
      <c r="AP1100" s="1"/>
      <c r="AQ1100" s="1"/>
      <c r="AR1100" s="1"/>
      <c r="AT1100" s="1"/>
      <c r="AU1100" s="1"/>
    </row>
    <row r="1101" spans="37:47">
      <c r="AK1101" s="1"/>
      <c r="AL1101" s="1"/>
      <c r="AM1101" s="1"/>
      <c r="AN1101" s="1"/>
      <c r="AO1101" s="1"/>
      <c r="AP1101" s="1"/>
      <c r="AQ1101" s="1"/>
      <c r="AR1101" s="1"/>
      <c r="AT1101" s="1"/>
      <c r="AU1101" s="1"/>
    </row>
    <row r="1102" spans="37:47">
      <c r="AK1102" s="1"/>
      <c r="AL1102" s="1"/>
      <c r="AM1102" s="1"/>
      <c r="AN1102" s="1"/>
      <c r="AO1102" s="1"/>
      <c r="AP1102" s="1"/>
      <c r="AQ1102" s="1"/>
      <c r="AR1102" s="1"/>
      <c r="AT1102" s="1"/>
      <c r="AU1102" s="1"/>
    </row>
    <row r="1103" spans="37:47">
      <c r="AK1103" s="1"/>
      <c r="AL1103" s="1"/>
      <c r="AM1103" s="1"/>
      <c r="AN1103" s="1"/>
      <c r="AO1103" s="1"/>
      <c r="AP1103" s="1"/>
      <c r="AQ1103" s="1"/>
      <c r="AR1103" s="1"/>
      <c r="AT1103" s="1"/>
      <c r="AU1103" s="1"/>
    </row>
    <row r="1104" spans="37:47">
      <c r="AK1104" s="1"/>
      <c r="AL1104" s="1"/>
      <c r="AM1104" s="1"/>
      <c r="AN1104" s="1"/>
      <c r="AO1104" s="1"/>
      <c r="AP1104" s="1"/>
      <c r="AQ1104" s="1"/>
      <c r="AR1104" s="1"/>
      <c r="AT1104" s="1"/>
      <c r="AU1104" s="1"/>
    </row>
    <row r="1105" spans="37:47">
      <c r="AK1105" s="1"/>
      <c r="AL1105" s="1"/>
      <c r="AM1105" s="1"/>
      <c r="AN1105" s="1"/>
      <c r="AO1105" s="1"/>
      <c r="AP1105" s="1"/>
      <c r="AQ1105" s="1"/>
      <c r="AR1105" s="1"/>
      <c r="AT1105" s="1"/>
      <c r="AU1105" s="1"/>
    </row>
    <row r="1106" spans="37:47">
      <c r="AK1106" s="1"/>
      <c r="AL1106" s="1"/>
      <c r="AM1106" s="1"/>
      <c r="AN1106" s="1"/>
      <c r="AO1106" s="1"/>
      <c r="AP1106" s="1"/>
      <c r="AQ1106" s="1"/>
      <c r="AR1106" s="1"/>
      <c r="AT1106" s="1"/>
      <c r="AU1106" s="1"/>
    </row>
    <row r="1107" spans="37:47">
      <c r="AK1107" s="1"/>
      <c r="AL1107" s="1"/>
      <c r="AM1107" s="1"/>
      <c r="AN1107" s="1"/>
      <c r="AO1107" s="1"/>
      <c r="AP1107" s="1"/>
      <c r="AQ1107" s="1"/>
      <c r="AR1107" s="1"/>
      <c r="AT1107" s="1"/>
      <c r="AU1107" s="1"/>
    </row>
    <row r="1108" spans="37:47">
      <c r="AK1108" s="1"/>
      <c r="AL1108" s="1"/>
      <c r="AM1108" s="1"/>
      <c r="AN1108" s="1"/>
      <c r="AO1108" s="1"/>
      <c r="AP1108" s="1"/>
      <c r="AQ1108" s="1"/>
      <c r="AR1108" s="1"/>
      <c r="AT1108" s="1"/>
      <c r="AU1108" s="1"/>
    </row>
    <row r="1109" spans="37:47">
      <c r="AK1109" s="1"/>
      <c r="AL1109" s="1"/>
      <c r="AM1109" s="1"/>
      <c r="AN1109" s="1"/>
      <c r="AO1109" s="1"/>
      <c r="AP1109" s="1"/>
      <c r="AQ1109" s="1"/>
      <c r="AR1109" s="1"/>
      <c r="AT1109" s="1"/>
      <c r="AU1109" s="1"/>
    </row>
    <row r="1110" spans="37:47">
      <c r="AK1110" s="1"/>
      <c r="AL1110" s="1"/>
      <c r="AM1110" s="1"/>
      <c r="AN1110" s="1"/>
      <c r="AO1110" s="1"/>
      <c r="AP1110" s="1"/>
      <c r="AQ1110" s="1"/>
      <c r="AR1110" s="1"/>
      <c r="AT1110" s="1"/>
      <c r="AU1110" s="1"/>
    </row>
    <row r="1111" spans="37:47">
      <c r="AK1111" s="1"/>
      <c r="AL1111" s="1"/>
      <c r="AM1111" s="1"/>
      <c r="AN1111" s="1"/>
      <c r="AO1111" s="1"/>
      <c r="AP1111" s="1"/>
      <c r="AQ1111" s="1"/>
      <c r="AR1111" s="1"/>
      <c r="AT1111" s="1"/>
      <c r="AU1111" s="1"/>
    </row>
    <row r="1112" spans="37:47">
      <c r="AK1112" s="1"/>
      <c r="AL1112" s="1"/>
      <c r="AM1112" s="1"/>
      <c r="AN1112" s="1"/>
      <c r="AO1112" s="1"/>
      <c r="AP1112" s="1"/>
      <c r="AQ1112" s="1"/>
      <c r="AR1112" s="1"/>
      <c r="AT1112" s="1"/>
      <c r="AU1112" s="1"/>
    </row>
    <row r="1113" spans="37:47">
      <c r="AK1113" s="1"/>
      <c r="AL1113" s="1"/>
      <c r="AM1113" s="1"/>
      <c r="AN1113" s="1"/>
      <c r="AO1113" s="1"/>
      <c r="AP1113" s="1"/>
      <c r="AQ1113" s="1"/>
      <c r="AR1113" s="1"/>
      <c r="AT1113" s="1"/>
      <c r="AU1113" s="1"/>
    </row>
    <row r="1114" spans="37:47">
      <c r="AK1114" s="1"/>
      <c r="AL1114" s="1"/>
      <c r="AM1114" s="1"/>
      <c r="AN1114" s="1"/>
      <c r="AO1114" s="1"/>
      <c r="AP1114" s="1"/>
      <c r="AQ1114" s="1"/>
      <c r="AR1114" s="1"/>
      <c r="AT1114" s="1"/>
      <c r="AU1114" s="1"/>
    </row>
    <row r="1115" spans="37:47">
      <c r="AK1115" s="1"/>
      <c r="AL1115" s="1"/>
      <c r="AM1115" s="1"/>
      <c r="AN1115" s="1"/>
      <c r="AO1115" s="1"/>
      <c r="AP1115" s="1"/>
      <c r="AQ1115" s="1"/>
      <c r="AR1115" s="1"/>
      <c r="AT1115" s="1"/>
      <c r="AU1115" s="1"/>
    </row>
    <row r="1116" spans="37:47">
      <c r="AK1116" s="1"/>
      <c r="AL1116" s="1"/>
      <c r="AM1116" s="1"/>
      <c r="AN1116" s="1"/>
      <c r="AO1116" s="1"/>
      <c r="AP1116" s="1"/>
      <c r="AQ1116" s="1"/>
      <c r="AR1116" s="1"/>
      <c r="AT1116" s="1"/>
      <c r="AU1116" s="1"/>
    </row>
    <row r="1117" spans="37:47">
      <c r="AK1117" s="1"/>
      <c r="AL1117" s="1"/>
      <c r="AM1117" s="1"/>
      <c r="AN1117" s="1"/>
      <c r="AO1117" s="1"/>
      <c r="AP1117" s="1"/>
      <c r="AQ1117" s="1"/>
      <c r="AR1117" s="1"/>
      <c r="AT1117" s="1"/>
      <c r="AU1117" s="1"/>
    </row>
    <row r="1118" spans="37:47">
      <c r="AK1118" s="1"/>
      <c r="AL1118" s="1"/>
      <c r="AM1118" s="1"/>
      <c r="AN1118" s="1"/>
      <c r="AO1118" s="1"/>
      <c r="AP1118" s="1"/>
      <c r="AQ1118" s="1"/>
      <c r="AR1118" s="1"/>
      <c r="AT1118" s="1"/>
      <c r="AU1118" s="1"/>
    </row>
    <row r="1119" spans="37:47">
      <c r="AK1119" s="1"/>
      <c r="AL1119" s="1"/>
      <c r="AM1119" s="1"/>
      <c r="AN1119" s="1"/>
      <c r="AO1119" s="1"/>
      <c r="AP1119" s="1"/>
      <c r="AQ1119" s="1"/>
      <c r="AR1119" s="1"/>
      <c r="AT1119" s="1"/>
      <c r="AU1119" s="1"/>
    </row>
    <row r="1120" spans="37:47">
      <c r="AK1120" s="1"/>
      <c r="AL1120" s="1"/>
      <c r="AM1120" s="1"/>
      <c r="AN1120" s="1"/>
      <c r="AO1120" s="1"/>
      <c r="AP1120" s="1"/>
      <c r="AQ1120" s="1"/>
      <c r="AR1120" s="1"/>
      <c r="AT1120" s="1"/>
      <c r="AU1120" s="1"/>
    </row>
    <row r="1121" spans="37:47">
      <c r="AK1121" s="1"/>
      <c r="AL1121" s="1"/>
      <c r="AM1121" s="1"/>
      <c r="AN1121" s="1"/>
      <c r="AO1121" s="1"/>
      <c r="AP1121" s="1"/>
      <c r="AQ1121" s="1"/>
      <c r="AR1121" s="1"/>
      <c r="AT1121" s="1"/>
      <c r="AU1121" s="1"/>
    </row>
    <row r="1122" spans="37:47">
      <c r="AK1122" s="1"/>
      <c r="AL1122" s="1"/>
      <c r="AM1122" s="1"/>
      <c r="AN1122" s="1"/>
      <c r="AO1122" s="1"/>
      <c r="AP1122" s="1"/>
      <c r="AQ1122" s="1"/>
      <c r="AR1122" s="1"/>
      <c r="AT1122" s="1"/>
      <c r="AU1122" s="1"/>
    </row>
    <row r="1123" spans="37:47">
      <c r="AK1123" s="1"/>
      <c r="AL1123" s="1"/>
      <c r="AM1123" s="1"/>
      <c r="AN1123" s="1"/>
      <c r="AO1123" s="1"/>
      <c r="AP1123" s="1"/>
      <c r="AQ1123" s="1"/>
      <c r="AR1123" s="1"/>
      <c r="AT1123" s="1"/>
      <c r="AU1123" s="1"/>
    </row>
    <row r="1124" spans="37:47">
      <c r="AK1124" s="1"/>
      <c r="AL1124" s="1"/>
      <c r="AM1124" s="1"/>
      <c r="AN1124" s="1"/>
      <c r="AO1124" s="1"/>
      <c r="AP1124" s="1"/>
      <c r="AQ1124" s="1"/>
      <c r="AR1124" s="1"/>
      <c r="AT1124" s="1"/>
      <c r="AU1124" s="1"/>
    </row>
    <row r="1125" spans="37:47">
      <c r="AK1125" s="1"/>
      <c r="AL1125" s="1"/>
      <c r="AM1125" s="1"/>
      <c r="AN1125" s="1"/>
      <c r="AO1125" s="1"/>
      <c r="AP1125" s="1"/>
      <c r="AQ1125" s="1"/>
      <c r="AR1125" s="1"/>
      <c r="AT1125" s="1"/>
      <c r="AU1125" s="1"/>
    </row>
    <row r="1126" spans="37:47">
      <c r="AK1126" s="1"/>
      <c r="AL1126" s="1"/>
      <c r="AM1126" s="1"/>
      <c r="AN1126" s="1"/>
      <c r="AO1126" s="1"/>
      <c r="AP1126" s="1"/>
      <c r="AQ1126" s="1"/>
      <c r="AR1126" s="1"/>
      <c r="AT1126" s="1"/>
      <c r="AU1126" s="1"/>
    </row>
    <row r="1127" spans="37:47">
      <c r="AK1127" s="1"/>
      <c r="AL1127" s="1"/>
      <c r="AM1127" s="1"/>
      <c r="AN1127" s="1"/>
      <c r="AO1127" s="1"/>
      <c r="AP1127" s="1"/>
      <c r="AQ1127" s="1"/>
      <c r="AR1127" s="1"/>
      <c r="AT1127" s="1"/>
      <c r="AU1127" s="1"/>
    </row>
    <row r="1128" spans="37:47">
      <c r="AK1128" s="1"/>
      <c r="AL1128" s="1"/>
      <c r="AM1128" s="1"/>
      <c r="AN1128" s="1"/>
      <c r="AO1128" s="1"/>
      <c r="AP1128" s="1"/>
      <c r="AQ1128" s="1"/>
      <c r="AR1128" s="1"/>
      <c r="AT1128" s="1"/>
      <c r="AU1128" s="1"/>
    </row>
    <row r="1129" spans="37:47">
      <c r="AK1129" s="1"/>
      <c r="AL1129" s="1"/>
      <c r="AM1129" s="1"/>
      <c r="AN1129" s="1"/>
      <c r="AO1129" s="1"/>
      <c r="AP1129" s="1"/>
      <c r="AQ1129" s="1"/>
      <c r="AR1129" s="1"/>
      <c r="AT1129" s="1"/>
      <c r="AU1129" s="1"/>
    </row>
    <row r="1130" spans="37:47">
      <c r="AK1130" s="1"/>
      <c r="AL1130" s="1"/>
      <c r="AM1130" s="1"/>
      <c r="AN1130" s="1"/>
      <c r="AO1130" s="1"/>
      <c r="AP1130" s="1"/>
      <c r="AQ1130" s="1"/>
      <c r="AR1130" s="1"/>
      <c r="AT1130" s="1"/>
      <c r="AU1130" s="1"/>
    </row>
    <row r="1131" spans="37:47">
      <c r="AK1131" s="1"/>
      <c r="AL1131" s="1"/>
      <c r="AM1131" s="1"/>
      <c r="AN1131" s="1"/>
      <c r="AO1131" s="1"/>
      <c r="AP1131" s="1"/>
      <c r="AQ1131" s="1"/>
      <c r="AR1131" s="1"/>
      <c r="AT1131" s="1"/>
      <c r="AU1131" s="1"/>
    </row>
    <row r="1132" spans="37:47">
      <c r="AK1132" s="1"/>
      <c r="AL1132" s="1"/>
      <c r="AM1132" s="1"/>
      <c r="AN1132" s="1"/>
      <c r="AO1132" s="1"/>
      <c r="AP1132" s="1"/>
      <c r="AQ1132" s="1"/>
      <c r="AR1132" s="1"/>
      <c r="AT1132" s="1"/>
      <c r="AU1132" s="1"/>
    </row>
    <row r="1133" spans="37:47">
      <c r="AK1133" s="1"/>
      <c r="AL1133" s="1"/>
      <c r="AM1133" s="1"/>
      <c r="AN1133" s="1"/>
      <c r="AO1133" s="1"/>
      <c r="AP1133" s="1"/>
      <c r="AQ1133" s="1"/>
      <c r="AR1133" s="1"/>
      <c r="AT1133" s="1"/>
      <c r="AU1133" s="1"/>
    </row>
    <row r="1134" spans="37:47">
      <c r="AK1134" s="1"/>
      <c r="AL1134" s="1"/>
      <c r="AM1134" s="1"/>
      <c r="AN1134" s="1"/>
      <c r="AO1134" s="1"/>
      <c r="AP1134" s="1"/>
      <c r="AQ1134" s="1"/>
      <c r="AR1134" s="1"/>
      <c r="AT1134" s="1"/>
      <c r="AU1134" s="1"/>
    </row>
    <row r="1135" spans="37:47">
      <c r="AK1135" s="1"/>
      <c r="AL1135" s="1"/>
      <c r="AM1135" s="1"/>
      <c r="AN1135" s="1"/>
      <c r="AO1135" s="1"/>
      <c r="AP1135" s="1"/>
      <c r="AQ1135" s="1"/>
      <c r="AR1135" s="1"/>
      <c r="AT1135" s="1"/>
      <c r="AU1135" s="1"/>
    </row>
    <row r="1136" spans="37:47">
      <c r="AK1136" s="1"/>
      <c r="AL1136" s="1"/>
      <c r="AM1136" s="1"/>
      <c r="AN1136" s="1"/>
      <c r="AO1136" s="1"/>
      <c r="AP1136" s="1"/>
      <c r="AQ1136" s="1"/>
      <c r="AR1136" s="1"/>
      <c r="AT1136" s="1"/>
      <c r="AU1136" s="1"/>
    </row>
    <row r="1137" spans="37:47">
      <c r="AK1137" s="1"/>
      <c r="AL1137" s="1"/>
      <c r="AM1137" s="1"/>
      <c r="AN1137" s="1"/>
      <c r="AO1137" s="1"/>
      <c r="AP1137" s="1"/>
      <c r="AQ1137" s="1"/>
      <c r="AR1137" s="1"/>
      <c r="AT1137" s="1"/>
      <c r="AU1137" s="1"/>
    </row>
    <row r="1138" spans="37:47">
      <c r="AK1138" s="1"/>
      <c r="AL1138" s="1"/>
      <c r="AM1138" s="1"/>
      <c r="AN1138" s="1"/>
      <c r="AO1138" s="1"/>
      <c r="AP1138" s="1"/>
      <c r="AQ1138" s="1"/>
      <c r="AR1138" s="1"/>
      <c r="AT1138" s="1"/>
      <c r="AU1138" s="1"/>
    </row>
    <row r="1139" spans="37:47">
      <c r="AK1139" s="1"/>
      <c r="AL1139" s="1"/>
      <c r="AM1139" s="1"/>
      <c r="AN1139" s="1"/>
      <c r="AO1139" s="1"/>
      <c r="AP1139" s="1"/>
      <c r="AQ1139" s="1"/>
      <c r="AR1139" s="1"/>
      <c r="AT1139" s="1"/>
      <c r="AU1139" s="1"/>
    </row>
    <row r="1140" spans="37:47">
      <c r="AK1140" s="1"/>
      <c r="AL1140" s="1"/>
      <c r="AM1140" s="1"/>
      <c r="AN1140" s="1"/>
      <c r="AO1140" s="1"/>
      <c r="AP1140" s="1"/>
      <c r="AQ1140" s="1"/>
      <c r="AR1140" s="1"/>
      <c r="AT1140" s="1"/>
      <c r="AU1140" s="1"/>
    </row>
    <row r="1141" spans="37:47">
      <c r="AK1141" s="1"/>
      <c r="AL1141" s="1"/>
      <c r="AM1141" s="1"/>
      <c r="AN1141" s="1"/>
      <c r="AO1141" s="1"/>
      <c r="AP1141" s="1"/>
      <c r="AQ1141" s="1"/>
      <c r="AR1141" s="1"/>
      <c r="AT1141" s="1"/>
      <c r="AU1141" s="1"/>
    </row>
    <row r="1142" spans="37:47">
      <c r="AK1142" s="1"/>
      <c r="AL1142" s="1"/>
      <c r="AM1142" s="1"/>
      <c r="AN1142" s="1"/>
      <c r="AO1142" s="1"/>
      <c r="AP1142" s="1"/>
      <c r="AQ1142" s="1"/>
      <c r="AR1142" s="1"/>
      <c r="AT1142" s="1"/>
      <c r="AU1142" s="1"/>
    </row>
    <row r="1143" spans="37:47">
      <c r="AK1143" s="1"/>
      <c r="AL1143" s="1"/>
      <c r="AM1143" s="1"/>
      <c r="AN1143" s="1"/>
      <c r="AO1143" s="1"/>
      <c r="AP1143" s="1"/>
      <c r="AQ1143" s="1"/>
      <c r="AR1143" s="1"/>
      <c r="AT1143" s="1"/>
      <c r="AU1143" s="1"/>
    </row>
    <row r="1144" spans="37:47">
      <c r="AK1144" s="1"/>
      <c r="AL1144" s="1"/>
      <c r="AM1144" s="1"/>
      <c r="AN1144" s="1"/>
      <c r="AO1144" s="1"/>
      <c r="AP1144" s="1"/>
      <c r="AQ1144" s="1"/>
      <c r="AR1144" s="1"/>
      <c r="AT1144" s="1"/>
      <c r="AU1144" s="1"/>
    </row>
    <row r="1145" spans="37:47">
      <c r="AK1145" s="1"/>
      <c r="AL1145" s="1"/>
      <c r="AM1145" s="1"/>
      <c r="AN1145" s="1"/>
      <c r="AO1145" s="1"/>
      <c r="AP1145" s="1"/>
      <c r="AQ1145" s="1"/>
      <c r="AR1145" s="1"/>
      <c r="AT1145" s="1"/>
      <c r="AU1145" s="1"/>
    </row>
    <row r="1146" spans="37:47">
      <c r="AK1146" s="1"/>
      <c r="AL1146" s="1"/>
      <c r="AM1146" s="1"/>
      <c r="AN1146" s="1"/>
      <c r="AO1146" s="1"/>
      <c r="AP1146" s="1"/>
      <c r="AQ1146" s="1"/>
      <c r="AR1146" s="1"/>
      <c r="AT1146" s="1"/>
      <c r="AU1146" s="1"/>
    </row>
    <row r="1147" spans="37:47">
      <c r="AK1147" s="1"/>
      <c r="AL1147" s="1"/>
      <c r="AM1147" s="1"/>
      <c r="AN1147" s="1"/>
      <c r="AO1147" s="1"/>
      <c r="AP1147" s="1"/>
      <c r="AQ1147" s="1"/>
      <c r="AR1147" s="1"/>
      <c r="AT1147" s="1"/>
      <c r="AU1147" s="1"/>
    </row>
    <row r="1148" spans="37:47">
      <c r="AK1148" s="1"/>
      <c r="AL1148" s="1"/>
      <c r="AM1148" s="1"/>
      <c r="AN1148" s="1"/>
      <c r="AO1148" s="1"/>
      <c r="AP1148" s="1"/>
      <c r="AQ1148" s="1"/>
      <c r="AR1148" s="1"/>
      <c r="AT1148" s="1"/>
      <c r="AU1148" s="1"/>
    </row>
    <row r="1149" spans="37:47">
      <c r="AK1149" s="1"/>
      <c r="AL1149" s="1"/>
      <c r="AM1149" s="1"/>
      <c r="AN1149" s="1"/>
      <c r="AO1149" s="1"/>
      <c r="AP1149" s="1"/>
      <c r="AQ1149" s="1"/>
      <c r="AR1149" s="1"/>
      <c r="AT1149" s="1"/>
      <c r="AU1149" s="1"/>
    </row>
    <row r="1150" spans="37:47">
      <c r="AK1150" s="1"/>
      <c r="AL1150" s="1"/>
      <c r="AM1150" s="1"/>
      <c r="AN1150" s="1"/>
      <c r="AO1150" s="1"/>
      <c r="AP1150" s="1"/>
      <c r="AQ1150" s="1"/>
      <c r="AR1150" s="1"/>
      <c r="AT1150" s="1"/>
      <c r="AU1150" s="1"/>
    </row>
    <row r="1151" spans="37:47">
      <c r="AK1151" s="1"/>
      <c r="AL1151" s="1"/>
      <c r="AM1151" s="1"/>
      <c r="AN1151" s="1"/>
      <c r="AO1151" s="1"/>
      <c r="AP1151" s="1"/>
      <c r="AQ1151" s="1"/>
      <c r="AR1151" s="1"/>
      <c r="AT1151" s="1"/>
      <c r="AU1151" s="1"/>
    </row>
    <row r="1152" spans="37:47">
      <c r="AK1152" s="1"/>
      <c r="AL1152" s="1"/>
      <c r="AM1152" s="1"/>
      <c r="AN1152" s="1"/>
      <c r="AO1152" s="1"/>
      <c r="AP1152" s="1"/>
      <c r="AQ1152" s="1"/>
      <c r="AR1152" s="1"/>
      <c r="AT1152" s="1"/>
      <c r="AU1152" s="1"/>
    </row>
    <row r="1153" spans="37:47">
      <c r="AK1153" s="1"/>
      <c r="AL1153" s="1"/>
      <c r="AM1153" s="1"/>
      <c r="AN1153" s="1"/>
      <c r="AO1153" s="1"/>
      <c r="AP1153" s="1"/>
      <c r="AQ1153" s="1"/>
      <c r="AR1153" s="1"/>
      <c r="AT1153" s="1"/>
      <c r="AU1153" s="1"/>
    </row>
    <row r="1154" spans="37:47">
      <c r="AK1154" s="1"/>
      <c r="AL1154" s="1"/>
      <c r="AM1154" s="1"/>
      <c r="AN1154" s="1"/>
      <c r="AO1154" s="1"/>
      <c r="AP1154" s="1"/>
      <c r="AQ1154" s="1"/>
      <c r="AR1154" s="1"/>
      <c r="AT1154" s="1"/>
      <c r="AU1154" s="1"/>
    </row>
    <row r="1155" spans="37:47">
      <c r="AK1155" s="1"/>
      <c r="AL1155" s="1"/>
      <c r="AM1155" s="1"/>
      <c r="AN1155" s="1"/>
      <c r="AO1155" s="1"/>
      <c r="AP1155" s="1"/>
      <c r="AQ1155" s="1"/>
      <c r="AR1155" s="1"/>
      <c r="AT1155" s="1"/>
      <c r="AU1155" s="1"/>
    </row>
    <row r="1156" spans="37:47">
      <c r="AK1156" s="1"/>
      <c r="AL1156" s="1"/>
      <c r="AM1156" s="1"/>
      <c r="AN1156" s="1"/>
      <c r="AO1156" s="1"/>
      <c r="AP1156" s="1"/>
      <c r="AQ1156" s="1"/>
      <c r="AR1156" s="1"/>
      <c r="AT1156" s="1"/>
      <c r="AU1156" s="1"/>
    </row>
    <row r="1157" spans="37:47">
      <c r="AK1157" s="1"/>
      <c r="AL1157" s="1"/>
      <c r="AM1157" s="1"/>
      <c r="AN1157" s="1"/>
      <c r="AO1157" s="1"/>
      <c r="AP1157" s="1"/>
      <c r="AQ1157" s="1"/>
      <c r="AR1157" s="1"/>
      <c r="AT1157" s="1"/>
      <c r="AU1157" s="1"/>
    </row>
    <row r="1158" spans="37:47">
      <c r="AK1158" s="1"/>
      <c r="AL1158" s="1"/>
      <c r="AM1158" s="1"/>
      <c r="AN1158" s="1"/>
      <c r="AO1158" s="1"/>
      <c r="AP1158" s="1"/>
      <c r="AQ1158" s="1"/>
      <c r="AR1158" s="1"/>
      <c r="AT1158" s="1"/>
      <c r="AU1158" s="1"/>
    </row>
    <row r="1159" spans="37:47">
      <c r="AK1159" s="1"/>
      <c r="AL1159" s="1"/>
      <c r="AM1159" s="1"/>
      <c r="AN1159" s="1"/>
      <c r="AO1159" s="1"/>
      <c r="AP1159" s="1"/>
      <c r="AQ1159" s="1"/>
      <c r="AR1159" s="1"/>
      <c r="AT1159" s="1"/>
      <c r="AU1159" s="1"/>
    </row>
    <row r="1160" spans="37:47">
      <c r="AK1160" s="1"/>
      <c r="AL1160" s="1"/>
      <c r="AM1160" s="1"/>
      <c r="AN1160" s="1"/>
      <c r="AO1160" s="1"/>
      <c r="AP1160" s="1"/>
      <c r="AQ1160" s="1"/>
      <c r="AR1160" s="1"/>
      <c r="AT1160" s="1"/>
      <c r="AU1160" s="1"/>
    </row>
    <row r="1161" spans="37:47">
      <c r="AK1161" s="1"/>
      <c r="AL1161" s="1"/>
      <c r="AM1161" s="1"/>
      <c r="AN1161" s="1"/>
      <c r="AO1161" s="1"/>
      <c r="AP1161" s="1"/>
      <c r="AQ1161" s="1"/>
      <c r="AR1161" s="1"/>
      <c r="AT1161" s="1"/>
      <c r="AU1161" s="1"/>
    </row>
    <row r="1162" spans="37:47">
      <c r="AK1162" s="1"/>
      <c r="AL1162" s="1"/>
      <c r="AM1162" s="1"/>
      <c r="AN1162" s="1"/>
      <c r="AO1162" s="1"/>
      <c r="AP1162" s="1"/>
      <c r="AQ1162" s="1"/>
      <c r="AR1162" s="1"/>
      <c r="AT1162" s="1"/>
      <c r="AU1162" s="1"/>
    </row>
    <row r="1163" spans="37:47">
      <c r="AK1163" s="1"/>
      <c r="AL1163" s="1"/>
      <c r="AM1163" s="1"/>
      <c r="AN1163" s="1"/>
      <c r="AO1163" s="1"/>
      <c r="AP1163" s="1"/>
      <c r="AQ1163" s="1"/>
      <c r="AR1163" s="1"/>
      <c r="AT1163" s="1"/>
      <c r="AU1163" s="1"/>
    </row>
    <row r="1164" spans="37:47">
      <c r="AK1164" s="1"/>
      <c r="AL1164" s="1"/>
      <c r="AM1164" s="1"/>
      <c r="AN1164" s="1"/>
      <c r="AO1164" s="1"/>
      <c r="AP1164" s="1"/>
      <c r="AQ1164" s="1"/>
      <c r="AR1164" s="1"/>
      <c r="AT1164" s="1"/>
      <c r="AU1164" s="1"/>
    </row>
    <row r="1165" spans="37:47">
      <c r="AK1165" s="1"/>
      <c r="AL1165" s="1"/>
      <c r="AM1165" s="1"/>
      <c r="AN1165" s="1"/>
      <c r="AO1165" s="1"/>
      <c r="AP1165" s="1"/>
      <c r="AQ1165" s="1"/>
      <c r="AR1165" s="1"/>
      <c r="AT1165" s="1"/>
      <c r="AU1165" s="1"/>
    </row>
    <row r="1166" spans="37:47">
      <c r="AK1166" s="1"/>
      <c r="AL1166" s="1"/>
      <c r="AM1166" s="1"/>
      <c r="AN1166" s="1"/>
      <c r="AO1166" s="1"/>
      <c r="AP1166" s="1"/>
      <c r="AQ1166" s="1"/>
      <c r="AR1166" s="1"/>
      <c r="AT1166" s="1"/>
      <c r="AU1166" s="1"/>
    </row>
    <row r="1167" spans="37:47">
      <c r="AK1167" s="1"/>
      <c r="AL1167" s="1"/>
      <c r="AM1167" s="1"/>
      <c r="AN1167" s="1"/>
      <c r="AO1167" s="1"/>
      <c r="AP1167" s="1"/>
      <c r="AQ1167" s="1"/>
      <c r="AR1167" s="1"/>
      <c r="AT1167" s="1"/>
      <c r="AU1167" s="1"/>
    </row>
    <row r="1168" spans="37:47">
      <c r="AK1168" s="1"/>
      <c r="AL1168" s="1"/>
      <c r="AM1168" s="1"/>
      <c r="AN1168" s="1"/>
      <c r="AO1168" s="1"/>
      <c r="AP1168" s="1"/>
      <c r="AQ1168" s="1"/>
      <c r="AR1168" s="1"/>
      <c r="AT1168" s="1"/>
      <c r="AU1168" s="1"/>
    </row>
    <row r="1169" spans="37:47">
      <c r="AK1169" s="1"/>
      <c r="AL1169" s="1"/>
      <c r="AM1169" s="1"/>
      <c r="AN1169" s="1"/>
      <c r="AO1169" s="1"/>
      <c r="AP1169" s="1"/>
      <c r="AQ1169" s="1"/>
      <c r="AR1169" s="1"/>
      <c r="AT1169" s="1"/>
      <c r="AU1169" s="1"/>
    </row>
    <row r="1170" spans="37:47">
      <c r="AK1170" s="1"/>
      <c r="AL1170" s="1"/>
      <c r="AM1170" s="1"/>
      <c r="AN1170" s="1"/>
      <c r="AO1170" s="1"/>
      <c r="AP1170" s="1"/>
      <c r="AQ1170" s="1"/>
      <c r="AR1170" s="1"/>
      <c r="AT1170" s="1"/>
      <c r="AU1170" s="1"/>
    </row>
    <row r="1171" spans="37:47">
      <c r="AK1171" s="1"/>
      <c r="AL1171" s="1"/>
      <c r="AM1171" s="1"/>
      <c r="AN1171" s="1"/>
      <c r="AO1171" s="1"/>
      <c r="AP1171" s="1"/>
      <c r="AQ1171" s="1"/>
      <c r="AR1171" s="1"/>
      <c r="AT1171" s="1"/>
      <c r="AU1171" s="1"/>
    </row>
    <row r="1172" spans="37:47">
      <c r="AK1172" s="1"/>
      <c r="AL1172" s="1"/>
      <c r="AM1172" s="1"/>
      <c r="AN1172" s="1"/>
      <c r="AO1172" s="1"/>
      <c r="AP1172" s="1"/>
      <c r="AQ1172" s="1"/>
      <c r="AR1172" s="1"/>
      <c r="AT1172" s="1"/>
      <c r="AU1172" s="1"/>
    </row>
    <row r="1173" spans="37:47">
      <c r="AK1173" s="1"/>
      <c r="AL1173" s="1"/>
      <c r="AM1173" s="1"/>
      <c r="AN1173" s="1"/>
      <c r="AO1173" s="1"/>
      <c r="AP1173" s="1"/>
      <c r="AQ1173" s="1"/>
      <c r="AR1173" s="1"/>
      <c r="AT1173" s="1"/>
      <c r="AU1173" s="1"/>
    </row>
    <row r="1174" spans="37:47">
      <c r="AK1174" s="1"/>
      <c r="AL1174" s="1"/>
      <c r="AM1174" s="1"/>
      <c r="AN1174" s="1"/>
      <c r="AO1174" s="1"/>
      <c r="AP1174" s="1"/>
      <c r="AQ1174" s="1"/>
      <c r="AR1174" s="1"/>
      <c r="AT1174" s="1"/>
      <c r="AU1174" s="1"/>
    </row>
    <row r="1175" spans="37:47">
      <c r="AK1175" s="1"/>
      <c r="AL1175" s="1"/>
      <c r="AM1175" s="1"/>
      <c r="AN1175" s="1"/>
      <c r="AO1175" s="1"/>
      <c r="AP1175" s="1"/>
      <c r="AQ1175" s="1"/>
      <c r="AR1175" s="1"/>
      <c r="AT1175" s="1"/>
      <c r="AU1175" s="1"/>
    </row>
    <row r="1176" spans="37:47">
      <c r="AK1176" s="1"/>
      <c r="AL1176" s="1"/>
      <c r="AM1176" s="1"/>
      <c r="AN1176" s="1"/>
      <c r="AO1176" s="1"/>
      <c r="AP1176" s="1"/>
      <c r="AQ1176" s="1"/>
      <c r="AR1176" s="1"/>
      <c r="AT1176" s="1"/>
      <c r="AU1176" s="1"/>
    </row>
    <row r="1177" spans="37:47">
      <c r="AK1177" s="1"/>
      <c r="AL1177" s="1"/>
      <c r="AM1177" s="1"/>
      <c r="AN1177" s="1"/>
      <c r="AO1177" s="1"/>
      <c r="AP1177" s="1"/>
      <c r="AQ1177" s="1"/>
      <c r="AR1177" s="1"/>
      <c r="AT1177" s="1"/>
      <c r="AU1177" s="1"/>
    </row>
    <row r="1178" spans="37:47">
      <c r="AK1178" s="1"/>
      <c r="AL1178" s="1"/>
      <c r="AM1178" s="1"/>
      <c r="AN1178" s="1"/>
      <c r="AO1178" s="1"/>
      <c r="AP1178" s="1"/>
      <c r="AQ1178" s="1"/>
      <c r="AR1178" s="1"/>
      <c r="AT1178" s="1"/>
      <c r="AU1178" s="1"/>
    </row>
    <row r="1179" spans="37:47">
      <c r="AK1179" s="1"/>
      <c r="AL1179" s="1"/>
      <c r="AM1179" s="1"/>
      <c r="AN1179" s="1"/>
      <c r="AO1179" s="1"/>
      <c r="AP1179" s="1"/>
      <c r="AQ1179" s="1"/>
      <c r="AR1179" s="1"/>
      <c r="AT1179" s="1"/>
      <c r="AU1179" s="1"/>
    </row>
    <row r="1180" spans="37:47">
      <c r="AK1180" s="1"/>
      <c r="AL1180" s="1"/>
      <c r="AM1180" s="1"/>
      <c r="AN1180" s="1"/>
      <c r="AO1180" s="1"/>
      <c r="AP1180" s="1"/>
      <c r="AQ1180" s="1"/>
      <c r="AR1180" s="1"/>
      <c r="AT1180" s="1"/>
      <c r="AU1180" s="1"/>
    </row>
    <row r="1181" spans="37:47">
      <c r="AK1181" s="1"/>
      <c r="AL1181" s="1"/>
      <c r="AM1181" s="1"/>
      <c r="AN1181" s="1"/>
      <c r="AO1181" s="1"/>
      <c r="AP1181" s="1"/>
      <c r="AQ1181" s="1"/>
      <c r="AR1181" s="1"/>
      <c r="AT1181" s="1"/>
      <c r="AU1181" s="1"/>
    </row>
    <row r="1182" spans="37:47">
      <c r="AK1182" s="1"/>
      <c r="AL1182" s="1"/>
      <c r="AM1182" s="1"/>
      <c r="AN1182" s="1"/>
      <c r="AO1182" s="1"/>
      <c r="AP1182" s="1"/>
      <c r="AQ1182" s="1"/>
      <c r="AR1182" s="1"/>
      <c r="AT1182" s="1"/>
      <c r="AU1182" s="1"/>
    </row>
    <row r="1183" spans="37:47">
      <c r="AK1183" s="1"/>
      <c r="AL1183" s="1"/>
      <c r="AM1183" s="1"/>
      <c r="AN1183" s="1"/>
      <c r="AO1183" s="1"/>
      <c r="AP1183" s="1"/>
      <c r="AQ1183" s="1"/>
      <c r="AR1183" s="1"/>
      <c r="AT1183" s="1"/>
      <c r="AU1183" s="1"/>
    </row>
    <row r="1184" spans="37:47">
      <c r="AK1184" s="1"/>
      <c r="AL1184" s="1"/>
      <c r="AM1184" s="1"/>
      <c r="AN1184" s="1"/>
      <c r="AO1184" s="1"/>
      <c r="AP1184" s="1"/>
      <c r="AQ1184" s="1"/>
      <c r="AR1184" s="1"/>
      <c r="AT1184" s="1"/>
      <c r="AU1184" s="1"/>
    </row>
    <row r="1185" spans="37:47">
      <c r="AK1185" s="1"/>
      <c r="AL1185" s="1"/>
      <c r="AM1185" s="1"/>
      <c r="AN1185" s="1"/>
      <c r="AO1185" s="1"/>
      <c r="AP1185" s="1"/>
      <c r="AQ1185" s="1"/>
      <c r="AR1185" s="1"/>
      <c r="AT1185" s="1"/>
      <c r="AU1185" s="1"/>
    </row>
    <row r="1186" spans="37:47">
      <c r="AK1186" s="1"/>
      <c r="AL1186" s="1"/>
      <c r="AM1186" s="1"/>
      <c r="AN1186" s="1"/>
      <c r="AO1186" s="1"/>
      <c r="AP1186" s="1"/>
      <c r="AQ1186" s="1"/>
      <c r="AR1186" s="1"/>
      <c r="AT1186" s="1"/>
      <c r="AU1186" s="1"/>
    </row>
    <row r="1187" spans="37:47">
      <c r="AK1187" s="1"/>
      <c r="AL1187" s="1"/>
      <c r="AM1187" s="1"/>
      <c r="AN1187" s="1"/>
      <c r="AO1187" s="1"/>
      <c r="AP1187" s="1"/>
      <c r="AQ1187" s="1"/>
      <c r="AR1187" s="1"/>
      <c r="AT1187" s="1"/>
      <c r="AU1187" s="1"/>
    </row>
    <row r="1188" spans="37:47">
      <c r="AK1188" s="1"/>
      <c r="AL1188" s="1"/>
      <c r="AM1188" s="1"/>
      <c r="AN1188" s="1"/>
      <c r="AO1188" s="1"/>
      <c r="AP1188" s="1"/>
      <c r="AQ1188" s="1"/>
      <c r="AR1188" s="1"/>
      <c r="AT1188" s="1"/>
      <c r="AU1188" s="1"/>
    </row>
    <row r="1189" spans="37:47">
      <c r="AK1189" s="1"/>
      <c r="AL1189" s="1"/>
      <c r="AM1189" s="1"/>
      <c r="AN1189" s="1"/>
      <c r="AO1189" s="1"/>
      <c r="AP1189" s="1"/>
      <c r="AQ1189" s="1"/>
      <c r="AR1189" s="1"/>
      <c r="AT1189" s="1"/>
      <c r="AU1189" s="1"/>
    </row>
    <row r="1190" spans="37:47">
      <c r="AK1190" s="1"/>
      <c r="AL1190" s="1"/>
      <c r="AM1190" s="1"/>
      <c r="AN1190" s="1"/>
      <c r="AO1190" s="1"/>
      <c r="AP1190" s="1"/>
      <c r="AQ1190" s="1"/>
      <c r="AR1190" s="1"/>
      <c r="AT1190" s="1"/>
      <c r="AU1190" s="1"/>
    </row>
    <row r="1191" spans="37:47">
      <c r="AK1191" s="1"/>
      <c r="AL1191" s="1"/>
      <c r="AM1191" s="1"/>
      <c r="AN1191" s="1"/>
      <c r="AO1191" s="1"/>
      <c r="AP1191" s="1"/>
      <c r="AQ1191" s="1"/>
      <c r="AR1191" s="1"/>
      <c r="AT1191" s="1"/>
      <c r="AU1191" s="1"/>
    </row>
    <row r="1192" spans="37:47">
      <c r="AK1192" s="1"/>
      <c r="AL1192" s="1"/>
      <c r="AM1192" s="1"/>
      <c r="AN1192" s="1"/>
      <c r="AO1192" s="1"/>
      <c r="AP1192" s="1"/>
      <c r="AQ1192" s="1"/>
      <c r="AR1192" s="1"/>
      <c r="AT1192" s="1"/>
      <c r="AU1192" s="1"/>
    </row>
    <row r="1193" spans="37:47">
      <c r="AK1193" s="1"/>
      <c r="AL1193" s="1"/>
      <c r="AM1193" s="1"/>
      <c r="AN1193" s="1"/>
      <c r="AO1193" s="1"/>
      <c r="AP1193" s="1"/>
      <c r="AQ1193" s="1"/>
      <c r="AR1193" s="1"/>
      <c r="AT1193" s="1"/>
      <c r="AU1193" s="1"/>
    </row>
    <row r="1194" spans="37:47">
      <c r="AK1194" s="1"/>
      <c r="AL1194" s="1"/>
      <c r="AM1194" s="1"/>
      <c r="AN1194" s="1"/>
      <c r="AO1194" s="1"/>
      <c r="AP1194" s="1"/>
      <c r="AQ1194" s="1"/>
      <c r="AR1194" s="1"/>
      <c r="AT1194" s="1"/>
      <c r="AU1194" s="1"/>
    </row>
    <row r="1195" spans="37:47">
      <c r="AK1195" s="1"/>
      <c r="AL1195" s="1"/>
      <c r="AM1195" s="1"/>
      <c r="AN1195" s="1"/>
      <c r="AO1195" s="1"/>
      <c r="AP1195" s="1"/>
      <c r="AQ1195" s="1"/>
      <c r="AR1195" s="1"/>
      <c r="AT1195" s="1"/>
      <c r="AU1195" s="1"/>
    </row>
    <row r="1196" spans="37:47">
      <c r="AK1196" s="1"/>
      <c r="AL1196" s="1"/>
      <c r="AM1196" s="1"/>
      <c r="AN1196" s="1"/>
      <c r="AO1196" s="1"/>
      <c r="AP1196" s="1"/>
      <c r="AQ1196" s="1"/>
      <c r="AR1196" s="1"/>
      <c r="AT1196" s="1"/>
      <c r="AU1196" s="1"/>
    </row>
    <row r="1197" spans="37:47">
      <c r="AK1197" s="1"/>
      <c r="AL1197" s="1"/>
      <c r="AM1197" s="1"/>
      <c r="AN1197" s="1"/>
      <c r="AO1197" s="1"/>
      <c r="AP1197" s="1"/>
      <c r="AQ1197" s="1"/>
      <c r="AR1197" s="1"/>
      <c r="AT1197" s="1"/>
      <c r="AU119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248"/>
  <sheetViews>
    <sheetView zoomScale="92" zoomScaleNormal="92" workbookViewId="0"/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style="249" customWidth="1"/>
    <col min="8" max="8" width="6.1796875" style="249" customWidth="1"/>
    <col min="9" max="9" width="5.08984375" customWidth="1"/>
    <col min="10" max="10" width="7.453125" style="249" customWidth="1"/>
    <col min="11" max="11" width="6.1796875" style="9" customWidth="1"/>
    <col min="12" max="12" width="5" style="9" customWidth="1"/>
    <col min="13" max="13" width="5.1796875" style="9" customWidth="1"/>
    <col min="14" max="14" width="6.5429687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0" width="6" style="98" customWidth="1"/>
    <col min="31" max="31" width="4.6328125" style="98" customWidth="1"/>
    <col min="32" max="32" width="8.81640625" style="98" customWidth="1"/>
    <col min="33" max="33" width="9" customWidth="1"/>
    <col min="34" max="34" width="9.90625" customWidth="1"/>
    <col min="35" max="35" width="15" customWidth="1"/>
  </cols>
  <sheetData>
    <row r="1" spans="1:34">
      <c r="A1" s="37"/>
      <c r="B1" s="37"/>
      <c r="C1" s="37"/>
      <c r="D1" s="37"/>
      <c r="E1" s="37"/>
      <c r="F1" s="37"/>
      <c r="G1" s="269"/>
      <c r="H1" s="269"/>
      <c r="I1" s="37"/>
      <c r="J1" s="269"/>
      <c r="K1" s="37"/>
      <c r="L1" s="37"/>
      <c r="M1" s="37"/>
      <c r="N1" s="37"/>
      <c r="O1" s="37"/>
      <c r="P1" s="37"/>
      <c r="Q1" s="37"/>
      <c r="R1" s="37"/>
      <c r="S1" s="37"/>
      <c r="T1" s="37"/>
      <c r="U1" s="64"/>
      <c r="V1" s="64"/>
      <c r="W1" s="37"/>
      <c r="X1" s="111"/>
      <c r="Y1" s="37"/>
      <c r="Z1" s="23"/>
      <c r="AB1"/>
      <c r="AC1"/>
      <c r="AD1"/>
      <c r="AE1"/>
      <c r="AF1"/>
    </row>
    <row r="2" spans="1:34" ht="31.8">
      <c r="A2" s="37"/>
      <c r="B2" s="135" t="s">
        <v>454</v>
      </c>
      <c r="C2" s="37"/>
      <c r="D2" s="37"/>
      <c r="E2" s="37"/>
      <c r="F2" s="37"/>
      <c r="G2" s="269"/>
      <c r="H2" s="269"/>
      <c r="I2" s="37"/>
      <c r="J2" s="269"/>
      <c r="K2" s="37"/>
      <c r="L2" s="37"/>
      <c r="M2" s="37"/>
      <c r="N2" s="135" t="s">
        <v>431</v>
      </c>
      <c r="O2" s="161"/>
      <c r="P2" s="161"/>
      <c r="Q2" s="161"/>
      <c r="R2" s="135" t="str">
        <f>+År!B3</f>
        <v>VAK GRIS</v>
      </c>
      <c r="S2" s="135"/>
      <c r="T2" s="37"/>
      <c r="U2" s="64"/>
      <c r="V2" s="64"/>
      <c r="W2" s="37"/>
      <c r="X2" s="111"/>
      <c r="Y2" s="37"/>
      <c r="Z2" s="23"/>
      <c r="AB2"/>
      <c r="AC2"/>
      <c r="AD2"/>
      <c r="AE2"/>
      <c r="AF2"/>
    </row>
    <row r="3" spans="1:34">
      <c r="A3" s="37"/>
      <c r="B3" s="37"/>
      <c r="C3" s="37"/>
      <c r="D3" s="37"/>
      <c r="E3" s="37"/>
      <c r="F3" s="37"/>
      <c r="G3" s="269"/>
      <c r="H3" s="269"/>
      <c r="I3" s="37"/>
      <c r="J3" s="269"/>
      <c r="K3" s="37"/>
      <c r="L3" s="37"/>
      <c r="M3" s="37"/>
      <c r="N3" s="37"/>
      <c r="O3" s="37"/>
      <c r="P3" s="37"/>
      <c r="Q3" s="37"/>
      <c r="R3" s="37"/>
      <c r="S3" s="37"/>
      <c r="T3" s="37"/>
      <c r="U3" s="64"/>
      <c r="V3" s="64"/>
      <c r="W3" s="37"/>
      <c r="X3" s="111"/>
      <c r="Y3" s="37"/>
      <c r="Z3" s="23"/>
      <c r="AB3"/>
      <c r="AC3"/>
      <c r="AD3"/>
      <c r="AE3"/>
      <c r="AF3"/>
    </row>
    <row r="4" spans="1:34">
      <c r="A4" s="37"/>
      <c r="B4" s="37"/>
      <c r="C4" s="37"/>
      <c r="D4" s="37"/>
      <c r="E4" s="37"/>
      <c r="F4" s="37"/>
      <c r="G4" s="269"/>
      <c r="H4" s="269"/>
      <c r="I4" s="37"/>
      <c r="J4" s="269"/>
      <c r="K4" s="37"/>
      <c r="L4" s="37"/>
      <c r="M4" s="37"/>
      <c r="N4" s="37"/>
      <c r="O4" s="37"/>
      <c r="P4" s="37"/>
      <c r="Q4" s="37"/>
      <c r="R4" s="37"/>
      <c r="S4" s="37"/>
      <c r="T4" s="37"/>
      <c r="U4" s="64"/>
      <c r="V4" s="64"/>
      <c r="W4" s="37"/>
      <c r="X4" s="111"/>
      <c r="Y4" s="37"/>
      <c r="Z4" s="23"/>
      <c r="AB4"/>
      <c r="AC4"/>
      <c r="AD4"/>
      <c r="AE4"/>
      <c r="AF4"/>
    </row>
    <row r="5" spans="1:34" ht="22.8">
      <c r="A5" s="43"/>
      <c r="B5" s="43"/>
      <c r="C5" s="129" t="s">
        <v>432</v>
      </c>
      <c r="D5" s="129"/>
      <c r="E5" s="129"/>
      <c r="F5" s="25">
        <f>+År!M3</f>
        <v>52</v>
      </c>
      <c r="G5" s="270"/>
      <c r="H5" s="272"/>
      <c r="I5" s="56"/>
      <c r="J5" s="270"/>
      <c r="K5" s="56"/>
      <c r="L5" s="100"/>
      <c r="M5" s="56"/>
      <c r="N5" s="56"/>
      <c r="O5" s="100"/>
      <c r="P5" s="100"/>
      <c r="Q5" s="56" t="s">
        <v>370</v>
      </c>
      <c r="R5" s="100"/>
      <c r="S5" s="100"/>
      <c r="T5" s="100"/>
      <c r="U5" s="347">
        <f>SUM(G11:G14)</f>
        <v>31497</v>
      </c>
      <c r="V5" s="348"/>
      <c r="W5" s="37"/>
      <c r="X5" s="64"/>
      <c r="Y5" s="111"/>
      <c r="Z5" s="23"/>
      <c r="AA5" s="23"/>
      <c r="AB5"/>
      <c r="AC5"/>
      <c r="AD5"/>
      <c r="AE5"/>
      <c r="AF5"/>
    </row>
    <row r="6" spans="1:34" ht="16.5" customHeight="1">
      <c r="A6" s="43"/>
      <c r="B6" s="43"/>
      <c r="C6" s="129"/>
      <c r="D6" s="129"/>
      <c r="E6" s="129"/>
      <c r="F6" s="37"/>
      <c r="G6" s="271"/>
      <c r="H6" s="269"/>
      <c r="I6" s="37"/>
      <c r="J6" s="272"/>
      <c r="K6" s="43"/>
      <c r="L6" s="37"/>
      <c r="M6" s="37"/>
      <c r="N6" s="37"/>
      <c r="O6" s="37"/>
      <c r="P6" s="69"/>
      <c r="Q6" s="69"/>
      <c r="R6" s="37"/>
      <c r="S6" s="37"/>
      <c r="T6" s="37"/>
      <c r="U6" s="64"/>
      <c r="V6" s="64"/>
      <c r="W6" s="37"/>
      <c r="X6" s="111"/>
      <c r="Y6" s="37"/>
      <c r="Z6" s="23"/>
      <c r="AB6"/>
      <c r="AC6"/>
      <c r="AD6"/>
      <c r="AE6"/>
      <c r="AF6"/>
    </row>
    <row r="7" spans="1:34" ht="18" customHeight="1">
      <c r="A7" s="43"/>
      <c r="B7" s="43"/>
      <c r="C7" s="37"/>
      <c r="D7" s="69"/>
      <c r="E7" s="37"/>
      <c r="F7" s="37"/>
      <c r="G7" s="272"/>
      <c r="H7" s="271"/>
      <c r="I7" s="69"/>
      <c r="J7" s="271"/>
      <c r="K7" s="37"/>
      <c r="L7" s="37"/>
      <c r="M7" s="37"/>
      <c r="N7" s="37"/>
      <c r="O7" s="37"/>
      <c r="P7" s="37"/>
      <c r="Q7" s="37"/>
      <c r="R7" s="37"/>
      <c r="S7" s="43"/>
      <c r="T7" s="37"/>
      <c r="U7" s="73" t="s">
        <v>471</v>
      </c>
      <c r="V7" s="84" t="s">
        <v>3</v>
      </c>
      <c r="W7" s="37"/>
      <c r="X7" s="111"/>
      <c r="Y7" s="37"/>
      <c r="Z7" s="23"/>
      <c r="AB7"/>
      <c r="AC7"/>
      <c r="AD7"/>
      <c r="AE7"/>
      <c r="AF7"/>
    </row>
    <row r="8" spans="1:34" ht="15.75" customHeight="1">
      <c r="A8" s="40"/>
      <c r="B8" s="40"/>
      <c r="C8" s="40"/>
      <c r="D8" s="40"/>
      <c r="E8" s="32" t="s">
        <v>3</v>
      </c>
      <c r="F8" s="37"/>
      <c r="G8" s="272"/>
      <c r="H8" s="271"/>
      <c r="I8" s="225" t="s">
        <v>361</v>
      </c>
      <c r="J8" s="265" t="s">
        <v>3</v>
      </c>
      <c r="K8" s="37"/>
      <c r="L8" s="37"/>
      <c r="M8" s="37"/>
      <c r="N8" s="37"/>
      <c r="O8" s="37"/>
      <c r="P8" s="37"/>
      <c r="Q8" s="32" t="s">
        <v>17</v>
      </c>
      <c r="R8" s="37"/>
      <c r="S8" s="32" t="s">
        <v>393</v>
      </c>
      <c r="T8" s="37"/>
      <c r="U8" s="73" t="s">
        <v>472</v>
      </c>
      <c r="V8" s="73" t="s">
        <v>11</v>
      </c>
      <c r="W8" s="37"/>
      <c r="X8" s="96" t="s">
        <v>17</v>
      </c>
      <c r="Y8" s="37"/>
      <c r="Z8" s="23"/>
      <c r="AA8" s="23"/>
      <c r="AB8" s="23"/>
      <c r="AC8"/>
      <c r="AD8"/>
      <c r="AE8"/>
      <c r="AF8"/>
    </row>
    <row r="9" spans="1:34" ht="15.6">
      <c r="A9" s="37"/>
      <c r="B9" s="37"/>
      <c r="C9" s="37"/>
      <c r="D9" s="37"/>
      <c r="E9" s="32" t="s">
        <v>438</v>
      </c>
      <c r="F9" s="108"/>
      <c r="G9" s="265" t="s">
        <v>3</v>
      </c>
      <c r="H9" s="274"/>
      <c r="I9" s="226" t="s">
        <v>487</v>
      </c>
      <c r="J9" s="265" t="s">
        <v>399</v>
      </c>
      <c r="K9" s="96" t="s">
        <v>3</v>
      </c>
      <c r="L9" s="37"/>
      <c r="M9" s="96" t="s">
        <v>1</v>
      </c>
      <c r="N9" s="110"/>
      <c r="O9" s="32" t="s">
        <v>17</v>
      </c>
      <c r="P9" s="108"/>
      <c r="Q9" s="32" t="s">
        <v>397</v>
      </c>
      <c r="R9" s="37"/>
      <c r="S9" s="32" t="s">
        <v>397</v>
      </c>
      <c r="T9" s="32" t="s">
        <v>393</v>
      </c>
      <c r="U9" s="73" t="s">
        <v>456</v>
      </c>
      <c r="V9" s="73" t="s">
        <v>446</v>
      </c>
      <c r="W9" s="32" t="s">
        <v>17</v>
      </c>
      <c r="X9" s="96" t="s">
        <v>397</v>
      </c>
      <c r="Y9" s="37"/>
      <c r="Z9" s="23"/>
      <c r="AA9" s="23"/>
      <c r="AB9" s="23"/>
      <c r="AC9"/>
      <c r="AD9"/>
      <c r="AE9"/>
      <c r="AF9"/>
      <c r="AH9" s="4"/>
    </row>
    <row r="10" spans="1:34" ht="15.6">
      <c r="A10" s="37"/>
      <c r="B10" s="32" t="s">
        <v>61</v>
      </c>
      <c r="C10" s="32" t="s">
        <v>369</v>
      </c>
      <c r="D10" s="26"/>
      <c r="E10" s="32" t="s">
        <v>434</v>
      </c>
      <c r="F10" s="108" t="s">
        <v>439</v>
      </c>
      <c r="G10" s="265" t="s">
        <v>11</v>
      </c>
      <c r="H10" s="274" t="s">
        <v>439</v>
      </c>
      <c r="I10" s="226">
        <v>2022</v>
      </c>
      <c r="J10" s="265" t="s">
        <v>391</v>
      </c>
      <c r="K10" s="96" t="s">
        <v>361</v>
      </c>
      <c r="L10" s="110" t="s">
        <v>439</v>
      </c>
      <c r="M10" s="96" t="s">
        <v>361</v>
      </c>
      <c r="N10" s="110" t="s">
        <v>439</v>
      </c>
      <c r="O10" s="32" t="s">
        <v>391</v>
      </c>
      <c r="P10" s="108" t="s">
        <v>439</v>
      </c>
      <c r="Q10" s="32" t="s">
        <v>394</v>
      </c>
      <c r="R10" s="108" t="s">
        <v>439</v>
      </c>
      <c r="S10" s="32" t="s">
        <v>394</v>
      </c>
      <c r="T10" s="32" t="s">
        <v>395</v>
      </c>
      <c r="U10" s="73" t="s">
        <v>391</v>
      </c>
      <c r="V10" s="73" t="s">
        <v>445</v>
      </c>
      <c r="W10" s="32" t="s">
        <v>29</v>
      </c>
      <c r="X10" s="96" t="s">
        <v>400</v>
      </c>
      <c r="Y10" s="37"/>
      <c r="Z10" s="23"/>
      <c r="AA10" s="23"/>
      <c r="AB10" s="23"/>
      <c r="AC10"/>
      <c r="AD10"/>
      <c r="AE10"/>
      <c r="AF10"/>
      <c r="AH10" s="41"/>
    </row>
    <row r="11" spans="1:34" ht="15.6">
      <c r="A11" s="37"/>
      <c r="B11" s="2">
        <f>+'Ark1'!C291</f>
        <v>2024</v>
      </c>
      <c r="C11" s="2">
        <f>+'Ark1'!G291</f>
        <v>1</v>
      </c>
      <c r="D11" s="2" t="s">
        <v>377</v>
      </c>
      <c r="E11" s="2">
        <f>+'Ark1'!Q291</f>
        <v>84</v>
      </c>
      <c r="F11" s="16">
        <f>+E11-E16</f>
        <v>-10</v>
      </c>
      <c r="G11" s="250">
        <f>+'Ark1'!R291</f>
        <v>16058</v>
      </c>
      <c r="H11" s="250">
        <f>+G11-G16</f>
        <v>2124</v>
      </c>
      <c r="I11" s="227">
        <f>100*G11/G16</f>
        <v>115.24328979474666</v>
      </c>
      <c r="J11" s="250">
        <f>+'Ark1'!S291</f>
        <v>16058</v>
      </c>
      <c r="K11" s="49">
        <f>+'Ark1'!AA291</f>
        <v>50.982633266660315</v>
      </c>
      <c r="L11" s="49">
        <f>+K11-K16</f>
        <v>1.7928143659648654</v>
      </c>
      <c r="M11" s="49">
        <f>+'Ark1'!AB291</f>
        <v>50.882726589635134</v>
      </c>
      <c r="N11" s="49">
        <f>+M11-M16</f>
        <v>1.461062982642666</v>
      </c>
      <c r="O11" s="5">
        <f>+'Ark1'!U291</f>
        <v>61.248972474778917</v>
      </c>
      <c r="P11" s="5">
        <f>+O11-O16</f>
        <v>-2.7169438464397899E-2</v>
      </c>
      <c r="Q11" s="5">
        <f>+'Ark1'!W291</f>
        <v>82.421889400921813</v>
      </c>
      <c r="R11" s="5">
        <f>+Q11-Q16</f>
        <v>-2.9909445548380091</v>
      </c>
      <c r="S11" s="5">
        <f>+'Ark1'!X291</f>
        <v>9.1436037666507008</v>
      </c>
      <c r="T11" s="5">
        <f>+'Ark1'!Y291</f>
        <v>2.2408614882685423</v>
      </c>
      <c r="U11" s="16">
        <f>+'Ark1'!Z291</f>
        <v>-15.090248241964373</v>
      </c>
      <c r="V11" s="16">
        <f t="shared" ref="V11:V39" si="0">+G11/E11</f>
        <v>191.16666666666666</v>
      </c>
      <c r="W11" s="5">
        <f>+'Ark1'!T291</f>
        <v>2.5430315107734458</v>
      </c>
      <c r="X11" s="49">
        <f>+'Ark1'!V291</f>
        <v>89.297821669470494</v>
      </c>
      <c r="Y11" s="37"/>
      <c r="Z11" s="23"/>
      <c r="AA11" s="23"/>
      <c r="AB11" s="23"/>
      <c r="AC11"/>
      <c r="AD11"/>
      <c r="AE11"/>
      <c r="AF11"/>
      <c r="AH11" s="41"/>
    </row>
    <row r="12" spans="1:34" ht="15.6">
      <c r="A12" s="37"/>
      <c r="B12" s="2">
        <f>+'Ark1'!C292</f>
        <v>2024</v>
      </c>
      <c r="C12" s="2">
        <f>+'Ark1'!G292</f>
        <v>2</v>
      </c>
      <c r="D12" s="2" t="s">
        <v>66</v>
      </c>
      <c r="E12" s="2">
        <f>+'Ark1'!Q292</f>
        <v>63</v>
      </c>
      <c r="F12" s="16">
        <f>+E12-E17</f>
        <v>3</v>
      </c>
      <c r="G12" s="250">
        <f>+'Ark1'!R292</f>
        <v>5617</v>
      </c>
      <c r="H12" s="250">
        <f>+G12-G17</f>
        <v>173</v>
      </c>
      <c r="I12" s="227">
        <f>100*G12/G17</f>
        <v>103.17781043350477</v>
      </c>
      <c r="J12" s="250">
        <f>+'Ark1'!S292</f>
        <v>5615</v>
      </c>
      <c r="K12" s="49">
        <f>+'Ark1'!AA292</f>
        <v>17.833444455027461</v>
      </c>
      <c r="L12" s="49">
        <f>+K12-K17</f>
        <v>-1.3849690727022619</v>
      </c>
      <c r="M12" s="49">
        <f>+'Ark1'!AB292</f>
        <v>17.914421737088659</v>
      </c>
      <c r="N12" s="49">
        <f>+M12-M17</f>
        <v>-0.92094008744425437</v>
      </c>
      <c r="O12" s="5">
        <f>+'Ark1'!U292</f>
        <v>60.680142475512014</v>
      </c>
      <c r="P12" s="5">
        <f>+O12-O17</f>
        <v>4.3979300208825123E-2</v>
      </c>
      <c r="Q12" s="5">
        <f>+'Ark1'!W292</f>
        <v>82.988263579697119</v>
      </c>
      <c r="R12" s="5">
        <f>+Q12-Q17</f>
        <v>-0.30027004764559706</v>
      </c>
      <c r="S12" s="5">
        <f>+'Ark1'!X292</f>
        <v>9.8318121478407114</v>
      </c>
      <c r="T12" s="5">
        <f>+'Ark1'!Y292</f>
        <v>2.2336189438022114</v>
      </c>
      <c r="U12" s="16">
        <f>+'Ark1'!Z292</f>
        <v>-37.082959853002805</v>
      </c>
      <c r="V12" s="16">
        <f t="shared" si="0"/>
        <v>89.158730158730165</v>
      </c>
      <c r="W12" s="5">
        <f>+'Ark1'!T292</f>
        <v>3.7217375823393271</v>
      </c>
      <c r="X12" s="49">
        <f>+'Ark1'!V292</f>
        <v>89.925318056706416</v>
      </c>
      <c r="Y12" s="37"/>
      <c r="Z12" s="23"/>
      <c r="AA12" s="23"/>
      <c r="AB12" s="23"/>
      <c r="AC12"/>
      <c r="AD12"/>
      <c r="AE12"/>
      <c r="AF12"/>
      <c r="AH12" s="41"/>
    </row>
    <row r="13" spans="1:34" ht="15.6">
      <c r="A13" s="37"/>
      <c r="B13" s="2">
        <f>+'Ark1'!C293</f>
        <v>2024</v>
      </c>
      <c r="C13" s="2">
        <f>+'Ark1'!G293</f>
        <v>3</v>
      </c>
      <c r="D13" s="2" t="s">
        <v>483</v>
      </c>
      <c r="E13" s="2">
        <f>+'Ark1'!Q293</f>
        <v>47</v>
      </c>
      <c r="F13" s="16">
        <f>+E13-E18</f>
        <v>-2</v>
      </c>
      <c r="G13" s="250">
        <f>+'Ark1'!R293</f>
        <v>7427</v>
      </c>
      <c r="H13" s="250">
        <f>+G13-G18</f>
        <v>1031</v>
      </c>
      <c r="I13" s="227">
        <f>100*G13/G18</f>
        <v>116.11944965603502</v>
      </c>
      <c r="J13" s="250">
        <f>+'Ark1'!S293</f>
        <v>7426</v>
      </c>
      <c r="K13" s="49">
        <f>+'Ark1'!AA293</f>
        <v>23.580023494301042</v>
      </c>
      <c r="L13" s="49">
        <f>+K13-K18</f>
        <v>1.0008587398265121</v>
      </c>
      <c r="M13" s="49">
        <f>+'Ark1'!AB293</f>
        <v>23.951914151470842</v>
      </c>
      <c r="N13" s="49">
        <f>+M13-M18</f>
        <v>1.075322294277985</v>
      </c>
      <c r="O13" s="5">
        <f>+'Ark1'!U293</f>
        <v>60.215863183409645</v>
      </c>
      <c r="P13" s="5">
        <f>+O13-O18</f>
        <v>-1.4388654538109336E-2</v>
      </c>
      <c r="Q13" s="5">
        <f>+'Ark1'!W293</f>
        <v>83.897481820629935</v>
      </c>
      <c r="R13" s="5">
        <f>+Q13-Q18</f>
        <v>-2.2130766026458133</v>
      </c>
      <c r="S13" s="5">
        <f>+'Ark1'!X293</f>
        <v>11.21579111019989</v>
      </c>
      <c r="T13" s="5">
        <f>+'Ark1'!Y293</f>
        <v>2.4050784349115566</v>
      </c>
      <c r="U13" s="16">
        <f>+'Ark1'!Z293</f>
        <v>-40.995554129320439</v>
      </c>
      <c r="V13" s="16">
        <f t="shared" si="0"/>
        <v>158.02127659574469</v>
      </c>
      <c r="W13" s="5">
        <f>+'Ark1'!T293</f>
        <v>4.8306180153494012</v>
      </c>
      <c r="X13" s="49">
        <f>+'Ark1'!V293</f>
        <v>90.902174112857907</v>
      </c>
      <c r="Y13" s="37"/>
      <c r="Z13" s="23"/>
      <c r="AA13" s="23"/>
      <c r="AB13" s="23"/>
      <c r="AC13"/>
      <c r="AD13"/>
      <c r="AE13"/>
      <c r="AF13"/>
      <c r="AH13" s="41"/>
    </row>
    <row r="14" spans="1:34" ht="15.6">
      <c r="A14" s="37"/>
      <c r="B14" s="2">
        <f>+'Ark1'!C294</f>
        <v>2024</v>
      </c>
      <c r="C14" s="2">
        <f>+'Ark1'!G294</f>
        <v>4</v>
      </c>
      <c r="D14" s="2" t="s">
        <v>67</v>
      </c>
      <c r="E14" s="2">
        <f>+'Ark1'!Q294</f>
        <v>5</v>
      </c>
      <c r="F14" s="16">
        <f>+E14-E19</f>
        <v>-1</v>
      </c>
      <c r="G14" s="250">
        <f>+'Ark1'!R294</f>
        <v>2395</v>
      </c>
      <c r="H14" s="250">
        <f>+G14-G19</f>
        <v>-158</v>
      </c>
      <c r="I14" s="227">
        <f>100*G14/G19</f>
        <v>93.811202506854684</v>
      </c>
      <c r="J14" s="250">
        <f>+'Ark1'!S294</f>
        <v>2395</v>
      </c>
      <c r="K14" s="49">
        <f>+'Ark1'!AA294</f>
        <v>7.6038987840111742</v>
      </c>
      <c r="L14" s="49">
        <f>+K14-K19</f>
        <v>-1.4087040330891201</v>
      </c>
      <c r="M14" s="49">
        <f>+'Ark1'!AB294</f>
        <v>7.25093752180537</v>
      </c>
      <c r="N14" s="49">
        <f>+M14-M19</f>
        <v>-1.6154451894763975</v>
      </c>
      <c r="O14" s="5">
        <f>+'Ark1'!U294</f>
        <v>60.90939457202505</v>
      </c>
      <c r="P14" s="5">
        <f>+O14-O19</f>
        <v>9.4666800775534909E-2</v>
      </c>
      <c r="Q14" s="5">
        <f>+'Ark1'!W294</f>
        <v>78.750313152401063</v>
      </c>
      <c r="R14" s="5">
        <f>+Q14-Q19</f>
        <v>-4.8225814813631587</v>
      </c>
      <c r="S14" s="5">
        <f>+'Ark1'!X294</f>
        <v>8.0522683759261113</v>
      </c>
      <c r="T14" s="5">
        <f>+'Ark1'!Y294</f>
        <v>2.1866303398290099</v>
      </c>
      <c r="U14" s="16">
        <f>+'Ark1'!Z294</f>
        <v>-38.428382565235744</v>
      </c>
      <c r="V14" s="16">
        <f t="shared" si="0"/>
        <v>479</v>
      </c>
      <c r="W14" s="5">
        <f>+'Ark1'!T294</f>
        <v>3.3311064718162839</v>
      </c>
      <c r="X14" s="49">
        <f>+'Ark1'!V294</f>
        <v>85.319949244204608</v>
      </c>
      <c r="Y14" s="37"/>
      <c r="Z14" s="23"/>
      <c r="AA14" s="23"/>
      <c r="AB14" s="23"/>
      <c r="AC14"/>
      <c r="AD14"/>
      <c r="AE14"/>
      <c r="AF14"/>
      <c r="AH14" s="41"/>
    </row>
    <row r="15" spans="1:34">
      <c r="A15" s="37"/>
      <c r="B15" s="37"/>
      <c r="C15" s="37"/>
      <c r="D15" s="37"/>
      <c r="E15" s="37"/>
      <c r="F15" s="37"/>
      <c r="G15" s="269"/>
      <c r="H15" s="269"/>
      <c r="I15" s="37"/>
      <c r="J15" s="269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23"/>
      <c r="AA15" s="23"/>
      <c r="AB15" s="23"/>
      <c r="AC15"/>
      <c r="AD15"/>
      <c r="AE15"/>
      <c r="AF15"/>
      <c r="AH15" s="41"/>
    </row>
    <row r="16" spans="1:34">
      <c r="A16" s="37"/>
      <c r="B16" s="38">
        <f>+'Ark1'!C295</f>
        <v>2023</v>
      </c>
      <c r="C16" s="38">
        <f>+'Ark1'!G295</f>
        <v>1</v>
      </c>
      <c r="D16" s="38" t="s">
        <v>377</v>
      </c>
      <c r="E16" s="38">
        <f>+'Ark1'!Q295</f>
        <v>94</v>
      </c>
      <c r="F16" s="76"/>
      <c r="G16" s="273">
        <f>+'Ark1'!R295</f>
        <v>13934</v>
      </c>
      <c r="H16" s="273"/>
      <c r="I16" s="76"/>
      <c r="J16" s="273">
        <f>+'Ark1'!S295</f>
        <v>13924</v>
      </c>
      <c r="K16" s="122">
        <f>+'Ark1'!AA295</f>
        <v>49.18981890069545</v>
      </c>
      <c r="L16" s="122"/>
      <c r="M16" s="122">
        <f>+'Ark1'!AB295</f>
        <v>49.421663606992468</v>
      </c>
      <c r="N16" s="122"/>
      <c r="O16" s="39">
        <f>+'Ark1'!U295</f>
        <v>61.276141913243315</v>
      </c>
      <c r="P16" s="76"/>
      <c r="Q16" s="39">
        <f>+'Ark1'!W295</f>
        <v>85.412833955759822</v>
      </c>
      <c r="R16" s="76"/>
      <c r="S16" s="39">
        <f>+'Ark1'!X295</f>
        <v>9.6189158349276802</v>
      </c>
      <c r="T16" s="39">
        <f>+'Ark1'!Y295</f>
        <v>2.4377223503441088</v>
      </c>
      <c r="U16" s="76">
        <f>+'Ark1'!Z295</f>
        <v>-16.668683064287297</v>
      </c>
      <c r="V16" s="76">
        <f t="shared" si="0"/>
        <v>148.2340425531915</v>
      </c>
      <c r="W16" s="39">
        <f>+'Ark1'!T295</f>
        <v>2.6253767762308007</v>
      </c>
      <c r="X16" s="122">
        <f>+'Ark1'!V295</f>
        <v>92.563958875343118</v>
      </c>
      <c r="Y16" s="37"/>
      <c r="Z16" s="23"/>
      <c r="AA16" s="23"/>
      <c r="AB16" s="23"/>
      <c r="AC16"/>
      <c r="AD16"/>
      <c r="AE16"/>
      <c r="AF16"/>
      <c r="AH16" s="41"/>
    </row>
    <row r="17" spans="1:34">
      <c r="A17" s="37"/>
      <c r="B17" s="38">
        <f>+'Ark1'!C296</f>
        <v>2023</v>
      </c>
      <c r="C17" s="38">
        <f>+'Ark1'!G296</f>
        <v>2</v>
      </c>
      <c r="D17" s="38" t="s">
        <v>66</v>
      </c>
      <c r="E17" s="38">
        <f>+'Ark1'!Q296</f>
        <v>60</v>
      </c>
      <c r="F17" s="76"/>
      <c r="G17" s="273">
        <f>+'Ark1'!R296</f>
        <v>5444</v>
      </c>
      <c r="H17" s="273"/>
      <c r="I17" s="76"/>
      <c r="J17" s="273">
        <f>+'Ark1'!S296</f>
        <v>5442</v>
      </c>
      <c r="K17" s="122">
        <f>+'Ark1'!AA296</f>
        <v>19.218413527729723</v>
      </c>
      <c r="L17" s="122"/>
      <c r="M17" s="122">
        <f>+'Ark1'!AB296</f>
        <v>18.835361824532914</v>
      </c>
      <c r="N17" s="122"/>
      <c r="O17" s="39">
        <f>+'Ark1'!U296</f>
        <v>60.636163175303189</v>
      </c>
      <c r="P17" s="76"/>
      <c r="Q17" s="39">
        <f>+'Ark1'!W296</f>
        <v>83.288533627342716</v>
      </c>
      <c r="R17" s="76"/>
      <c r="S17" s="39">
        <f>+'Ark1'!X296</f>
        <v>10.644586877214461</v>
      </c>
      <c r="T17" s="39">
        <f>+'Ark1'!Y296</f>
        <v>2.3188346900049215</v>
      </c>
      <c r="U17" s="76">
        <f>+'Ark1'!Z296</f>
        <v>-34.544033245017751</v>
      </c>
      <c r="V17" s="76">
        <f t="shared" si="0"/>
        <v>90.733333333333334</v>
      </c>
      <c r="W17" s="39">
        <f>+'Ark1'!T296</f>
        <v>3.9118295371050711</v>
      </c>
      <c r="X17" s="122">
        <f>+'Ark1'!V296</f>
        <v>90.249585603406274</v>
      </c>
      <c r="Y17" s="37"/>
      <c r="Z17" s="23"/>
      <c r="AA17" s="23"/>
      <c r="AB17" s="23"/>
      <c r="AC17"/>
      <c r="AD17"/>
      <c r="AE17"/>
      <c r="AF17"/>
      <c r="AH17" s="41"/>
    </row>
    <row r="18" spans="1:34">
      <c r="A18" s="37"/>
      <c r="B18" s="38">
        <f>+'Ark1'!C297</f>
        <v>2023</v>
      </c>
      <c r="C18" s="38">
        <f>+'Ark1'!G297</f>
        <v>3</v>
      </c>
      <c r="D18" s="38" t="s">
        <v>483</v>
      </c>
      <c r="E18" s="38">
        <f>+'Ark1'!Q297</f>
        <v>49</v>
      </c>
      <c r="F18" s="76"/>
      <c r="G18" s="273">
        <f>+'Ark1'!R297</f>
        <v>6396</v>
      </c>
      <c r="H18" s="273"/>
      <c r="I18" s="76"/>
      <c r="J18" s="273">
        <f>+'Ark1'!S297</f>
        <v>6393</v>
      </c>
      <c r="K18" s="122">
        <f>+'Ark1'!AA297</f>
        <v>22.57916475447453</v>
      </c>
      <c r="L18" s="122"/>
      <c r="M18" s="122">
        <f>+'Ark1'!AB297</f>
        <v>22.876591857192857</v>
      </c>
      <c r="N18" s="122"/>
      <c r="O18" s="39">
        <f>+'Ark1'!U297</f>
        <v>60.230251837947755</v>
      </c>
      <c r="P18" s="76"/>
      <c r="Q18" s="39">
        <f>+'Ark1'!W297</f>
        <v>86.110558423275748</v>
      </c>
      <c r="R18" s="76"/>
      <c r="S18" s="39">
        <f>+'Ark1'!X297</f>
        <v>11.943953644960009</v>
      </c>
      <c r="T18" s="39">
        <f>+'Ark1'!Y297</f>
        <v>2.3477266942911919</v>
      </c>
      <c r="U18" s="76">
        <f>+'Ark1'!Z297</f>
        <v>-41.226685243470641</v>
      </c>
      <c r="V18" s="76">
        <f t="shared" si="0"/>
        <v>130.53061224489795</v>
      </c>
      <c r="W18" s="39">
        <f>+'Ark1'!T297</f>
        <v>4.7632895559724817</v>
      </c>
      <c r="X18" s="122">
        <f>+'Ark1'!V297</f>
        <v>93.308719467172011</v>
      </c>
      <c r="Y18" s="37"/>
      <c r="Z18" s="23"/>
      <c r="AA18" s="23"/>
      <c r="AB18" s="23"/>
      <c r="AC18"/>
      <c r="AD18"/>
      <c r="AE18"/>
      <c r="AF18"/>
      <c r="AH18" s="41"/>
    </row>
    <row r="19" spans="1:34">
      <c r="A19" s="37"/>
      <c r="B19" s="38">
        <f>+'Ark1'!C298</f>
        <v>2023</v>
      </c>
      <c r="C19" s="38">
        <f>+'Ark1'!G298</f>
        <v>4</v>
      </c>
      <c r="D19" s="38" t="s">
        <v>67</v>
      </c>
      <c r="E19" s="38">
        <f>+'Ark1'!Q298</f>
        <v>6</v>
      </c>
      <c r="F19" s="76"/>
      <c r="G19" s="273">
        <f>+'Ark1'!R298</f>
        <v>2553</v>
      </c>
      <c r="H19" s="273"/>
      <c r="I19" s="76"/>
      <c r="J19" s="273">
        <f>+'Ark1'!S298</f>
        <v>2553</v>
      </c>
      <c r="K19" s="122">
        <f>+'Ark1'!AA298</f>
        <v>9.0126028171002943</v>
      </c>
      <c r="L19" s="122"/>
      <c r="M19" s="122">
        <f>+'Ark1'!AB298</f>
        <v>8.8663827112817675</v>
      </c>
      <c r="N19" s="122"/>
      <c r="O19" s="39">
        <f>+'Ark1'!U298</f>
        <v>60.814727771249515</v>
      </c>
      <c r="P19" s="76"/>
      <c r="Q19" s="39">
        <f>+'Ark1'!W298</f>
        <v>83.572894633764221</v>
      </c>
      <c r="R19" s="76"/>
      <c r="S19" s="39">
        <f>+'Ark1'!X298</f>
        <v>8.9219825237322876</v>
      </c>
      <c r="T19" s="39">
        <f>+'Ark1'!Y298</f>
        <v>2.1656223554372862</v>
      </c>
      <c r="U19" s="76">
        <f>+'Ark1'!Z298</f>
        <v>-43.247551066590141</v>
      </c>
      <c r="V19" s="76">
        <f t="shared" si="0"/>
        <v>425.5</v>
      </c>
      <c r="W19" s="39">
        <f>+'Ark1'!T298</f>
        <v>3.2440266353309823</v>
      </c>
      <c r="X19" s="122">
        <f>+'Ark1'!V298</f>
        <v>90.544847923904811</v>
      </c>
      <c r="Y19" s="37"/>
      <c r="Z19" s="23"/>
      <c r="AA19" s="23"/>
      <c r="AB19" s="23"/>
      <c r="AC19"/>
      <c r="AD19"/>
      <c r="AE19"/>
      <c r="AF19"/>
      <c r="AH19" s="41"/>
    </row>
    <row r="20" spans="1:34">
      <c r="A20" s="37"/>
      <c r="B20" s="37"/>
      <c r="C20" s="37"/>
      <c r="D20" s="37"/>
      <c r="E20" s="37"/>
      <c r="F20" s="37"/>
      <c r="G20" s="269"/>
      <c r="H20" s="269"/>
      <c r="I20" s="37"/>
      <c r="J20" s="269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23"/>
      <c r="AA20" s="23"/>
      <c r="AB20" s="23"/>
      <c r="AC20"/>
      <c r="AD20"/>
      <c r="AE20"/>
      <c r="AF20"/>
      <c r="AH20" s="41"/>
    </row>
    <row r="21" spans="1:34">
      <c r="A21" s="37"/>
      <c r="B21" s="3">
        <f>+'Ark1'!C299</f>
        <v>2022</v>
      </c>
      <c r="C21" s="3">
        <f>+'Ark1'!G299</f>
        <v>1</v>
      </c>
      <c r="D21" s="3" t="s">
        <v>377</v>
      </c>
      <c r="E21" s="3">
        <f>+'Ark1'!Q299</f>
        <v>94</v>
      </c>
      <c r="F21" s="14"/>
      <c r="G21" s="267">
        <f>+'Ark1'!R299</f>
        <v>13780</v>
      </c>
      <c r="H21" s="267"/>
      <c r="I21" s="14"/>
      <c r="J21" s="267">
        <f>+'Ark1'!S299</f>
        <v>13776</v>
      </c>
      <c r="K21" s="50">
        <f>+'Ark1'!AA299</f>
        <v>47.843899729185473</v>
      </c>
      <c r="L21" s="50"/>
      <c r="M21" s="50">
        <f>+'Ark1'!AB299</f>
        <v>48.562917562910627</v>
      </c>
      <c r="N21" s="50"/>
      <c r="O21" s="11">
        <f>+'Ark1'!U299</f>
        <v>60.881315331010448</v>
      </c>
      <c r="P21" s="14"/>
      <c r="Q21" s="11">
        <f>+'Ark1'!W299</f>
        <v>87.065068960511326</v>
      </c>
      <c r="R21" s="14"/>
      <c r="S21" s="11">
        <f>+'Ark1'!X299</f>
        <v>9.7909507003432967</v>
      </c>
      <c r="T21" s="11">
        <f>+'Ark1'!Y299</f>
        <v>2.4676617912301899</v>
      </c>
      <c r="U21" s="14">
        <f>+'Ark1'!Z299</f>
        <v>-25.341926195575059</v>
      </c>
      <c r="V21" s="14">
        <f t="shared" si="0"/>
        <v>146.59574468085106</v>
      </c>
      <c r="W21" s="11">
        <f>+'Ark1'!T299</f>
        <v>3.2214804063860658</v>
      </c>
      <c r="X21" s="50">
        <f>+'Ark1'!V299</f>
        <v>94.344254237117525</v>
      </c>
      <c r="Y21" s="37"/>
      <c r="Z21" s="23"/>
      <c r="AA21" s="23"/>
      <c r="AB21" s="23"/>
      <c r="AC21"/>
      <c r="AD21"/>
      <c r="AE21"/>
      <c r="AF21"/>
      <c r="AH21" s="41"/>
    </row>
    <row r="22" spans="1:34">
      <c r="A22" s="37"/>
      <c r="B22" s="3">
        <f>+'Ark1'!C300</f>
        <v>2022</v>
      </c>
      <c r="C22" s="3">
        <f>+'Ark1'!G300</f>
        <v>2</v>
      </c>
      <c r="D22" s="3" t="s">
        <v>66</v>
      </c>
      <c r="E22" s="3">
        <f>+'Ark1'!Q300</f>
        <v>66</v>
      </c>
      <c r="F22" s="14"/>
      <c r="G22" s="267">
        <f>+'Ark1'!R300</f>
        <v>6015</v>
      </c>
      <c r="H22" s="267"/>
      <c r="I22" s="14"/>
      <c r="J22" s="267">
        <f>+'Ark1'!S300</f>
        <v>6012</v>
      </c>
      <c r="K22" s="50">
        <f>+'Ark1'!AA300</f>
        <v>20.883966391222831</v>
      </c>
      <c r="L22" s="50"/>
      <c r="M22" s="50">
        <f>+'Ark1'!AB300</f>
        <v>20.519468234994648</v>
      </c>
      <c r="N22" s="50"/>
      <c r="O22" s="11">
        <f>+'Ark1'!U300</f>
        <v>60.947105788423144</v>
      </c>
      <c r="P22" s="14"/>
      <c r="Q22" s="11">
        <f>+'Ark1'!W300</f>
        <v>84.296480372587979</v>
      </c>
      <c r="R22" s="14"/>
      <c r="S22" s="11">
        <f>+'Ark1'!X300</f>
        <v>11.088821386184001</v>
      </c>
      <c r="T22" s="11">
        <f>+'Ark1'!Y300</f>
        <v>2.3330902226044921</v>
      </c>
      <c r="U22" s="14">
        <f>+'Ark1'!Z300</f>
        <v>-38.343481277181837</v>
      </c>
      <c r="V22" s="14">
        <f t="shared" si="0"/>
        <v>91.13636363636364</v>
      </c>
      <c r="W22" s="11">
        <f>+'Ark1'!T300</f>
        <v>3.4515378221113888</v>
      </c>
      <c r="X22" s="50">
        <f>+'Ark1'!V300</f>
        <v>91.349720205670309</v>
      </c>
      <c r="Y22" s="37"/>
      <c r="Z22" s="23"/>
      <c r="AA22" s="23"/>
      <c r="AB22" s="23"/>
      <c r="AC22"/>
      <c r="AD22"/>
      <c r="AE22"/>
      <c r="AF22"/>
      <c r="AH22" s="41"/>
    </row>
    <row r="23" spans="1:34">
      <c r="A23" s="37"/>
      <c r="B23" s="3">
        <f>+'Ark1'!C301</f>
        <v>2022</v>
      </c>
      <c r="C23" s="3">
        <f>+'Ark1'!G301</f>
        <v>3</v>
      </c>
      <c r="D23" s="3" t="s">
        <v>483</v>
      </c>
      <c r="E23" s="3">
        <f>+'Ark1'!Q301</f>
        <v>44</v>
      </c>
      <c r="F23" s="14"/>
      <c r="G23" s="267">
        <f>+'Ark1'!R301</f>
        <v>6332</v>
      </c>
      <c r="H23" s="267"/>
      <c r="I23" s="14"/>
      <c r="J23" s="267">
        <f>+'Ark1'!S301</f>
        <v>6328</v>
      </c>
      <c r="K23" s="50">
        <f>+'Ark1'!AA301</f>
        <v>21.984584403860843</v>
      </c>
      <c r="L23" s="50"/>
      <c r="M23" s="50">
        <f>+'Ark1'!AB301</f>
        <v>21.730231203582797</v>
      </c>
      <c r="N23" s="50"/>
      <c r="O23" s="11">
        <f>+'Ark1'!U301</f>
        <v>60.613305941845759</v>
      </c>
      <c r="P23" s="14"/>
      <c r="Q23" s="11">
        <f>+'Ark1'!W301</f>
        <v>84.812563211125436</v>
      </c>
      <c r="R23" s="14"/>
      <c r="S23" s="11">
        <f>+'Ark1'!X301</f>
        <v>11.748423871644258</v>
      </c>
      <c r="T23" s="11">
        <f>+'Ark1'!Y301</f>
        <v>2.4118059169927726</v>
      </c>
      <c r="U23" s="14">
        <f>+'Ark1'!Z301</f>
        <v>-41.427130432654657</v>
      </c>
      <c r="V23" s="14">
        <f t="shared" si="0"/>
        <v>143.90909090909091</v>
      </c>
      <c r="W23" s="11">
        <f>+'Ark1'!T301</f>
        <v>3.9935249526216063</v>
      </c>
      <c r="X23" s="50">
        <f>+'Ark1'!V301</f>
        <v>91.912502927709085</v>
      </c>
      <c r="Y23" s="37"/>
      <c r="Z23" s="23"/>
      <c r="AA23" s="23"/>
      <c r="AB23" s="23"/>
      <c r="AC23"/>
      <c r="AD23"/>
      <c r="AE23"/>
      <c r="AF23"/>
      <c r="AH23" s="18"/>
    </row>
    <row r="24" spans="1:34">
      <c r="A24" s="37"/>
      <c r="B24" s="3">
        <f>+'Ark1'!C302</f>
        <v>2022</v>
      </c>
      <c r="C24" s="3">
        <f>+'Ark1'!G302</f>
        <v>4</v>
      </c>
      <c r="D24" s="3" t="s">
        <v>67</v>
      </c>
      <c r="E24" s="3">
        <f>+'Ark1'!Q302</f>
        <v>6</v>
      </c>
      <c r="F24" s="14"/>
      <c r="G24" s="267">
        <f>+'Ark1'!R302</f>
        <v>2675</v>
      </c>
      <c r="H24" s="267"/>
      <c r="I24" s="14"/>
      <c r="J24" s="267">
        <f>+'Ark1'!S302</f>
        <v>2675</v>
      </c>
      <c r="K24" s="50">
        <f>+'Ark1'!AA302</f>
        <v>9.2875494757308488</v>
      </c>
      <c r="L24" s="50"/>
      <c r="M24" s="50">
        <f>+'Ark1'!AB302</f>
        <v>9.1873829985119357</v>
      </c>
      <c r="N24" s="50"/>
      <c r="O24" s="11">
        <f>+'Ark1'!U302</f>
        <v>61.20485981308412</v>
      </c>
      <c r="P24" s="14"/>
      <c r="Q24" s="11">
        <f>+'Ark1'!W302</f>
        <v>84.826265420560659</v>
      </c>
      <c r="R24" s="14"/>
      <c r="S24" s="11">
        <f>+'Ark1'!X302</f>
        <v>9.4504354286587056</v>
      </c>
      <c r="T24" s="11">
        <f>+'Ark1'!Y302</f>
        <v>2.0569223741417364</v>
      </c>
      <c r="U24" s="14">
        <f>+'Ark1'!Z302</f>
        <v>-46.322498049586002</v>
      </c>
      <c r="V24" s="14">
        <f t="shared" si="0"/>
        <v>445.83333333333331</v>
      </c>
      <c r="W24" s="11">
        <f>+'Ark1'!T302</f>
        <v>2.5794392523364489</v>
      </c>
      <c r="X24" s="50">
        <f>+'Ark1'!V302</f>
        <v>91.902779437227395</v>
      </c>
      <c r="Y24" s="37"/>
      <c r="Z24" s="23"/>
      <c r="AA24" s="23"/>
      <c r="AB24" s="23"/>
      <c r="AC24"/>
      <c r="AD24"/>
      <c r="AE24"/>
      <c r="AF24"/>
      <c r="AH24" s="18"/>
    </row>
    <row r="25" spans="1:34">
      <c r="A25" s="37"/>
      <c r="B25" s="37"/>
      <c r="C25" s="37"/>
      <c r="D25" s="37"/>
      <c r="E25" s="37"/>
      <c r="F25" s="37"/>
      <c r="G25" s="269"/>
      <c r="H25" s="269"/>
      <c r="I25" s="37"/>
      <c r="J25" s="269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23"/>
      <c r="AA25" s="23"/>
      <c r="AB25" s="23"/>
      <c r="AC25"/>
      <c r="AD25"/>
      <c r="AE25"/>
      <c r="AF25"/>
      <c r="AH25" s="18"/>
    </row>
    <row r="26" spans="1:34">
      <c r="A26" s="37"/>
      <c r="B26" s="38">
        <f>+'Ark1'!C303</f>
        <v>2021</v>
      </c>
      <c r="C26" s="38">
        <f>+'Ark1'!G303</f>
        <v>1</v>
      </c>
      <c r="D26" s="38" t="s">
        <v>377</v>
      </c>
      <c r="E26" s="38">
        <f>+'Ark1'!Q303</f>
        <v>67</v>
      </c>
      <c r="F26" s="76"/>
      <c r="G26" s="273">
        <f>+'Ark1'!R303</f>
        <v>11360</v>
      </c>
      <c r="H26" s="273"/>
      <c r="I26" s="76"/>
      <c r="J26" s="273">
        <f>+'Ark1'!S303</f>
        <v>11357</v>
      </c>
      <c r="K26" s="122">
        <f>+'Ark1'!AA303</f>
        <v>43.207059181500071</v>
      </c>
      <c r="L26" s="122"/>
      <c r="M26" s="122">
        <f>+'Ark1'!AB303</f>
        <v>43.445772736160869</v>
      </c>
      <c r="N26" s="122"/>
      <c r="O26" s="39">
        <f>+'Ark1'!U303</f>
        <v>61.231223034252011</v>
      </c>
      <c r="P26" s="76"/>
      <c r="Q26" s="39">
        <f>+'Ark1'!W303</f>
        <v>85.343980804789979</v>
      </c>
      <c r="R26" s="76"/>
      <c r="S26" s="39">
        <f>+'Ark1'!X303</f>
        <v>10.050774891978314</v>
      </c>
      <c r="T26" s="39">
        <f>+'Ark1'!Y303</f>
        <v>2.3545625510713712</v>
      </c>
      <c r="U26" s="76">
        <f>+'Ark1'!Z303</f>
        <v>-26.232069352561911</v>
      </c>
      <c r="V26" s="76">
        <f t="shared" si="0"/>
        <v>169.55223880597015</v>
      </c>
      <c r="W26" s="39">
        <f>+'Ark1'!T303</f>
        <v>16.361003521126754</v>
      </c>
      <c r="X26" s="122">
        <f>+'Ark1'!V303</f>
        <v>92.484221576299618</v>
      </c>
      <c r="Y26" s="37"/>
      <c r="Z26" s="23"/>
      <c r="AA26" s="23"/>
      <c r="AB26" s="23"/>
      <c r="AC26"/>
      <c r="AD26"/>
      <c r="AE26"/>
      <c r="AF26"/>
      <c r="AH26" s="18"/>
    </row>
    <row r="27" spans="1:34">
      <c r="A27" s="37"/>
      <c r="B27" s="38">
        <f>+'Ark1'!C304</f>
        <v>2021</v>
      </c>
      <c r="C27" s="38">
        <f>+'Ark1'!G304</f>
        <v>2</v>
      </c>
      <c r="D27" s="38" t="s">
        <v>66</v>
      </c>
      <c r="E27" s="38">
        <f>+'Ark1'!Q304</f>
        <v>67</v>
      </c>
      <c r="F27" s="76"/>
      <c r="G27" s="273">
        <f>+'Ark1'!R304</f>
        <v>5688</v>
      </c>
      <c r="H27" s="273"/>
      <c r="I27" s="76"/>
      <c r="J27" s="273">
        <f>+'Ark1'!S304</f>
        <v>5687</v>
      </c>
      <c r="K27" s="122">
        <f>+'Ark1'!AA304</f>
        <v>21.63395709721588</v>
      </c>
      <c r="L27" s="122"/>
      <c r="M27" s="122">
        <f>+'Ark1'!AB304</f>
        <v>21.465259073452703</v>
      </c>
      <c r="N27" s="122"/>
      <c r="O27" s="39">
        <f>+'Ark1'!U304</f>
        <v>60.819940214524365</v>
      </c>
      <c r="P27" s="76"/>
      <c r="Q27" s="39">
        <f>+'Ark1'!W304</f>
        <v>84.20577984877815</v>
      </c>
      <c r="R27" s="76"/>
      <c r="S27" s="39">
        <f>+'Ark1'!X304</f>
        <v>10.415829142810601</v>
      </c>
      <c r="T27" s="39">
        <f>+'Ark1'!Y304</f>
        <v>2.4129514988414593</v>
      </c>
      <c r="U27" s="76">
        <f>+'Ark1'!Z304</f>
        <v>-30.85365597970576</v>
      </c>
      <c r="V27" s="76">
        <f t="shared" si="0"/>
        <v>84.895522388059703</v>
      </c>
      <c r="W27" s="39">
        <f>+'Ark1'!T304</f>
        <v>16.181610407876232</v>
      </c>
      <c r="X27" s="122">
        <f>+'Ark1'!V304</f>
        <v>91.237789099504994</v>
      </c>
      <c r="Y27" s="37"/>
      <c r="Z27" s="23"/>
      <c r="AA27" s="23"/>
      <c r="AB27" s="23"/>
      <c r="AC27"/>
      <c r="AD27"/>
      <c r="AE27"/>
      <c r="AF27"/>
      <c r="AH27" s="18"/>
    </row>
    <row r="28" spans="1:34">
      <c r="A28" s="37"/>
      <c r="B28" s="38">
        <f>+'Ark1'!C305</f>
        <v>2021</v>
      </c>
      <c r="C28" s="38">
        <f>+'Ark1'!G305</f>
        <v>3</v>
      </c>
      <c r="D28" s="38" t="s">
        <v>483</v>
      </c>
      <c r="E28" s="38">
        <f>+'Ark1'!Q305</f>
        <v>52</v>
      </c>
      <c r="F28" s="76"/>
      <c r="G28" s="273">
        <f>+'Ark1'!R305</f>
        <v>6659</v>
      </c>
      <c r="H28" s="273"/>
      <c r="I28" s="76"/>
      <c r="J28" s="273">
        <f>+'Ark1'!S305</f>
        <v>6652</v>
      </c>
      <c r="K28" s="122">
        <f>+'Ark1'!AA305</f>
        <v>25.32709569450784</v>
      </c>
      <c r="L28" s="122"/>
      <c r="M28" s="122">
        <f>+'Ark1'!AB305</f>
        <v>25.260588594877841</v>
      </c>
      <c r="N28" s="122"/>
      <c r="O28" s="39">
        <f>+'Ark1'!U305</f>
        <v>61.097113650030067</v>
      </c>
      <c r="P28" s="76"/>
      <c r="Q28" s="39">
        <f>+'Ark1'!W305</f>
        <v>84.718883042693946</v>
      </c>
      <c r="R28" s="76"/>
      <c r="S28" s="39">
        <f>+'Ark1'!X305</f>
        <v>11.315113851543217</v>
      </c>
      <c r="T28" s="39">
        <f>+'Ark1'!Y305</f>
        <v>2.4224987901267969</v>
      </c>
      <c r="U28" s="76">
        <f>+'Ark1'!Z305</f>
        <v>-27.950304310983562</v>
      </c>
      <c r="V28" s="76">
        <f t="shared" si="0"/>
        <v>128.05769230769232</v>
      </c>
      <c r="W28" s="39">
        <f>+'Ark1'!T305</f>
        <v>16.273314311458176</v>
      </c>
      <c r="X28" s="122">
        <f>+'Ark1'!V305</f>
        <v>91.859239297201626</v>
      </c>
      <c r="Y28" s="37"/>
      <c r="Z28" s="23"/>
      <c r="AA28" s="23"/>
      <c r="AB28" s="23"/>
      <c r="AC28"/>
      <c r="AD28"/>
      <c r="AE28"/>
      <c r="AF28"/>
      <c r="AH28" s="18"/>
    </row>
    <row r="29" spans="1:34" ht="15.6">
      <c r="A29" s="37"/>
      <c r="B29" s="38">
        <f>+'Ark1'!C306</f>
        <v>2021</v>
      </c>
      <c r="C29" s="38">
        <f>+'Ark1'!G306</f>
        <v>4</v>
      </c>
      <c r="D29" s="38" t="s">
        <v>67</v>
      </c>
      <c r="E29" s="38">
        <f>+'Ark1'!Q306</f>
        <v>8</v>
      </c>
      <c r="F29" s="76"/>
      <c r="G29" s="273">
        <f>+'Ark1'!R306</f>
        <v>2585</v>
      </c>
      <c r="H29" s="273"/>
      <c r="I29" s="76"/>
      <c r="J29" s="273">
        <f>+'Ark1'!S306</f>
        <v>2585</v>
      </c>
      <c r="K29" s="122">
        <f>+'Ark1'!AA306</f>
        <v>9.8318880267762072</v>
      </c>
      <c r="L29" s="122"/>
      <c r="M29" s="122">
        <f>+'Ark1'!AB306</f>
        <v>9.8283795955085758</v>
      </c>
      <c r="N29" s="122"/>
      <c r="O29" s="39">
        <f>+'Ark1'!U306</f>
        <v>61.144294003868481</v>
      </c>
      <c r="P29" s="76"/>
      <c r="Q29" s="39">
        <f>+'Ark1'!W306</f>
        <v>84.822363636363718</v>
      </c>
      <c r="R29" s="76"/>
      <c r="S29" s="39">
        <f>+'Ark1'!X306</f>
        <v>9.8656261242389753</v>
      </c>
      <c r="T29" s="39">
        <f>+'Ark1'!Y306</f>
        <v>2.1083951505478686</v>
      </c>
      <c r="U29" s="76">
        <f>+'Ark1'!Z306</f>
        <v>-39.047458290979577</v>
      </c>
      <c r="V29" s="76">
        <f t="shared" si="0"/>
        <v>323.125</v>
      </c>
      <c r="W29" s="39">
        <f>+'Ark1'!T306</f>
        <v>16.354738878143134</v>
      </c>
      <c r="X29" s="122">
        <f>+'Ark1'!V306</f>
        <v>91.898552152073378</v>
      </c>
      <c r="Y29" s="37"/>
      <c r="Z29" s="23"/>
      <c r="AA29" s="23"/>
      <c r="AB29" s="23"/>
      <c r="AC29"/>
      <c r="AD29"/>
      <c r="AE29"/>
      <c r="AF29"/>
      <c r="AH29" s="42"/>
    </row>
    <row r="30" spans="1:34" ht="15.6">
      <c r="A30" s="37"/>
      <c r="B30" s="37"/>
      <c r="C30" s="37"/>
      <c r="D30" s="37"/>
      <c r="E30" s="37"/>
      <c r="F30" s="37"/>
      <c r="G30" s="269"/>
      <c r="H30" s="269"/>
      <c r="I30" s="37"/>
      <c r="J30" s="269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23"/>
      <c r="AA30" s="23"/>
      <c r="AB30" s="23"/>
      <c r="AC30"/>
      <c r="AD30"/>
      <c r="AE30"/>
      <c r="AF30"/>
      <c r="AH30" s="42"/>
    </row>
    <row r="31" spans="1:34">
      <c r="A31" s="37"/>
      <c r="B31" s="3">
        <f>+'Ark1'!C307</f>
        <v>2020</v>
      </c>
      <c r="C31" s="3">
        <f>+'Ark1'!G307</f>
        <v>1</v>
      </c>
      <c r="D31" s="3" t="s">
        <v>377</v>
      </c>
      <c r="E31" s="3">
        <f>+'Ark1'!Q307</f>
        <v>66</v>
      </c>
      <c r="F31" s="14"/>
      <c r="G31" s="267">
        <f>+'Ark1'!R307</f>
        <v>8882</v>
      </c>
      <c r="H31" s="267"/>
      <c r="I31" s="14"/>
      <c r="J31" s="267">
        <f>+'Ark1'!S307</f>
        <v>8874</v>
      </c>
      <c r="K31" s="50">
        <f>+'Ark1'!AA307</f>
        <v>42.542389117731574</v>
      </c>
      <c r="L31" s="50"/>
      <c r="M31" s="50">
        <f>+'Ark1'!AB307</f>
        <v>42.378745748835797</v>
      </c>
      <c r="N31" s="50"/>
      <c r="O31" s="11">
        <f>+'Ark1'!U307</f>
        <v>61.571895424836626</v>
      </c>
      <c r="P31" s="14"/>
      <c r="Q31" s="11">
        <f>+'Ark1'!W307</f>
        <v>82.347550146495493</v>
      </c>
      <c r="R31" s="14"/>
      <c r="S31" s="11">
        <f>+'Ark1'!X307</f>
        <v>10.107463642843799</v>
      </c>
      <c r="T31" s="11">
        <f>+'Ark1'!Y307</f>
        <v>2.4920118201482659</v>
      </c>
      <c r="U31" s="14">
        <f>+'Ark1'!Z307</f>
        <v>-33.463664451563965</v>
      </c>
      <c r="V31" s="14">
        <f t="shared" si="0"/>
        <v>134.57575757575756</v>
      </c>
      <c r="W31" s="11">
        <f>+'Ark1'!T307</f>
        <v>16.433348344967349</v>
      </c>
      <c r="X31" s="50">
        <f>+'Ark1'!V307</f>
        <v>89.258313878346428</v>
      </c>
      <c r="Y31" s="37"/>
      <c r="Z31" s="23"/>
      <c r="AA31" s="23"/>
      <c r="AB31" s="23"/>
      <c r="AC31"/>
      <c r="AD31"/>
      <c r="AE31" s="1"/>
      <c r="AF31" s="1"/>
      <c r="AG31" s="1"/>
    </row>
    <row r="32" spans="1:34">
      <c r="A32" s="37"/>
      <c r="B32" s="3">
        <f>+'Ark1'!C308</f>
        <v>2020</v>
      </c>
      <c r="C32" s="3">
        <f>+'Ark1'!G308</f>
        <v>2</v>
      </c>
      <c r="D32" s="3" t="s">
        <v>66</v>
      </c>
      <c r="E32" s="3">
        <f>+'Ark1'!Q308</f>
        <v>56</v>
      </c>
      <c r="F32" s="14"/>
      <c r="G32" s="267">
        <f>+'Ark1'!R308</f>
        <v>3035</v>
      </c>
      <c r="H32" s="267"/>
      <c r="I32" s="14"/>
      <c r="J32" s="267">
        <f>+'Ark1'!S308</f>
        <v>3034</v>
      </c>
      <c r="K32" s="50">
        <f>+'Ark1'!AA308</f>
        <v>14.536833029983711</v>
      </c>
      <c r="L32" s="50"/>
      <c r="M32" s="50">
        <f>+'Ark1'!AB308</f>
        <v>14.498700065175802</v>
      </c>
      <c r="N32" s="50"/>
      <c r="O32" s="11">
        <f>+'Ark1'!U308</f>
        <v>61.162491760052738</v>
      </c>
      <c r="P32" s="14"/>
      <c r="Q32" s="11">
        <f>+'Ark1'!W308</f>
        <v>82.401572181937993</v>
      </c>
      <c r="R32" s="14"/>
      <c r="S32" s="11">
        <f>+'Ark1'!X308</f>
        <v>11.472183385408981</v>
      </c>
      <c r="T32" s="11">
        <f>+'Ark1'!Y308</f>
        <v>2.7186755884569354</v>
      </c>
      <c r="U32" s="14">
        <f>+'Ark1'!Z308</f>
        <v>-40.348014628690791</v>
      </c>
      <c r="V32" s="14">
        <f t="shared" si="0"/>
        <v>54.196428571428569</v>
      </c>
      <c r="W32" s="11">
        <f>+'Ark1'!T308</f>
        <v>16.242174629324548</v>
      </c>
      <c r="X32" s="50">
        <f>+'Ark1'!V308</f>
        <v>89.287322229610112</v>
      </c>
      <c r="Y32" s="37"/>
      <c r="Z32" s="23"/>
      <c r="AA32" s="23"/>
      <c r="AB32" s="23"/>
      <c r="AC32"/>
      <c r="AD32"/>
      <c r="AE32"/>
      <c r="AF32"/>
    </row>
    <row r="33" spans="1:46">
      <c r="A33" s="37"/>
      <c r="B33" s="3">
        <f>+'Ark1'!C309</f>
        <v>2020</v>
      </c>
      <c r="C33" s="3">
        <f>+'Ark1'!G309</f>
        <v>3</v>
      </c>
      <c r="D33" s="3" t="s">
        <v>483</v>
      </c>
      <c r="E33" s="3">
        <f>+'Ark1'!Q309</f>
        <v>52</v>
      </c>
      <c r="F33" s="14"/>
      <c r="G33" s="267">
        <f>+'Ark1'!R309</f>
        <v>6486</v>
      </c>
      <c r="H33" s="267"/>
      <c r="I33" s="14"/>
      <c r="J33" s="267">
        <f>+'Ark1'!S309</f>
        <v>6485</v>
      </c>
      <c r="K33" s="50">
        <f>+'Ark1'!AA309</f>
        <v>31.066194079892696</v>
      </c>
      <c r="L33" s="50"/>
      <c r="M33" s="50">
        <f>+'Ark1'!AB309</f>
        <v>31.24439026965986</v>
      </c>
      <c r="N33" s="50"/>
      <c r="O33" s="11">
        <f>+'Ark1'!U309</f>
        <v>61.575019275250582</v>
      </c>
      <c r="P33" s="14"/>
      <c r="Q33" s="11">
        <f>+'Ark1'!W309</f>
        <v>83.077626831148507</v>
      </c>
      <c r="R33" s="14"/>
      <c r="S33" s="11">
        <f>+'Ark1'!X309</f>
        <v>10.952281408969805</v>
      </c>
      <c r="T33" s="11">
        <f>+'Ark1'!Y309</f>
        <v>2.5586340178712419</v>
      </c>
      <c r="U33" s="14">
        <f>+'Ark1'!Z309</f>
        <v>-29.01716384852768</v>
      </c>
      <c r="V33" s="14">
        <f t="shared" si="0"/>
        <v>124.73076923076923</v>
      </c>
      <c r="W33" s="11">
        <f>+'Ark1'!T309</f>
        <v>16.381745297563985</v>
      </c>
      <c r="X33" s="50">
        <f>+'Ark1'!V309</f>
        <v>90.01329511974879</v>
      </c>
      <c r="Y33" s="37"/>
      <c r="Z33" s="23"/>
      <c r="AA33" s="23"/>
      <c r="AB33" s="23"/>
      <c r="AC33"/>
      <c r="AD33"/>
      <c r="AE33"/>
      <c r="AF33"/>
    </row>
    <row r="34" spans="1:46">
      <c r="A34" s="37"/>
      <c r="B34" s="3">
        <f>+'Ark1'!C310</f>
        <v>2020</v>
      </c>
      <c r="C34" s="3">
        <f>+'Ark1'!G310</f>
        <v>4</v>
      </c>
      <c r="D34" s="3" t="s">
        <v>67</v>
      </c>
      <c r="E34" s="3">
        <f>+'Ark1'!Q310</f>
        <v>8</v>
      </c>
      <c r="F34" s="14"/>
      <c r="G34" s="267">
        <f>+'Ark1'!R310</f>
        <v>2475</v>
      </c>
      <c r="H34" s="267"/>
      <c r="I34" s="14"/>
      <c r="J34" s="267">
        <f>+'Ark1'!S310</f>
        <v>2475</v>
      </c>
      <c r="K34" s="50">
        <f>+'Ark1'!AA310</f>
        <v>11.85458377239199</v>
      </c>
      <c r="L34" s="50"/>
      <c r="M34" s="50">
        <f>+'Ark1'!AB310</f>
        <v>11.878163916328521</v>
      </c>
      <c r="N34" s="50"/>
      <c r="O34" s="11">
        <f>+'Ark1'!U310</f>
        <v>61.151919191919191</v>
      </c>
      <c r="P34" s="14"/>
      <c r="Q34" s="11">
        <f>+'Ark1'!W310</f>
        <v>82.755357575757614</v>
      </c>
      <c r="R34" s="14"/>
      <c r="S34" s="11">
        <f>+'Ark1'!X310</f>
        <v>9.4499802695218147</v>
      </c>
      <c r="T34" s="11">
        <f>+'Ark1'!Y310</f>
        <v>2.2547707790808862</v>
      </c>
      <c r="U34" s="14">
        <f>+'Ark1'!Z310</f>
        <v>-41.611608559274067</v>
      </c>
      <c r="V34" s="14">
        <f t="shared" si="0"/>
        <v>309.375</v>
      </c>
      <c r="W34" s="11">
        <f>+'Ark1'!T310</f>
        <v>16.370909090909091</v>
      </c>
      <c r="X34" s="50">
        <f>+'Ark1'!V310</f>
        <v>89.659108966151251</v>
      </c>
      <c r="Y34" s="37"/>
      <c r="Z34" s="23"/>
      <c r="AA34" s="23"/>
      <c r="AB34" s="23"/>
      <c r="AC34"/>
      <c r="AD34"/>
      <c r="AE34"/>
      <c r="AF34"/>
    </row>
    <row r="35" spans="1:46">
      <c r="A35" s="37"/>
      <c r="B35" s="37"/>
      <c r="C35" s="37"/>
      <c r="D35" s="37"/>
      <c r="E35" s="37"/>
      <c r="F35" s="37"/>
      <c r="G35" s="269"/>
      <c r="H35" s="269"/>
      <c r="I35" s="37"/>
      <c r="J35" s="269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23"/>
      <c r="AA35" s="23"/>
      <c r="AB35" s="23"/>
      <c r="AC35"/>
      <c r="AD35"/>
      <c r="AE35"/>
      <c r="AF35"/>
    </row>
    <row r="36" spans="1:46">
      <c r="A36" s="37"/>
      <c r="B36" s="38">
        <f>+'Ark1'!C311</f>
        <v>2019</v>
      </c>
      <c r="C36" s="38">
        <f>+'Ark1'!G311</f>
        <v>1</v>
      </c>
      <c r="D36" s="38" t="s">
        <v>377</v>
      </c>
      <c r="E36" s="38">
        <f>+'Ark1'!Q311</f>
        <v>48</v>
      </c>
      <c r="F36" s="76"/>
      <c r="G36" s="273">
        <f>+'Ark1'!R311</f>
        <v>7097</v>
      </c>
      <c r="H36" s="273"/>
      <c r="I36" s="76"/>
      <c r="J36" s="273">
        <f>+'Ark1'!S311</f>
        <v>7095</v>
      </c>
      <c r="K36" s="122">
        <f>+'Ark1'!AA311</f>
        <v>35.238331678252223</v>
      </c>
      <c r="L36" s="122"/>
      <c r="M36" s="122">
        <f>+'Ark1'!AB311</f>
        <v>35.284440193613314</v>
      </c>
      <c r="N36" s="122"/>
      <c r="O36" s="39">
        <f>+'Ark1'!U311</f>
        <v>61.591684284707519</v>
      </c>
      <c r="P36" s="76"/>
      <c r="Q36" s="39">
        <f>+'Ark1'!W311</f>
        <v>80.463608174771068</v>
      </c>
      <c r="R36" s="76"/>
      <c r="S36" s="39">
        <f>+'Ark1'!X311</f>
        <v>9.4540893801852057</v>
      </c>
      <c r="T36" s="39">
        <f>+'Ark1'!Y311</f>
        <v>2.486669445104742</v>
      </c>
      <c r="U36" s="76">
        <f>+'Ark1'!Z311</f>
        <v>-25.919252350217967</v>
      </c>
      <c r="V36" s="76">
        <f t="shared" si="0"/>
        <v>147.85416666666666</v>
      </c>
      <c r="W36" s="39">
        <f>+'Ark1'!T311</f>
        <v>16.411441454135549</v>
      </c>
      <c r="X36" s="122">
        <f>+'Ark1'!V311</f>
        <v>87.186572571439982</v>
      </c>
      <c r="Y36" s="37"/>
      <c r="Z36" s="23"/>
      <c r="AA36" s="23"/>
      <c r="AB36" s="23"/>
      <c r="AC36"/>
      <c r="AD36"/>
      <c r="AE36"/>
      <c r="AF36"/>
    </row>
    <row r="37" spans="1:46">
      <c r="A37" s="37"/>
      <c r="B37" s="38">
        <f>+'Ark1'!C312</f>
        <v>2019</v>
      </c>
      <c r="C37" s="38">
        <f>+'Ark1'!G312</f>
        <v>2</v>
      </c>
      <c r="D37" s="38" t="s">
        <v>66</v>
      </c>
      <c r="E37" s="38">
        <f>+'Ark1'!Q312</f>
        <v>52</v>
      </c>
      <c r="F37" s="76"/>
      <c r="G37" s="273">
        <f>+'Ark1'!R312</f>
        <v>3915</v>
      </c>
      <c r="H37" s="273"/>
      <c r="I37" s="76"/>
      <c r="J37" s="273">
        <f>+'Ark1'!S312</f>
        <v>3911</v>
      </c>
      <c r="K37" s="122">
        <f>+'Ark1'!AA312</f>
        <v>19.438927507447865</v>
      </c>
      <c r="L37" s="122"/>
      <c r="M37" s="122">
        <f>+'Ark1'!AB312</f>
        <v>19.793175533793914</v>
      </c>
      <c r="N37" s="122"/>
      <c r="O37" s="39">
        <f>+'Ark1'!U312</f>
        <v>61.710304270007661</v>
      </c>
      <c r="P37" s="76"/>
      <c r="Q37" s="39">
        <f>+'Ark1'!W312</f>
        <v>81.883487599079501</v>
      </c>
      <c r="R37" s="76"/>
      <c r="S37" s="39">
        <f>+'Ark1'!X312</f>
        <v>11.748145491205401</v>
      </c>
      <c r="T37" s="39">
        <f>+'Ark1'!Y312</f>
        <v>2.5412362245457794</v>
      </c>
      <c r="U37" s="76">
        <f>+'Ark1'!Z312</f>
        <v>-27.089217060801921</v>
      </c>
      <c r="V37" s="76">
        <f t="shared" si="0"/>
        <v>75.288461538461533</v>
      </c>
      <c r="W37" s="39">
        <f>+'Ark1'!T312</f>
        <v>16.408684546615579</v>
      </c>
      <c r="X37" s="122">
        <f>+'Ark1'!V312</f>
        <v>88.753536501348023</v>
      </c>
      <c r="Y37" s="37"/>
      <c r="Z37" s="23"/>
      <c r="AA37" s="23"/>
      <c r="AB37" s="23"/>
      <c r="AC37"/>
      <c r="AD37"/>
      <c r="AE37"/>
      <c r="AF37"/>
    </row>
    <row r="38" spans="1:46">
      <c r="A38" s="37"/>
      <c r="B38" s="38">
        <f>+'Ark1'!C313</f>
        <v>2019</v>
      </c>
      <c r="C38" s="38">
        <f>+'Ark1'!G313</f>
        <v>3</v>
      </c>
      <c r="D38" s="38" t="s">
        <v>483</v>
      </c>
      <c r="E38" s="38">
        <f>+'Ark1'!Q313</f>
        <v>59</v>
      </c>
      <c r="F38" s="76"/>
      <c r="G38" s="273">
        <f>+'Ark1'!R313</f>
        <v>6712</v>
      </c>
      <c r="H38" s="273"/>
      <c r="I38" s="76"/>
      <c r="J38" s="273">
        <f>+'Ark1'!S313</f>
        <v>6706</v>
      </c>
      <c r="K38" s="122">
        <f>+'Ark1'!AA313</f>
        <v>33.326713008937432</v>
      </c>
      <c r="L38" s="122"/>
      <c r="M38" s="122">
        <f>+'Ark1'!AB313</f>
        <v>33.087023258351735</v>
      </c>
      <c r="N38" s="122"/>
      <c r="O38" s="39">
        <f>+'Ark1'!U313</f>
        <v>61.467044437816881</v>
      </c>
      <c r="P38" s="76"/>
      <c r="Q38" s="39">
        <f>+'Ark1'!W313</f>
        <v>79.829391589621267</v>
      </c>
      <c r="R38" s="76"/>
      <c r="S38" s="39">
        <f>+'Ark1'!X313</f>
        <v>11.309249431931953</v>
      </c>
      <c r="T38" s="39">
        <f>+'Ark1'!Y313</f>
        <v>2.7878356408702953</v>
      </c>
      <c r="U38" s="76">
        <f>+'Ark1'!Z313</f>
        <v>-36.641219877568943</v>
      </c>
      <c r="V38" s="76">
        <f t="shared" si="0"/>
        <v>113.76271186440678</v>
      </c>
      <c r="W38" s="39">
        <f>+'Ark1'!T313</f>
        <v>16.235250297973781</v>
      </c>
      <c r="X38" s="122">
        <f>+'Ark1'!V313</f>
        <v>86.523541441357594</v>
      </c>
      <c r="Y38" s="37"/>
      <c r="Z38" s="23"/>
      <c r="AA38" s="23"/>
      <c r="AB38" s="23"/>
      <c r="AC38"/>
      <c r="AD38"/>
      <c r="AE38"/>
      <c r="AF38"/>
    </row>
    <row r="39" spans="1:46">
      <c r="A39" s="37"/>
      <c r="B39" s="38">
        <f>+'Ark1'!C314</f>
        <v>2019</v>
      </c>
      <c r="C39" s="38">
        <f>+'Ark1'!G314</f>
        <v>4</v>
      </c>
      <c r="D39" s="38" t="s">
        <v>67</v>
      </c>
      <c r="E39" s="38">
        <f>+'Ark1'!Q314</f>
        <v>7</v>
      </c>
      <c r="F39" s="76"/>
      <c r="G39" s="273">
        <f>+'Ark1'!R314</f>
        <v>2416</v>
      </c>
      <c r="H39" s="273"/>
      <c r="I39" s="76"/>
      <c r="J39" s="273">
        <f>+'Ark1'!S314</f>
        <v>2416</v>
      </c>
      <c r="K39" s="122">
        <f>+'Ark1'!AA314</f>
        <v>11.996027805362463</v>
      </c>
      <c r="L39" s="122"/>
      <c r="M39" s="122">
        <f>+'Ark1'!AB314</f>
        <v>11.835361014241029</v>
      </c>
      <c r="N39" s="122"/>
      <c r="O39" s="39">
        <f>+'Ark1'!U314</f>
        <v>61.227649006622514</v>
      </c>
      <c r="P39" s="76"/>
      <c r="Q39" s="39">
        <f>+'Ark1'!W314</f>
        <v>79.259850993377469</v>
      </c>
      <c r="R39" s="76"/>
      <c r="S39" s="39">
        <f>+'Ark1'!X314</f>
        <v>7.857409544246555</v>
      </c>
      <c r="T39" s="39">
        <f>+'Ark1'!Y314</f>
        <v>2.2194199549445544</v>
      </c>
      <c r="U39" s="76">
        <f>+'Ark1'!Z314</f>
        <v>-35.371427937343363</v>
      </c>
      <c r="V39" s="76">
        <f t="shared" si="0"/>
        <v>345.14285714285717</v>
      </c>
      <c r="W39" s="39">
        <f>+'Ark1'!T314</f>
        <v>16.338162251655628</v>
      </c>
      <c r="X39" s="122">
        <f>+'Ark1'!V314</f>
        <v>85.871994575706751</v>
      </c>
      <c r="Y39" s="37"/>
      <c r="Z39" s="23"/>
      <c r="AA39" s="23"/>
      <c r="AB39" s="23"/>
      <c r="AC39"/>
      <c r="AD39"/>
      <c r="AE39"/>
      <c r="AF39"/>
    </row>
    <row r="40" spans="1:46">
      <c r="A40" s="37"/>
      <c r="B40" s="37"/>
      <c r="C40" s="37"/>
      <c r="D40" s="37"/>
      <c r="E40" s="37"/>
      <c r="F40" s="37"/>
      <c r="G40" s="269"/>
      <c r="H40" s="269"/>
      <c r="I40" s="37"/>
      <c r="J40" s="269"/>
      <c r="K40" s="111"/>
      <c r="L40" s="111"/>
      <c r="M40" s="111"/>
      <c r="N40" s="111"/>
      <c r="O40" s="37"/>
      <c r="P40" s="37"/>
      <c r="Q40" s="37"/>
      <c r="R40" s="37"/>
      <c r="S40" s="37"/>
      <c r="T40" s="37"/>
      <c r="U40" s="64"/>
      <c r="V40" s="64"/>
      <c r="W40" s="37"/>
      <c r="X40" s="111"/>
      <c r="Y40" s="37"/>
      <c r="Z40" s="23"/>
      <c r="AA40" s="23"/>
      <c r="AB40" s="23"/>
      <c r="AC40"/>
      <c r="AD40"/>
      <c r="AE40"/>
      <c r="AF40"/>
      <c r="AI40" s="1"/>
    </row>
    <row r="41" spans="1:46">
      <c r="A41" s="37"/>
      <c r="B41" s="37"/>
      <c r="C41" s="37"/>
      <c r="D41" s="37"/>
      <c r="E41" s="37"/>
      <c r="F41" s="37"/>
      <c r="G41" s="269"/>
      <c r="H41" s="269"/>
      <c r="I41" s="37"/>
      <c r="J41" s="269"/>
      <c r="K41" s="111"/>
      <c r="L41" s="111"/>
      <c r="M41" s="111"/>
      <c r="N41" s="111"/>
      <c r="O41" s="37"/>
      <c r="P41" s="37"/>
      <c r="Q41" s="37"/>
      <c r="R41" s="37"/>
      <c r="S41" s="37"/>
      <c r="T41" s="37"/>
      <c r="U41" s="64"/>
      <c r="V41" s="64"/>
      <c r="W41" s="37"/>
      <c r="X41" s="111"/>
      <c r="Y41" s="37"/>
      <c r="AB41"/>
      <c r="AC41"/>
      <c r="AD41"/>
      <c r="AE41"/>
      <c r="AF41"/>
      <c r="AI41" s="1"/>
    </row>
    <row r="42" spans="1:46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3"/>
      <c r="AH42" s="3"/>
      <c r="AT42" s="1"/>
    </row>
    <row r="43" spans="1:46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3"/>
      <c r="AH43" s="3"/>
      <c r="AT43" s="1"/>
    </row>
    <row r="44" spans="1:46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3"/>
      <c r="AH44" s="3"/>
    </row>
    <row r="45" spans="1:46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3"/>
      <c r="AH45" s="3"/>
    </row>
    <row r="46" spans="1:46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3"/>
      <c r="AH46" s="3"/>
    </row>
    <row r="47" spans="1:46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3"/>
      <c r="AH47" s="3"/>
    </row>
    <row r="48" spans="1:46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3"/>
      <c r="AH48" s="3"/>
    </row>
    <row r="49" spans="11:34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3"/>
      <c r="AH49" s="3"/>
    </row>
    <row r="50" spans="11:34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3"/>
      <c r="AH50" s="3"/>
    </row>
    <row r="51" spans="11:34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3"/>
      <c r="AH51" s="3"/>
    </row>
    <row r="52" spans="11:34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3"/>
      <c r="AH52" s="3"/>
    </row>
    <row r="53" spans="11:34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3"/>
      <c r="AH53" s="3"/>
    </row>
    <row r="54" spans="11:34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3"/>
      <c r="AH54" s="3"/>
    </row>
    <row r="55" spans="11:34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3"/>
      <c r="AH55" s="3"/>
    </row>
    <row r="56" spans="11:34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3"/>
      <c r="AH56" s="3"/>
    </row>
    <row r="57" spans="11:34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3"/>
      <c r="AH57" s="3"/>
    </row>
    <row r="58" spans="11:34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3"/>
      <c r="AH58" s="3"/>
    </row>
    <row r="59" spans="11:34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3"/>
      <c r="AH59" s="3"/>
    </row>
    <row r="60" spans="11:34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3"/>
      <c r="AH60" s="3"/>
    </row>
    <row r="61" spans="11:34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3"/>
      <c r="AH61" s="3"/>
    </row>
    <row r="62" spans="11:34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3"/>
      <c r="AH62" s="3"/>
    </row>
    <row r="63" spans="11:34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3"/>
      <c r="AH63" s="3"/>
    </row>
    <row r="64" spans="11:34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3"/>
      <c r="AH64" s="3"/>
    </row>
    <row r="65" spans="11:34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3"/>
      <c r="AH65" s="3"/>
    </row>
    <row r="66" spans="11:34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3"/>
      <c r="AH66" s="3"/>
    </row>
    <row r="67" spans="11:34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3"/>
      <c r="AH67" s="3"/>
    </row>
    <row r="68" spans="11:34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3"/>
      <c r="AH68" s="3"/>
    </row>
    <row r="69" spans="11:34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3"/>
      <c r="AH69" s="3"/>
    </row>
    <row r="70" spans="11:34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3"/>
      <c r="AH70" s="3"/>
    </row>
    <row r="71" spans="11:34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3"/>
      <c r="AH71" s="3"/>
    </row>
    <row r="72" spans="11:34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3"/>
      <c r="AH72" s="3"/>
    </row>
    <row r="73" spans="11:34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3"/>
      <c r="AH73" s="3"/>
    </row>
    <row r="74" spans="11:34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3"/>
      <c r="AH74" s="3"/>
    </row>
    <row r="75" spans="11:34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3"/>
      <c r="AH75" s="3"/>
    </row>
    <row r="76" spans="11:34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3"/>
      <c r="AH76" s="3"/>
    </row>
    <row r="77" spans="11:34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3"/>
      <c r="AH77" s="3"/>
    </row>
    <row r="78" spans="11:34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3"/>
      <c r="AH78" s="3"/>
    </row>
    <row r="79" spans="11:34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3"/>
      <c r="AH79" s="3"/>
    </row>
    <row r="80" spans="11:34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3"/>
      <c r="AH80" s="3"/>
    </row>
    <row r="81" spans="11:35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3"/>
      <c r="AH81" s="3"/>
    </row>
    <row r="82" spans="11:35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3"/>
      <c r="AH82" s="3"/>
    </row>
    <row r="83" spans="11:35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3"/>
      <c r="AH83" s="3"/>
    </row>
    <row r="84" spans="11:35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3"/>
      <c r="AH84" s="3"/>
    </row>
    <row r="85" spans="11:35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3"/>
      <c r="AH85" s="3"/>
    </row>
    <row r="86" spans="11:35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3"/>
      <c r="AH86" s="3"/>
    </row>
    <row r="87" spans="11:35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3"/>
      <c r="AH87" s="3"/>
    </row>
    <row r="88" spans="11:35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3"/>
      <c r="AH88" s="3"/>
    </row>
    <row r="89" spans="11:35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3"/>
      <c r="AH89" s="3"/>
    </row>
    <row r="90" spans="11:35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3"/>
      <c r="AH90" s="3"/>
    </row>
    <row r="91" spans="11:35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3"/>
      <c r="AH91" s="3"/>
      <c r="AI91" s="23"/>
    </row>
    <row r="92" spans="11:35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3"/>
      <c r="AH92" s="3"/>
      <c r="AI92" s="23"/>
    </row>
    <row r="93" spans="11:35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3"/>
      <c r="AH93" s="3"/>
      <c r="AI93" s="23"/>
    </row>
    <row r="94" spans="11:35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3"/>
      <c r="AH94" s="3"/>
      <c r="AI94" s="23"/>
    </row>
    <row r="95" spans="11:35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3"/>
      <c r="AH95" s="3"/>
      <c r="AI95" s="23"/>
    </row>
    <row r="96" spans="11:35" ht="12.75" customHeight="1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3"/>
      <c r="AH96" s="3"/>
      <c r="AI96" s="23"/>
    </row>
    <row r="97" spans="11:35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3"/>
      <c r="AH97" s="3"/>
      <c r="AI97" s="23"/>
    </row>
    <row r="98" spans="11:35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3"/>
      <c r="AH98" s="3"/>
      <c r="AI98" s="23"/>
    </row>
    <row r="99" spans="11:35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3"/>
      <c r="AH99" s="3"/>
      <c r="AI99" s="23"/>
    </row>
    <row r="100" spans="11:35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3"/>
      <c r="AH100" s="3"/>
      <c r="AI100" s="23"/>
    </row>
    <row r="101" spans="11:35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3"/>
      <c r="AH101" s="3"/>
      <c r="AI101" s="23"/>
    </row>
    <row r="102" spans="11:35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3"/>
      <c r="AH102" s="3"/>
      <c r="AI102" s="23"/>
    </row>
    <row r="103" spans="11:35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3"/>
      <c r="AH103" s="3"/>
      <c r="AI103" s="23"/>
    </row>
    <row r="104" spans="11:35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3"/>
      <c r="AH104" s="3"/>
      <c r="AI104" s="23"/>
    </row>
    <row r="105" spans="11:35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3"/>
      <c r="AH105" s="3"/>
      <c r="AI105" s="23"/>
    </row>
    <row r="106" spans="11:35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3"/>
      <c r="AH106" s="3"/>
      <c r="AI106" s="23"/>
    </row>
    <row r="107" spans="11:35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3"/>
      <c r="AH107" s="3"/>
      <c r="AI107" s="23"/>
    </row>
    <row r="108" spans="11:35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3"/>
      <c r="AH108" s="3"/>
      <c r="AI108" s="23"/>
    </row>
    <row r="109" spans="11:35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3"/>
      <c r="AH109" s="3"/>
      <c r="AI109" s="23"/>
    </row>
    <row r="110" spans="11:35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3"/>
      <c r="AH110" s="3"/>
      <c r="AI110" s="23"/>
    </row>
    <row r="111" spans="11:35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3"/>
      <c r="AH111" s="3"/>
      <c r="AI111" s="23"/>
    </row>
    <row r="112" spans="11:35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3"/>
      <c r="AH112" s="3"/>
      <c r="AI112" s="23"/>
    </row>
    <row r="113" spans="11:35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3"/>
      <c r="AH113" s="3"/>
      <c r="AI113" s="23"/>
    </row>
    <row r="114" spans="11:35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3"/>
      <c r="AH114" s="3"/>
      <c r="AI114" s="23"/>
    </row>
    <row r="115" spans="11:35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3"/>
      <c r="AH115" s="3"/>
      <c r="AI115" s="23"/>
    </row>
    <row r="116" spans="11:35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3"/>
      <c r="AH116" s="3"/>
      <c r="AI116" s="23"/>
    </row>
    <row r="117" spans="11:35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3"/>
      <c r="AH117" s="3"/>
      <c r="AI117" s="23"/>
    </row>
    <row r="118" spans="11:35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3"/>
      <c r="AH118" s="3"/>
      <c r="AI118" s="23"/>
    </row>
    <row r="119" spans="11:35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3"/>
      <c r="AH119" s="3"/>
      <c r="AI119" s="23"/>
    </row>
    <row r="120" spans="11:35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3"/>
      <c r="AH120" s="3"/>
      <c r="AI120" s="23"/>
    </row>
    <row r="121" spans="11:35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3"/>
      <c r="AH121" s="3"/>
      <c r="AI121" s="23"/>
    </row>
    <row r="122" spans="11:35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3"/>
      <c r="AH122" s="3"/>
      <c r="AI122" s="23"/>
    </row>
    <row r="123" spans="11:35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3"/>
      <c r="AH123" s="3"/>
      <c r="AI123" s="23"/>
    </row>
    <row r="124" spans="11:35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3"/>
      <c r="AH124" s="3"/>
      <c r="AI124" s="23"/>
    </row>
    <row r="125" spans="11:35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3"/>
      <c r="AH125" s="3"/>
      <c r="AI125" s="23"/>
    </row>
    <row r="126" spans="11:35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3"/>
      <c r="AH126" s="3"/>
      <c r="AI126" s="23"/>
    </row>
    <row r="127" spans="11:35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3"/>
      <c r="AH127" s="3"/>
      <c r="AI127" s="23"/>
    </row>
    <row r="128" spans="11:35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3"/>
      <c r="AH128" s="3"/>
      <c r="AI128" s="23"/>
    </row>
    <row r="129" spans="11:35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3"/>
      <c r="AH129" s="3"/>
      <c r="AI129" s="23"/>
    </row>
    <row r="130" spans="11:35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3"/>
      <c r="AH130" s="3"/>
      <c r="AI130" s="23"/>
    </row>
    <row r="131" spans="11:35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3"/>
      <c r="AH131" s="3"/>
      <c r="AI131" s="23"/>
    </row>
    <row r="132" spans="11:35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3"/>
      <c r="AH132" s="3"/>
      <c r="AI132" s="23"/>
    </row>
    <row r="133" spans="11:35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3"/>
      <c r="AH133" s="3"/>
      <c r="AI133" s="23"/>
    </row>
    <row r="134" spans="11:35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3"/>
      <c r="AH134" s="3"/>
      <c r="AI134" s="23"/>
    </row>
    <row r="135" spans="11:35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3"/>
      <c r="AH135" s="3"/>
      <c r="AI135" s="23"/>
    </row>
    <row r="136" spans="11:35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3"/>
      <c r="AH136" s="3"/>
      <c r="AI136" s="23"/>
    </row>
    <row r="137" spans="11:35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3"/>
      <c r="AH137" s="3"/>
      <c r="AI137" s="23"/>
    </row>
    <row r="138" spans="11:35">
      <c r="K138" s="14"/>
      <c r="L138" s="14"/>
      <c r="M138" s="14"/>
      <c r="N138" s="14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3"/>
      <c r="AH138" s="3"/>
      <c r="AI138" s="23"/>
    </row>
    <row r="139" spans="11:35">
      <c r="K139" s="14"/>
      <c r="L139" s="14"/>
      <c r="M139" s="14"/>
      <c r="N139" s="14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3"/>
      <c r="AH139" s="3"/>
      <c r="AI139" s="23"/>
    </row>
    <row r="140" spans="11:35">
      <c r="K140" s="14"/>
      <c r="L140" s="14"/>
      <c r="M140" s="14"/>
      <c r="N140" s="14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3"/>
      <c r="AH140" s="3"/>
      <c r="AI140" s="23"/>
    </row>
    <row r="141" spans="11:35">
      <c r="K141" s="14"/>
      <c r="L141" s="14"/>
      <c r="M141" s="14"/>
      <c r="N141" s="14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3"/>
      <c r="AH141" s="3"/>
      <c r="AI141" s="23"/>
    </row>
    <row r="142" spans="11:35">
      <c r="K142" s="14"/>
      <c r="L142" s="14"/>
      <c r="M142" s="14"/>
      <c r="N142" s="14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3"/>
      <c r="AH142" s="3"/>
      <c r="AI142" s="23"/>
    </row>
    <row r="143" spans="11:35">
      <c r="K143" s="14"/>
      <c r="L143" s="14"/>
      <c r="M143" s="14"/>
      <c r="N143" s="14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3"/>
      <c r="AH143" s="3"/>
      <c r="AI143" s="23"/>
    </row>
    <row r="144" spans="11:35">
      <c r="K144" s="14"/>
      <c r="L144" s="14"/>
      <c r="M144" s="14"/>
      <c r="N144" s="14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3"/>
      <c r="AH144" s="3"/>
      <c r="AI144" s="23"/>
    </row>
    <row r="145" spans="11:35">
      <c r="K145" s="14"/>
      <c r="L145" s="14"/>
      <c r="M145" s="14"/>
      <c r="N145" s="14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3"/>
      <c r="AH145" s="3"/>
      <c r="AI145" s="23"/>
    </row>
    <row r="146" spans="11:35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3"/>
      <c r="AH146" s="3"/>
      <c r="AI146" s="23"/>
    </row>
    <row r="147" spans="11:35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3"/>
      <c r="AH147" s="3"/>
      <c r="AI147" s="23"/>
    </row>
    <row r="148" spans="11:35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3"/>
      <c r="AH148" s="3"/>
      <c r="AI148" s="23"/>
    </row>
    <row r="149" spans="11:35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3"/>
      <c r="AH149" s="3"/>
      <c r="AI149" s="23"/>
    </row>
    <row r="150" spans="11:35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3"/>
      <c r="AH150" s="3"/>
      <c r="AI150" s="23"/>
    </row>
    <row r="151" spans="11:35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3"/>
      <c r="AH151" s="3"/>
      <c r="AI151" s="23"/>
    </row>
    <row r="152" spans="11:35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3"/>
      <c r="AH152" s="3"/>
      <c r="AI152" s="23"/>
    </row>
    <row r="153" spans="11:35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3"/>
      <c r="AH153" s="3"/>
      <c r="AI153" s="23"/>
    </row>
    <row r="154" spans="11:35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3"/>
      <c r="AH154" s="3"/>
      <c r="AI154" s="23"/>
    </row>
    <row r="155" spans="11:35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3"/>
      <c r="AH155" s="3"/>
      <c r="AI155" s="23"/>
    </row>
    <row r="156" spans="11:35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3"/>
      <c r="AH156" s="3"/>
      <c r="AI156" s="23"/>
    </row>
    <row r="157" spans="11:35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3"/>
      <c r="AH157" s="3"/>
      <c r="AI157" s="23"/>
    </row>
    <row r="158" spans="11:35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3"/>
      <c r="AH158" s="3"/>
      <c r="AI158" s="23"/>
    </row>
    <row r="159" spans="11:35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3"/>
      <c r="AH159" s="3"/>
      <c r="AI159" s="23"/>
    </row>
    <row r="160" spans="11:35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3"/>
      <c r="AH160" s="3"/>
      <c r="AI160" s="23"/>
    </row>
    <row r="161" spans="11:35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3"/>
      <c r="AH161" s="3"/>
      <c r="AI161" s="23"/>
    </row>
    <row r="162" spans="11:35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3"/>
      <c r="AH162" s="3"/>
      <c r="AI162" s="23"/>
    </row>
    <row r="163" spans="11:35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3"/>
      <c r="AH163" s="3"/>
      <c r="AI163" s="23"/>
    </row>
    <row r="164" spans="11:35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3"/>
      <c r="AH164" s="3"/>
      <c r="AI164" s="23"/>
    </row>
    <row r="165" spans="11:35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3"/>
      <c r="AH165" s="3"/>
      <c r="AI165" s="23"/>
    </row>
    <row r="166" spans="11:35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3"/>
      <c r="AH166" s="3"/>
      <c r="AI166" s="23"/>
    </row>
    <row r="167" spans="11:35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3"/>
      <c r="AH167" s="3"/>
      <c r="AI167" s="23"/>
    </row>
    <row r="168" spans="11:35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3"/>
      <c r="AH168" s="3"/>
      <c r="AI168" s="23"/>
    </row>
    <row r="169" spans="11:35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3"/>
      <c r="AH169" s="3"/>
      <c r="AI169" s="23"/>
    </row>
    <row r="170" spans="11:35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3"/>
      <c r="AH170" s="3"/>
      <c r="AI170" s="23"/>
    </row>
    <row r="171" spans="11:35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3"/>
      <c r="AH171" s="3"/>
      <c r="AI171" s="23"/>
    </row>
    <row r="172" spans="11:35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3"/>
      <c r="AH172" s="3"/>
      <c r="AI172" s="23"/>
    </row>
    <row r="173" spans="11:35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3"/>
      <c r="AH173" s="3"/>
      <c r="AI173" s="23"/>
    </row>
    <row r="174" spans="11:35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3"/>
      <c r="AH174" s="3"/>
      <c r="AI174" s="23"/>
    </row>
    <row r="175" spans="11:35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3"/>
      <c r="AH175" s="3"/>
      <c r="AI175" s="23"/>
    </row>
    <row r="176" spans="11:35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3"/>
      <c r="AH176" s="3"/>
      <c r="AI176" s="23"/>
    </row>
    <row r="177" spans="11:35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3"/>
      <c r="AH177" s="3"/>
      <c r="AI177" s="23"/>
    </row>
    <row r="178" spans="11:35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3"/>
      <c r="AH178" s="3"/>
      <c r="AI178" s="23"/>
    </row>
    <row r="179" spans="11:35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3"/>
      <c r="AH179" s="3"/>
      <c r="AI179" s="23"/>
    </row>
    <row r="180" spans="11:35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3"/>
      <c r="AH180" s="3"/>
      <c r="AI180" s="23"/>
    </row>
    <row r="181" spans="11:35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3"/>
      <c r="AH181" s="3"/>
      <c r="AI181" s="23"/>
    </row>
    <row r="182" spans="11:35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3"/>
      <c r="AH182" s="3"/>
      <c r="AI182" s="23"/>
    </row>
    <row r="183" spans="11:35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3"/>
      <c r="AH183" s="3"/>
      <c r="AI183" s="23"/>
    </row>
    <row r="184" spans="11:35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3"/>
      <c r="AH184" s="3"/>
      <c r="AI184" s="23"/>
    </row>
    <row r="185" spans="11:35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3"/>
      <c r="AH185" s="3"/>
      <c r="AI185" s="23"/>
    </row>
    <row r="186" spans="11:35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3"/>
      <c r="AH186" s="3"/>
      <c r="AI186" s="23"/>
    </row>
    <row r="187" spans="11:35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3"/>
      <c r="AH187" s="3"/>
      <c r="AI187" s="23"/>
    </row>
    <row r="188" spans="11:35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3"/>
      <c r="AH188" s="3"/>
      <c r="AI188" s="23"/>
    </row>
    <row r="189" spans="11:35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3"/>
      <c r="AH189" s="3"/>
      <c r="AI189" s="23"/>
    </row>
    <row r="190" spans="11:35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3"/>
      <c r="AH190" s="3"/>
      <c r="AI190" s="23"/>
    </row>
    <row r="191" spans="11:35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3"/>
      <c r="AH191" s="3"/>
    </row>
    <row r="192" spans="11:35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3"/>
      <c r="AH192" s="3"/>
    </row>
    <row r="193" spans="11:34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3"/>
      <c r="AH193" s="3"/>
    </row>
    <row r="194" spans="11:34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3"/>
      <c r="AH194" s="3"/>
    </row>
    <row r="195" spans="11:34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3"/>
      <c r="AH195" s="3"/>
    </row>
    <row r="196" spans="11:34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3"/>
      <c r="AH196" s="3"/>
    </row>
    <row r="197" spans="11:34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3"/>
      <c r="AH197" s="3"/>
    </row>
    <row r="198" spans="11:34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3"/>
      <c r="AH198" s="3"/>
    </row>
    <row r="199" spans="11:34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3"/>
      <c r="AH199" s="3"/>
    </row>
    <row r="200" spans="11:34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3"/>
      <c r="AH200" s="3"/>
    </row>
    <row r="201" spans="11:34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3"/>
      <c r="AH201" s="3"/>
    </row>
    <row r="202" spans="11:34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3"/>
      <c r="AH202" s="3"/>
    </row>
    <row r="203" spans="11:34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3"/>
      <c r="AH203" s="3"/>
    </row>
    <row r="204" spans="11:34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3"/>
      <c r="AH204" s="3"/>
    </row>
    <row r="205" spans="11:34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3"/>
      <c r="AH205" s="3"/>
    </row>
    <row r="206" spans="11:34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3"/>
      <c r="AH206" s="3"/>
    </row>
    <row r="207" spans="11:34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3"/>
      <c r="AH207" s="3"/>
    </row>
    <row r="208" spans="11:34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3"/>
      <c r="AH208" s="3"/>
    </row>
    <row r="209" spans="11:34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3"/>
      <c r="AH209" s="3"/>
    </row>
    <row r="210" spans="11:34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3"/>
      <c r="AH210" s="3"/>
    </row>
    <row r="211" spans="11:34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3"/>
      <c r="AH211" s="3"/>
    </row>
    <row r="212" spans="11:34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3"/>
      <c r="AH212" s="3"/>
    </row>
    <row r="213" spans="11:34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3"/>
      <c r="AH213" s="3"/>
    </row>
    <row r="214" spans="11:34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3"/>
      <c r="AH214" s="3"/>
    </row>
    <row r="215" spans="11:34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3"/>
      <c r="AH215" s="3"/>
    </row>
    <row r="216" spans="11:34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3"/>
      <c r="AH216" s="3"/>
    </row>
    <row r="217" spans="11:34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3"/>
      <c r="AH217" s="3"/>
    </row>
    <row r="218" spans="11:34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3"/>
      <c r="AH218" s="3"/>
    </row>
    <row r="219" spans="11:34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3"/>
      <c r="AH219" s="3"/>
    </row>
    <row r="220" spans="11:34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3"/>
      <c r="AH220" s="3"/>
    </row>
    <row r="221" spans="11:34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3"/>
      <c r="AH221" s="3"/>
    </row>
    <row r="222" spans="11:34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3"/>
      <c r="AH222" s="3"/>
    </row>
    <row r="223" spans="11:34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3"/>
      <c r="AH223" s="3"/>
    </row>
    <row r="224" spans="11:34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3"/>
      <c r="AH224" s="3"/>
    </row>
    <row r="225" spans="11:34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3"/>
      <c r="AH225" s="3"/>
    </row>
    <row r="226" spans="11:34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3"/>
      <c r="AH226" s="3"/>
    </row>
    <row r="227" spans="11:34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3"/>
      <c r="AH227" s="3"/>
    </row>
    <row r="228" spans="11:34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3"/>
      <c r="AH228" s="3"/>
    </row>
    <row r="229" spans="11:34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3"/>
      <c r="AH229" s="3"/>
    </row>
    <row r="230" spans="11:34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3"/>
      <c r="AH230" s="3"/>
    </row>
    <row r="231" spans="11:34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3"/>
      <c r="AH231" s="3"/>
    </row>
    <row r="232" spans="11:34">
      <c r="K232" s="14"/>
      <c r="L232" s="14"/>
      <c r="M232" s="14"/>
      <c r="N232" s="14"/>
      <c r="O232" s="17"/>
      <c r="P232" s="23"/>
      <c r="Q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3"/>
      <c r="AH232" s="3"/>
    </row>
    <row r="233" spans="11:34">
      <c r="K233" s="14"/>
      <c r="L233" s="14"/>
      <c r="M233" s="14"/>
      <c r="N233" s="14"/>
      <c r="O233" s="17"/>
      <c r="P233" s="23"/>
      <c r="Q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3"/>
      <c r="AH233" s="3"/>
    </row>
    <row r="234" spans="11:34">
      <c r="K234" s="14"/>
      <c r="L234" s="14"/>
      <c r="M234" s="14"/>
      <c r="N234" s="14"/>
      <c r="O234" s="17"/>
      <c r="P234" s="23"/>
      <c r="Q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3"/>
      <c r="AH234" s="3"/>
    </row>
    <row r="235" spans="11:34">
      <c r="K235" s="14"/>
      <c r="L235" s="14"/>
      <c r="M235" s="14"/>
      <c r="N235" s="14"/>
      <c r="O235" s="17"/>
      <c r="P235" s="23"/>
      <c r="Q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3"/>
      <c r="AH235" s="3"/>
    </row>
    <row r="236" spans="11:34">
      <c r="K236" s="14"/>
      <c r="L236" s="14"/>
      <c r="M236" s="14"/>
      <c r="N236" s="14"/>
      <c r="O236" s="17"/>
      <c r="P236" s="23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3"/>
      <c r="AH236" s="3"/>
    </row>
    <row r="237" spans="11:34">
      <c r="K237" s="14"/>
      <c r="L237" s="14"/>
      <c r="M237" s="14"/>
      <c r="N237" s="14"/>
      <c r="O237" s="17"/>
      <c r="P237" s="23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3"/>
      <c r="AH237" s="3"/>
    </row>
    <row r="238" spans="11:34">
      <c r="K238" s="14"/>
      <c r="L238" s="14"/>
      <c r="M238" s="14"/>
      <c r="N238" s="14"/>
      <c r="O238" s="17"/>
      <c r="P238" s="23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3"/>
      <c r="AH238" s="3"/>
    </row>
    <row r="239" spans="11:34">
      <c r="K239" s="14"/>
      <c r="L239" s="14"/>
      <c r="M239" s="14"/>
      <c r="N239" s="14"/>
      <c r="O239" s="17"/>
      <c r="P239" s="23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3"/>
      <c r="AH239" s="3"/>
    </row>
    <row r="240" spans="11:34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3"/>
      <c r="AH240" s="3"/>
    </row>
    <row r="241" spans="11:34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3"/>
      <c r="AH241" s="3"/>
    </row>
    <row r="242" spans="11:34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3"/>
      <c r="AH242" s="3"/>
    </row>
    <row r="243" spans="11:34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3"/>
      <c r="AH243" s="3"/>
    </row>
    <row r="244" spans="11:34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3"/>
      <c r="AH244" s="3"/>
    </row>
    <row r="245" spans="11:34">
      <c r="K245" s="14"/>
      <c r="L245" s="14"/>
      <c r="M245" s="14"/>
      <c r="N245" s="14"/>
      <c r="R245" s="3"/>
      <c r="S245" s="3"/>
      <c r="T245" s="3"/>
      <c r="U245" s="14"/>
      <c r="V245" s="14"/>
      <c r="W245" s="14"/>
      <c r="X245" s="50"/>
      <c r="Y245" s="14"/>
      <c r="Z245" s="3"/>
      <c r="AA245" s="3"/>
      <c r="AB245" s="50"/>
      <c r="AC245" s="50"/>
      <c r="AD245" s="50"/>
      <c r="AE245" s="50"/>
      <c r="AF245" s="50"/>
      <c r="AG245" s="3"/>
      <c r="AH245" s="3"/>
    </row>
    <row r="246" spans="11:34">
      <c r="K246" s="14"/>
      <c r="L246" s="14"/>
      <c r="M246" s="14"/>
      <c r="N246" s="14"/>
      <c r="R246" s="3"/>
      <c r="S246" s="3"/>
      <c r="T246" s="3"/>
      <c r="U246" s="14"/>
      <c r="V246" s="14"/>
      <c r="W246" s="14"/>
      <c r="X246" s="50"/>
      <c r="Y246" s="14"/>
      <c r="Z246" s="3"/>
      <c r="AA246" s="3"/>
      <c r="AB246" s="50"/>
      <c r="AC246" s="50"/>
      <c r="AD246" s="50"/>
      <c r="AE246" s="50"/>
      <c r="AF246" s="50"/>
      <c r="AG246" s="3"/>
      <c r="AH246" s="3"/>
    </row>
    <row r="247" spans="11:34">
      <c r="K247" s="14"/>
      <c r="L247" s="14"/>
      <c r="M247" s="14"/>
      <c r="N247" s="14"/>
      <c r="R247" s="3"/>
      <c r="S247" s="3"/>
      <c r="T247" s="3"/>
      <c r="U247" s="14"/>
      <c r="V247" s="14"/>
      <c r="W247" s="14"/>
      <c r="X247" s="50"/>
      <c r="Y247" s="14"/>
      <c r="Z247" s="3"/>
      <c r="AA247" s="3"/>
      <c r="AB247" s="50"/>
      <c r="AC247" s="50"/>
      <c r="AD247" s="50"/>
      <c r="AE247" s="50"/>
      <c r="AF247" s="50"/>
      <c r="AG247" s="3"/>
      <c r="AH247" s="3"/>
    </row>
    <row r="248" spans="11:34">
      <c r="K248" s="14"/>
      <c r="L248" s="14"/>
      <c r="M248" s="14"/>
      <c r="N248" s="14"/>
      <c r="R248" s="3"/>
      <c r="S248" s="3"/>
      <c r="T248" s="3"/>
      <c r="U248" s="14"/>
      <c r="V248" s="14"/>
      <c r="W248" s="14"/>
      <c r="X248" s="50"/>
      <c r="Y248" s="14"/>
      <c r="Z248" s="3"/>
      <c r="AA248" s="3"/>
      <c r="AB248" s="50"/>
      <c r="AC248" s="50"/>
      <c r="AD248" s="50"/>
      <c r="AE248" s="50"/>
      <c r="AF248" s="50"/>
      <c r="AG248" s="3"/>
      <c r="AH248" s="3"/>
    </row>
  </sheetData>
  <mergeCells count="1">
    <mergeCell ref="U5:V5"/>
  </mergeCells>
  <phoneticPr fontId="11" type="noConversion"/>
  <conditionalFormatting sqref="P11:P14">
    <cfRule type="cellIs" dxfId="137" priority="15" operator="lessThan">
      <formula>0</formula>
    </cfRule>
    <cfRule type="cellIs" dxfId="136" priority="16" operator="greaterThan">
      <formula>0</formula>
    </cfRule>
    <cfRule type="cellIs" dxfId="135" priority="17" operator="greaterThan">
      <formula>0</formula>
    </cfRule>
  </conditionalFormatting>
  <conditionalFormatting sqref="R11:R14">
    <cfRule type="cellIs" dxfId="134" priority="12" operator="lessThan">
      <formula>0</formula>
    </cfRule>
    <cfRule type="cellIs" dxfId="133" priority="13" operator="greaterThan">
      <formula>0</formula>
    </cfRule>
    <cfRule type="cellIs" dxfId="132" priority="14" operator="greaterThan">
      <formula>0</formula>
    </cfRule>
  </conditionalFormatting>
  <conditionalFormatting sqref="F11:F14">
    <cfRule type="cellIs" dxfId="131" priority="9" operator="lessThan">
      <formula>0</formula>
    </cfRule>
    <cfRule type="cellIs" dxfId="130" priority="10" operator="greaterThan">
      <formula>0</formula>
    </cfRule>
    <cfRule type="cellIs" dxfId="129" priority="11" operator="greaterThan">
      <formula>0</formula>
    </cfRule>
  </conditionalFormatting>
  <conditionalFormatting sqref="L11:L14">
    <cfRule type="cellIs" dxfId="128" priority="6" operator="lessThan">
      <formula>0</formula>
    </cfRule>
    <cfRule type="cellIs" dxfId="127" priority="7" operator="greaterThan">
      <formula>0</formula>
    </cfRule>
    <cfRule type="cellIs" dxfId="126" priority="8" operator="greaterThan">
      <formula>0</formula>
    </cfRule>
  </conditionalFormatting>
  <conditionalFormatting sqref="N11:N14">
    <cfRule type="cellIs" dxfId="125" priority="3" operator="lessThan">
      <formula>0</formula>
    </cfRule>
    <cfRule type="cellIs" dxfId="124" priority="4" operator="greaterThan">
      <formula>0</formula>
    </cfRule>
    <cfRule type="cellIs" dxfId="123" priority="5" operator="greaterThan">
      <formula>0</formula>
    </cfRule>
  </conditionalFormatting>
  <conditionalFormatting sqref="H11:H14">
    <cfRule type="cellIs" dxfId="122" priority="1" operator="greaterThan">
      <formula>0</formula>
    </cfRule>
    <cfRule type="cellIs" dxfId="121" priority="2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5DCA-D18C-4F38-9CAE-34B1BA0B83DE}">
  <dimension ref="K1:BL244"/>
  <sheetViews>
    <sheetView topLeftCell="A34" zoomScale="94" zoomScaleNormal="94" workbookViewId="0">
      <selection activeCell="AB43" sqref="AB43"/>
    </sheetView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customWidth="1"/>
    <col min="8" max="8" width="6.1796875" customWidth="1"/>
    <col min="9" max="9" width="5.08984375" customWidth="1"/>
    <col min="10" max="10" width="7.453125" customWidth="1"/>
    <col min="11" max="11" width="6.1796875" style="9" customWidth="1"/>
    <col min="12" max="12" width="5" style="9" customWidth="1"/>
    <col min="13" max="13" width="5.1796875" style="9" customWidth="1"/>
    <col min="14" max="14" width="4.45312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7" width="5" style="98" customWidth="1"/>
    <col min="38" max="38" width="6" style="98" customWidth="1"/>
    <col min="39" max="39" width="4.6328125" style="98" customWidth="1"/>
    <col min="40" max="40" width="3.81640625" style="98" customWidth="1"/>
    <col min="41" max="41" width="5.81640625" customWidth="1"/>
    <col min="42" max="42" width="6.54296875" customWidth="1"/>
    <col min="43" max="43" width="6.1796875" customWidth="1"/>
  </cols>
  <sheetData>
    <row r="1" spans="11:63">
      <c r="K1"/>
      <c r="L1"/>
      <c r="M1"/>
      <c r="N1"/>
      <c r="U1"/>
      <c r="V1"/>
      <c r="W1"/>
      <c r="X1"/>
      <c r="Y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1:63">
      <c r="K2"/>
      <c r="L2"/>
      <c r="M2"/>
      <c r="N2"/>
      <c r="U2"/>
      <c r="V2"/>
      <c r="W2"/>
      <c r="X2"/>
      <c r="Y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1:63">
      <c r="K3"/>
      <c r="L3"/>
      <c r="M3"/>
      <c r="N3"/>
      <c r="U3"/>
      <c r="V3"/>
      <c r="W3"/>
      <c r="X3"/>
      <c r="Y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1:63">
      <c r="K4"/>
      <c r="L4"/>
      <c r="M4"/>
      <c r="N4"/>
      <c r="U4"/>
      <c r="V4"/>
      <c r="W4"/>
      <c r="X4"/>
      <c r="Y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1:63">
      <c r="K5"/>
      <c r="L5"/>
      <c r="M5"/>
      <c r="N5"/>
      <c r="U5"/>
      <c r="V5"/>
      <c r="W5"/>
      <c r="X5"/>
      <c r="Y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1:63">
      <c r="K6"/>
      <c r="L6"/>
      <c r="M6"/>
      <c r="N6"/>
      <c r="U6"/>
      <c r="V6"/>
      <c r="W6"/>
      <c r="X6"/>
      <c r="Y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1:63" ht="16.5" customHeight="1">
      <c r="K7"/>
      <c r="L7"/>
      <c r="M7"/>
      <c r="N7"/>
      <c r="U7"/>
      <c r="V7"/>
      <c r="W7"/>
      <c r="X7"/>
      <c r="Y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1:63" ht="18" customHeight="1">
      <c r="K8"/>
      <c r="L8"/>
      <c r="M8"/>
      <c r="N8"/>
      <c r="U8"/>
      <c r="V8"/>
      <c r="W8"/>
      <c r="X8"/>
      <c r="Y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1:63" ht="15.75" customHeight="1">
      <c r="K9"/>
      <c r="L9"/>
      <c r="M9"/>
      <c r="N9"/>
      <c r="U9"/>
      <c r="V9"/>
      <c r="W9"/>
      <c r="X9"/>
      <c r="Y9"/>
      <c r="AB9"/>
      <c r="AC9"/>
      <c r="AD9"/>
      <c r="AE9"/>
      <c r="AF9"/>
      <c r="AG9"/>
      <c r="AH9"/>
      <c r="AI9"/>
      <c r="AJ9"/>
      <c r="AK9"/>
      <c r="AL9"/>
      <c r="AM9"/>
      <c r="AN9"/>
      <c r="BD9" s="23"/>
    </row>
    <row r="10" spans="11:63">
      <c r="K10"/>
      <c r="L10"/>
      <c r="M10"/>
      <c r="N10"/>
      <c r="U10"/>
      <c r="V10"/>
      <c r="W10"/>
      <c r="X10"/>
      <c r="Y10"/>
      <c r="AB10"/>
      <c r="AC10"/>
      <c r="AD10"/>
      <c r="AE10"/>
      <c r="AF10"/>
      <c r="AG10"/>
      <c r="AH10"/>
      <c r="AI10"/>
      <c r="AJ10"/>
      <c r="AK10"/>
      <c r="AL10"/>
      <c r="AM10"/>
      <c r="AN10"/>
      <c r="BD10" s="23"/>
      <c r="BK10" s="4"/>
    </row>
    <row r="11" spans="11:63">
      <c r="K11"/>
      <c r="L11"/>
      <c r="M11"/>
      <c r="N11"/>
      <c r="U11"/>
      <c r="V11"/>
      <c r="W11"/>
      <c r="X11"/>
      <c r="Y11"/>
      <c r="AB11"/>
      <c r="AC11"/>
      <c r="AD11"/>
      <c r="AE11"/>
      <c r="AF11"/>
      <c r="AG11"/>
      <c r="AH11"/>
      <c r="AI11"/>
      <c r="AJ11"/>
      <c r="AK11"/>
      <c r="AL11"/>
      <c r="AM11"/>
      <c r="AN11"/>
      <c r="BD11" s="23"/>
      <c r="BK11" s="41"/>
    </row>
    <row r="12" spans="11:63">
      <c r="K12"/>
      <c r="L12"/>
      <c r="M12"/>
      <c r="N12"/>
      <c r="U12"/>
      <c r="V12"/>
      <c r="W12"/>
      <c r="X12"/>
      <c r="Y12"/>
      <c r="AB12"/>
      <c r="AC12"/>
      <c r="AD12"/>
      <c r="AE12"/>
      <c r="AF12"/>
      <c r="AG12"/>
      <c r="AH12"/>
      <c r="AI12"/>
      <c r="AJ12"/>
      <c r="AK12"/>
      <c r="AL12"/>
      <c r="AM12"/>
      <c r="AN12"/>
      <c r="BD12" s="23"/>
      <c r="BK12" s="41"/>
    </row>
    <row r="13" spans="11:63">
      <c r="K13"/>
      <c r="L13"/>
      <c r="M13"/>
      <c r="N13"/>
      <c r="U13"/>
      <c r="V13"/>
      <c r="W13"/>
      <c r="X13"/>
      <c r="Y13"/>
      <c r="AB13"/>
      <c r="AC13"/>
      <c r="AD13"/>
      <c r="AE13"/>
      <c r="AF13"/>
      <c r="AG13"/>
      <c r="AH13"/>
      <c r="AI13"/>
      <c r="AJ13"/>
      <c r="AK13"/>
      <c r="AL13"/>
      <c r="AM13"/>
      <c r="AN13"/>
      <c r="BD13" s="23"/>
      <c r="BK13" s="41"/>
    </row>
    <row r="14" spans="11:63">
      <c r="K14"/>
      <c r="L14"/>
      <c r="M14"/>
      <c r="N14"/>
      <c r="U14"/>
      <c r="V14"/>
      <c r="W14"/>
      <c r="X14"/>
      <c r="Y14"/>
      <c r="AB14"/>
      <c r="AC14"/>
      <c r="AD14"/>
      <c r="AE14"/>
      <c r="AF14"/>
      <c r="AG14"/>
      <c r="AH14"/>
      <c r="AI14"/>
      <c r="AJ14"/>
      <c r="AK14"/>
      <c r="AL14"/>
      <c r="AM14"/>
      <c r="AN14"/>
      <c r="BD14" s="23"/>
      <c r="BK14" s="41"/>
    </row>
    <row r="15" spans="11:63">
      <c r="K15"/>
      <c r="L15"/>
      <c r="M15"/>
      <c r="N15"/>
      <c r="U15"/>
      <c r="V15"/>
      <c r="W15"/>
      <c r="X15"/>
      <c r="Y15"/>
      <c r="AB15"/>
      <c r="AC15"/>
      <c r="AD15"/>
      <c r="AE15"/>
      <c r="AF15"/>
      <c r="AG15"/>
      <c r="AH15"/>
      <c r="AI15"/>
      <c r="AJ15"/>
      <c r="AK15"/>
      <c r="AL15"/>
      <c r="AM15"/>
      <c r="AN15"/>
      <c r="BD15" s="23"/>
      <c r="BK15" s="41"/>
    </row>
    <row r="16" spans="11:63">
      <c r="K16"/>
      <c r="L16"/>
      <c r="M16"/>
      <c r="N16"/>
      <c r="U16"/>
      <c r="V16"/>
      <c r="W16"/>
      <c r="X16"/>
      <c r="Y16"/>
      <c r="AB16"/>
      <c r="AC16"/>
      <c r="AD16"/>
      <c r="AE16"/>
      <c r="AF16"/>
      <c r="AG16"/>
      <c r="AH16"/>
      <c r="AI16"/>
      <c r="AJ16"/>
      <c r="AK16"/>
      <c r="AL16"/>
      <c r="AM16"/>
      <c r="AN16"/>
      <c r="BD16" s="23"/>
      <c r="BK16" s="41"/>
    </row>
    <row r="17" spans="11:63">
      <c r="K17"/>
      <c r="L17"/>
      <c r="M17"/>
      <c r="N17"/>
      <c r="U17"/>
      <c r="V17"/>
      <c r="W17"/>
      <c r="X17"/>
      <c r="Y17"/>
      <c r="AB17"/>
      <c r="AC17"/>
      <c r="AD17"/>
      <c r="AE17"/>
      <c r="AF17"/>
      <c r="AG17"/>
      <c r="AH17"/>
      <c r="AI17"/>
      <c r="AJ17"/>
      <c r="AK17"/>
      <c r="AL17"/>
      <c r="AM17"/>
      <c r="AN17"/>
      <c r="BD17" s="23"/>
      <c r="BK17" s="41"/>
    </row>
    <row r="18" spans="11:63">
      <c r="K18"/>
      <c r="L18"/>
      <c r="M18"/>
      <c r="N18"/>
      <c r="U18"/>
      <c r="V18"/>
      <c r="W18"/>
      <c r="X18"/>
      <c r="Y18"/>
      <c r="AB18"/>
      <c r="AC18"/>
      <c r="AD18"/>
      <c r="AE18"/>
      <c r="AF18"/>
      <c r="AG18"/>
      <c r="AH18"/>
      <c r="AI18"/>
      <c r="AJ18"/>
      <c r="AK18"/>
      <c r="AL18"/>
      <c r="AM18"/>
      <c r="AN18"/>
      <c r="BC18" s="23"/>
      <c r="BD18" s="23"/>
      <c r="BK18" s="41"/>
    </row>
    <row r="19" spans="11:63">
      <c r="K19"/>
      <c r="L19"/>
      <c r="M19"/>
      <c r="N19"/>
      <c r="U19"/>
      <c r="V19"/>
      <c r="W19"/>
      <c r="X19"/>
      <c r="Y19"/>
      <c r="AB19"/>
      <c r="AC19"/>
      <c r="AD19"/>
      <c r="AE19"/>
      <c r="AF19"/>
      <c r="AG19"/>
      <c r="AH19"/>
      <c r="AI19"/>
      <c r="AJ19"/>
      <c r="AK19"/>
      <c r="AL19"/>
      <c r="AM19"/>
      <c r="AN19"/>
      <c r="BC19" s="23"/>
      <c r="BD19" s="23"/>
      <c r="BK19" s="41"/>
    </row>
    <row r="20" spans="11:63">
      <c r="K20"/>
      <c r="L20"/>
      <c r="M20"/>
      <c r="N20"/>
      <c r="U20"/>
      <c r="V20"/>
      <c r="W20"/>
      <c r="X20"/>
      <c r="Y20"/>
      <c r="AB20"/>
      <c r="AC20"/>
      <c r="AD20"/>
      <c r="AE20"/>
      <c r="AF20"/>
      <c r="AG20"/>
      <c r="AH20"/>
      <c r="AI20"/>
      <c r="AJ20"/>
      <c r="AK20"/>
      <c r="AL20"/>
      <c r="AM20"/>
      <c r="AN20"/>
      <c r="BC20" s="23"/>
      <c r="BD20" s="23"/>
      <c r="BK20" s="41"/>
    </row>
    <row r="21" spans="11:63">
      <c r="K21"/>
      <c r="L21"/>
      <c r="M21"/>
      <c r="N21"/>
      <c r="U21"/>
      <c r="V21"/>
      <c r="W21"/>
      <c r="X21"/>
      <c r="Y21"/>
      <c r="AB21"/>
      <c r="AC21"/>
      <c r="AD21"/>
      <c r="AE21"/>
      <c r="AF21"/>
      <c r="AG21"/>
      <c r="AH21"/>
      <c r="AI21"/>
      <c r="AJ21"/>
      <c r="AK21"/>
      <c r="AL21"/>
      <c r="AM21"/>
      <c r="AN21"/>
      <c r="BC21" s="23"/>
      <c r="BD21" s="23"/>
      <c r="BK21" s="41"/>
    </row>
    <row r="22" spans="11:63">
      <c r="K22"/>
      <c r="L22"/>
      <c r="M22"/>
      <c r="N22"/>
      <c r="U22"/>
      <c r="V22"/>
      <c r="W22"/>
      <c r="X22"/>
      <c r="Y22"/>
      <c r="AB22"/>
      <c r="AC22"/>
      <c r="AD22"/>
      <c r="AE22"/>
      <c r="AF22"/>
      <c r="AG22"/>
      <c r="AH22"/>
      <c r="AI22"/>
      <c r="AJ22"/>
      <c r="AK22"/>
      <c r="AL22"/>
      <c r="AM22"/>
      <c r="AN22"/>
      <c r="BC22" s="23"/>
      <c r="BD22" s="23"/>
      <c r="BK22" s="18"/>
    </row>
    <row r="23" spans="11:63">
      <c r="K23"/>
      <c r="L23"/>
      <c r="M23"/>
      <c r="N23"/>
      <c r="U23"/>
      <c r="V23"/>
      <c r="W23"/>
      <c r="X23"/>
      <c r="Y23"/>
      <c r="AB23"/>
      <c r="AC23"/>
      <c r="AD23"/>
      <c r="AE23"/>
      <c r="AF23"/>
      <c r="AG23"/>
      <c r="AH23"/>
      <c r="AI23"/>
      <c r="AJ23"/>
      <c r="AK23"/>
      <c r="AL23"/>
      <c r="AM23"/>
      <c r="AN23"/>
      <c r="BC23" s="23"/>
      <c r="BD23" s="23"/>
      <c r="BK23" s="18"/>
    </row>
    <row r="24" spans="11:63">
      <c r="K24"/>
      <c r="L24"/>
      <c r="M24"/>
      <c r="N24"/>
      <c r="U24"/>
      <c r="V24"/>
      <c r="W24"/>
      <c r="X24"/>
      <c r="Y24"/>
      <c r="AB24"/>
      <c r="AC24"/>
      <c r="AD24"/>
      <c r="AE24"/>
      <c r="AF24"/>
      <c r="AG24"/>
      <c r="AH24"/>
      <c r="AI24"/>
      <c r="AJ24"/>
      <c r="AK24"/>
      <c r="AL24"/>
      <c r="AM24"/>
      <c r="AN24"/>
      <c r="BC24" s="23"/>
      <c r="BD24" s="23"/>
      <c r="BK24" s="18"/>
    </row>
    <row r="25" spans="11:63">
      <c r="K25"/>
      <c r="L25"/>
      <c r="M25"/>
      <c r="N25"/>
      <c r="U25"/>
      <c r="V25"/>
      <c r="W25"/>
      <c r="X25"/>
      <c r="Y25"/>
      <c r="AB25"/>
      <c r="AC25"/>
      <c r="AD25"/>
      <c r="AE25"/>
      <c r="AF25"/>
      <c r="AG25"/>
      <c r="AH25"/>
      <c r="AI25"/>
      <c r="AJ25"/>
      <c r="AK25"/>
      <c r="AL25"/>
      <c r="AM25"/>
      <c r="AN25"/>
      <c r="BC25" s="23"/>
      <c r="BD25" s="23"/>
      <c r="BK25" s="18"/>
    </row>
    <row r="26" spans="11:63">
      <c r="K26"/>
      <c r="L26"/>
      <c r="M26"/>
      <c r="N26"/>
      <c r="U26"/>
      <c r="V26"/>
      <c r="W26"/>
      <c r="X26"/>
      <c r="Y26"/>
      <c r="AB26"/>
      <c r="AC26"/>
      <c r="AD26"/>
      <c r="AE26"/>
      <c r="AF26"/>
      <c r="AG26"/>
      <c r="AH26"/>
      <c r="AI26"/>
      <c r="AJ26"/>
      <c r="AK26"/>
      <c r="AL26"/>
      <c r="AM26"/>
      <c r="AN26"/>
      <c r="BC26" s="23"/>
      <c r="BD26" s="23"/>
      <c r="BK26" s="18"/>
    </row>
    <row r="27" spans="11:63" ht="15.6">
      <c r="K27"/>
      <c r="L27"/>
      <c r="M27"/>
      <c r="N27"/>
      <c r="U27"/>
      <c r="V27"/>
      <c r="W27"/>
      <c r="X27"/>
      <c r="Y27"/>
      <c r="AB27"/>
      <c r="AC27"/>
      <c r="AD27"/>
      <c r="AE27"/>
      <c r="AF27"/>
      <c r="AG27"/>
      <c r="AH27"/>
      <c r="AI27"/>
      <c r="AJ27"/>
      <c r="AK27"/>
      <c r="AL27"/>
      <c r="AM27"/>
      <c r="AN27"/>
      <c r="BC27" s="23"/>
      <c r="BD27" s="23"/>
      <c r="BK27" s="42"/>
    </row>
    <row r="28" spans="11:63">
      <c r="K28"/>
      <c r="L28"/>
      <c r="M28"/>
      <c r="N28"/>
      <c r="U28"/>
      <c r="V28"/>
      <c r="W28"/>
      <c r="X28"/>
      <c r="Y28"/>
      <c r="AB28"/>
      <c r="AC28"/>
      <c r="AD28"/>
      <c r="AE28"/>
      <c r="AF28"/>
      <c r="AG28"/>
      <c r="AH28"/>
      <c r="AI28"/>
      <c r="AJ28"/>
      <c r="AK28"/>
      <c r="AL28"/>
      <c r="AM28"/>
      <c r="AN28"/>
      <c r="BH28" s="1"/>
      <c r="BI28" s="1"/>
      <c r="BJ28" s="1"/>
    </row>
    <row r="29" spans="11:63">
      <c r="K29"/>
      <c r="L29"/>
      <c r="M29"/>
      <c r="N29"/>
      <c r="U29"/>
      <c r="V29"/>
      <c r="W29"/>
      <c r="X29"/>
      <c r="Y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1:63">
      <c r="K30"/>
      <c r="L30"/>
      <c r="M30"/>
      <c r="N30"/>
      <c r="U30"/>
      <c r="V30"/>
      <c r="W30"/>
      <c r="X30"/>
      <c r="Y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1:63">
      <c r="K31"/>
      <c r="L31"/>
      <c r="M31"/>
      <c r="N31"/>
      <c r="U31"/>
      <c r="V31"/>
      <c r="W31"/>
      <c r="X31"/>
      <c r="Y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1:63">
      <c r="K32"/>
      <c r="L32"/>
      <c r="M32"/>
      <c r="N32"/>
      <c r="U32"/>
      <c r="V32"/>
      <c r="W32"/>
      <c r="X32"/>
      <c r="Y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1:64">
      <c r="K33"/>
      <c r="L33"/>
      <c r="M33"/>
      <c r="N33"/>
      <c r="U33"/>
      <c r="V33"/>
      <c r="W33"/>
      <c r="X33"/>
      <c r="Y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1:64">
      <c r="K34"/>
      <c r="L34"/>
      <c r="M34"/>
      <c r="N34"/>
      <c r="U34"/>
      <c r="V34"/>
      <c r="W34"/>
      <c r="X34"/>
      <c r="Y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1:64">
      <c r="K35"/>
      <c r="L35"/>
      <c r="M35"/>
      <c r="N35"/>
      <c r="U35"/>
      <c r="V35"/>
      <c r="W35"/>
      <c r="X35"/>
      <c r="Y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1:64">
      <c r="K36"/>
      <c r="L36"/>
      <c r="M36"/>
      <c r="N36"/>
      <c r="U36"/>
      <c r="V36"/>
      <c r="W36"/>
      <c r="X36"/>
      <c r="Y36"/>
      <c r="AB36"/>
      <c r="AC36"/>
      <c r="AD36"/>
      <c r="AE36"/>
      <c r="AF36"/>
      <c r="AG36"/>
      <c r="AH36"/>
      <c r="AI36"/>
      <c r="AJ36"/>
      <c r="AK36"/>
      <c r="AL36"/>
      <c r="AM36"/>
      <c r="AN36"/>
      <c r="BL36" s="1"/>
    </row>
    <row r="37" spans="11:64">
      <c r="K37"/>
      <c r="L37"/>
      <c r="M37"/>
      <c r="N37"/>
      <c r="U37"/>
      <c r="V37"/>
      <c r="W37"/>
      <c r="X37"/>
      <c r="Y37"/>
      <c r="AB37"/>
      <c r="AC37"/>
      <c r="AD37"/>
      <c r="AE37"/>
      <c r="AF37"/>
      <c r="AG37"/>
      <c r="AH37"/>
      <c r="AI37"/>
      <c r="AJ37"/>
      <c r="AK37"/>
      <c r="AL37"/>
      <c r="AM37"/>
      <c r="AN37"/>
      <c r="BL37" s="1"/>
    </row>
    <row r="38" spans="11:64">
      <c r="K38" s="14"/>
      <c r="L38" s="14"/>
      <c r="M38" s="14"/>
      <c r="N38" s="14"/>
      <c r="R38" s="3"/>
      <c r="S38" s="3"/>
      <c r="T38" s="3"/>
      <c r="U38" s="14"/>
      <c r="V38" s="14"/>
      <c r="W38" s="14"/>
      <c r="X38" s="50"/>
      <c r="Y38" s="14"/>
      <c r="Z38" s="3"/>
      <c r="AA38" s="3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</row>
    <row r="39" spans="11:64">
      <c r="K39" s="14"/>
      <c r="L39" s="14"/>
      <c r="M39" s="14"/>
      <c r="N39" s="14"/>
      <c r="R39" s="3"/>
      <c r="S39" s="3"/>
      <c r="T39" s="3"/>
      <c r="U39" s="14"/>
      <c r="V39" s="14"/>
      <c r="W39" s="14"/>
      <c r="X39" s="50"/>
      <c r="Y39" s="14"/>
      <c r="Z39" s="3"/>
      <c r="AA39" s="3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3"/>
      <c r="AP39" s="3"/>
    </row>
    <row r="40" spans="11:64">
      <c r="K40" s="14"/>
      <c r="L40" s="14"/>
      <c r="M40" s="14"/>
      <c r="N40" s="14"/>
      <c r="R40" s="3"/>
      <c r="S40" s="3"/>
      <c r="T40" s="3"/>
      <c r="U40" s="14"/>
      <c r="V40" s="14"/>
      <c r="W40" s="14"/>
      <c r="X40" s="50"/>
      <c r="Y40" s="14"/>
      <c r="Z40" s="3"/>
      <c r="AA40" s="3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3"/>
      <c r="AP40" s="3"/>
    </row>
    <row r="41" spans="11:64">
      <c r="K41" s="14"/>
      <c r="L41" s="14"/>
      <c r="M41" s="14"/>
      <c r="N41" s="14"/>
      <c r="R41" s="3"/>
      <c r="S41" s="3"/>
      <c r="T41" s="3"/>
      <c r="U41" s="14"/>
      <c r="V41" s="14"/>
      <c r="W41" s="14"/>
      <c r="X41" s="50"/>
      <c r="Y41" s="14"/>
      <c r="Z41" s="3"/>
      <c r="AA41" s="3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3"/>
      <c r="AP41" s="3"/>
    </row>
    <row r="42" spans="11:64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3"/>
      <c r="AP42" s="3"/>
    </row>
    <row r="43" spans="11:64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3"/>
      <c r="AP43" s="3"/>
    </row>
    <row r="44" spans="11:64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3"/>
      <c r="AP44" s="3"/>
    </row>
    <row r="45" spans="11:64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3"/>
      <c r="AP45" s="3"/>
    </row>
    <row r="46" spans="11:64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3"/>
      <c r="AP46" s="3"/>
    </row>
    <row r="47" spans="11:64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3"/>
      <c r="AP47" s="3"/>
    </row>
    <row r="48" spans="11:64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3"/>
      <c r="AP48" s="3"/>
    </row>
    <row r="49" spans="11:42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3"/>
      <c r="AP49" s="3"/>
    </row>
    <row r="50" spans="11:42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3"/>
      <c r="AP50" s="3"/>
    </row>
    <row r="51" spans="11:42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3"/>
      <c r="AP51" s="3"/>
    </row>
    <row r="52" spans="11:42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3"/>
      <c r="AP52" s="3"/>
    </row>
    <row r="53" spans="11:42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3"/>
      <c r="AP53" s="3"/>
    </row>
    <row r="54" spans="11:42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3"/>
      <c r="AP54" s="3"/>
    </row>
    <row r="55" spans="11:42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3"/>
      <c r="AP55" s="3"/>
    </row>
    <row r="56" spans="11:42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3"/>
      <c r="AP56" s="3"/>
    </row>
    <row r="57" spans="11:42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3"/>
      <c r="AP57" s="3"/>
    </row>
    <row r="58" spans="11:42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3"/>
      <c r="AP58" s="3"/>
    </row>
    <row r="59" spans="11:42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3"/>
      <c r="AP59" s="3"/>
    </row>
    <row r="60" spans="11:42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3"/>
      <c r="AP60" s="3"/>
    </row>
    <row r="61" spans="11:42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3"/>
      <c r="AP61" s="3"/>
    </row>
    <row r="62" spans="11:42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3"/>
      <c r="AP62" s="3"/>
    </row>
    <row r="63" spans="11:42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3"/>
      <c r="AP63" s="3"/>
    </row>
    <row r="64" spans="11:42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3"/>
      <c r="AP64" s="3"/>
    </row>
    <row r="65" spans="11:42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3"/>
      <c r="AP65" s="3"/>
    </row>
    <row r="66" spans="11:42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3"/>
      <c r="AP66" s="3"/>
    </row>
    <row r="67" spans="11:42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3"/>
      <c r="AP67" s="3"/>
    </row>
    <row r="68" spans="11:42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3"/>
      <c r="AP68" s="3"/>
    </row>
    <row r="69" spans="11:42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3"/>
      <c r="AP69" s="3"/>
    </row>
    <row r="70" spans="11:42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3"/>
      <c r="AP70" s="3"/>
    </row>
    <row r="71" spans="11:42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3"/>
      <c r="AP71" s="3"/>
    </row>
    <row r="72" spans="11:42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3"/>
      <c r="AP72" s="3"/>
    </row>
    <row r="73" spans="11:42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3"/>
      <c r="AP73" s="3"/>
    </row>
    <row r="74" spans="11:42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3"/>
      <c r="AP74" s="3"/>
    </row>
    <row r="75" spans="11:42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3"/>
      <c r="AP75" s="3"/>
    </row>
    <row r="76" spans="11:42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3"/>
      <c r="AP76" s="3"/>
    </row>
    <row r="77" spans="11:42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3"/>
      <c r="AP77" s="3"/>
    </row>
    <row r="78" spans="11:42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3"/>
      <c r="AP78" s="3"/>
    </row>
    <row r="79" spans="11:42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3"/>
      <c r="AP79" s="3"/>
    </row>
    <row r="80" spans="11:42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3"/>
      <c r="AP80" s="3"/>
    </row>
    <row r="81" spans="11:43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3"/>
      <c r="AP81" s="3"/>
    </row>
    <row r="82" spans="11:43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3"/>
      <c r="AP82" s="3"/>
    </row>
    <row r="83" spans="11:43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3"/>
      <c r="AP83" s="3"/>
    </row>
    <row r="84" spans="11:43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3"/>
      <c r="AP84" s="3"/>
    </row>
    <row r="85" spans="11:43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3"/>
      <c r="AP85" s="3"/>
    </row>
    <row r="86" spans="11:43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3"/>
      <c r="AP86" s="3"/>
    </row>
    <row r="87" spans="11:43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3"/>
      <c r="AP87" s="3"/>
      <c r="AQ87" s="23"/>
    </row>
    <row r="88" spans="11:43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3"/>
      <c r="AP88" s="3"/>
      <c r="AQ88" s="23"/>
    </row>
    <row r="89" spans="11:43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3"/>
      <c r="AP89" s="3"/>
      <c r="AQ89" s="23"/>
    </row>
    <row r="90" spans="11:43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3"/>
      <c r="AP90" s="3"/>
      <c r="AQ90" s="23"/>
    </row>
    <row r="91" spans="11:43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3"/>
      <c r="AP91" s="3"/>
      <c r="AQ91" s="23"/>
    </row>
    <row r="92" spans="11:43" ht="12.75" customHeight="1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3"/>
      <c r="AP92" s="3"/>
      <c r="AQ92" s="23"/>
    </row>
    <row r="93" spans="11:43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3"/>
      <c r="AP93" s="3"/>
      <c r="AQ93" s="23"/>
    </row>
    <row r="94" spans="11:43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3"/>
      <c r="AP94" s="3"/>
      <c r="AQ94" s="23"/>
    </row>
    <row r="95" spans="11:43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3"/>
      <c r="AP95" s="3"/>
      <c r="AQ95" s="23"/>
    </row>
    <row r="96" spans="11:43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3"/>
      <c r="AP96" s="3"/>
      <c r="AQ96" s="23"/>
    </row>
    <row r="97" spans="11:43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3"/>
      <c r="AP97" s="3"/>
      <c r="AQ97" s="23"/>
    </row>
    <row r="98" spans="11:43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3"/>
      <c r="AP98" s="3"/>
      <c r="AQ98" s="23"/>
    </row>
    <row r="99" spans="11:43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3"/>
      <c r="AP99" s="3"/>
      <c r="AQ99" s="23"/>
    </row>
    <row r="100" spans="11:43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3"/>
      <c r="AP100" s="3"/>
      <c r="AQ100" s="23"/>
    </row>
    <row r="101" spans="11:43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3"/>
      <c r="AP101" s="3"/>
      <c r="AQ101" s="23"/>
    </row>
    <row r="102" spans="11:43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3"/>
      <c r="AP102" s="3"/>
      <c r="AQ102" s="23"/>
    </row>
    <row r="103" spans="11:43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3"/>
      <c r="AP103" s="3"/>
      <c r="AQ103" s="23"/>
    </row>
    <row r="104" spans="11:43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3"/>
      <c r="AP104" s="3"/>
      <c r="AQ104" s="23"/>
    </row>
    <row r="105" spans="11:43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3"/>
      <c r="AP105" s="3"/>
      <c r="AQ105" s="23"/>
    </row>
    <row r="106" spans="11:43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3"/>
      <c r="AP106" s="3"/>
      <c r="AQ106" s="23"/>
    </row>
    <row r="107" spans="11:43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3"/>
      <c r="AP107" s="3"/>
      <c r="AQ107" s="23"/>
    </row>
    <row r="108" spans="11:43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3"/>
      <c r="AP108" s="3"/>
      <c r="AQ108" s="23"/>
    </row>
    <row r="109" spans="11:43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3"/>
      <c r="AP109" s="3"/>
      <c r="AQ109" s="23"/>
    </row>
    <row r="110" spans="11:43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3"/>
      <c r="AP110" s="3"/>
      <c r="AQ110" s="23"/>
    </row>
    <row r="111" spans="11:43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3"/>
      <c r="AP111" s="3"/>
      <c r="AQ111" s="23"/>
    </row>
    <row r="112" spans="11:43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3"/>
      <c r="AP112" s="3"/>
      <c r="AQ112" s="23"/>
    </row>
    <row r="113" spans="11:43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3"/>
      <c r="AP113" s="3"/>
      <c r="AQ113" s="23"/>
    </row>
    <row r="114" spans="11:43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3"/>
      <c r="AP114" s="3"/>
      <c r="AQ114" s="23"/>
    </row>
    <row r="115" spans="11:43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3"/>
      <c r="AP115" s="3"/>
      <c r="AQ115" s="23"/>
    </row>
    <row r="116" spans="11:43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3"/>
      <c r="AP116" s="3"/>
      <c r="AQ116" s="23"/>
    </row>
    <row r="117" spans="11:43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3"/>
      <c r="AP117" s="3"/>
      <c r="AQ117" s="23"/>
    </row>
    <row r="118" spans="11:43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3"/>
      <c r="AP118" s="3"/>
      <c r="AQ118" s="23"/>
    </row>
    <row r="119" spans="11:43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3"/>
      <c r="AP119" s="3"/>
      <c r="AQ119" s="23"/>
    </row>
    <row r="120" spans="11:43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3"/>
      <c r="AP120" s="3"/>
      <c r="AQ120" s="23"/>
    </row>
    <row r="121" spans="11:43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3"/>
      <c r="AP121" s="3"/>
      <c r="AQ121" s="23"/>
    </row>
    <row r="122" spans="11:43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3"/>
      <c r="AP122" s="3"/>
      <c r="AQ122" s="23"/>
    </row>
    <row r="123" spans="11:43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3"/>
      <c r="AP123" s="3"/>
      <c r="AQ123" s="23"/>
    </row>
    <row r="124" spans="11:43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3"/>
      <c r="AP124" s="3"/>
      <c r="AQ124" s="23"/>
    </row>
    <row r="125" spans="11:43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3"/>
      <c r="AP125" s="3"/>
      <c r="AQ125" s="23"/>
    </row>
    <row r="126" spans="11:43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3"/>
      <c r="AP126" s="3"/>
      <c r="AQ126" s="23"/>
    </row>
    <row r="127" spans="11:43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3"/>
      <c r="AP127" s="3"/>
      <c r="AQ127" s="23"/>
    </row>
    <row r="128" spans="11:43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3"/>
      <c r="AP128" s="3"/>
      <c r="AQ128" s="23"/>
    </row>
    <row r="129" spans="11:43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3"/>
      <c r="AP129" s="3"/>
      <c r="AQ129" s="23"/>
    </row>
    <row r="130" spans="11:43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3"/>
      <c r="AP130" s="3"/>
      <c r="AQ130" s="23"/>
    </row>
    <row r="131" spans="11:43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3"/>
      <c r="AP131" s="3"/>
      <c r="AQ131" s="23"/>
    </row>
    <row r="132" spans="11:43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3"/>
      <c r="AP132" s="3"/>
      <c r="AQ132" s="23"/>
    </row>
    <row r="133" spans="11:43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3"/>
      <c r="AP133" s="3"/>
      <c r="AQ133" s="23"/>
    </row>
    <row r="134" spans="11:43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3"/>
      <c r="AP134" s="3"/>
      <c r="AQ134" s="23"/>
    </row>
    <row r="135" spans="11:43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3"/>
      <c r="AP135" s="3"/>
      <c r="AQ135" s="23"/>
    </row>
    <row r="136" spans="11:43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3"/>
      <c r="AP136" s="3"/>
      <c r="AQ136" s="23"/>
    </row>
    <row r="137" spans="11:43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3"/>
      <c r="AP137" s="3"/>
      <c r="AQ137" s="23"/>
    </row>
    <row r="138" spans="11:43">
      <c r="K138" s="14"/>
      <c r="L138" s="14"/>
      <c r="M138" s="14"/>
      <c r="N138" s="14"/>
      <c r="Q138" s="23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3"/>
      <c r="AP138" s="3"/>
      <c r="AQ138" s="23"/>
    </row>
    <row r="139" spans="11:43">
      <c r="K139" s="14"/>
      <c r="L139" s="14"/>
      <c r="M139" s="14"/>
      <c r="N139" s="14"/>
      <c r="Q139" s="23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3"/>
      <c r="AP139" s="3"/>
      <c r="AQ139" s="23"/>
    </row>
    <row r="140" spans="11:43">
      <c r="K140" s="14"/>
      <c r="L140" s="14"/>
      <c r="M140" s="14"/>
      <c r="N140" s="14"/>
      <c r="Q140" s="23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3"/>
      <c r="AP140" s="3"/>
      <c r="AQ140" s="23"/>
    </row>
    <row r="141" spans="11:43">
      <c r="K141" s="14"/>
      <c r="L141" s="14"/>
      <c r="M141" s="14"/>
      <c r="N141" s="14"/>
      <c r="Q141" s="23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3"/>
      <c r="AP141" s="3"/>
      <c r="AQ141" s="23"/>
    </row>
    <row r="142" spans="11:43">
      <c r="K142" s="14"/>
      <c r="L142" s="14"/>
      <c r="M142" s="14"/>
      <c r="N142" s="14"/>
      <c r="O142" s="17"/>
      <c r="P142" s="23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3"/>
      <c r="AP142" s="3"/>
      <c r="AQ142" s="23"/>
    </row>
    <row r="143" spans="11:43">
      <c r="K143" s="14"/>
      <c r="L143" s="14"/>
      <c r="M143" s="14"/>
      <c r="N143" s="14"/>
      <c r="O143" s="17"/>
      <c r="P143" s="23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3"/>
      <c r="AP143" s="3"/>
      <c r="AQ143" s="23"/>
    </row>
    <row r="144" spans="11:43">
      <c r="K144" s="14"/>
      <c r="L144" s="14"/>
      <c r="M144" s="14"/>
      <c r="N144" s="14"/>
      <c r="O144" s="17"/>
      <c r="P144" s="23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3"/>
      <c r="AP144" s="3"/>
      <c r="AQ144" s="23"/>
    </row>
    <row r="145" spans="11:43">
      <c r="K145" s="14"/>
      <c r="L145" s="14"/>
      <c r="M145" s="14"/>
      <c r="N145" s="14"/>
      <c r="O145" s="17"/>
      <c r="P145" s="23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3"/>
      <c r="AP145" s="3"/>
      <c r="AQ145" s="23"/>
    </row>
    <row r="146" spans="11:43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3"/>
      <c r="AP146" s="3"/>
      <c r="AQ146" s="23"/>
    </row>
    <row r="147" spans="11:43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3"/>
      <c r="AP147" s="3"/>
      <c r="AQ147" s="23"/>
    </row>
    <row r="148" spans="11:43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3"/>
      <c r="AP148" s="3"/>
      <c r="AQ148" s="23"/>
    </row>
    <row r="149" spans="11:43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3"/>
      <c r="AP149" s="3"/>
      <c r="AQ149" s="23"/>
    </row>
    <row r="150" spans="11:43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3"/>
      <c r="AP150" s="3"/>
      <c r="AQ150" s="23"/>
    </row>
    <row r="151" spans="11:43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3"/>
      <c r="AP151" s="3"/>
      <c r="AQ151" s="23"/>
    </row>
    <row r="152" spans="11:43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3"/>
      <c r="AP152" s="3"/>
      <c r="AQ152" s="23"/>
    </row>
    <row r="153" spans="11:43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3"/>
      <c r="AP153" s="3"/>
      <c r="AQ153" s="23"/>
    </row>
    <row r="154" spans="11:43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3"/>
      <c r="AP154" s="3"/>
      <c r="AQ154" s="23"/>
    </row>
    <row r="155" spans="11:43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3"/>
      <c r="AP155" s="3"/>
      <c r="AQ155" s="23"/>
    </row>
    <row r="156" spans="11:43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3"/>
      <c r="AP156" s="3"/>
      <c r="AQ156" s="23"/>
    </row>
    <row r="157" spans="11:43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3"/>
      <c r="AP157" s="3"/>
      <c r="AQ157" s="23"/>
    </row>
    <row r="158" spans="11:43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3"/>
      <c r="AP158" s="3"/>
      <c r="AQ158" s="23"/>
    </row>
    <row r="159" spans="11:43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3"/>
      <c r="AP159" s="3"/>
      <c r="AQ159" s="23"/>
    </row>
    <row r="160" spans="11:43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3"/>
      <c r="AP160" s="3"/>
      <c r="AQ160" s="23"/>
    </row>
    <row r="161" spans="11:43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3"/>
      <c r="AP161" s="3"/>
      <c r="AQ161" s="23"/>
    </row>
    <row r="162" spans="11:43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3"/>
      <c r="AP162" s="3"/>
      <c r="AQ162" s="23"/>
    </row>
    <row r="163" spans="11:43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3"/>
      <c r="AP163" s="3"/>
      <c r="AQ163" s="23"/>
    </row>
    <row r="164" spans="11:43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3"/>
      <c r="AP164" s="3"/>
      <c r="AQ164" s="23"/>
    </row>
    <row r="165" spans="11:43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3"/>
      <c r="AP165" s="3"/>
      <c r="AQ165" s="23"/>
    </row>
    <row r="166" spans="11:43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3"/>
      <c r="AP166" s="3"/>
      <c r="AQ166" s="23"/>
    </row>
    <row r="167" spans="11:43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3"/>
      <c r="AP167" s="3"/>
      <c r="AQ167" s="23"/>
    </row>
    <row r="168" spans="11:43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3"/>
      <c r="AP168" s="3"/>
      <c r="AQ168" s="23"/>
    </row>
    <row r="169" spans="11:43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3"/>
      <c r="AP169" s="3"/>
      <c r="AQ169" s="23"/>
    </row>
    <row r="170" spans="11:43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3"/>
      <c r="AP170" s="3"/>
      <c r="AQ170" s="23"/>
    </row>
    <row r="171" spans="11:43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3"/>
      <c r="AP171" s="3"/>
      <c r="AQ171" s="23"/>
    </row>
    <row r="172" spans="11:43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3"/>
      <c r="AP172" s="3"/>
      <c r="AQ172" s="23"/>
    </row>
    <row r="173" spans="11:43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3"/>
      <c r="AP173" s="3"/>
      <c r="AQ173" s="23"/>
    </row>
    <row r="174" spans="11:43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3"/>
      <c r="AP174" s="3"/>
      <c r="AQ174" s="23"/>
    </row>
    <row r="175" spans="11:43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3"/>
      <c r="AP175" s="3"/>
      <c r="AQ175" s="23"/>
    </row>
    <row r="176" spans="11:43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3"/>
      <c r="AP176" s="3"/>
      <c r="AQ176" s="23"/>
    </row>
    <row r="177" spans="11:43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3"/>
      <c r="AP177" s="3"/>
      <c r="AQ177" s="23"/>
    </row>
    <row r="178" spans="11:43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3"/>
      <c r="AP178" s="3"/>
      <c r="AQ178" s="23"/>
    </row>
    <row r="179" spans="11:43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3"/>
      <c r="AP179" s="3"/>
      <c r="AQ179" s="23"/>
    </row>
    <row r="180" spans="11:43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3"/>
      <c r="AP180" s="3"/>
      <c r="AQ180" s="23"/>
    </row>
    <row r="181" spans="11:43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3"/>
      <c r="AP181" s="3"/>
      <c r="AQ181" s="23"/>
    </row>
    <row r="182" spans="11:43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3"/>
      <c r="AP182" s="3"/>
      <c r="AQ182" s="23"/>
    </row>
    <row r="183" spans="11:43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3"/>
      <c r="AP183" s="3"/>
      <c r="AQ183" s="23"/>
    </row>
    <row r="184" spans="11:43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3"/>
      <c r="AP184" s="3"/>
      <c r="AQ184" s="23"/>
    </row>
    <row r="185" spans="11:43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3"/>
      <c r="AP185" s="3"/>
      <c r="AQ185" s="23"/>
    </row>
    <row r="186" spans="11:43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3"/>
      <c r="AP186" s="3"/>
      <c r="AQ186" s="23"/>
    </row>
    <row r="187" spans="11:43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3"/>
      <c r="AP187" s="3"/>
    </row>
    <row r="188" spans="11:43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3"/>
      <c r="AP188" s="3"/>
    </row>
    <row r="189" spans="11:43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3"/>
      <c r="AP189" s="3"/>
    </row>
    <row r="190" spans="11:43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3"/>
      <c r="AP190" s="3"/>
    </row>
    <row r="191" spans="11:43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3"/>
      <c r="AP191" s="3"/>
    </row>
    <row r="192" spans="11:43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3"/>
      <c r="AP192" s="3"/>
    </row>
    <row r="193" spans="11:42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3"/>
      <c r="AP193" s="3"/>
    </row>
    <row r="194" spans="11:42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3"/>
      <c r="AP194" s="3"/>
    </row>
    <row r="195" spans="11:42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3"/>
      <c r="AP195" s="3"/>
    </row>
    <row r="196" spans="11:42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3"/>
      <c r="AP196" s="3"/>
    </row>
    <row r="197" spans="11:42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3"/>
      <c r="AP197" s="3"/>
    </row>
    <row r="198" spans="11:42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3"/>
      <c r="AP198" s="3"/>
    </row>
    <row r="199" spans="11:42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3"/>
      <c r="AP199" s="3"/>
    </row>
    <row r="200" spans="11:42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3"/>
      <c r="AP200" s="3"/>
    </row>
    <row r="201" spans="11:42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3"/>
      <c r="AP201" s="3"/>
    </row>
    <row r="202" spans="11:42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3"/>
      <c r="AP202" s="3"/>
    </row>
    <row r="203" spans="11:42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3"/>
      <c r="AP203" s="3"/>
    </row>
    <row r="204" spans="11:42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3"/>
      <c r="AP204" s="3"/>
    </row>
    <row r="205" spans="11:42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3"/>
      <c r="AP205" s="3"/>
    </row>
    <row r="206" spans="11:42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3"/>
      <c r="AP206" s="3"/>
    </row>
    <row r="207" spans="11:42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3"/>
      <c r="AP207" s="3"/>
    </row>
    <row r="208" spans="11:42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3"/>
      <c r="AP208" s="3"/>
    </row>
    <row r="209" spans="11:42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3"/>
      <c r="AP209" s="3"/>
    </row>
    <row r="210" spans="11:42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3"/>
      <c r="AP210" s="3"/>
    </row>
    <row r="211" spans="11:42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3"/>
      <c r="AP211" s="3"/>
    </row>
    <row r="212" spans="11:42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3"/>
      <c r="AP212" s="3"/>
    </row>
    <row r="213" spans="11:42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3"/>
      <c r="AP213" s="3"/>
    </row>
    <row r="214" spans="11:42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3"/>
      <c r="AP214" s="3"/>
    </row>
    <row r="215" spans="11:42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3"/>
      <c r="AP215" s="3"/>
    </row>
    <row r="216" spans="11:42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3"/>
      <c r="AP216" s="3"/>
    </row>
    <row r="217" spans="11:42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3"/>
      <c r="AP217" s="3"/>
    </row>
    <row r="218" spans="11:42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3"/>
      <c r="AP218" s="3"/>
    </row>
    <row r="219" spans="11:42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3"/>
      <c r="AP219" s="3"/>
    </row>
    <row r="220" spans="11:42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3"/>
      <c r="AP220" s="3"/>
    </row>
    <row r="221" spans="11:42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3"/>
      <c r="AP221" s="3"/>
    </row>
    <row r="222" spans="11:42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3"/>
      <c r="AP222" s="3"/>
    </row>
    <row r="223" spans="11:42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3"/>
      <c r="AP223" s="3"/>
    </row>
    <row r="224" spans="11:42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3"/>
      <c r="AP224" s="3"/>
    </row>
    <row r="225" spans="11:42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3"/>
      <c r="AP225" s="3"/>
    </row>
    <row r="226" spans="11:42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3"/>
      <c r="AP226" s="3"/>
    </row>
    <row r="227" spans="11:42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3"/>
      <c r="AP227" s="3"/>
    </row>
    <row r="228" spans="11:42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3"/>
      <c r="AP228" s="3"/>
    </row>
    <row r="229" spans="11:42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3"/>
      <c r="AP229" s="3"/>
    </row>
    <row r="230" spans="11:42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3"/>
      <c r="AP230" s="3"/>
    </row>
    <row r="231" spans="11:42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3"/>
      <c r="AP231" s="3"/>
    </row>
    <row r="232" spans="11:42">
      <c r="K232" s="14"/>
      <c r="L232" s="14"/>
      <c r="M232" s="14"/>
      <c r="N232" s="14"/>
      <c r="O232" s="17"/>
      <c r="P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3"/>
      <c r="AP232" s="3"/>
    </row>
    <row r="233" spans="11:42">
      <c r="K233" s="14"/>
      <c r="L233" s="14"/>
      <c r="M233" s="14"/>
      <c r="N233" s="14"/>
      <c r="O233" s="17"/>
      <c r="P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3"/>
      <c r="AP233" s="3"/>
    </row>
    <row r="234" spans="11:42">
      <c r="K234" s="14"/>
      <c r="L234" s="14"/>
      <c r="M234" s="14"/>
      <c r="N234" s="14"/>
      <c r="O234" s="17"/>
      <c r="P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3"/>
      <c r="AP234" s="3"/>
    </row>
    <row r="235" spans="11:42">
      <c r="K235" s="14"/>
      <c r="L235" s="14"/>
      <c r="M235" s="14"/>
      <c r="N235" s="14"/>
      <c r="O235" s="17"/>
      <c r="P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3"/>
      <c r="AP235" s="3"/>
    </row>
    <row r="236" spans="11:42">
      <c r="K236" s="14"/>
      <c r="L236" s="14"/>
      <c r="M236" s="14"/>
      <c r="N236" s="14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3"/>
      <c r="AP236" s="3"/>
    </row>
    <row r="237" spans="11:42">
      <c r="K237" s="14"/>
      <c r="L237" s="14"/>
      <c r="M237" s="14"/>
      <c r="N237" s="14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3"/>
      <c r="AP237" s="3"/>
    </row>
    <row r="238" spans="11:42">
      <c r="K238" s="14"/>
      <c r="L238" s="14"/>
      <c r="M238" s="14"/>
      <c r="N238" s="14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3"/>
      <c r="AP238" s="3"/>
    </row>
    <row r="239" spans="11:42">
      <c r="K239" s="14"/>
      <c r="L239" s="14"/>
      <c r="M239" s="14"/>
      <c r="N239" s="14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3"/>
      <c r="AP239" s="3"/>
    </row>
    <row r="240" spans="11:42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3"/>
      <c r="AP240" s="3"/>
    </row>
    <row r="241" spans="11:42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3"/>
      <c r="AP241" s="3"/>
    </row>
    <row r="242" spans="11:42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3"/>
      <c r="AP242" s="3"/>
    </row>
    <row r="243" spans="11:42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3"/>
      <c r="AP243" s="3"/>
    </row>
    <row r="244" spans="11:42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3"/>
      <c r="AP244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9500D8-E1C8-407C-BB16-E58188D14E3D}">
  <ds:schemaRefs>
    <ds:schemaRef ds:uri="http://schemas.microsoft.com/office/2006/documentManagement/types"/>
    <ds:schemaRef ds:uri="http://www.w3.org/XML/1998/namespace"/>
    <ds:schemaRef ds:uri="http://purl.org/dc/terms/"/>
    <ds:schemaRef ds:uri="f5ceb456-b444-4e4d-8de2-1136182d00f9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8bae7a49-658a-4f4f-955c-b11fe1869e5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C72E5B4-4432-499F-B00C-02C922218C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734EB2-709B-4C8C-9143-86C40C832A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36</vt:i4>
      </vt:variant>
      <vt:variant>
        <vt:lpstr>Navngitte områder</vt:lpstr>
      </vt:variant>
      <vt:variant>
        <vt:i4>3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</vt:lpstr>
      <vt:lpstr>R</vt:lpstr>
      <vt:lpstr>Org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Slakteri MÅNED 2</vt:lpstr>
      <vt:lpstr>RNR</vt:lpstr>
      <vt:lpstr>Klasse</vt:lpstr>
      <vt:lpstr>KL </vt:lpstr>
      <vt:lpstr>Kjøtt%</vt:lpstr>
      <vt:lpstr>K</vt:lpstr>
      <vt:lpstr>Vektgrupper</vt:lpstr>
      <vt:lpstr>V</vt:lpstr>
      <vt:lpstr>Variant</vt:lpstr>
      <vt:lpstr>VA</vt:lpstr>
      <vt:lpstr>VAK_GRUPPE</vt:lpstr>
      <vt:lpstr>Ark2</vt:lpstr>
      <vt:lpstr>VM</vt:lpstr>
      <vt:lpstr>VAK_GR2</vt:lpstr>
      <vt:lpstr>Fylker</vt:lpstr>
      <vt:lpstr>F</vt:lpstr>
      <vt:lpstr>K_navn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2018-01-02T10:59:15Z</cp:lastPrinted>
  <dcterms:created xsi:type="dcterms:W3CDTF">1998-09-02T15:52:34Z</dcterms:created>
  <dcterms:modified xsi:type="dcterms:W3CDTF">2025-01-10T21:07:06Z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